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teco\Desktop\"/>
    </mc:Choice>
  </mc:AlternateContent>
  <bookViews>
    <workbookView xWindow="0" yWindow="0" windowWidth="28800" windowHeight="11835"/>
  </bookViews>
  <sheets>
    <sheet name="Rekapitulácia stavby" sheetId="1" r:id="rId1"/>
    <sheet name="001 - Architektonicko sta..." sheetId="2" r:id="rId2"/>
    <sheet name="002 - Elektroinštalácia" sheetId="3" r:id="rId3"/>
  </sheets>
  <definedNames>
    <definedName name="_xlnm._FilterDatabase" localSheetId="1" hidden="1">'001 - Architektonicko sta...'!$C$143:$K$1077</definedName>
    <definedName name="_xlnm._FilterDatabase" localSheetId="2" hidden="1">'002 - Elektroinštalácia'!$C$121:$K$160</definedName>
    <definedName name="_xlnm.Print_Titles" localSheetId="1">'001 - Architektonicko sta...'!$143:$143</definedName>
    <definedName name="_xlnm.Print_Titles" localSheetId="2">'002 - Elektroinštalácia'!$121:$121</definedName>
    <definedName name="_xlnm.Print_Titles" localSheetId="0">'Rekapitulácia stavby'!$92:$92</definedName>
    <definedName name="_xlnm.Print_Area" localSheetId="1">'001 - Architektonicko sta...'!$C$4:$J$76,'001 - Architektonicko sta...'!$C$82:$J$125,'001 - Architektonicko sta...'!$C$131:$J$1077</definedName>
    <definedName name="_xlnm.Print_Area" localSheetId="2">'002 - Elektroinštalácia'!$C$4:$J$76,'002 - Elektroinštalácia'!$C$82:$J$103,'002 - Elektroinštalácia'!$C$109:$J$160</definedName>
    <definedName name="_xlnm.Print_Area" localSheetId="0">'Rekapitulácia stavby'!$D$4:$AO$76,'Rekapitulácia stavby'!$C$82:$AQ$97</definedName>
  </definedNames>
  <calcPr calcId="152511"/>
</workbook>
</file>

<file path=xl/calcChain.xml><?xml version="1.0" encoding="utf-8"?>
<calcChain xmlns="http://schemas.openxmlformats.org/spreadsheetml/2006/main">
  <c r="J37" i="3" l="1"/>
  <c r="J36" i="3"/>
  <c r="AY96" i="1"/>
  <c r="J35" i="3"/>
  <c r="AX96" i="1" s="1"/>
  <c r="BI160" i="3"/>
  <c r="BH160" i="3"/>
  <c r="BG160" i="3"/>
  <c r="BE160" i="3"/>
  <c r="T160" i="3"/>
  <c r="T159" i="3"/>
  <c r="R160" i="3"/>
  <c r="R159" i="3" s="1"/>
  <c r="P160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J119" i="3"/>
  <c r="J118" i="3"/>
  <c r="F118" i="3"/>
  <c r="F116" i="3"/>
  <c r="E114" i="3"/>
  <c r="J92" i="3"/>
  <c r="J91" i="3"/>
  <c r="F91" i="3"/>
  <c r="F89" i="3"/>
  <c r="E87" i="3"/>
  <c r="J18" i="3"/>
  <c r="E18" i="3"/>
  <c r="F92" i="3" s="1"/>
  <c r="J17" i="3"/>
  <c r="J12" i="3"/>
  <c r="J116" i="3" s="1"/>
  <c r="E7" i="3"/>
  <c r="E85" i="3"/>
  <c r="J37" i="2"/>
  <c r="J36" i="2"/>
  <c r="AY95" i="1" s="1"/>
  <c r="J35" i="2"/>
  <c r="AX95" i="1"/>
  <c r="BI1077" i="2"/>
  <c r="BH1077" i="2"/>
  <c r="BG1077" i="2"/>
  <c r="BE1077" i="2"/>
  <c r="T1077" i="2"/>
  <c r="T1076" i="2" s="1"/>
  <c r="T1075" i="2" s="1"/>
  <c r="R1077" i="2"/>
  <c r="R1076" i="2" s="1"/>
  <c r="R1075" i="2" s="1"/>
  <c r="P1077" i="2"/>
  <c r="P1076" i="2"/>
  <c r="P1075" i="2" s="1"/>
  <c r="BI1071" i="2"/>
  <c r="BH1071" i="2"/>
  <c r="BG1071" i="2"/>
  <c r="BE1071" i="2"/>
  <c r="T1071" i="2"/>
  <c r="T1070" i="2"/>
  <c r="R1071" i="2"/>
  <c r="R1070" i="2" s="1"/>
  <c r="P1071" i="2"/>
  <c r="P1070" i="2"/>
  <c r="BI1068" i="2"/>
  <c r="BH1068" i="2"/>
  <c r="BG1068" i="2"/>
  <c r="BE1068" i="2"/>
  <c r="T1068" i="2"/>
  <c r="T1067" i="2" s="1"/>
  <c r="T1066" i="2" s="1"/>
  <c r="R1068" i="2"/>
  <c r="R1067" i="2"/>
  <c r="R1066" i="2" s="1"/>
  <c r="P1068" i="2"/>
  <c r="P1067" i="2"/>
  <c r="P1066" i="2"/>
  <c r="BI1058" i="2"/>
  <c r="BH1058" i="2"/>
  <c r="BG1058" i="2"/>
  <c r="BE1058" i="2"/>
  <c r="T1058" i="2"/>
  <c r="R1058" i="2"/>
  <c r="P1058" i="2"/>
  <c r="BI1047" i="2"/>
  <c r="BH1047" i="2"/>
  <c r="BG1047" i="2"/>
  <c r="BE1047" i="2"/>
  <c r="T1047" i="2"/>
  <c r="R1047" i="2"/>
  <c r="P1047" i="2"/>
  <c r="BI1045" i="2"/>
  <c r="BH1045" i="2"/>
  <c r="BG1045" i="2"/>
  <c r="BE1045" i="2"/>
  <c r="T1045" i="2"/>
  <c r="R1045" i="2"/>
  <c r="P1045" i="2"/>
  <c r="BI1016" i="2"/>
  <c r="BH1016" i="2"/>
  <c r="BG1016" i="2"/>
  <c r="BE1016" i="2"/>
  <c r="T1016" i="2"/>
  <c r="R1016" i="2"/>
  <c r="P1016" i="2"/>
  <c r="BI996" i="2"/>
  <c r="BH996" i="2"/>
  <c r="BG996" i="2"/>
  <c r="BE996" i="2"/>
  <c r="T996" i="2"/>
  <c r="R996" i="2"/>
  <c r="P996" i="2"/>
  <c r="BI984" i="2"/>
  <c r="BH984" i="2"/>
  <c r="BG984" i="2"/>
  <c r="BE984" i="2"/>
  <c r="T984" i="2"/>
  <c r="R984" i="2"/>
  <c r="P984" i="2"/>
  <c r="BI973" i="2"/>
  <c r="BH973" i="2"/>
  <c r="BG973" i="2"/>
  <c r="BE973" i="2"/>
  <c r="T973" i="2"/>
  <c r="R973" i="2"/>
  <c r="P973" i="2"/>
  <c r="BI971" i="2"/>
  <c r="BH971" i="2"/>
  <c r="BG971" i="2"/>
  <c r="BE971" i="2"/>
  <c r="T971" i="2"/>
  <c r="R971" i="2"/>
  <c r="P971" i="2"/>
  <c r="BI965" i="2"/>
  <c r="BH965" i="2"/>
  <c r="BG965" i="2"/>
  <c r="BE965" i="2"/>
  <c r="T965" i="2"/>
  <c r="R965" i="2"/>
  <c r="P965" i="2"/>
  <c r="BI963" i="2"/>
  <c r="BH963" i="2"/>
  <c r="BG963" i="2"/>
  <c r="BE963" i="2"/>
  <c r="T963" i="2"/>
  <c r="R963" i="2"/>
  <c r="P963" i="2"/>
  <c r="BI961" i="2"/>
  <c r="BH961" i="2"/>
  <c r="BG961" i="2"/>
  <c r="BE961" i="2"/>
  <c r="T961" i="2"/>
  <c r="R961" i="2"/>
  <c r="P961" i="2"/>
  <c r="BI954" i="2"/>
  <c r="BH954" i="2"/>
  <c r="BG954" i="2"/>
  <c r="BE954" i="2"/>
  <c r="T954" i="2"/>
  <c r="R954" i="2"/>
  <c r="P954" i="2"/>
  <c r="BI952" i="2"/>
  <c r="BH952" i="2"/>
  <c r="BG952" i="2"/>
  <c r="BE952" i="2"/>
  <c r="T952" i="2"/>
  <c r="R952" i="2"/>
  <c r="P952" i="2"/>
  <c r="BI949" i="2"/>
  <c r="BH949" i="2"/>
  <c r="BG949" i="2"/>
  <c r="BE949" i="2"/>
  <c r="T949" i="2"/>
  <c r="R949" i="2"/>
  <c r="P949" i="2"/>
  <c r="BI947" i="2"/>
  <c r="BH947" i="2"/>
  <c r="BG947" i="2"/>
  <c r="BE947" i="2"/>
  <c r="T947" i="2"/>
  <c r="R947" i="2"/>
  <c r="P947" i="2"/>
  <c r="BI945" i="2"/>
  <c r="BH945" i="2"/>
  <c r="BG945" i="2"/>
  <c r="BE945" i="2"/>
  <c r="T945" i="2"/>
  <c r="R945" i="2"/>
  <c r="P945" i="2"/>
  <c r="BI942" i="2"/>
  <c r="BH942" i="2"/>
  <c r="BG942" i="2"/>
  <c r="BE942" i="2"/>
  <c r="T942" i="2"/>
  <c r="R942" i="2"/>
  <c r="P942" i="2"/>
  <c r="BI939" i="2"/>
  <c r="BH939" i="2"/>
  <c r="BG939" i="2"/>
  <c r="BE939" i="2"/>
  <c r="T939" i="2"/>
  <c r="T938" i="2" s="1"/>
  <c r="R939" i="2"/>
  <c r="R938" i="2"/>
  <c r="P939" i="2"/>
  <c r="P938" i="2" s="1"/>
  <c r="BI937" i="2"/>
  <c r="BH937" i="2"/>
  <c r="BG937" i="2"/>
  <c r="BE937" i="2"/>
  <c r="T937" i="2"/>
  <c r="R937" i="2"/>
  <c r="P937" i="2"/>
  <c r="BI936" i="2"/>
  <c r="BH936" i="2"/>
  <c r="BG936" i="2"/>
  <c r="BE936" i="2"/>
  <c r="T936" i="2"/>
  <c r="R936" i="2"/>
  <c r="P936" i="2"/>
  <c r="BI934" i="2"/>
  <c r="BH934" i="2"/>
  <c r="BG934" i="2"/>
  <c r="BE934" i="2"/>
  <c r="T934" i="2"/>
  <c r="R934" i="2"/>
  <c r="P934" i="2"/>
  <c r="BI932" i="2"/>
  <c r="BH932" i="2"/>
  <c r="BG932" i="2"/>
  <c r="BE932" i="2"/>
  <c r="T932" i="2"/>
  <c r="R932" i="2"/>
  <c r="P932" i="2"/>
  <c r="BI930" i="2"/>
  <c r="BH930" i="2"/>
  <c r="BG930" i="2"/>
  <c r="BE930" i="2"/>
  <c r="T930" i="2"/>
  <c r="R930" i="2"/>
  <c r="P930" i="2"/>
  <c r="BI929" i="2"/>
  <c r="BH929" i="2"/>
  <c r="BG929" i="2"/>
  <c r="BE929" i="2"/>
  <c r="T929" i="2"/>
  <c r="R929" i="2"/>
  <c r="P929" i="2"/>
  <c r="BI927" i="2"/>
  <c r="BH927" i="2"/>
  <c r="BG927" i="2"/>
  <c r="BE927" i="2"/>
  <c r="T927" i="2"/>
  <c r="R927" i="2"/>
  <c r="P927" i="2"/>
  <c r="BI925" i="2"/>
  <c r="BH925" i="2"/>
  <c r="BG925" i="2"/>
  <c r="BE925" i="2"/>
  <c r="T925" i="2"/>
  <c r="R925" i="2"/>
  <c r="P925" i="2"/>
  <c r="BI924" i="2"/>
  <c r="BH924" i="2"/>
  <c r="BG924" i="2"/>
  <c r="BE924" i="2"/>
  <c r="T924" i="2"/>
  <c r="R924" i="2"/>
  <c r="P924" i="2"/>
  <c r="BI922" i="2"/>
  <c r="BH922" i="2"/>
  <c r="BG922" i="2"/>
  <c r="BE922" i="2"/>
  <c r="T922" i="2"/>
  <c r="R922" i="2"/>
  <c r="P922" i="2"/>
  <c r="BI921" i="2"/>
  <c r="BH921" i="2"/>
  <c r="BG921" i="2"/>
  <c r="BE921" i="2"/>
  <c r="T921" i="2"/>
  <c r="R921" i="2"/>
  <c r="P921" i="2"/>
  <c r="BI919" i="2"/>
  <c r="BH919" i="2"/>
  <c r="BG919" i="2"/>
  <c r="BE919" i="2"/>
  <c r="T919" i="2"/>
  <c r="R919" i="2"/>
  <c r="P919" i="2"/>
  <c r="BI917" i="2"/>
  <c r="BH917" i="2"/>
  <c r="BG917" i="2"/>
  <c r="BE917" i="2"/>
  <c r="T917" i="2"/>
  <c r="R917" i="2"/>
  <c r="P917" i="2"/>
  <c r="BI915" i="2"/>
  <c r="BH915" i="2"/>
  <c r="BG915" i="2"/>
  <c r="BE915" i="2"/>
  <c r="T915" i="2"/>
  <c r="R915" i="2"/>
  <c r="P915" i="2"/>
  <c r="BI913" i="2"/>
  <c r="BH913" i="2"/>
  <c r="BG913" i="2"/>
  <c r="BE913" i="2"/>
  <c r="T913" i="2"/>
  <c r="R913" i="2"/>
  <c r="P913" i="2"/>
  <c r="BI912" i="2"/>
  <c r="BH912" i="2"/>
  <c r="BG912" i="2"/>
  <c r="BE912" i="2"/>
  <c r="T912" i="2"/>
  <c r="R912" i="2"/>
  <c r="P912" i="2"/>
  <c r="BI911" i="2"/>
  <c r="BH911" i="2"/>
  <c r="BG911" i="2"/>
  <c r="BE911" i="2"/>
  <c r="T911" i="2"/>
  <c r="R911" i="2"/>
  <c r="P911" i="2"/>
  <c r="BI909" i="2"/>
  <c r="BH909" i="2"/>
  <c r="BG909" i="2"/>
  <c r="BE909" i="2"/>
  <c r="T909" i="2"/>
  <c r="R909" i="2"/>
  <c r="P909" i="2"/>
  <c r="BI907" i="2"/>
  <c r="BH907" i="2"/>
  <c r="BG907" i="2"/>
  <c r="BE907" i="2"/>
  <c r="T907" i="2"/>
  <c r="R907" i="2"/>
  <c r="P907" i="2"/>
  <c r="BI905" i="2"/>
  <c r="BH905" i="2"/>
  <c r="BG905" i="2"/>
  <c r="BE905" i="2"/>
  <c r="T905" i="2"/>
  <c r="R905" i="2"/>
  <c r="P905" i="2"/>
  <c r="BI903" i="2"/>
  <c r="BH903" i="2"/>
  <c r="BG903" i="2"/>
  <c r="BE903" i="2"/>
  <c r="T903" i="2"/>
  <c r="R903" i="2"/>
  <c r="P903" i="2"/>
  <c r="BI900" i="2"/>
  <c r="BH900" i="2"/>
  <c r="BG900" i="2"/>
  <c r="BE900" i="2"/>
  <c r="T900" i="2"/>
  <c r="R900" i="2"/>
  <c r="P900" i="2"/>
  <c r="BI897" i="2"/>
  <c r="BH897" i="2"/>
  <c r="BG897" i="2"/>
  <c r="BE897" i="2"/>
  <c r="T897" i="2"/>
  <c r="R897" i="2"/>
  <c r="P897" i="2"/>
  <c r="BI894" i="2"/>
  <c r="BH894" i="2"/>
  <c r="BG894" i="2"/>
  <c r="BE894" i="2"/>
  <c r="T894" i="2"/>
  <c r="R894" i="2"/>
  <c r="P894" i="2"/>
  <c r="BI883" i="2"/>
  <c r="BH883" i="2"/>
  <c r="BG883" i="2"/>
  <c r="BE883" i="2"/>
  <c r="T883" i="2"/>
  <c r="R883" i="2"/>
  <c r="P883" i="2"/>
  <c r="BI880" i="2"/>
  <c r="BH880" i="2"/>
  <c r="BG880" i="2"/>
  <c r="BE880" i="2"/>
  <c r="T880" i="2"/>
  <c r="R880" i="2"/>
  <c r="P880" i="2"/>
  <c r="BI878" i="2"/>
  <c r="BH878" i="2"/>
  <c r="BG878" i="2"/>
  <c r="BE878" i="2"/>
  <c r="T878" i="2"/>
  <c r="R878" i="2"/>
  <c r="P878" i="2"/>
  <c r="BI877" i="2"/>
  <c r="BH877" i="2"/>
  <c r="BG877" i="2"/>
  <c r="BE877" i="2"/>
  <c r="T877" i="2"/>
  <c r="R877" i="2"/>
  <c r="P877" i="2"/>
  <c r="BI875" i="2"/>
  <c r="BH875" i="2"/>
  <c r="BG875" i="2"/>
  <c r="BE875" i="2"/>
  <c r="T875" i="2"/>
  <c r="R875" i="2"/>
  <c r="P875" i="2"/>
  <c r="BI874" i="2"/>
  <c r="BH874" i="2"/>
  <c r="BG874" i="2"/>
  <c r="BE874" i="2"/>
  <c r="T874" i="2"/>
  <c r="R874" i="2"/>
  <c r="P874" i="2"/>
  <c r="BI873" i="2"/>
  <c r="BH873" i="2"/>
  <c r="BG873" i="2"/>
  <c r="BE873" i="2"/>
  <c r="T873" i="2"/>
  <c r="R873" i="2"/>
  <c r="P873" i="2"/>
  <c r="BI872" i="2"/>
  <c r="BH872" i="2"/>
  <c r="BG872" i="2"/>
  <c r="BE872" i="2"/>
  <c r="T872" i="2"/>
  <c r="R872" i="2"/>
  <c r="P872" i="2"/>
  <c r="BI870" i="2"/>
  <c r="BH870" i="2"/>
  <c r="BG870" i="2"/>
  <c r="BE870" i="2"/>
  <c r="T870" i="2"/>
  <c r="R870" i="2"/>
  <c r="P870" i="2"/>
  <c r="BI868" i="2"/>
  <c r="BH868" i="2"/>
  <c r="BG868" i="2"/>
  <c r="BE868" i="2"/>
  <c r="T868" i="2"/>
  <c r="R868" i="2"/>
  <c r="P868" i="2"/>
  <c r="BI866" i="2"/>
  <c r="BH866" i="2"/>
  <c r="BG866" i="2"/>
  <c r="BE866" i="2"/>
  <c r="T866" i="2"/>
  <c r="R866" i="2"/>
  <c r="P866" i="2"/>
  <c r="BI864" i="2"/>
  <c r="BH864" i="2"/>
  <c r="BG864" i="2"/>
  <c r="BE864" i="2"/>
  <c r="T864" i="2"/>
  <c r="R864" i="2"/>
  <c r="P864" i="2"/>
  <c r="BI863" i="2"/>
  <c r="BH863" i="2"/>
  <c r="BG863" i="2"/>
  <c r="BE863" i="2"/>
  <c r="T863" i="2"/>
  <c r="R863" i="2"/>
  <c r="P863" i="2"/>
  <c r="BI862" i="2"/>
  <c r="BH862" i="2"/>
  <c r="BG862" i="2"/>
  <c r="BE862" i="2"/>
  <c r="T862" i="2"/>
  <c r="R862" i="2"/>
  <c r="P862" i="2"/>
  <c r="BI858" i="2"/>
  <c r="BH858" i="2"/>
  <c r="BG858" i="2"/>
  <c r="BE858" i="2"/>
  <c r="T858" i="2"/>
  <c r="R858" i="2"/>
  <c r="P858" i="2"/>
  <c r="BI856" i="2"/>
  <c r="BH856" i="2"/>
  <c r="BG856" i="2"/>
  <c r="BE856" i="2"/>
  <c r="T856" i="2"/>
  <c r="R856" i="2"/>
  <c r="P856" i="2"/>
  <c r="BI854" i="2"/>
  <c r="BH854" i="2"/>
  <c r="BG854" i="2"/>
  <c r="BE854" i="2"/>
  <c r="T854" i="2"/>
  <c r="R854" i="2"/>
  <c r="P854" i="2"/>
  <c r="BI852" i="2"/>
  <c r="BH852" i="2"/>
  <c r="BG852" i="2"/>
  <c r="BE852" i="2"/>
  <c r="T852" i="2"/>
  <c r="R852" i="2"/>
  <c r="P852" i="2"/>
  <c r="BI849" i="2"/>
  <c r="BH849" i="2"/>
  <c r="BG849" i="2"/>
  <c r="BE849" i="2"/>
  <c r="T849" i="2"/>
  <c r="R849" i="2"/>
  <c r="P849" i="2"/>
  <c r="BI847" i="2"/>
  <c r="BH847" i="2"/>
  <c r="BG847" i="2"/>
  <c r="BE847" i="2"/>
  <c r="T847" i="2"/>
  <c r="R847" i="2"/>
  <c r="P847" i="2"/>
  <c r="BI844" i="2"/>
  <c r="BH844" i="2"/>
  <c r="BG844" i="2"/>
  <c r="BE844" i="2"/>
  <c r="T844" i="2"/>
  <c r="R844" i="2"/>
  <c r="P844" i="2"/>
  <c r="BI842" i="2"/>
  <c r="BH842" i="2"/>
  <c r="BG842" i="2"/>
  <c r="BE842" i="2"/>
  <c r="T842" i="2"/>
  <c r="R842" i="2"/>
  <c r="P842" i="2"/>
  <c r="BI840" i="2"/>
  <c r="BH840" i="2"/>
  <c r="BG840" i="2"/>
  <c r="BE840" i="2"/>
  <c r="T840" i="2"/>
  <c r="R840" i="2"/>
  <c r="P840" i="2"/>
  <c r="BI837" i="2"/>
  <c r="BH837" i="2"/>
  <c r="BG837" i="2"/>
  <c r="BE837" i="2"/>
  <c r="T837" i="2"/>
  <c r="R837" i="2"/>
  <c r="P837" i="2"/>
  <c r="BI835" i="2"/>
  <c r="BH835" i="2"/>
  <c r="BG835" i="2"/>
  <c r="BE835" i="2"/>
  <c r="T835" i="2"/>
  <c r="R835" i="2"/>
  <c r="P835" i="2"/>
  <c r="BI833" i="2"/>
  <c r="BH833" i="2"/>
  <c r="BG833" i="2"/>
  <c r="BE833" i="2"/>
  <c r="T833" i="2"/>
  <c r="R833" i="2"/>
  <c r="P833" i="2"/>
  <c r="BI830" i="2"/>
  <c r="BH830" i="2"/>
  <c r="BG830" i="2"/>
  <c r="BE830" i="2"/>
  <c r="T830" i="2"/>
  <c r="R830" i="2"/>
  <c r="P830" i="2"/>
  <c r="BI826" i="2"/>
  <c r="BH826" i="2"/>
  <c r="BG826" i="2"/>
  <c r="BE826" i="2"/>
  <c r="T826" i="2"/>
  <c r="R826" i="2"/>
  <c r="P826" i="2"/>
  <c r="BI822" i="2"/>
  <c r="BH822" i="2"/>
  <c r="BG822" i="2"/>
  <c r="BE822" i="2"/>
  <c r="T822" i="2"/>
  <c r="R822" i="2"/>
  <c r="P822" i="2"/>
  <c r="BI819" i="2"/>
  <c r="BH819" i="2"/>
  <c r="BG819" i="2"/>
  <c r="BE819" i="2"/>
  <c r="T819" i="2"/>
  <c r="R819" i="2"/>
  <c r="P819" i="2"/>
  <c r="BI817" i="2"/>
  <c r="BH817" i="2"/>
  <c r="BG817" i="2"/>
  <c r="BE817" i="2"/>
  <c r="T817" i="2"/>
  <c r="R817" i="2"/>
  <c r="P817" i="2"/>
  <c r="BI815" i="2"/>
  <c r="BH815" i="2"/>
  <c r="BG815" i="2"/>
  <c r="BE815" i="2"/>
  <c r="T815" i="2"/>
  <c r="R815" i="2"/>
  <c r="P815" i="2"/>
  <c r="BI808" i="2"/>
  <c r="BH808" i="2"/>
  <c r="BG808" i="2"/>
  <c r="BE808" i="2"/>
  <c r="T808" i="2"/>
  <c r="R808" i="2"/>
  <c r="P808" i="2"/>
  <c r="BI806" i="2"/>
  <c r="BH806" i="2"/>
  <c r="BG806" i="2"/>
  <c r="BE806" i="2"/>
  <c r="T806" i="2"/>
  <c r="R806" i="2"/>
  <c r="P806" i="2"/>
  <c r="BI804" i="2"/>
  <c r="BH804" i="2"/>
  <c r="BG804" i="2"/>
  <c r="BE804" i="2"/>
  <c r="T804" i="2"/>
  <c r="R804" i="2"/>
  <c r="P804" i="2"/>
  <c r="BI802" i="2"/>
  <c r="BH802" i="2"/>
  <c r="BG802" i="2"/>
  <c r="BE802" i="2"/>
  <c r="T802" i="2"/>
  <c r="R802" i="2"/>
  <c r="P802" i="2"/>
  <c r="BI801" i="2"/>
  <c r="BH801" i="2"/>
  <c r="BG801" i="2"/>
  <c r="BE801" i="2"/>
  <c r="T801" i="2"/>
  <c r="R801" i="2"/>
  <c r="P801" i="2"/>
  <c r="BI799" i="2"/>
  <c r="BH799" i="2"/>
  <c r="BG799" i="2"/>
  <c r="BE799" i="2"/>
  <c r="T799" i="2"/>
  <c r="R799" i="2"/>
  <c r="P799" i="2"/>
  <c r="BI797" i="2"/>
  <c r="BH797" i="2"/>
  <c r="BG797" i="2"/>
  <c r="BE797" i="2"/>
  <c r="T797" i="2"/>
  <c r="R797" i="2"/>
  <c r="P797" i="2"/>
  <c r="BI795" i="2"/>
  <c r="BH795" i="2"/>
  <c r="BG795" i="2"/>
  <c r="BE795" i="2"/>
  <c r="T795" i="2"/>
  <c r="R795" i="2"/>
  <c r="P795" i="2"/>
  <c r="BI793" i="2"/>
  <c r="BH793" i="2"/>
  <c r="BG793" i="2"/>
  <c r="BE793" i="2"/>
  <c r="T793" i="2"/>
  <c r="R793" i="2"/>
  <c r="P793" i="2"/>
  <c r="BI789" i="2"/>
  <c r="BH789" i="2"/>
  <c r="BG789" i="2"/>
  <c r="BE789" i="2"/>
  <c r="T789" i="2"/>
  <c r="R789" i="2"/>
  <c r="P789" i="2"/>
  <c r="BI787" i="2"/>
  <c r="BH787" i="2"/>
  <c r="BG787" i="2"/>
  <c r="BE787" i="2"/>
  <c r="T787" i="2"/>
  <c r="R787" i="2"/>
  <c r="P787" i="2"/>
  <c r="BI785" i="2"/>
  <c r="BH785" i="2"/>
  <c r="BG785" i="2"/>
  <c r="BE785" i="2"/>
  <c r="T785" i="2"/>
  <c r="R785" i="2"/>
  <c r="P785" i="2"/>
  <c r="BI782" i="2"/>
  <c r="BH782" i="2"/>
  <c r="BG782" i="2"/>
  <c r="BE782" i="2"/>
  <c r="T782" i="2"/>
  <c r="R782" i="2"/>
  <c r="P782" i="2"/>
  <c r="BI777" i="2"/>
  <c r="BH777" i="2"/>
  <c r="BG777" i="2"/>
  <c r="BE777" i="2"/>
  <c r="T777" i="2"/>
  <c r="R777" i="2"/>
  <c r="P777" i="2"/>
  <c r="BI771" i="2"/>
  <c r="BH771" i="2"/>
  <c r="BG771" i="2"/>
  <c r="BE771" i="2"/>
  <c r="T771" i="2"/>
  <c r="R771" i="2"/>
  <c r="P771" i="2"/>
  <c r="BI769" i="2"/>
  <c r="BH769" i="2"/>
  <c r="BG769" i="2"/>
  <c r="BE769" i="2"/>
  <c r="T769" i="2"/>
  <c r="R769" i="2"/>
  <c r="P769" i="2"/>
  <c r="BI766" i="2"/>
  <c r="BH766" i="2"/>
  <c r="BG766" i="2"/>
  <c r="BE766" i="2"/>
  <c r="T766" i="2"/>
  <c r="R766" i="2"/>
  <c r="P766" i="2"/>
  <c r="BI763" i="2"/>
  <c r="BH763" i="2"/>
  <c r="BG763" i="2"/>
  <c r="BE763" i="2"/>
  <c r="T763" i="2"/>
  <c r="R763" i="2"/>
  <c r="P763" i="2"/>
  <c r="BI761" i="2"/>
  <c r="BH761" i="2"/>
  <c r="BG761" i="2"/>
  <c r="BE761" i="2"/>
  <c r="T761" i="2"/>
  <c r="R761" i="2"/>
  <c r="P761" i="2"/>
  <c r="BI759" i="2"/>
  <c r="BH759" i="2"/>
  <c r="BG759" i="2"/>
  <c r="BE759" i="2"/>
  <c r="T759" i="2"/>
  <c r="R759" i="2"/>
  <c r="P759" i="2"/>
  <c r="BI757" i="2"/>
  <c r="BH757" i="2"/>
  <c r="BG757" i="2"/>
  <c r="BE757" i="2"/>
  <c r="T757" i="2"/>
  <c r="R757" i="2"/>
  <c r="P757" i="2"/>
  <c r="BI754" i="2"/>
  <c r="BH754" i="2"/>
  <c r="BG754" i="2"/>
  <c r="BE754" i="2"/>
  <c r="T754" i="2"/>
  <c r="R754" i="2"/>
  <c r="P754" i="2"/>
  <c r="BI753" i="2"/>
  <c r="BH753" i="2"/>
  <c r="BG753" i="2"/>
  <c r="BE753" i="2"/>
  <c r="T753" i="2"/>
  <c r="R753" i="2"/>
  <c r="P753" i="2"/>
  <c r="BI750" i="2"/>
  <c r="BH750" i="2"/>
  <c r="BG750" i="2"/>
  <c r="BE750" i="2"/>
  <c r="T750" i="2"/>
  <c r="R750" i="2"/>
  <c r="P750" i="2"/>
  <c r="BI747" i="2"/>
  <c r="BH747" i="2"/>
  <c r="BG747" i="2"/>
  <c r="BE747" i="2"/>
  <c r="T747" i="2"/>
  <c r="R747" i="2"/>
  <c r="P747" i="2"/>
  <c r="BI745" i="2"/>
  <c r="BH745" i="2"/>
  <c r="BG745" i="2"/>
  <c r="BE745" i="2"/>
  <c r="T745" i="2"/>
  <c r="R745" i="2"/>
  <c r="P745" i="2"/>
  <c r="BI743" i="2"/>
  <c r="BH743" i="2"/>
  <c r="BG743" i="2"/>
  <c r="BE743" i="2"/>
  <c r="T743" i="2"/>
  <c r="R743" i="2"/>
  <c r="P743" i="2"/>
  <c r="BI739" i="2"/>
  <c r="BH739" i="2"/>
  <c r="BG739" i="2"/>
  <c r="BE739" i="2"/>
  <c r="T739" i="2"/>
  <c r="R739" i="2"/>
  <c r="P739" i="2"/>
  <c r="BI733" i="2"/>
  <c r="BH733" i="2"/>
  <c r="BG733" i="2"/>
  <c r="BE733" i="2"/>
  <c r="T733" i="2"/>
  <c r="R733" i="2"/>
  <c r="P733" i="2"/>
  <c r="BI730" i="2"/>
  <c r="BH730" i="2"/>
  <c r="BG730" i="2"/>
  <c r="BE730" i="2"/>
  <c r="T730" i="2"/>
  <c r="R730" i="2"/>
  <c r="P730" i="2"/>
  <c r="BI727" i="2"/>
  <c r="BH727" i="2"/>
  <c r="BG727" i="2"/>
  <c r="BE727" i="2"/>
  <c r="T727" i="2"/>
  <c r="R727" i="2"/>
  <c r="P727" i="2"/>
  <c r="BI726" i="2"/>
  <c r="BH726" i="2"/>
  <c r="BG726" i="2"/>
  <c r="BE726" i="2"/>
  <c r="T726" i="2"/>
  <c r="R726" i="2"/>
  <c r="P726" i="2"/>
  <c r="BI724" i="2"/>
  <c r="BH724" i="2"/>
  <c r="BG724" i="2"/>
  <c r="BE724" i="2"/>
  <c r="T724" i="2"/>
  <c r="R724" i="2"/>
  <c r="P724" i="2"/>
  <c r="BI721" i="2"/>
  <c r="BH721" i="2"/>
  <c r="BG721" i="2"/>
  <c r="BE721" i="2"/>
  <c r="T721" i="2"/>
  <c r="R721" i="2"/>
  <c r="P721" i="2"/>
  <c r="BI716" i="2"/>
  <c r="BH716" i="2"/>
  <c r="BG716" i="2"/>
  <c r="BE716" i="2"/>
  <c r="T716" i="2"/>
  <c r="R716" i="2"/>
  <c r="P716" i="2"/>
  <c r="BI713" i="2"/>
  <c r="BH713" i="2"/>
  <c r="BG713" i="2"/>
  <c r="BE713" i="2"/>
  <c r="T713" i="2"/>
  <c r="R713" i="2"/>
  <c r="P713" i="2"/>
  <c r="BI710" i="2"/>
  <c r="BH710" i="2"/>
  <c r="BG710" i="2"/>
  <c r="BE710" i="2"/>
  <c r="T710" i="2"/>
  <c r="R710" i="2"/>
  <c r="P710" i="2"/>
  <c r="BI707" i="2"/>
  <c r="BH707" i="2"/>
  <c r="BG707" i="2"/>
  <c r="BE707" i="2"/>
  <c r="T707" i="2"/>
  <c r="R707" i="2"/>
  <c r="P707" i="2"/>
  <c r="BI703" i="2"/>
  <c r="BH703" i="2"/>
  <c r="BG703" i="2"/>
  <c r="BE703" i="2"/>
  <c r="T703" i="2"/>
  <c r="R703" i="2"/>
  <c r="P703" i="2"/>
  <c r="BI701" i="2"/>
  <c r="BH701" i="2"/>
  <c r="BG701" i="2"/>
  <c r="BE701" i="2"/>
  <c r="T701" i="2"/>
  <c r="R701" i="2"/>
  <c r="P701" i="2"/>
  <c r="BI699" i="2"/>
  <c r="BH699" i="2"/>
  <c r="BG699" i="2"/>
  <c r="BE699" i="2"/>
  <c r="T699" i="2"/>
  <c r="R699" i="2"/>
  <c r="P699" i="2"/>
  <c r="BI697" i="2"/>
  <c r="BH697" i="2"/>
  <c r="BG697" i="2"/>
  <c r="BE697" i="2"/>
  <c r="T697" i="2"/>
  <c r="R697" i="2"/>
  <c r="P697" i="2"/>
  <c r="BI696" i="2"/>
  <c r="BH696" i="2"/>
  <c r="BG696" i="2"/>
  <c r="BE696" i="2"/>
  <c r="T696" i="2"/>
  <c r="R696" i="2"/>
  <c r="P696" i="2"/>
  <c r="BI691" i="2"/>
  <c r="BH691" i="2"/>
  <c r="BG691" i="2"/>
  <c r="BE691" i="2"/>
  <c r="T691" i="2"/>
  <c r="R691" i="2"/>
  <c r="P691" i="2"/>
  <c r="BI690" i="2"/>
  <c r="BH690" i="2"/>
  <c r="BG690" i="2"/>
  <c r="BE690" i="2"/>
  <c r="T690" i="2"/>
  <c r="R690" i="2"/>
  <c r="P690" i="2"/>
  <c r="BI689" i="2"/>
  <c r="BH689" i="2"/>
  <c r="BG689" i="2"/>
  <c r="BE689" i="2"/>
  <c r="T689" i="2"/>
  <c r="R689" i="2"/>
  <c r="P689" i="2"/>
  <c r="BI687" i="2"/>
  <c r="BH687" i="2"/>
  <c r="BG687" i="2"/>
  <c r="BE687" i="2"/>
  <c r="T687" i="2"/>
  <c r="R687" i="2"/>
  <c r="P687" i="2"/>
  <c r="BI685" i="2"/>
  <c r="BH685" i="2"/>
  <c r="BG685" i="2"/>
  <c r="BE685" i="2"/>
  <c r="T685" i="2"/>
  <c r="R685" i="2"/>
  <c r="P685" i="2"/>
  <c r="BI676" i="2"/>
  <c r="BH676" i="2"/>
  <c r="BG676" i="2"/>
  <c r="BE676" i="2"/>
  <c r="T676" i="2"/>
  <c r="R676" i="2"/>
  <c r="P676" i="2"/>
  <c r="BI674" i="2"/>
  <c r="BH674" i="2"/>
  <c r="BG674" i="2"/>
  <c r="BE674" i="2"/>
  <c r="T674" i="2"/>
  <c r="R674" i="2"/>
  <c r="P674" i="2"/>
  <c r="BI672" i="2"/>
  <c r="BH672" i="2"/>
  <c r="BG672" i="2"/>
  <c r="BE672" i="2"/>
  <c r="T672" i="2"/>
  <c r="R672" i="2"/>
  <c r="P672" i="2"/>
  <c r="BI669" i="2"/>
  <c r="BH669" i="2"/>
  <c r="BG669" i="2"/>
  <c r="BE669" i="2"/>
  <c r="T669" i="2"/>
  <c r="R669" i="2"/>
  <c r="P669" i="2"/>
  <c r="BI667" i="2"/>
  <c r="BH667" i="2"/>
  <c r="BG667" i="2"/>
  <c r="BE667" i="2"/>
  <c r="T667" i="2"/>
  <c r="R667" i="2"/>
  <c r="P667" i="2"/>
  <c r="BI664" i="2"/>
  <c r="BH664" i="2"/>
  <c r="BG664" i="2"/>
  <c r="BE664" i="2"/>
  <c r="T664" i="2"/>
  <c r="R664" i="2"/>
  <c r="P664" i="2"/>
  <c r="BI662" i="2"/>
  <c r="BH662" i="2"/>
  <c r="BG662" i="2"/>
  <c r="BE662" i="2"/>
  <c r="T662" i="2"/>
  <c r="R662" i="2"/>
  <c r="P662" i="2"/>
  <c r="BI661" i="2"/>
  <c r="BH661" i="2"/>
  <c r="BG661" i="2"/>
  <c r="BE661" i="2"/>
  <c r="T661" i="2"/>
  <c r="R661" i="2"/>
  <c r="P661" i="2"/>
  <c r="BI659" i="2"/>
  <c r="BH659" i="2"/>
  <c r="BG659" i="2"/>
  <c r="BE659" i="2"/>
  <c r="T659" i="2"/>
  <c r="R659" i="2"/>
  <c r="P659" i="2"/>
  <c r="BI658" i="2"/>
  <c r="BH658" i="2"/>
  <c r="BG658" i="2"/>
  <c r="BE658" i="2"/>
  <c r="T658" i="2"/>
  <c r="R658" i="2"/>
  <c r="P658" i="2"/>
  <c r="BI656" i="2"/>
  <c r="BH656" i="2"/>
  <c r="BG656" i="2"/>
  <c r="BE656" i="2"/>
  <c r="T656" i="2"/>
  <c r="R656" i="2"/>
  <c r="P656" i="2"/>
  <c r="BI650" i="2"/>
  <c r="BH650" i="2"/>
  <c r="BG650" i="2"/>
  <c r="BE650" i="2"/>
  <c r="T650" i="2"/>
  <c r="R650" i="2"/>
  <c r="P650" i="2"/>
  <c r="BI642" i="2"/>
  <c r="BH642" i="2"/>
  <c r="BG642" i="2"/>
  <c r="BE642" i="2"/>
  <c r="T642" i="2"/>
  <c r="R642" i="2"/>
  <c r="P642" i="2"/>
  <c r="BI639" i="2"/>
  <c r="BH639" i="2"/>
  <c r="BG639" i="2"/>
  <c r="BE639" i="2"/>
  <c r="T639" i="2"/>
  <c r="R639" i="2"/>
  <c r="P639" i="2"/>
  <c r="BI582" i="2"/>
  <c r="BH582" i="2"/>
  <c r="BG582" i="2"/>
  <c r="BE582" i="2"/>
  <c r="T582" i="2"/>
  <c r="R582" i="2"/>
  <c r="P582" i="2"/>
  <c r="BI571" i="2"/>
  <c r="BH571" i="2"/>
  <c r="BG571" i="2"/>
  <c r="BE571" i="2"/>
  <c r="T571" i="2"/>
  <c r="R571" i="2"/>
  <c r="P571" i="2"/>
  <c r="BI563" i="2"/>
  <c r="BH563" i="2"/>
  <c r="BG563" i="2"/>
  <c r="BE563" i="2"/>
  <c r="T563" i="2"/>
  <c r="R563" i="2"/>
  <c r="P563" i="2"/>
  <c r="BI561" i="2"/>
  <c r="BH561" i="2"/>
  <c r="BG561" i="2"/>
  <c r="BE561" i="2"/>
  <c r="T561" i="2"/>
  <c r="R561" i="2"/>
  <c r="P561" i="2"/>
  <c r="BI559" i="2"/>
  <c r="BH559" i="2"/>
  <c r="BG559" i="2"/>
  <c r="BE559" i="2"/>
  <c r="T559" i="2"/>
  <c r="R559" i="2"/>
  <c r="P559" i="2"/>
  <c r="BI557" i="2"/>
  <c r="BH557" i="2"/>
  <c r="BG557" i="2"/>
  <c r="BE557" i="2"/>
  <c r="T557" i="2"/>
  <c r="R557" i="2"/>
  <c r="P557" i="2"/>
  <c r="BI553" i="2"/>
  <c r="BH553" i="2"/>
  <c r="BG553" i="2"/>
  <c r="BE553" i="2"/>
  <c r="T553" i="2"/>
  <c r="R553" i="2"/>
  <c r="P553" i="2"/>
  <c r="BI551" i="2"/>
  <c r="BH551" i="2"/>
  <c r="BG551" i="2"/>
  <c r="BE551" i="2"/>
  <c r="T551" i="2"/>
  <c r="R551" i="2"/>
  <c r="P551" i="2"/>
  <c r="BI549" i="2"/>
  <c r="BH549" i="2"/>
  <c r="BG549" i="2"/>
  <c r="BE549" i="2"/>
  <c r="T549" i="2"/>
  <c r="R549" i="2"/>
  <c r="P549" i="2"/>
  <c r="BI547" i="2"/>
  <c r="BH547" i="2"/>
  <c r="BG547" i="2"/>
  <c r="BE547" i="2"/>
  <c r="T547" i="2"/>
  <c r="R547" i="2"/>
  <c r="P547" i="2"/>
  <c r="BI545" i="2"/>
  <c r="BH545" i="2"/>
  <c r="BG545" i="2"/>
  <c r="BE545" i="2"/>
  <c r="T545" i="2"/>
  <c r="R545" i="2"/>
  <c r="P545" i="2"/>
  <c r="BI540" i="2"/>
  <c r="BH540" i="2"/>
  <c r="BG540" i="2"/>
  <c r="BE540" i="2"/>
  <c r="T540" i="2"/>
  <c r="R540" i="2"/>
  <c r="P540" i="2"/>
  <c r="BI538" i="2"/>
  <c r="BH538" i="2"/>
  <c r="BG538" i="2"/>
  <c r="BE538" i="2"/>
  <c r="T538" i="2"/>
  <c r="R538" i="2"/>
  <c r="P538" i="2"/>
  <c r="BI531" i="2"/>
  <c r="BH531" i="2"/>
  <c r="BG531" i="2"/>
  <c r="BE531" i="2"/>
  <c r="T531" i="2"/>
  <c r="R531" i="2"/>
  <c r="P531" i="2"/>
  <c r="BI528" i="2"/>
  <c r="BH528" i="2"/>
  <c r="BG528" i="2"/>
  <c r="BE528" i="2"/>
  <c r="T528" i="2"/>
  <c r="R528" i="2"/>
  <c r="P528" i="2"/>
  <c r="BI526" i="2"/>
  <c r="BH526" i="2"/>
  <c r="BG526" i="2"/>
  <c r="BE526" i="2"/>
  <c r="T526" i="2"/>
  <c r="R526" i="2"/>
  <c r="P526" i="2"/>
  <c r="BI519" i="2"/>
  <c r="BH519" i="2"/>
  <c r="BG519" i="2"/>
  <c r="BE519" i="2"/>
  <c r="T519" i="2"/>
  <c r="R519" i="2"/>
  <c r="P519" i="2"/>
  <c r="BI513" i="2"/>
  <c r="BH513" i="2"/>
  <c r="BG513" i="2"/>
  <c r="BE513" i="2"/>
  <c r="T513" i="2"/>
  <c r="R513" i="2"/>
  <c r="P513" i="2"/>
  <c r="BI490" i="2"/>
  <c r="BH490" i="2"/>
  <c r="BG490" i="2"/>
  <c r="BE490" i="2"/>
  <c r="T490" i="2"/>
  <c r="R490" i="2"/>
  <c r="P490" i="2"/>
  <c r="BI488" i="2"/>
  <c r="BH488" i="2"/>
  <c r="BG488" i="2"/>
  <c r="BE488" i="2"/>
  <c r="T488" i="2"/>
  <c r="R488" i="2"/>
  <c r="P488" i="2"/>
  <c r="BI457" i="2"/>
  <c r="BH457" i="2"/>
  <c r="BG457" i="2"/>
  <c r="BE457" i="2"/>
  <c r="T457" i="2"/>
  <c r="R457" i="2"/>
  <c r="P457" i="2"/>
  <c r="BI435" i="2"/>
  <c r="BH435" i="2"/>
  <c r="BG435" i="2"/>
  <c r="BE435" i="2"/>
  <c r="T435" i="2"/>
  <c r="R435" i="2"/>
  <c r="P435" i="2"/>
  <c r="BI433" i="2"/>
  <c r="BH433" i="2"/>
  <c r="BG433" i="2"/>
  <c r="BE433" i="2"/>
  <c r="T433" i="2"/>
  <c r="R433" i="2"/>
  <c r="P433" i="2"/>
  <c r="BI428" i="2"/>
  <c r="BH428" i="2"/>
  <c r="BG428" i="2"/>
  <c r="BE428" i="2"/>
  <c r="T428" i="2"/>
  <c r="R428" i="2"/>
  <c r="P428" i="2"/>
  <c r="BI426" i="2"/>
  <c r="BH426" i="2"/>
  <c r="BG426" i="2"/>
  <c r="BE426" i="2"/>
  <c r="T426" i="2"/>
  <c r="R426" i="2"/>
  <c r="P426" i="2"/>
  <c r="BI424" i="2"/>
  <c r="BH424" i="2"/>
  <c r="BG424" i="2"/>
  <c r="BE424" i="2"/>
  <c r="T424" i="2"/>
  <c r="R424" i="2"/>
  <c r="P424" i="2"/>
  <c r="BI421" i="2"/>
  <c r="BH421" i="2"/>
  <c r="BG421" i="2"/>
  <c r="BE421" i="2"/>
  <c r="T421" i="2"/>
  <c r="R421" i="2"/>
  <c r="P421" i="2"/>
  <c r="BI419" i="2"/>
  <c r="BH419" i="2"/>
  <c r="BG419" i="2"/>
  <c r="BE419" i="2"/>
  <c r="T419" i="2"/>
  <c r="R419" i="2"/>
  <c r="P419" i="2"/>
  <c r="BI410" i="2"/>
  <c r="BH410" i="2"/>
  <c r="BG410" i="2"/>
  <c r="BE410" i="2"/>
  <c r="T410" i="2"/>
  <c r="R410" i="2"/>
  <c r="P410" i="2"/>
  <c r="BI408" i="2"/>
  <c r="BH408" i="2"/>
  <c r="BG408" i="2"/>
  <c r="BE408" i="2"/>
  <c r="T408" i="2"/>
  <c r="R408" i="2"/>
  <c r="P408" i="2"/>
  <c r="BI406" i="2"/>
  <c r="BH406" i="2"/>
  <c r="BG406" i="2"/>
  <c r="BE406" i="2"/>
  <c r="T406" i="2"/>
  <c r="R406" i="2"/>
  <c r="P406" i="2"/>
  <c r="BI404" i="2"/>
  <c r="BH404" i="2"/>
  <c r="BG404" i="2"/>
  <c r="BE404" i="2"/>
  <c r="T404" i="2"/>
  <c r="R404" i="2"/>
  <c r="P404" i="2"/>
  <c r="BI398" i="2"/>
  <c r="BH398" i="2"/>
  <c r="BG398" i="2"/>
  <c r="BE398" i="2"/>
  <c r="T398" i="2"/>
  <c r="R398" i="2"/>
  <c r="P398" i="2"/>
  <c r="BI396" i="2"/>
  <c r="BH396" i="2"/>
  <c r="BG396" i="2"/>
  <c r="BE396" i="2"/>
  <c r="T396" i="2"/>
  <c r="R396" i="2"/>
  <c r="P396" i="2"/>
  <c r="BI392" i="2"/>
  <c r="BH392" i="2"/>
  <c r="BG392" i="2"/>
  <c r="BE392" i="2"/>
  <c r="T392" i="2"/>
  <c r="R392" i="2"/>
  <c r="P392" i="2"/>
  <c r="BI390" i="2"/>
  <c r="BH390" i="2"/>
  <c r="BG390" i="2"/>
  <c r="BE390" i="2"/>
  <c r="T390" i="2"/>
  <c r="R390" i="2"/>
  <c r="P390" i="2"/>
  <c r="BI384" i="2"/>
  <c r="BH384" i="2"/>
  <c r="BG384" i="2"/>
  <c r="BE384" i="2"/>
  <c r="T384" i="2"/>
  <c r="R384" i="2"/>
  <c r="P384" i="2"/>
  <c r="BI381" i="2"/>
  <c r="BH381" i="2"/>
  <c r="BG381" i="2"/>
  <c r="BE381" i="2"/>
  <c r="T381" i="2"/>
  <c r="R381" i="2"/>
  <c r="P381" i="2"/>
  <c r="BI358" i="2"/>
  <c r="BH358" i="2"/>
  <c r="BG358" i="2"/>
  <c r="BE358" i="2"/>
  <c r="T358" i="2"/>
  <c r="R358" i="2"/>
  <c r="P358" i="2"/>
  <c r="BI327" i="2"/>
  <c r="BH327" i="2"/>
  <c r="BG327" i="2"/>
  <c r="BE327" i="2"/>
  <c r="T327" i="2"/>
  <c r="R327" i="2"/>
  <c r="P327" i="2"/>
  <c r="BI320" i="2"/>
  <c r="BH320" i="2"/>
  <c r="BG320" i="2"/>
  <c r="BE320" i="2"/>
  <c r="T320" i="2"/>
  <c r="R320" i="2"/>
  <c r="P320" i="2"/>
  <c r="BI314" i="2"/>
  <c r="BH314" i="2"/>
  <c r="BG314" i="2"/>
  <c r="BE314" i="2"/>
  <c r="T314" i="2"/>
  <c r="R314" i="2"/>
  <c r="P314" i="2"/>
  <c r="BI306" i="2"/>
  <c r="BH306" i="2"/>
  <c r="BG306" i="2"/>
  <c r="BE306" i="2"/>
  <c r="T306" i="2"/>
  <c r="R306" i="2"/>
  <c r="P306" i="2"/>
  <c r="BI295" i="2"/>
  <c r="BH295" i="2"/>
  <c r="BG295" i="2"/>
  <c r="BE295" i="2"/>
  <c r="T295" i="2"/>
  <c r="R295" i="2"/>
  <c r="P295" i="2"/>
  <c r="BI284" i="2"/>
  <c r="BH284" i="2"/>
  <c r="BG284" i="2"/>
  <c r="BE284" i="2"/>
  <c r="T284" i="2"/>
  <c r="R284" i="2"/>
  <c r="P284" i="2"/>
  <c r="BI277" i="2"/>
  <c r="BH277" i="2"/>
  <c r="BG277" i="2"/>
  <c r="BE277" i="2"/>
  <c r="T277" i="2"/>
  <c r="R277" i="2"/>
  <c r="P277" i="2"/>
  <c r="BI270" i="2"/>
  <c r="BH270" i="2"/>
  <c r="BG270" i="2"/>
  <c r="BE270" i="2"/>
  <c r="T270" i="2"/>
  <c r="R270" i="2"/>
  <c r="P270" i="2"/>
  <c r="BI259" i="2"/>
  <c r="BH259" i="2"/>
  <c r="BG259" i="2"/>
  <c r="BE259" i="2"/>
  <c r="T259" i="2"/>
  <c r="R259" i="2"/>
  <c r="P259" i="2"/>
  <c r="BI257" i="2"/>
  <c r="BH257" i="2"/>
  <c r="BG257" i="2"/>
  <c r="BE257" i="2"/>
  <c r="T257" i="2"/>
  <c r="R257" i="2"/>
  <c r="P257" i="2"/>
  <c r="BI249" i="2"/>
  <c r="BH249" i="2"/>
  <c r="BG249" i="2"/>
  <c r="BE249" i="2"/>
  <c r="T249" i="2"/>
  <c r="R249" i="2"/>
  <c r="P249" i="2"/>
  <c r="BI245" i="2"/>
  <c r="BH245" i="2"/>
  <c r="BG245" i="2"/>
  <c r="BE245" i="2"/>
  <c r="T245" i="2"/>
  <c r="R245" i="2"/>
  <c r="P245" i="2"/>
  <c r="BI236" i="2"/>
  <c r="BH236" i="2"/>
  <c r="BG236" i="2"/>
  <c r="BE236" i="2"/>
  <c r="T236" i="2"/>
  <c r="R236" i="2"/>
  <c r="P236" i="2"/>
  <c r="BI234" i="2"/>
  <c r="BH234" i="2"/>
  <c r="BG234" i="2"/>
  <c r="BE234" i="2"/>
  <c r="T234" i="2"/>
  <c r="R234" i="2"/>
  <c r="P234" i="2"/>
  <c r="BI229" i="2"/>
  <c r="BH229" i="2"/>
  <c r="BG229" i="2"/>
  <c r="BE229" i="2"/>
  <c r="T229" i="2"/>
  <c r="R229" i="2"/>
  <c r="P229" i="2"/>
  <c r="BI226" i="2"/>
  <c r="BH226" i="2"/>
  <c r="BG226" i="2"/>
  <c r="BE226" i="2"/>
  <c r="T226" i="2"/>
  <c r="R226" i="2"/>
  <c r="P226" i="2"/>
  <c r="BI220" i="2"/>
  <c r="BH220" i="2"/>
  <c r="BG220" i="2"/>
  <c r="BE220" i="2"/>
  <c r="T220" i="2"/>
  <c r="R220" i="2"/>
  <c r="P220" i="2"/>
  <c r="BI217" i="2"/>
  <c r="BH217" i="2"/>
  <c r="BG217" i="2"/>
  <c r="BE217" i="2"/>
  <c r="T217" i="2"/>
  <c r="R217" i="2"/>
  <c r="P217" i="2"/>
  <c r="BI215" i="2"/>
  <c r="BH215" i="2"/>
  <c r="BG215" i="2"/>
  <c r="BE215" i="2"/>
  <c r="T215" i="2"/>
  <c r="R215" i="2"/>
  <c r="P215" i="2"/>
  <c r="BI207" i="2"/>
  <c r="BH207" i="2"/>
  <c r="BG207" i="2"/>
  <c r="BE207" i="2"/>
  <c r="T207" i="2"/>
  <c r="R207" i="2"/>
  <c r="P207" i="2"/>
  <c r="BI199" i="2"/>
  <c r="BH199" i="2"/>
  <c r="BG199" i="2"/>
  <c r="BE199" i="2"/>
  <c r="T199" i="2"/>
  <c r="R199" i="2"/>
  <c r="P199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89" i="2"/>
  <c r="BH189" i="2"/>
  <c r="BG189" i="2"/>
  <c r="BE189" i="2"/>
  <c r="T189" i="2"/>
  <c r="R189" i="2"/>
  <c r="P189" i="2"/>
  <c r="BI186" i="2"/>
  <c r="BH186" i="2"/>
  <c r="BG186" i="2"/>
  <c r="BE186" i="2"/>
  <c r="T186" i="2"/>
  <c r="R186" i="2"/>
  <c r="P186" i="2"/>
  <c r="BI180" i="2"/>
  <c r="BH180" i="2"/>
  <c r="BG180" i="2"/>
  <c r="BE180" i="2"/>
  <c r="T180" i="2"/>
  <c r="R180" i="2"/>
  <c r="P180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4" i="2"/>
  <c r="BH174" i="2"/>
  <c r="BG174" i="2"/>
  <c r="BE174" i="2"/>
  <c r="T174" i="2"/>
  <c r="R174" i="2"/>
  <c r="P174" i="2"/>
  <c r="BI172" i="2"/>
  <c r="BH172" i="2"/>
  <c r="BG172" i="2"/>
  <c r="BE172" i="2"/>
  <c r="T172" i="2"/>
  <c r="R172" i="2"/>
  <c r="P172" i="2"/>
  <c r="BI165" i="2"/>
  <c r="BH165" i="2"/>
  <c r="BG165" i="2"/>
  <c r="BE165" i="2"/>
  <c r="T165" i="2"/>
  <c r="R165" i="2"/>
  <c r="P165" i="2"/>
  <c r="BI161" i="2"/>
  <c r="BH161" i="2"/>
  <c r="BG161" i="2"/>
  <c r="BE161" i="2"/>
  <c r="T161" i="2"/>
  <c r="T160" i="2"/>
  <c r="R161" i="2"/>
  <c r="R160" i="2" s="1"/>
  <c r="P161" i="2"/>
  <c r="P160" i="2"/>
  <c r="BI158" i="2"/>
  <c r="BH158" i="2"/>
  <c r="BG158" i="2"/>
  <c r="BE158" i="2"/>
  <c r="T158" i="2"/>
  <c r="R158" i="2"/>
  <c r="P158" i="2"/>
  <c r="BI156" i="2"/>
  <c r="BH156" i="2"/>
  <c r="BG156" i="2"/>
  <c r="BE156" i="2"/>
  <c r="T156" i="2"/>
  <c r="R156" i="2"/>
  <c r="P156" i="2"/>
  <c r="BI153" i="2"/>
  <c r="BH153" i="2"/>
  <c r="BG153" i="2"/>
  <c r="BE153" i="2"/>
  <c r="T153" i="2"/>
  <c r="R153" i="2"/>
  <c r="P153" i="2"/>
  <c r="BI150" i="2"/>
  <c r="BH150" i="2"/>
  <c r="BG150" i="2"/>
  <c r="BE150" i="2"/>
  <c r="T150" i="2"/>
  <c r="R150" i="2"/>
  <c r="P150" i="2"/>
  <c r="BI147" i="2"/>
  <c r="BH147" i="2"/>
  <c r="BG147" i="2"/>
  <c r="BE147" i="2"/>
  <c r="T147" i="2"/>
  <c r="R147" i="2"/>
  <c r="P147" i="2"/>
  <c r="J141" i="2"/>
  <c r="J140" i="2"/>
  <c r="F140" i="2"/>
  <c r="F138" i="2"/>
  <c r="E136" i="2"/>
  <c r="J92" i="2"/>
  <c r="J91" i="2"/>
  <c r="F91" i="2"/>
  <c r="F89" i="2"/>
  <c r="E87" i="2"/>
  <c r="J18" i="2"/>
  <c r="E18" i="2"/>
  <c r="F92" i="2"/>
  <c r="J17" i="2"/>
  <c r="J12" i="2"/>
  <c r="J138" i="2"/>
  <c r="E7" i="2"/>
  <c r="E134" i="2"/>
  <c r="L90" i="1"/>
  <c r="AM90" i="1"/>
  <c r="AM89" i="1"/>
  <c r="L89" i="1"/>
  <c r="AM87" i="1"/>
  <c r="L87" i="1"/>
  <c r="L85" i="1"/>
  <c r="L84" i="1"/>
  <c r="J971" i="2"/>
  <c r="J942" i="2"/>
  <c r="BK936" i="2"/>
  <c r="BK930" i="2"/>
  <c r="BK919" i="2"/>
  <c r="BK915" i="2"/>
  <c r="J894" i="2"/>
  <c r="J877" i="2"/>
  <c r="BK864" i="2"/>
  <c r="BK862" i="2"/>
  <c r="J826" i="2"/>
  <c r="BK817" i="2"/>
  <c r="J815" i="2"/>
  <c r="BK797" i="2"/>
  <c r="BK782" i="2"/>
  <c r="BK777" i="2"/>
  <c r="BK763" i="2"/>
  <c r="BK759" i="2"/>
  <c r="BK753" i="2"/>
  <c r="J730" i="2"/>
  <c r="BK724" i="2"/>
  <c r="BK707" i="2"/>
  <c r="BK697" i="2"/>
  <c r="J690" i="2"/>
  <c r="J553" i="2"/>
  <c r="J538" i="2"/>
  <c r="J519" i="2"/>
  <c r="J435" i="2"/>
  <c r="BK410" i="2"/>
  <c r="J396" i="2"/>
  <c r="J259" i="2"/>
  <c r="J229" i="2"/>
  <c r="BK195" i="2"/>
  <c r="J156" i="2"/>
  <c r="BK1071" i="2"/>
  <c r="BK1058" i="2"/>
  <c r="BK996" i="2"/>
  <c r="J963" i="2"/>
  <c r="BK925" i="2"/>
  <c r="J915" i="2"/>
  <c r="J900" i="2"/>
  <c r="BK878" i="2"/>
  <c r="J872" i="2"/>
  <c r="J837" i="2"/>
  <c r="J806" i="2"/>
  <c r="J795" i="2"/>
  <c r="BK787" i="2"/>
  <c r="J753" i="2"/>
  <c r="BK727" i="2"/>
  <c r="J701" i="2"/>
  <c r="J669" i="2"/>
  <c r="BK582" i="2"/>
  <c r="J545" i="2"/>
  <c r="BK435" i="2"/>
  <c r="BK396" i="2"/>
  <c r="BK358" i="2"/>
  <c r="BK284" i="2"/>
  <c r="BK215" i="2"/>
  <c r="BK186" i="2"/>
  <c r="J158" i="2"/>
  <c r="J996" i="2"/>
  <c r="BK971" i="2"/>
  <c r="J930" i="2"/>
  <c r="J921" i="2"/>
  <c r="BK905" i="2"/>
  <c r="J878" i="2"/>
  <c r="J868" i="2"/>
  <c r="BK849" i="2"/>
  <c r="J842" i="2"/>
  <c r="BK826" i="2"/>
  <c r="J817" i="2"/>
  <c r="J797" i="2"/>
  <c r="J777" i="2"/>
  <c r="BK754" i="2"/>
  <c r="BK730" i="2"/>
  <c r="J713" i="2"/>
  <c r="J689" i="2"/>
  <c r="J661" i="2"/>
  <c r="J571" i="2"/>
  <c r="BK557" i="2"/>
  <c r="J549" i="2"/>
  <c r="J531" i="2"/>
  <c r="BK426" i="2"/>
  <c r="BK406" i="2"/>
  <c r="BK384" i="2"/>
  <c r="J327" i="2"/>
  <c r="BK295" i="2"/>
  <c r="J257" i="2"/>
  <c r="J236" i="2"/>
  <c r="BK207" i="2"/>
  <c r="BK191" i="2"/>
  <c r="BK158" i="2"/>
  <c r="BK963" i="2"/>
  <c r="BK952" i="2"/>
  <c r="BK947" i="2"/>
  <c r="BK942" i="2"/>
  <c r="BK932" i="2"/>
  <c r="J911" i="2"/>
  <c r="BK900" i="2"/>
  <c r="J801" i="2"/>
  <c r="J787" i="2"/>
  <c r="BK757" i="2"/>
  <c r="BK733" i="2"/>
  <c r="BK699" i="2"/>
  <c r="J685" i="2"/>
  <c r="J667" i="2"/>
  <c r="J642" i="2"/>
  <c r="J557" i="2"/>
  <c r="J490" i="2"/>
  <c r="BK421" i="2"/>
  <c r="BK142" i="3"/>
  <c r="BK134" i="3"/>
  <c r="J125" i="3"/>
  <c r="BK149" i="3"/>
  <c r="BK135" i="3"/>
  <c r="J131" i="3"/>
  <c r="J152" i="3"/>
  <c r="BK146" i="3"/>
  <c r="BK129" i="3"/>
  <c r="J158" i="3"/>
  <c r="J153" i="3"/>
  <c r="J150" i="3"/>
  <c r="BK136" i="3"/>
  <c r="J132" i="3"/>
  <c r="J127" i="3"/>
  <c r="BK125" i="3"/>
  <c r="J743" i="2"/>
  <c r="J721" i="2"/>
  <c r="J703" i="2"/>
  <c r="J696" i="2"/>
  <c r="BK685" i="2"/>
  <c r="BK661" i="2"/>
  <c r="BK551" i="2"/>
  <c r="BK528" i="2"/>
  <c r="BK490" i="2"/>
  <c r="J424" i="2"/>
  <c r="J408" i="2"/>
  <c r="BK392" i="2"/>
  <c r="BK257" i="2"/>
  <c r="J220" i="2"/>
  <c r="BK180" i="2"/>
  <c r="BK161" i="2"/>
  <c r="J1077" i="2"/>
  <c r="J1068" i="2"/>
  <c r="J1047" i="2"/>
  <c r="J1045" i="2"/>
  <c r="J973" i="2"/>
  <c r="BK929" i="2"/>
  <c r="J919" i="2"/>
  <c r="BK903" i="2"/>
  <c r="BK875" i="2"/>
  <c r="J863" i="2"/>
  <c r="J835" i="2"/>
  <c r="J802" i="2"/>
  <c r="J789" i="2"/>
  <c r="BK771" i="2"/>
  <c r="J750" i="2"/>
  <c r="J724" i="2"/>
  <c r="J699" i="2"/>
  <c r="BK687" i="2"/>
  <c r="BK662" i="2"/>
  <c r="J656" i="2"/>
  <c r="BK549" i="2"/>
  <c r="J426" i="2"/>
  <c r="BK390" i="2"/>
  <c r="J306" i="2"/>
  <c r="BK245" i="2"/>
  <c r="J194" i="2"/>
  <c r="J174" i="2"/>
  <c r="J1016" i="2"/>
  <c r="BK973" i="2"/>
  <c r="BK961" i="2"/>
  <c r="BK927" i="2"/>
  <c r="J909" i="2"/>
  <c r="BK880" i="2"/>
  <c r="J874" i="2"/>
  <c r="J847" i="2"/>
  <c r="BK837" i="2"/>
  <c r="J819" i="2"/>
  <c r="BK815" i="2"/>
  <c r="BK793" i="2"/>
  <c r="BK769" i="2"/>
  <c r="J747" i="2"/>
  <c r="J726" i="2"/>
  <c r="J707" i="2"/>
  <c r="BK674" i="2"/>
  <c r="J664" i="2"/>
  <c r="BK642" i="2"/>
  <c r="BK563" i="2"/>
  <c r="BK553" i="2"/>
  <c r="BK545" i="2"/>
  <c r="J457" i="2"/>
  <c r="BK408" i="2"/>
  <c r="J358" i="2"/>
  <c r="BK306" i="2"/>
  <c r="BK277" i="2"/>
  <c r="BK249" i="2"/>
  <c r="BK229" i="2"/>
  <c r="J195" i="2"/>
  <c r="BK189" i="2"/>
  <c r="J172" i="2"/>
  <c r="BK1077" i="2"/>
  <c r="J954" i="2"/>
  <c r="J949" i="2"/>
  <c r="J945" i="2"/>
  <c r="BK934" i="2"/>
  <c r="J924" i="2"/>
  <c r="J913" i="2"/>
  <c r="J905" i="2"/>
  <c r="BK802" i="2"/>
  <c r="J771" i="2"/>
  <c r="J754" i="2"/>
  <c r="J710" i="2"/>
  <c r="BK676" i="2"/>
  <c r="J662" i="2"/>
  <c r="J582" i="2"/>
  <c r="BK519" i="2"/>
  <c r="J419" i="2"/>
  <c r="J277" i="2"/>
  <c r="J226" i="2"/>
  <c r="J199" i="2"/>
  <c r="J189" i="2"/>
  <c r="BK172" i="2"/>
  <c r="J150" i="2"/>
  <c r="BK155" i="3"/>
  <c r="BK150" i="3"/>
  <c r="BK143" i="3"/>
  <c r="J129" i="3"/>
  <c r="J156" i="3"/>
  <c r="BK147" i="3"/>
  <c r="BK140" i="3"/>
  <c r="J134" i="3"/>
  <c r="BK126" i="3"/>
  <c r="J151" i="3"/>
  <c r="J145" i="3"/>
  <c r="J136" i="3"/>
  <c r="BK157" i="3"/>
  <c r="J154" i="3"/>
  <c r="BK151" i="3"/>
  <c r="J143" i="3"/>
  <c r="J650" i="2"/>
  <c r="BK540" i="2"/>
  <c r="BK513" i="2"/>
  <c r="J433" i="2"/>
  <c r="J398" i="2"/>
  <c r="BK381" i="2"/>
  <c r="J245" i="2"/>
  <c r="J197" i="2"/>
  <c r="J186" i="2"/>
  <c r="BK165" i="2"/>
  <c r="J147" i="2"/>
  <c r="BK1068" i="2"/>
  <c r="BK1047" i="2"/>
  <c r="J984" i="2"/>
  <c r="J934" i="2"/>
  <c r="BK924" i="2"/>
  <c r="BK912" i="2"/>
  <c r="J883" i="2"/>
  <c r="BK870" i="2"/>
  <c r="J852" i="2"/>
  <c r="BK804" i="2"/>
  <c r="J793" i="2"/>
  <c r="J766" i="2"/>
  <c r="BK739" i="2"/>
  <c r="BK713" i="2"/>
  <c r="J691" i="2"/>
  <c r="J676" i="2"/>
  <c r="J659" i="2"/>
  <c r="BK571" i="2"/>
  <c r="BK538" i="2"/>
  <c r="J513" i="2"/>
  <c r="BK424" i="2"/>
  <c r="J384" i="2"/>
  <c r="J295" i="2"/>
  <c r="BK220" i="2"/>
  <c r="J191" i="2"/>
  <c r="J161" i="2"/>
  <c r="AS94" i="1"/>
  <c r="BK877" i="2"/>
  <c r="BK872" i="2"/>
  <c r="J858" i="2"/>
  <c r="BK844" i="2"/>
  <c r="BK835" i="2"/>
  <c r="BK822" i="2"/>
  <c r="J808" i="2"/>
  <c r="BK789" i="2"/>
  <c r="J759" i="2"/>
  <c r="J739" i="2"/>
  <c r="BK721" i="2"/>
  <c r="J697" i="2"/>
  <c r="J672" i="2"/>
  <c r="BK656" i="2"/>
  <c r="J561" i="2"/>
  <c r="J547" i="2"/>
  <c r="BK488" i="2"/>
  <c r="BK428" i="2"/>
  <c r="J390" i="2"/>
  <c r="J314" i="2"/>
  <c r="J270" i="2"/>
  <c r="BK199" i="2"/>
  <c r="J192" i="2"/>
  <c r="BK174" i="2"/>
  <c r="J153" i="2"/>
  <c r="J961" i="2"/>
  <c r="J952" i="2"/>
  <c r="J947" i="2"/>
  <c r="J939" i="2"/>
  <c r="J936" i="2"/>
  <c r="J922" i="2"/>
  <c r="BK909" i="2"/>
  <c r="BK897" i="2"/>
  <c r="BK799" i="2"/>
  <c r="BK766" i="2"/>
  <c r="BK747" i="2"/>
  <c r="BK703" i="2"/>
  <c r="J687" i="2"/>
  <c r="BK669" i="2"/>
  <c r="BK659" i="2"/>
  <c r="J563" i="2"/>
  <c r="J528" i="2"/>
  <c r="J428" i="2"/>
  <c r="J404" i="2"/>
  <c r="BK314" i="2"/>
  <c r="J234" i="2"/>
  <c r="J215" i="2"/>
  <c r="BK196" i="2"/>
  <c r="BK177" i="2"/>
  <c r="J165" i="2"/>
  <c r="J160" i="3"/>
  <c r="BK153" i="3"/>
  <c r="J147" i="3"/>
  <c r="J137" i="3"/>
  <c r="BK127" i="3"/>
  <c r="BK154" i="3"/>
  <c r="BK141" i="3"/>
  <c r="BK137" i="3"/>
  <c r="BK130" i="3"/>
  <c r="BK158" i="3"/>
  <c r="BK148" i="3"/>
  <c r="J142" i="3"/>
  <c r="J146" i="3"/>
  <c r="J141" i="3"/>
  <c r="BK1016" i="2"/>
  <c r="BK939" i="2"/>
  <c r="J937" i="2"/>
  <c r="J932" i="2"/>
  <c r="J925" i="2"/>
  <c r="BK922" i="2"/>
  <c r="BK917" i="2"/>
  <c r="BK913" i="2"/>
  <c r="J907" i="2"/>
  <c r="J903" i="2"/>
  <c r="BK883" i="2"/>
  <c r="J880" i="2"/>
  <c r="BK874" i="2"/>
  <c r="BK873" i="2"/>
  <c r="J870" i="2"/>
  <c r="BK868" i="2"/>
  <c r="BK866" i="2"/>
  <c r="J866" i="2"/>
  <c r="J864" i="2"/>
  <c r="J862" i="2"/>
  <c r="BK858" i="2"/>
  <c r="BK856" i="2"/>
  <c r="J854" i="2"/>
  <c r="BK852" i="2"/>
  <c r="J849" i="2"/>
  <c r="BK847" i="2"/>
  <c r="J844" i="2"/>
  <c r="BK842" i="2"/>
  <c r="BK840" i="2"/>
  <c r="J833" i="2"/>
  <c r="BK830" i="2"/>
  <c r="J822" i="2"/>
  <c r="BK819" i="2"/>
  <c r="BK808" i="2"/>
  <c r="BK806" i="2"/>
  <c r="J785" i="2"/>
  <c r="J769" i="2"/>
  <c r="BK761" i="2"/>
  <c r="BK745" i="2"/>
  <c r="BK726" i="2"/>
  <c r="J716" i="2"/>
  <c r="BK701" i="2"/>
  <c r="BK691" i="2"/>
  <c r="BK672" i="2"/>
  <c r="J639" i="2"/>
  <c r="BK547" i="2"/>
  <c r="BK526" i="2"/>
  <c r="J488" i="2"/>
  <c r="BK419" i="2"/>
  <c r="J406" i="2"/>
  <c r="BK327" i="2"/>
  <c r="J249" i="2"/>
  <c r="J217" i="2"/>
  <c r="J196" i="2"/>
  <c r="BK176" i="2"/>
  <c r="BK150" i="2"/>
  <c r="J1071" i="2"/>
  <c r="J1058" i="2"/>
  <c r="BK1045" i="2"/>
  <c r="BK965" i="2"/>
  <c r="BK921" i="2"/>
  <c r="BK911" i="2"/>
  <c r="J897" i="2"/>
  <c r="J873" i="2"/>
  <c r="BK854" i="2"/>
  <c r="BK833" i="2"/>
  <c r="J799" i="2"/>
  <c r="J782" i="2"/>
  <c r="J757" i="2"/>
  <c r="BK743" i="2"/>
  <c r="BK716" i="2"/>
  <c r="BK696" i="2"/>
  <c r="BK689" i="2"/>
  <c r="BK664" i="2"/>
  <c r="J658" i="2"/>
  <c r="BK559" i="2"/>
  <c r="J526" i="2"/>
  <c r="J392" i="2"/>
  <c r="BK320" i="2"/>
  <c r="BK270" i="2"/>
  <c r="BK234" i="2"/>
  <c r="BK197" i="2"/>
  <c r="J177" i="2"/>
  <c r="BK153" i="2"/>
  <c r="BK984" i="2"/>
  <c r="J965" i="2"/>
  <c r="J929" i="2"/>
  <c r="J912" i="2"/>
  <c r="BK894" i="2"/>
  <c r="J875" i="2"/>
  <c r="BK863" i="2"/>
  <c r="J856" i="2"/>
  <c r="J840" i="2"/>
  <c r="J830" i="2"/>
  <c r="J804" i="2"/>
  <c r="BK785" i="2"/>
  <c r="J761" i="2"/>
  <c r="BK750" i="2"/>
  <c r="J733" i="2"/>
  <c r="BK710" i="2"/>
  <c r="BK667" i="2"/>
  <c r="BK658" i="2"/>
  <c r="BK639" i="2"/>
  <c r="J559" i="2"/>
  <c r="J551" i="2"/>
  <c r="J540" i="2"/>
  <c r="BK433" i="2"/>
  <c r="J421" i="2"/>
  <c r="BK404" i="2"/>
  <c r="J381" i="2"/>
  <c r="J320" i="2"/>
  <c r="J284" i="2"/>
  <c r="BK236" i="2"/>
  <c r="BK226" i="2"/>
  <c r="BK194" i="2"/>
  <c r="J180" i="2"/>
  <c r="BK147" i="2"/>
  <c r="BK954" i="2"/>
  <c r="BK949" i="2"/>
  <c r="BK945" i="2"/>
  <c r="BK937" i="2"/>
  <c r="J927" i="2"/>
  <c r="J917" i="2"/>
  <c r="BK907" i="2"/>
  <c r="BK801" i="2"/>
  <c r="BK795" i="2"/>
  <c r="J763" i="2"/>
  <c r="J745" i="2"/>
  <c r="J727" i="2"/>
  <c r="BK690" i="2"/>
  <c r="J674" i="2"/>
  <c r="BK650" i="2"/>
  <c r="BK561" i="2"/>
  <c r="BK531" i="2"/>
  <c r="BK457" i="2"/>
  <c r="J410" i="2"/>
  <c r="BK398" i="2"/>
  <c r="BK259" i="2"/>
  <c r="BK217" i="2"/>
  <c r="J207" i="2"/>
  <c r="BK192" i="2"/>
  <c r="J176" i="2"/>
  <c r="BK156" i="2"/>
  <c r="J157" i="3"/>
  <c r="J148" i="3"/>
  <c r="J138" i="3"/>
  <c r="J130" i="3"/>
  <c r="J155" i="3"/>
  <c r="BK144" i="3"/>
  <c r="BK138" i="3"/>
  <c r="BK132" i="3"/>
  <c r="J149" i="3"/>
  <c r="J144" i="3"/>
  <c r="BK131" i="3"/>
  <c r="BK160" i="3"/>
  <c r="BK156" i="3"/>
  <c r="BK152" i="3"/>
  <c r="BK145" i="3"/>
  <c r="J140" i="3"/>
  <c r="J135" i="3"/>
  <c r="J126" i="3"/>
  <c r="P146" i="2" l="1"/>
  <c r="T164" i="2"/>
  <c r="P185" i="2"/>
  <c r="BK219" i="2"/>
  <c r="J219" i="2" s="1"/>
  <c r="J102" i="2" s="1"/>
  <c r="T228" i="2"/>
  <c r="R391" i="2"/>
  <c r="R666" i="2"/>
  <c r="P675" i="2"/>
  <c r="T702" i="2"/>
  <c r="R725" i="2"/>
  <c r="BK729" i="2"/>
  <c r="J729" i="2"/>
  <c r="J110" i="2"/>
  <c r="BK786" i="2"/>
  <c r="J786" i="2" s="1"/>
  <c r="J111" i="2" s="1"/>
  <c r="R832" i="2"/>
  <c r="P855" i="2"/>
  <c r="R879" i="2"/>
  <c r="R941" i="2"/>
  <c r="R953" i="2"/>
  <c r="R962" i="2"/>
  <c r="R995" i="2"/>
  <c r="R124" i="3"/>
  <c r="R128" i="3"/>
  <c r="P133" i="3"/>
  <c r="BK146" i="2"/>
  <c r="J146" i="2" s="1"/>
  <c r="J98" i="2" s="1"/>
  <c r="P164" i="2"/>
  <c r="BK185" i="2"/>
  <c r="J185" i="2" s="1"/>
  <c r="J101" i="2" s="1"/>
  <c r="P219" i="2"/>
  <c r="R228" i="2"/>
  <c r="T391" i="2"/>
  <c r="BK666" i="2"/>
  <c r="J666" i="2"/>
  <c r="J106" i="2" s="1"/>
  <c r="T675" i="2"/>
  <c r="P702" i="2"/>
  <c r="P725" i="2"/>
  <c r="T729" i="2"/>
  <c r="P786" i="2"/>
  <c r="T832" i="2"/>
  <c r="T855" i="2"/>
  <c r="T879" i="2"/>
  <c r="T941" i="2"/>
  <c r="T953" i="2"/>
  <c r="T962" i="2"/>
  <c r="BK995" i="2"/>
  <c r="J995" i="2" s="1"/>
  <c r="J119" i="2" s="1"/>
  <c r="P124" i="3"/>
  <c r="P128" i="3"/>
  <c r="T133" i="3"/>
  <c r="R146" i="2"/>
  <c r="R164" i="2"/>
  <c r="R185" i="2"/>
  <c r="T219" i="2"/>
  <c r="BK228" i="2"/>
  <c r="J228" i="2"/>
  <c r="J103" i="2" s="1"/>
  <c r="BK391" i="2"/>
  <c r="J391" i="2" s="1"/>
  <c r="J104" i="2" s="1"/>
  <c r="T666" i="2"/>
  <c r="R675" i="2"/>
  <c r="BK702" i="2"/>
  <c r="J702" i="2"/>
  <c r="J108" i="2" s="1"/>
  <c r="BK725" i="2"/>
  <c r="J725" i="2" s="1"/>
  <c r="J109" i="2" s="1"/>
  <c r="P729" i="2"/>
  <c r="T786" i="2"/>
  <c r="BK832" i="2"/>
  <c r="J832" i="2"/>
  <c r="J112" i="2" s="1"/>
  <c r="BK855" i="2"/>
  <c r="J855" i="2" s="1"/>
  <c r="J113" i="2" s="1"/>
  <c r="P879" i="2"/>
  <c r="P941" i="2"/>
  <c r="P953" i="2"/>
  <c r="P962" i="2"/>
  <c r="T995" i="2"/>
  <c r="BK124" i="3"/>
  <c r="J124" i="3" s="1"/>
  <c r="J98" i="3" s="1"/>
  <c r="BK128" i="3"/>
  <c r="J128" i="3" s="1"/>
  <c r="J99" i="3" s="1"/>
  <c r="T128" i="3"/>
  <c r="R133" i="3"/>
  <c r="P139" i="3"/>
  <c r="R139" i="3"/>
  <c r="T146" i="2"/>
  <c r="BK164" i="2"/>
  <c r="J164" i="2" s="1"/>
  <c r="J100" i="2" s="1"/>
  <c r="T185" i="2"/>
  <c r="R219" i="2"/>
  <c r="P228" i="2"/>
  <c r="P391" i="2"/>
  <c r="P666" i="2"/>
  <c r="BK675" i="2"/>
  <c r="J675" i="2"/>
  <c r="J107" i="2"/>
  <c r="R702" i="2"/>
  <c r="T725" i="2"/>
  <c r="R729" i="2"/>
  <c r="R786" i="2"/>
  <c r="P832" i="2"/>
  <c r="R855" i="2"/>
  <c r="BK879" i="2"/>
  <c r="J879" i="2"/>
  <c r="J114" i="2"/>
  <c r="BK941" i="2"/>
  <c r="J941" i="2"/>
  <c r="J116" i="2"/>
  <c r="BK953" i="2"/>
  <c r="J953" i="2" s="1"/>
  <c r="J117" i="2" s="1"/>
  <c r="BK962" i="2"/>
  <c r="J962" i="2"/>
  <c r="J118" i="2" s="1"/>
  <c r="P995" i="2"/>
  <c r="T124" i="3"/>
  <c r="BK133" i="3"/>
  <c r="J133" i="3" s="1"/>
  <c r="J100" i="3" s="1"/>
  <c r="BK139" i="3"/>
  <c r="J139" i="3"/>
  <c r="J101" i="3" s="1"/>
  <c r="T139" i="3"/>
  <c r="BK1067" i="2"/>
  <c r="BK1066" i="2"/>
  <c r="J1066" i="2" s="1"/>
  <c r="J120" i="2" s="1"/>
  <c r="BK1070" i="2"/>
  <c r="J1070" i="2"/>
  <c r="J122" i="2"/>
  <c r="BK160" i="2"/>
  <c r="J160" i="2" s="1"/>
  <c r="J99" i="2" s="1"/>
  <c r="BK938" i="2"/>
  <c r="J938" i="2"/>
  <c r="J115" i="2" s="1"/>
  <c r="BK1076" i="2"/>
  <c r="J1076" i="2"/>
  <c r="J124" i="2"/>
  <c r="BK159" i="3"/>
  <c r="J159" i="3"/>
  <c r="J102" i="3"/>
  <c r="J89" i="3"/>
  <c r="E112" i="3"/>
  <c r="F119" i="3"/>
  <c r="BF125" i="3"/>
  <c r="BF126" i="3"/>
  <c r="BF134" i="3"/>
  <c r="BF135" i="3"/>
  <c r="BF140" i="3"/>
  <c r="BF145" i="3"/>
  <c r="BF149" i="3"/>
  <c r="BF150" i="3"/>
  <c r="BF151" i="3"/>
  <c r="BF153" i="3"/>
  <c r="BF160" i="3"/>
  <c r="J1067" i="2"/>
  <c r="J121" i="2" s="1"/>
  <c r="BF141" i="3"/>
  <c r="BF143" i="3"/>
  <c r="BF144" i="3"/>
  <c r="BF148" i="3"/>
  <c r="BF156" i="3"/>
  <c r="BF157" i="3"/>
  <c r="BF131" i="3"/>
  <c r="BF138" i="3"/>
  <c r="BF146" i="3"/>
  <c r="BF154" i="3"/>
  <c r="BF127" i="3"/>
  <c r="BF129" i="3"/>
  <c r="BF130" i="3"/>
  <c r="BF132" i="3"/>
  <c r="BF136" i="3"/>
  <c r="BF137" i="3"/>
  <c r="BF142" i="3"/>
  <c r="BF147" i="3"/>
  <c r="BF152" i="3"/>
  <c r="BF155" i="3"/>
  <c r="BF158" i="3"/>
  <c r="J89" i="2"/>
  <c r="F141" i="2"/>
  <c r="BF147" i="2"/>
  <c r="BF153" i="2"/>
  <c r="BF161" i="2"/>
  <c r="BF174" i="2"/>
  <c r="BF186" i="2"/>
  <c r="BF197" i="2"/>
  <c r="BF199" i="2"/>
  <c r="BF207" i="2"/>
  <c r="BF215" i="2"/>
  <c r="BF220" i="2"/>
  <c r="BF229" i="2"/>
  <c r="BF257" i="2"/>
  <c r="BF270" i="2"/>
  <c r="BF306" i="2"/>
  <c r="BF398" i="2"/>
  <c r="BF408" i="2"/>
  <c r="BF410" i="2"/>
  <c r="BF426" i="2"/>
  <c r="BF435" i="2"/>
  <c r="BF526" i="2"/>
  <c r="BF549" i="2"/>
  <c r="BF553" i="2"/>
  <c r="BF639" i="2"/>
  <c r="BF658" i="2"/>
  <c r="BF661" i="2"/>
  <c r="BF672" i="2"/>
  <c r="BF674" i="2"/>
  <c r="BF676" i="2"/>
  <c r="BF685" i="2"/>
  <c r="BF730" i="2"/>
  <c r="BF753" i="2"/>
  <c r="BF761" i="2"/>
  <c r="BF763" i="2"/>
  <c r="BF769" i="2"/>
  <c r="BF782" i="2"/>
  <c r="BF793" i="2"/>
  <c r="BF877" i="2"/>
  <c r="BF883" i="2"/>
  <c r="BF903" i="2"/>
  <c r="BF909" i="2"/>
  <c r="BF912" i="2"/>
  <c r="BF915" i="2"/>
  <c r="BF917" i="2"/>
  <c r="BF921" i="2"/>
  <c r="BF922" i="2"/>
  <c r="BF932" i="2"/>
  <c r="BF934" i="2"/>
  <c r="BF945" i="2"/>
  <c r="BF947" i="2"/>
  <c r="BF949" i="2"/>
  <c r="BF952" i="2"/>
  <c r="BF954" i="2"/>
  <c r="BF150" i="2"/>
  <c r="BF156" i="2"/>
  <c r="BF158" i="2"/>
  <c r="BF165" i="2"/>
  <c r="BF191" i="2"/>
  <c r="BF194" i="2"/>
  <c r="BF226" i="2"/>
  <c r="BF234" i="2"/>
  <c r="BF236" i="2"/>
  <c r="BF245" i="2"/>
  <c r="BF249" i="2"/>
  <c r="BF277" i="2"/>
  <c r="BF314" i="2"/>
  <c r="BF358" i="2"/>
  <c r="BF384" i="2"/>
  <c r="BF419" i="2"/>
  <c r="BF490" i="2"/>
  <c r="BF538" i="2"/>
  <c r="BF545" i="2"/>
  <c r="BF559" i="2"/>
  <c r="BF659" i="2"/>
  <c r="BF662" i="2"/>
  <c r="BF669" i="2"/>
  <c r="BF687" i="2"/>
  <c r="BF696" i="2"/>
  <c r="BF703" i="2"/>
  <c r="BF710" i="2"/>
  <c r="BF713" i="2"/>
  <c r="BF724" i="2"/>
  <c r="BF733" i="2"/>
  <c r="BF739" i="2"/>
  <c r="BF745" i="2"/>
  <c r="BF757" i="2"/>
  <c r="BF759" i="2"/>
  <c r="BF766" i="2"/>
  <c r="BF771" i="2"/>
  <c r="BF802" i="2"/>
  <c r="BF804" i="2"/>
  <c r="BF808" i="2"/>
  <c r="BF815" i="2"/>
  <c r="BF822" i="2"/>
  <c r="BF826" i="2"/>
  <c r="BF842" i="2"/>
  <c r="BF844" i="2"/>
  <c r="BF849" i="2"/>
  <c r="BF856" i="2"/>
  <c r="BF864" i="2"/>
  <c r="BF868" i="2"/>
  <c r="BF873" i="2"/>
  <c r="BF874" i="2"/>
  <c r="BF875" i="2"/>
  <c r="BF878" i="2"/>
  <c r="BF880" i="2"/>
  <c r="BF897" i="2"/>
  <c r="BF911" i="2"/>
  <c r="BF919" i="2"/>
  <c r="BF930" i="2"/>
  <c r="BF961" i="2"/>
  <c r="BF965" i="2"/>
  <c r="BF971" i="2"/>
  <c r="BF996" i="2"/>
  <c r="BF1077" i="2"/>
  <c r="BF172" i="2"/>
  <c r="BF176" i="2"/>
  <c r="BF196" i="2"/>
  <c r="BF217" i="2"/>
  <c r="BF259" i="2"/>
  <c r="BF295" i="2"/>
  <c r="BF390" i="2"/>
  <c r="BF392" i="2"/>
  <c r="BF404" i="2"/>
  <c r="BF424" i="2"/>
  <c r="BF519" i="2"/>
  <c r="BF540" i="2"/>
  <c r="BF547" i="2"/>
  <c r="BF557" i="2"/>
  <c r="BF563" i="2"/>
  <c r="BF571" i="2"/>
  <c r="BF650" i="2"/>
  <c r="BF656" i="2"/>
  <c r="BF667" i="2"/>
  <c r="BF697" i="2"/>
  <c r="BF699" i="2"/>
  <c r="BF707" i="2"/>
  <c r="BF721" i="2"/>
  <c r="BF750" i="2"/>
  <c r="BF777" i="2"/>
  <c r="BF787" i="2"/>
  <c r="BF789" i="2"/>
  <c r="BF797" i="2"/>
  <c r="BF830" i="2"/>
  <c r="BF840" i="2"/>
  <c r="BF854" i="2"/>
  <c r="BF862" i="2"/>
  <c r="BF866" i="2"/>
  <c r="BF894" i="2"/>
  <c r="BF907" i="2"/>
  <c r="BF913" i="2"/>
  <c r="BF929" i="2"/>
  <c r="BF963" i="2"/>
  <c r="BF973" i="2"/>
  <c r="BF984" i="2"/>
  <c r="BF1016" i="2"/>
  <c r="BF1045" i="2"/>
  <c r="BF1047" i="2"/>
  <c r="BF1058" i="2"/>
  <c r="BF1068" i="2"/>
  <c r="BF1071" i="2"/>
  <c r="E85" i="2"/>
  <c r="BF177" i="2"/>
  <c r="BF180" i="2"/>
  <c r="BF189" i="2"/>
  <c r="BF192" i="2"/>
  <c r="BF195" i="2"/>
  <c r="BF284" i="2"/>
  <c r="BF320" i="2"/>
  <c r="BF327" i="2"/>
  <c r="BF381" i="2"/>
  <c r="BF396" i="2"/>
  <c r="BF406" i="2"/>
  <c r="BF421" i="2"/>
  <c r="BF428" i="2"/>
  <c r="BF433" i="2"/>
  <c r="BF457" i="2"/>
  <c r="BF488" i="2"/>
  <c r="BF513" i="2"/>
  <c r="BF528" i="2"/>
  <c r="BF531" i="2"/>
  <c r="BF551" i="2"/>
  <c r="BF561" i="2"/>
  <c r="BF582" i="2"/>
  <c r="BF642" i="2"/>
  <c r="BF664" i="2"/>
  <c r="BF689" i="2"/>
  <c r="BF690" i="2"/>
  <c r="BF691" i="2"/>
  <c r="BF701" i="2"/>
  <c r="BF716" i="2"/>
  <c r="BF726" i="2"/>
  <c r="BF727" i="2"/>
  <c r="BF743" i="2"/>
  <c r="BF747" i="2"/>
  <c r="BF754" i="2"/>
  <c r="BF785" i="2"/>
  <c r="BF795" i="2"/>
  <c r="BF799" i="2"/>
  <c r="BF801" i="2"/>
  <c r="BF806" i="2"/>
  <c r="BF817" i="2"/>
  <c r="BF819" i="2"/>
  <c r="BF833" i="2"/>
  <c r="BF835" i="2"/>
  <c r="BF837" i="2"/>
  <c r="BF847" i="2"/>
  <c r="BF852" i="2"/>
  <c r="BF858" i="2"/>
  <c r="BF863" i="2"/>
  <c r="BF870" i="2"/>
  <c r="BF872" i="2"/>
  <c r="BF900" i="2"/>
  <c r="BF905" i="2"/>
  <c r="BF924" i="2"/>
  <c r="BF925" i="2"/>
  <c r="BF927" i="2"/>
  <c r="BF936" i="2"/>
  <c r="BF937" i="2"/>
  <c r="BF939" i="2"/>
  <c r="BF942" i="2"/>
  <c r="F36" i="2"/>
  <c r="BC95" i="1" s="1"/>
  <c r="F37" i="2"/>
  <c r="BD95" i="1"/>
  <c r="F33" i="3"/>
  <c r="AZ96" i="1" s="1"/>
  <c r="F37" i="3"/>
  <c r="BD96" i="1"/>
  <c r="F35" i="2"/>
  <c r="BB95" i="1" s="1"/>
  <c r="J33" i="2"/>
  <c r="AV95" i="1"/>
  <c r="F33" i="2"/>
  <c r="AZ95" i="1" s="1"/>
  <c r="F35" i="3"/>
  <c r="BB96" i="1"/>
  <c r="J33" i="3"/>
  <c r="AV96" i="1" s="1"/>
  <c r="F36" i="3"/>
  <c r="BC96" i="1"/>
  <c r="P665" i="2" l="1"/>
  <c r="T665" i="2"/>
  <c r="P123" i="3"/>
  <c r="P122" i="3"/>
  <c r="AU96" i="1" s="1"/>
  <c r="T123" i="3"/>
  <c r="T122" i="3"/>
  <c r="T145" i="2"/>
  <c r="T144" i="2" s="1"/>
  <c r="R145" i="2"/>
  <c r="R123" i="3"/>
  <c r="R122" i="3"/>
  <c r="R665" i="2"/>
  <c r="P145" i="2"/>
  <c r="P144" i="2"/>
  <c r="AU95" i="1"/>
  <c r="BK1075" i="2"/>
  <c r="J1075" i="2"/>
  <c r="J123" i="2"/>
  <c r="BK145" i="2"/>
  <c r="J145" i="2" s="1"/>
  <c r="J97" i="2" s="1"/>
  <c r="BK665" i="2"/>
  <c r="J665" i="2"/>
  <c r="J105" i="2" s="1"/>
  <c r="BK123" i="3"/>
  <c r="J123" i="3"/>
  <c r="J97" i="3"/>
  <c r="F34" i="2"/>
  <c r="BA95" i="1" s="1"/>
  <c r="BC94" i="1"/>
  <c r="W32" i="1"/>
  <c r="J34" i="3"/>
  <c r="AW96" i="1" s="1"/>
  <c r="AT96" i="1" s="1"/>
  <c r="J34" i="2"/>
  <c r="AW95" i="1" s="1"/>
  <c r="AT95" i="1" s="1"/>
  <c r="BB94" i="1"/>
  <c r="W31" i="1"/>
  <c r="AZ94" i="1"/>
  <c r="W29" i="1" s="1"/>
  <c r="BD94" i="1"/>
  <c r="W33" i="1"/>
  <c r="F34" i="3"/>
  <c r="BA96" i="1" s="1"/>
  <c r="R144" i="2" l="1"/>
  <c r="BK144" i="2"/>
  <c r="J144" i="2"/>
  <c r="BK122" i="3"/>
  <c r="J122" i="3" s="1"/>
  <c r="J96" i="3" s="1"/>
  <c r="J30" i="2"/>
  <c r="AG95" i="1"/>
  <c r="AY94" i="1"/>
  <c r="AV94" i="1"/>
  <c r="AK29" i="1"/>
  <c r="AU94" i="1"/>
  <c r="AX94" i="1"/>
  <c r="BA94" i="1"/>
  <c r="AW94" i="1"/>
  <c r="AK30" i="1"/>
  <c r="J39" i="2" l="1"/>
  <c r="J96" i="2"/>
  <c r="AN95" i="1"/>
  <c r="W30" i="1"/>
  <c r="J30" i="3"/>
  <c r="AG96" i="1" s="1"/>
  <c r="AG94" i="1" s="1"/>
  <c r="AK26" i="1" s="1"/>
  <c r="AK35" i="1" s="1"/>
  <c r="AT94" i="1"/>
  <c r="J39" i="3" l="1"/>
  <c r="AN94" i="1"/>
  <c r="AN96" i="1"/>
</calcChain>
</file>

<file path=xl/sharedStrings.xml><?xml version="1.0" encoding="utf-8"?>
<sst xmlns="http://schemas.openxmlformats.org/spreadsheetml/2006/main" count="10518" uniqueCount="1651">
  <si>
    <t>Export Komplet</t>
  </si>
  <si>
    <t/>
  </si>
  <si>
    <t>2.0</t>
  </si>
  <si>
    <t>False</t>
  </si>
  <si>
    <t>{31da2976-0005-412d-9283-1f5b8b5b50e8}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</si>
  <si>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</si>
  <si>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</si>
  <si>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</si>
  <si>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</si>
  <si>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</si>
  <si>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</si>
  <si>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</si>
  <si>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blz2102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</si>
  <si>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</si>
  <si>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</si>
  <si>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Tepelná ochrana, obnova a výmena strechy bytového domu</t>
  </si>
  <si>
    <t>JKSO:</t>
  </si>
  <si>
    <t>KS:</t>
  </si>
  <si>
    <t>Miesto:</t>
  </si>
  <si>
    <t>Zelený kríčok 5, Trnava</t>
  </si>
  <si>
    <t>Dátum:</t>
  </si>
  <si>
    <t>13. 7. 2021</t>
  </si>
  <si>
    <t>Objednávateľ:</t>
  </si>
  <si>
    <t>IČO:</t>
  </si>
  <si>
    <t>Vlastníci bytov v zast. Domová správa s.r.o.</t>
  </si>
  <si>
    <t>IČ DPH:</t>
  </si>
  <si>
    <t>Zhotoviteľ:</t>
  </si>
  <si>
    <t>Vyplň údaj</t>
  </si>
  <si>
    <t>Projektant:</t>
  </si>
  <si>
    <t>Ing.Martin Baláž</t>
  </si>
  <si>
    <t>True</t>
  </si>
  <si>
    <t>0,01</t>
  </si>
  <si>
    <t>Spracovateľ:</t>
  </si>
  <si>
    <t>Ing.Igor Janečka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</si>
  <si>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</si>
  <si>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</si>
  <si>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</si>
  <si>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</si>
  <si>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</si>
  <si>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</si>
  <si>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</si>
  <si>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</si>
  <si>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</si>
  <si>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</si>
  <si>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</si>
  <si>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</si>
  <si>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</si>
  <si>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</si>
  <si>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</si>
  <si>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</si>
  <si>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</si>
  <si>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</si>
  <si>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</si>
  <si>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</si>
  <si>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</si>
  <si>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</si>
  <si>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</si>
  <si>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</si>
  <si>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</si>
  <si>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</si>
  <si>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</si>
  <si>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</si>
  <si>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</si>
  <si>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</si>
  <si>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</si>
  <si>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</si>
  <si>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</si>
  <si>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</si>
  <si>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</si>
  <si>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</si>
  <si>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</si>
  <si>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</si>
  <si>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</si>
  <si>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</si>
  <si>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</si>
  <si>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</si>
  <si>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</si>
  <si>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</si>
  <si>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</si>
  <si>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</si>
  <si>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001</t>
  </si>
  <si>
    <t>Architektonicko stavebné riešenie a statika</t>
  </si>
  <si>
    <t>STA</t>
  </si>
  <si>
    <t>1</t>
  </si>
  <si>
    <t>{15911188-8263-45e4-8d81-38264e04eb37}</t>
  </si>
  <si>
    <t>002</t>
  </si>
  <si>
    <t>Elektroinštalácia</t>
  </si>
  <si>
    <t>{6d70bfe7-a250-4634-a618-6e4f802d0f6b}</t>
  </si>
  <si>
    <t>omkom</t>
  </si>
  <si>
    <t>43,18</t>
  </si>
  <si>
    <t>2</t>
  </si>
  <si>
    <t>bvonom</t>
  </si>
  <si>
    <t>366,058</t>
  </si>
  <si>
    <t>KRYCÍ LIST ROZPOČTU</t>
  </si>
  <si>
    <t>s1</t>
  </si>
  <si>
    <t>365,278</t>
  </si>
  <si>
    <t>s4</t>
  </si>
  <si>
    <t>33,88</t>
  </si>
  <si>
    <t>s6</t>
  </si>
  <si>
    <t>42,652</t>
  </si>
  <si>
    <t>s7</t>
  </si>
  <si>
    <t>2,128</t>
  </si>
  <si>
    <t>Objekt:</t>
  </si>
  <si>
    <t>s2</t>
  </si>
  <si>
    <t>40,203</t>
  </si>
  <si>
    <t>001 - Architektonicko stavebné riešenie a statika</t>
  </si>
  <si>
    <t>s8</t>
  </si>
  <si>
    <t>82,6</t>
  </si>
  <si>
    <t>s2int</t>
  </si>
  <si>
    <t>25,625</t>
  </si>
  <si>
    <t>s5</t>
  </si>
  <si>
    <t>43,913</t>
  </si>
  <si>
    <t>s9</t>
  </si>
  <si>
    <t>9,627</t>
  </si>
  <si>
    <t>s10</t>
  </si>
  <si>
    <t>21,872</t>
  </si>
  <si>
    <t>s11</t>
  </si>
  <si>
    <t>315,363</t>
  </si>
  <si>
    <t>str</t>
  </si>
  <si>
    <t>417,335</t>
  </si>
  <si>
    <t>a9</t>
  </si>
  <si>
    <t>483,177</t>
  </si>
  <si>
    <t>omste</t>
  </si>
  <si>
    <t>79,515</t>
  </si>
  <si>
    <t>mal</t>
  </si>
  <si>
    <t>384,577</t>
  </si>
  <si>
    <t>och</t>
  </si>
  <si>
    <t>15,614</t>
  </si>
  <si>
    <t>s12</t>
  </si>
  <si>
    <t>6,69</t>
  </si>
  <si>
    <t>s13</t>
  </si>
  <si>
    <t>3,015</t>
  </si>
  <si>
    <t>lat</t>
  </si>
  <si>
    <t>1288,75</t>
  </si>
  <si>
    <t>a4</t>
  </si>
  <si>
    <t>85,838</t>
  </si>
  <si>
    <t>fun10</t>
  </si>
  <si>
    <t>5,594</t>
  </si>
  <si>
    <t>fun8</t>
  </si>
  <si>
    <t>10,896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</si>
  <si>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</si>
  <si>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</si>
  <si>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</si>
  <si>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</si>
  <si>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</si>
  <si>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</si>
  <si>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</si>
  <si>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</si>
  <si>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</si>
  <si>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</si>
  <si>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</si>
  <si>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</si>
  <si>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</si>
  <si>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</si>
  <si>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</si>
  <si>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</si>
  <si>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</si>
  <si>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721 - Zdravotechnika - vnútorná kanalizácia</t>
  </si>
  <si>
    <t xml:space="preserve">    762 - Konštrukcie tesárske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</si>
  <si>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</si>
  <si>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</si>
  <si>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</si>
  <si>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767 - Konštrukcie doplnkové kovové</t>
  </si>
  <si>
    <t xml:space="preserve">    769 - Montáže vzduchotechnických zariadení</t>
  </si>
  <si>
    <t xml:space="preserve">    771 - Podlahy z dlaždíc</t>
  </si>
  <si>
    <t xml:space="preserve">    777 - Podlahy syntetické</t>
  </si>
  <si>
    <t xml:space="preserve">    783 - Nátery</t>
  </si>
  <si>
    <t xml:space="preserve">    784 - Maľby</t>
  </si>
  <si>
    <t>M - Práce a dodávky M</t>
  </si>
  <si>
    <t xml:space="preserve">    21-M - Elektromontáže</t>
  </si>
  <si>
    <t>HZS - Hodinové zúčtovacie sadzby</t>
  </si>
  <si>
    <t>VRN - Vedľajšie rozpočtové náklady</t>
  </si>
  <si>
    <t xml:space="preserve">    VRN06 - Zariadenie staveniska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</si>
  <si>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</si>
  <si>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</si>
  <si>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</si>
  <si>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</si>
  <si>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</si>
  <si>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</si>
  <si>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</si>
  <si>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</si>
  <si>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</si>
  <si>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</si>
  <si>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</si>
  <si>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</si>
  <si>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</si>
  <si>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</si>
  <si>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</si>
  <si>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</si>
  <si>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</si>
  <si>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113107131.S</t>
  </si>
  <si>
    <t>Odstránenie krytu v ploche do 200 m2 z betónu prostého, hr. vrstvy do 150 mm,  -0,22500t</t>
  </si>
  <si>
    <t>m2</t>
  </si>
  <si>
    <t>4</t>
  </si>
  <si>
    <t>515870072</t>
  </si>
  <si>
    <t>VV</t>
  </si>
  <si>
    <t>"9</t>
  </si>
  <si>
    <t>25,775*0,6</t>
  </si>
  <si>
    <t>113307112.S</t>
  </si>
  <si>
    <t>Odstránenie podkladu v ploche do 200 m2 z kameniva ťaženého, hr.100- 200mm,  -0,24000t</t>
  </si>
  <si>
    <t>2062114269</t>
  </si>
  <si>
    <t>3</t>
  </si>
  <si>
    <t>132201101.S</t>
  </si>
  <si>
    <t>Výkop ryhy do šírky 600 mm v horn.3 do 100 m3</t>
  </si>
  <si>
    <t>m3</t>
  </si>
  <si>
    <t>1097542007</t>
  </si>
  <si>
    <t>"schodisko</t>
  </si>
  <si>
    <t>1,8*0,3*0,8</t>
  </si>
  <si>
    <t>133211101.S</t>
  </si>
  <si>
    <t>Hĺbenie šachiet v  hornine tr. 3 súdržných - ručným náradím plocha výkopu do 4 m2</t>
  </si>
  <si>
    <t>-287347076</t>
  </si>
  <si>
    <t>"z3" 1,0*1,0*1,0*4</t>
  </si>
  <si>
    <t>5</t>
  </si>
  <si>
    <t>174101001.S</t>
  </si>
  <si>
    <t>Zásyp sypaninou so zhutnením jám, šachiet, rýh, zárezov alebo okolo objektov do 100 m3</t>
  </si>
  <si>
    <t>-509585767</t>
  </si>
  <si>
    <t>Zakladanie</t>
  </si>
  <si>
    <t>6</t>
  </si>
  <si>
    <t>274313612.S</t>
  </si>
  <si>
    <t>Betón základových pásov, prostý tr. C 20/25</t>
  </si>
  <si>
    <t>1660752354</t>
  </si>
  <si>
    <t>Zvislé a kompletné konštrukcie</t>
  </si>
  <si>
    <t>7</t>
  </si>
  <si>
    <t>311234533</t>
  </si>
  <si>
    <t>Murivo nosné (m3) z tehál pálených POROTHERM 38 KOMBI P 12 na pero a drážku, na maltu POROTHERM MM 50 (380x250x238)</t>
  </si>
  <si>
    <t>1780415601</t>
  </si>
  <si>
    <t>"pod veniec"</t>
  </si>
  <si>
    <t>25,775*0,38*0,25</t>
  </si>
  <si>
    <t>"štíty</t>
  </si>
  <si>
    <t>(12,5+0,508*2)*0,8*0,38*2</t>
  </si>
  <si>
    <t>(12,5+0,508*2)*4,283*0,5*0,38*2</t>
  </si>
  <si>
    <t>Súčet</t>
  </si>
  <si>
    <t>8</t>
  </si>
  <si>
    <t>314231126.S</t>
  </si>
  <si>
    <t>Murivo komínov voľne stojacich z tehál pálených plných rozmeru 290x140x65 mm, na maltu MC</t>
  </si>
  <si>
    <t>-453834465</t>
  </si>
  <si>
    <t>(2*0,80+0,2*3)*0,14*(13,2-10,0)*4</t>
  </si>
  <si>
    <t>9</t>
  </si>
  <si>
    <t>340236212.S</t>
  </si>
  <si>
    <t>Zamurovanie otvoru s plochou do 0,09 m2 tehlami pálenými v stenách hr. nad 100 mm</t>
  </si>
  <si>
    <t>ks</t>
  </si>
  <si>
    <t>-859315532</t>
  </si>
  <si>
    <t>"k14" 2</t>
  </si>
  <si>
    <t>10</t>
  </si>
  <si>
    <t>340237212.S</t>
  </si>
  <si>
    <t>Zamurovanie otvoru s plochou do 0,25 m2 tehlami pálenými v stenách hr. nad 100 mm</t>
  </si>
  <si>
    <t>-1864987149</t>
  </si>
  <si>
    <t>11</t>
  </si>
  <si>
    <t>389361001.S</t>
  </si>
  <si>
    <t>Doplňujúca výstuž prefabrikovaných konštrukcií z betonárskej ocele pre každý druh a stavebný diel</t>
  </si>
  <si>
    <t>t</t>
  </si>
  <si>
    <t>-657402632</t>
  </si>
  <si>
    <t>"f</t>
  </si>
  <si>
    <t>0,569*0,150</t>
  </si>
  <si>
    <t>12</t>
  </si>
  <si>
    <t>389381001.S</t>
  </si>
  <si>
    <t>Dobetónovanie prefabrikovaných konštrukcií, vrátane debnenia</t>
  </si>
  <si>
    <t>1550956501</t>
  </si>
  <si>
    <t>0,8*0,45*0,25*5</t>
  </si>
  <si>
    <t>1,06*0,45*0,25</t>
  </si>
  <si>
    <t>Vodorovné konštrukcie</t>
  </si>
  <si>
    <t>13</t>
  </si>
  <si>
    <t>413321315.S</t>
  </si>
  <si>
    <t>Betón nosníkov, železový tr. C 20/25</t>
  </si>
  <si>
    <t>-693587953</t>
  </si>
  <si>
    <t>"p1.01</t>
  </si>
  <si>
    <t>3,585*(0,77*0,3+0,4*0,8)</t>
  </si>
  <si>
    <t>14</t>
  </si>
  <si>
    <t>413351107.S</t>
  </si>
  <si>
    <t>Debnenie nosníka zhotovenie-dielce</t>
  </si>
  <si>
    <t>214425382</t>
  </si>
  <si>
    <t>3,585*(0,77+0,8*2)</t>
  </si>
  <si>
    <t>15</t>
  </si>
  <si>
    <t>413351108.S</t>
  </si>
  <si>
    <t>Debnenie nosníka odstránenie-dielce</t>
  </si>
  <si>
    <t>-892077477</t>
  </si>
  <si>
    <t>16</t>
  </si>
  <si>
    <t>413351215.S</t>
  </si>
  <si>
    <t>Podporná konštrukcia nosníkov výšky do 4 m zaťaženia do 20 kPa - zhotovenie</t>
  </si>
  <si>
    <t>335170765</t>
  </si>
  <si>
    <t>3,585*0,77</t>
  </si>
  <si>
    <t>17</t>
  </si>
  <si>
    <t>413351216.S</t>
  </si>
  <si>
    <t>Podporná konštrukcia nosníkov výšky do 4 m zaťaženia do 20 kPa - odstránenie</t>
  </si>
  <si>
    <t>1868342863</t>
  </si>
  <si>
    <t>18</t>
  </si>
  <si>
    <t>413351235.S</t>
  </si>
  <si>
    <t>Príplatok za podpornú konštrukciu pre výšku 4-6m, do 20 kPa - zhotovenie</t>
  </si>
  <si>
    <t>-1149800246</t>
  </si>
  <si>
    <t>19</t>
  </si>
  <si>
    <t>413351236.S</t>
  </si>
  <si>
    <t>Príplatok za podpornú konštrukciu pre výšku 4-6m, do 20 kPa - odstránenie</t>
  </si>
  <si>
    <t>-1557677515</t>
  </si>
  <si>
    <t>413361821.S</t>
  </si>
  <si>
    <t>Výstuž nosníkov a trámov, bez rozdielu tvaru a uloženia, B500 (10505)</t>
  </si>
  <si>
    <t>-550698290</t>
  </si>
  <si>
    <t>0,05338</t>
  </si>
  <si>
    <t>21</t>
  </si>
  <si>
    <t>417321414.S</t>
  </si>
  <si>
    <t>Betón stužujúcich pásov a vencov železový tr. C 20/25</t>
  </si>
  <si>
    <t>1308530968</t>
  </si>
  <si>
    <t>"v1.01</t>
  </si>
  <si>
    <t>(25,775*2-3,585)*0,4*0,3</t>
  </si>
  <si>
    <t>(11,641+1,048*2)*0,4*0,3*2</t>
  </si>
  <si>
    <t>"v1.02</t>
  </si>
  <si>
    <t>(25,775*2-3,585)*0,4*0,25</t>
  </si>
  <si>
    <t>(2*1,75+2*0,126+2*3,16+6,52)*0,4*0,25*2</t>
  </si>
  <si>
    <t>22</t>
  </si>
  <si>
    <t>417351115.S</t>
  </si>
  <si>
    <t>Debnenie bočníc stužujúcich pásov a vencov vrátane vzpier zhotovenie</t>
  </si>
  <si>
    <t>-1382775652</t>
  </si>
  <si>
    <t>(25,775*2-3,585)*2*0,3</t>
  </si>
  <si>
    <t>(11,641+1,048*2)*2*0,3*2</t>
  </si>
  <si>
    <t>(25,775*2-3,585)*2*0,25</t>
  </si>
  <si>
    <t>(2*1,75+2*0,126+2*3,16+6,52)*2*0,25*2</t>
  </si>
  <si>
    <t>23</t>
  </si>
  <si>
    <t>417351116.S</t>
  </si>
  <si>
    <t>Debnenie bočníc stužujúcich pásov a vencov vrátane vzpier odstránenie</t>
  </si>
  <si>
    <t>-397146189</t>
  </si>
  <si>
    <t>24</t>
  </si>
  <si>
    <t>417361821.S</t>
  </si>
  <si>
    <t>Výstuž stužujúcich pásov a vencov z betonárskej ocele B500 (10505)</t>
  </si>
  <si>
    <t>990419765</t>
  </si>
  <si>
    <t>1,402</t>
  </si>
  <si>
    <t>Komunikácie</t>
  </si>
  <si>
    <t>25</t>
  </si>
  <si>
    <t>564851111.S</t>
  </si>
  <si>
    <t>Podklad zo štrkodrviny s rozprestretím a zhutnením, po zhutnení hr. 150 mm</t>
  </si>
  <si>
    <t>-1531020024</t>
  </si>
  <si>
    <t>"okap.chodník-e</t>
  </si>
  <si>
    <t>1,68*0,55</t>
  </si>
  <si>
    <t>-1,55*0,5</t>
  </si>
  <si>
    <t>26</t>
  </si>
  <si>
    <t>581114113.S</t>
  </si>
  <si>
    <t>Kryt z betónu prostého C 25/30 komunikácií pre peších hr. 100 mm</t>
  </si>
  <si>
    <t>-270948432</t>
  </si>
  <si>
    <t>Úpravy povrchov, podlahy, osadenie</t>
  </si>
  <si>
    <t>27</t>
  </si>
  <si>
    <t>611481119.S</t>
  </si>
  <si>
    <t>Potiahnutie vnútorných stropov sklotextílnou mriežkou s celoplošným prilepením</t>
  </si>
  <si>
    <t>615838728</t>
  </si>
  <si>
    <t>"podhľad trámov suterén</t>
  </si>
  <si>
    <t>4,75*0,3*8</t>
  </si>
  <si>
    <t>4,25*0,3</t>
  </si>
  <si>
    <t>28</t>
  </si>
  <si>
    <t>612401801.S</t>
  </si>
  <si>
    <t>Príplatok za omietanie vnútorných pilierov a stĺpov zo suchých zmesí</t>
  </si>
  <si>
    <t>93087913</t>
  </si>
  <si>
    <t>29</t>
  </si>
  <si>
    <t>612460121.S</t>
  </si>
  <si>
    <t>Príprava vnútorného podkladu stien penetráciou základnou</t>
  </si>
  <si>
    <t>901526953</t>
  </si>
  <si>
    <t>"12- komíny pod strešnou rovinou</t>
  </si>
  <si>
    <t>2*(0,47+0,8)*(11,416-7,166)*4</t>
  </si>
  <si>
    <t>Medzisúčet</t>
  </si>
  <si>
    <t>(12,5+0,508*2)*0,8*2</t>
  </si>
  <si>
    <t>(12,5+0,508*2)*4,283*0,5*2</t>
  </si>
  <si>
    <t>30</t>
  </si>
  <si>
    <t>612465203</t>
  </si>
  <si>
    <t>Vnútorná omietka stien BAUMIT, vápennocementová, strojné nanášanie, MPA 35 L, ľahká, hr. 10 mm</t>
  </si>
  <si>
    <t>1011271124</t>
  </si>
  <si>
    <t>31</t>
  </si>
  <si>
    <t>622464231</t>
  </si>
  <si>
    <t>Vonkajšia omietka stien tenkovrstvová BAUMIT, silikónová, Baumit SilikonTop, škrabaná, hr. 1,5 mm</t>
  </si>
  <si>
    <t>369653005</t>
  </si>
  <si>
    <t>32</t>
  </si>
  <si>
    <t>622464310</t>
  </si>
  <si>
    <t>Vonkajšia omietka stien mozaiková BAUMIT, Baumit MosaikTop</t>
  </si>
  <si>
    <t>-1706002048</t>
  </si>
  <si>
    <t>s4+s7</t>
  </si>
  <si>
    <t>33</t>
  </si>
  <si>
    <t>622466116</t>
  </si>
  <si>
    <t>Príprava vonkajšieho podkladu stien BAUMIT, Univerzálny základ (Baumit UniPrimer)</t>
  </si>
  <si>
    <t>1179181406</t>
  </si>
  <si>
    <t>"pod KZS</t>
  </si>
  <si>
    <t>s2+s2int</t>
  </si>
  <si>
    <t>34</t>
  </si>
  <si>
    <t>625250614.S</t>
  </si>
  <si>
    <t>Kontaktný zatepľovací systém soklovej alebo vodou namáhanej časti ostenia hr. 40 mm</t>
  </si>
  <si>
    <t>1827913606</t>
  </si>
  <si>
    <t>"s7</t>
  </si>
  <si>
    <t>0,6*0,38*2</t>
  </si>
  <si>
    <t>0,6*0,28*2</t>
  </si>
  <si>
    <t>0,3*0,28*2*2</t>
  </si>
  <si>
    <t>1,0</t>
  </si>
  <si>
    <t>35</t>
  </si>
  <si>
    <t>625250707.R</t>
  </si>
  <si>
    <t xml:space="preserve">Kontaktný zatepľovací systém z minerálnej vlny  stropov, Isover Top Fina (s povrchovou úpravou), hr. 100 mm, skrutkovacie kotvy </t>
  </si>
  <si>
    <t>35904942</t>
  </si>
  <si>
    <t>"s8</t>
  </si>
  <si>
    <t>"002" 8,99</t>
  </si>
  <si>
    <t>"003" 24,91</t>
  </si>
  <si>
    <t>"004" 10,2</t>
  </si>
  <si>
    <t>"005" 38,5</t>
  </si>
  <si>
    <t>36</t>
  </si>
  <si>
    <t>625251388</t>
  </si>
  <si>
    <t>Kontaktný zatepľovací systém hr. 160 mm BAUMIT STAR - riešenie pre sokel (XPS), skrutkovacie kotvy</t>
  </si>
  <si>
    <t>-464670504</t>
  </si>
  <si>
    <t>"s4</t>
  </si>
  <si>
    <t>25,775*0,6*2</t>
  </si>
  <si>
    <t>-1,5*0,6</t>
  </si>
  <si>
    <t>-2,0*0,6</t>
  </si>
  <si>
    <t>0,5*0,6*2*2</t>
  </si>
  <si>
    <t>3,0*0,3</t>
  </si>
  <si>
    <t>1,35*0,3</t>
  </si>
  <si>
    <t>(2,0*2+1,015-0,7)*0,3</t>
  </si>
  <si>
    <t>(2,0*2+1,015-0,85)*0,3</t>
  </si>
  <si>
    <t>37</t>
  </si>
  <si>
    <t>625251572</t>
  </si>
  <si>
    <t>Kontaktný zatepľovací systém hr. 50 mm BAUMIT PRO - minerálne riešenie, skrutkovacie kotvy</t>
  </si>
  <si>
    <t>1619064820</t>
  </si>
  <si>
    <t>"S2</t>
  </si>
  <si>
    <t>"exteriér</t>
  </si>
  <si>
    <t>3,0*0,6</t>
  </si>
  <si>
    <t>(3,0+0,6*2)*0,15</t>
  </si>
  <si>
    <t>1,35*0,9</t>
  </si>
  <si>
    <t>(1,35+0,9*2)*0,15</t>
  </si>
  <si>
    <t>"rímsa</t>
  </si>
  <si>
    <t>25,775*(0,45+0,25)*2</t>
  </si>
  <si>
    <t>38</t>
  </si>
  <si>
    <t>625251572.R</t>
  </si>
  <si>
    <t>Kontaktný zatepľovací systém hr. 50 mm Isover Top Final (s povrchovou úpravo), skrutkovacie kotvy</t>
  </si>
  <si>
    <t>-817133084</t>
  </si>
  <si>
    <t>"interíér</t>
  </si>
  <si>
    <t>1,2*(0,25+0,25*2)*5 "šachty</t>
  </si>
  <si>
    <t>4,75*0,25*2*8 "boky trámov suterén</t>
  </si>
  <si>
    <t>4,25*0,25*2</t>
  </si>
  <si>
    <t>39</t>
  </si>
  <si>
    <t>625251576</t>
  </si>
  <si>
    <t>Kontaktný zatepľovací systém hr. 100 mm BAUMIT PRO - minerálne riešenie, skrutkovacie kotvy</t>
  </si>
  <si>
    <t>454073956</t>
  </si>
  <si>
    <t>"s9</t>
  </si>
  <si>
    <t>(3,22+5,225*2)*2,65</t>
  </si>
  <si>
    <t>-5,225*(2,65+0,5)*0,75*2</t>
  </si>
  <si>
    <t>-0,97*1,97</t>
  </si>
  <si>
    <t>40</t>
  </si>
  <si>
    <t>625251577</t>
  </si>
  <si>
    <t>Kontaktný zatepľovací systém hr. 120 mm BAUMIT PRO - minerálne riešenie, skrutkovacie kotvy</t>
  </si>
  <si>
    <t>-383256553</t>
  </si>
  <si>
    <t>"s5</t>
  </si>
  <si>
    <t>(1,2+0,6*2)*3,085-0,6*1,2</t>
  </si>
  <si>
    <t>(1,2+0,6*2)*(6,52-3,485)-0,6*1,2</t>
  </si>
  <si>
    <t>(1,2+0,6*2)*(6,52-3,435)-0,6*1,2</t>
  </si>
  <si>
    <t>(1,2+0,6*2)*(11,916-6,92)*2</t>
  </si>
  <si>
    <t>41</t>
  </si>
  <si>
    <t>625251581</t>
  </si>
  <si>
    <t>Kontaktný zatepľovací systém hr. 180 mm BAUMIT PRO - minerálne riešenie, skrutkovacie kotvy</t>
  </si>
  <si>
    <t>773275075</t>
  </si>
  <si>
    <t>"s1,s3</t>
  </si>
  <si>
    <t>25,775*(7,67+0,26)*2</t>
  </si>
  <si>
    <t>0,3*(1,49+(0,9-0,3))*2</t>
  </si>
  <si>
    <t>0,3*(7,65-(2,53+0,3))*2</t>
  </si>
  <si>
    <t>2,325*0,3</t>
  </si>
  <si>
    <t>2,0*(2,6-0,3)*2*2</t>
  </si>
  <si>
    <t>1,015*(2,0+0,25) "s3</t>
  </si>
  <si>
    <t>1,015*(2,0+0,35) "s3</t>
  </si>
  <si>
    <t>"odpočet otvory</t>
  </si>
  <si>
    <t>-1,0*0,38*3</t>
  </si>
  <si>
    <t>-1,98*1,46*4</t>
  </si>
  <si>
    <t>-1,5*(2,3-0,3)</t>
  </si>
  <si>
    <t>-2,0*(2,6-0,3)</t>
  </si>
  <si>
    <t>-0,93*2,04</t>
  </si>
  <si>
    <t>-0,62*1,27</t>
  </si>
  <si>
    <t>-1,24*2,95</t>
  </si>
  <si>
    <t>-0,98*2,6</t>
  </si>
  <si>
    <t>-1,05*2,9</t>
  </si>
  <si>
    <t>-1,21*1,52</t>
  </si>
  <si>
    <t>-0,62*1,2</t>
  </si>
  <si>
    <t>-0,7*(2,6-0,3)</t>
  </si>
  <si>
    <t>-0,85*(2,6-0,3)</t>
  </si>
  <si>
    <t>-1,97*1,5</t>
  </si>
  <si>
    <t>-1,98*1,48*6</t>
  </si>
  <si>
    <t>-0,885*3,855</t>
  </si>
  <si>
    <t>-0,615*1,175</t>
  </si>
  <si>
    <t>-1,135*1,48*2</t>
  </si>
  <si>
    <t>-0,575*1,175*2</t>
  </si>
  <si>
    <t>42</t>
  </si>
  <si>
    <t>625251612</t>
  </si>
  <si>
    <t>Kontaktný zatepľovací systém ostenia hr. 40 mm BAUMIT PRO - minerálne riešenie</t>
  </si>
  <si>
    <t>2103293515</t>
  </si>
  <si>
    <t>"S6</t>
  </si>
  <si>
    <t>(1,0+2*0,38)*0,26*3</t>
  </si>
  <si>
    <t>(1,98+2*1,48)*0,28*4</t>
  </si>
  <si>
    <t>(1,5+2*2,0)*0,28</t>
  </si>
  <si>
    <t>(2,0+2*2,1)*0,38</t>
  </si>
  <si>
    <t>(0,93+2*2,04)*0,28</t>
  </si>
  <si>
    <t>(0,62+2*1,27)*0,28</t>
  </si>
  <si>
    <t>(1,24+2*2,97)*0,28</t>
  </si>
  <si>
    <t>(0,98+2*2,6)*0,28</t>
  </si>
  <si>
    <t>(1,05+2*2,9)*0,28</t>
  </si>
  <si>
    <t>(1,21+2*1,52)*0,28</t>
  </si>
  <si>
    <t>(0,62+2*1,2)*0,28</t>
  </si>
  <si>
    <t>(0,7+2*2,3)*0,28</t>
  </si>
  <si>
    <t>(0,85+2*2,3)*0,28</t>
  </si>
  <si>
    <t>(1,97+2*1,5)*0,28</t>
  </si>
  <si>
    <t>(1,98+2*1,48)*0,28*6</t>
  </si>
  <si>
    <t>(0,885+2*3,855)*0,28</t>
  </si>
  <si>
    <t>(1,24+2*2,95)*0,28</t>
  </si>
  <si>
    <t>(0,615+2*1,175)*0,28</t>
  </si>
  <si>
    <t>(1,135+2*1,48)*0,28*2</t>
  </si>
  <si>
    <t>(0,575+2*1,175)*0,28*2</t>
  </si>
  <si>
    <t>43</t>
  </si>
  <si>
    <t>631311131.S</t>
  </si>
  <si>
    <t>Doplnenie existujúcich mazanín prostým betónom bez poteru o ploche do 1 m2 a hr.do 240 mm</t>
  </si>
  <si>
    <t>-1479359122</t>
  </si>
  <si>
    <t>"15- orientačné množstvo- odhad 30%</t>
  </si>
  <si>
    <t>25,775*12,5*0,1*0,3</t>
  </si>
  <si>
    <t>44</t>
  </si>
  <si>
    <t>632440070.R</t>
  </si>
  <si>
    <t xml:space="preserve">Stierka BAUMIT Power Flex hr.5mm, s vložením sklotext.mriežky </t>
  </si>
  <si>
    <t>1831838416</t>
  </si>
  <si>
    <t>"s12</t>
  </si>
  <si>
    <t>"106" 4,53</t>
  </si>
  <si>
    <t>"stupne"  1,0*(0,15+0,3)*4</t>
  </si>
  <si>
    <t>"boky" 0,6*0,6*0,5*2</t>
  </si>
  <si>
    <t>45</t>
  </si>
  <si>
    <t>632451820.R</t>
  </si>
  <si>
    <t>Opravy a vysprávky betónových šácht vo dvore BD podľa obhliadky</t>
  </si>
  <si>
    <t>sbr</t>
  </si>
  <si>
    <t>-1850585422</t>
  </si>
  <si>
    <t>Ostatné konštrukcie a práce-búranie</t>
  </si>
  <si>
    <t>46</t>
  </si>
  <si>
    <t>916561112.S</t>
  </si>
  <si>
    <t>Osadenie záhonového alebo parkového obrubníka betón., do lôžka z bet. pros. tr. C 16/20 s bočnou oporou</t>
  </si>
  <si>
    <t>m</t>
  </si>
  <si>
    <t>-1765674683</t>
  </si>
  <si>
    <t>"okap.chodník</t>
  </si>
  <si>
    <t>25,775+0,55*2-1,55</t>
  </si>
  <si>
    <t>47</t>
  </si>
  <si>
    <t>M</t>
  </si>
  <si>
    <t>592170001800</t>
  </si>
  <si>
    <t>Obrubník PREMAC parkový, lxšxv 1000x50x200 mm, sivá</t>
  </si>
  <si>
    <t>71638452</t>
  </si>
  <si>
    <t>25,325*1,01 'Prepočítané koeficientom množstva</t>
  </si>
  <si>
    <t>48</t>
  </si>
  <si>
    <t>941942001.S</t>
  </si>
  <si>
    <t>Montáž lešenia rámového systémového s podlahami šírky do 0,75 m, výšky do 10 m</t>
  </si>
  <si>
    <t>-1844078867</t>
  </si>
  <si>
    <t>"fasáda</t>
  </si>
  <si>
    <t>25,775*(7,35+0,9)*2</t>
  </si>
  <si>
    <t>(12,5+0,508*2)*0,5*4,283*2</t>
  </si>
  <si>
    <t>49</t>
  </si>
  <si>
    <t>941942801.S</t>
  </si>
  <si>
    <t>Demontáž lešenia rámového systémového s podlahami šírky do 0,75 m, výšky do 10 m</t>
  </si>
  <si>
    <t>63712507</t>
  </si>
  <si>
    <t>50</t>
  </si>
  <si>
    <t>941942901.S</t>
  </si>
  <si>
    <t>Príplatok za prvý a každý ďalší i začatý týždeň použitia lešenia rámového systémového šírky do 0,75 m, výšky do 10 m</t>
  </si>
  <si>
    <t>829611122</t>
  </si>
  <si>
    <t>a9*2</t>
  </si>
  <si>
    <t>51</t>
  </si>
  <si>
    <t>941955001.S</t>
  </si>
  <si>
    <t>Lešenie ľahké pracovné pomocné, s výškou lešeňovej podlahy do 1,20 m</t>
  </si>
  <si>
    <t>-1346534861</t>
  </si>
  <si>
    <t>"suterén" s8</t>
  </si>
  <si>
    <t>52</t>
  </si>
  <si>
    <t>941955101.S</t>
  </si>
  <si>
    <t>Lešenie ľahké pracovné v schodisku plochy do 6 m2, s výškou lešeňovej podlahy do 1,50 m</t>
  </si>
  <si>
    <t>-1122333216</t>
  </si>
  <si>
    <t>"102" 12,6</t>
  </si>
  <si>
    <t>"103" 1,92</t>
  </si>
  <si>
    <t>"104" 1,4</t>
  </si>
  <si>
    <t>"105" 6,02</t>
  </si>
  <si>
    <t>"201" 8,72</t>
  </si>
  <si>
    <t>"202" 3,2</t>
  </si>
  <si>
    <t>"203" 7,2</t>
  </si>
  <si>
    <t>53</t>
  </si>
  <si>
    <t>941955202.S</t>
  </si>
  <si>
    <t>Lešenie ľahké pracovné vo svetlíku alebo šachte plochy do 6 m2, s výškou podlahy nad 1,50 do 3,50 m</t>
  </si>
  <si>
    <t>-1161905187</t>
  </si>
  <si>
    <t>1,2*1,2*3</t>
  </si>
  <si>
    <t>54</t>
  </si>
  <si>
    <t>952902110.S</t>
  </si>
  <si>
    <t>Čistenie budov zametaním v miestnostiach, chodbách, na schodišti a na povalách</t>
  </si>
  <si>
    <t>-1815627432</t>
  </si>
  <si>
    <t>"15- povala</t>
  </si>
  <si>
    <t>25,775*12,5</t>
  </si>
  <si>
    <t>55</t>
  </si>
  <si>
    <t>952903011.S</t>
  </si>
  <si>
    <t>Čistenie fasád tlakovou vodou od prachu, usadenín a pavučín z úrovne terénu</t>
  </si>
  <si>
    <t>510785421</t>
  </si>
  <si>
    <t>56</t>
  </si>
  <si>
    <t>953842008.R</t>
  </si>
  <si>
    <t>Vyvložkovanie existujúceho komínového telesa ohybnými nerezovými vložkami DN 160 mm</t>
  </si>
  <si>
    <t>578686268</t>
  </si>
  <si>
    <t>2*(13,2-10,0)*4</t>
  </si>
  <si>
    <t>57</t>
  </si>
  <si>
    <t>953945111</t>
  </si>
  <si>
    <t>BAUMIT Rohová lišta hliníková</t>
  </si>
  <si>
    <t>1314410174</t>
  </si>
  <si>
    <t>2,6*4</t>
  </si>
  <si>
    <t>2,3*2</t>
  </si>
  <si>
    <t>4,97*2</t>
  </si>
  <si>
    <t>58</t>
  </si>
  <si>
    <t>953945317.S</t>
  </si>
  <si>
    <t>Hliníkový soklový profil šírky 183 mm</t>
  </si>
  <si>
    <t>-1206931571</t>
  </si>
  <si>
    <t>25,775*2-1,5-2,0-0,93-0,98-1,05-1,55</t>
  </si>
  <si>
    <t>59</t>
  </si>
  <si>
    <t>953995113</t>
  </si>
  <si>
    <t>BAUMIT Rohová lišta z PVC</t>
  </si>
  <si>
    <t>1028638392</t>
  </si>
  <si>
    <t>(2*0,38)*3</t>
  </si>
  <si>
    <t>(2*1,48)*4</t>
  </si>
  <si>
    <t>(2*2,3)</t>
  </si>
  <si>
    <t>(2*2,4)</t>
  </si>
  <si>
    <t>(2*2,04)</t>
  </si>
  <si>
    <t>(2*1,27)</t>
  </si>
  <si>
    <t>(2*2,97)</t>
  </si>
  <si>
    <t>(2*2,6)</t>
  </si>
  <si>
    <t>(2*2,9)</t>
  </si>
  <si>
    <t>(2*1,52)</t>
  </si>
  <si>
    <t>(2*1,2)</t>
  </si>
  <si>
    <t>(2*1,5)</t>
  </si>
  <si>
    <t>(2*1,48)*6</t>
  </si>
  <si>
    <t>(2*3,855)</t>
  </si>
  <si>
    <t>(2*2,95)</t>
  </si>
  <si>
    <t>(2*1,175)</t>
  </si>
  <si>
    <t>(2*1,48)*2</t>
  </si>
  <si>
    <t>(2*1,175)*2</t>
  </si>
  <si>
    <t>60</t>
  </si>
  <si>
    <t>953995115</t>
  </si>
  <si>
    <t>BAUMIT Nadokenná lišta s odkvapovým nosom (PVC)</t>
  </si>
  <si>
    <t>-1335071863</t>
  </si>
  <si>
    <t>"okná</t>
  </si>
  <si>
    <t>(1,0)*3</t>
  </si>
  <si>
    <t>(1,98)*4</t>
  </si>
  <si>
    <t>(1,5)</t>
  </si>
  <si>
    <t>(2,0)</t>
  </si>
  <si>
    <t>(0,93)</t>
  </si>
  <si>
    <t>(0,62)</t>
  </si>
  <si>
    <t>(1,24)</t>
  </si>
  <si>
    <t>(0,98)</t>
  </si>
  <si>
    <t>(1,05)</t>
  </si>
  <si>
    <t>(1,21)</t>
  </si>
  <si>
    <t>(0,7)</t>
  </si>
  <si>
    <t>(0,85)</t>
  </si>
  <si>
    <t>(1,97)</t>
  </si>
  <si>
    <t>(1,98)*6</t>
  </si>
  <si>
    <t>(0,885)</t>
  </si>
  <si>
    <t>(0,615)</t>
  </si>
  <si>
    <t>(1,135)*2</t>
  </si>
  <si>
    <t>(0,575)*2</t>
  </si>
  <si>
    <t>25,775*2</t>
  </si>
  <si>
    <t>"loggie</t>
  </si>
  <si>
    <t>2,325+1,015*2*2</t>
  </si>
  <si>
    <t>"striešky</t>
  </si>
  <si>
    <t>(3,0+0,6*2)</t>
  </si>
  <si>
    <t>(1,35+0,9*2)</t>
  </si>
  <si>
    <t>61</t>
  </si>
  <si>
    <t>953995161</t>
  </si>
  <si>
    <t>BAUMIT Nasadzovacia lišta na soklový profil (plastová)</t>
  </si>
  <si>
    <t>-623575517</t>
  </si>
  <si>
    <t>43,54</t>
  </si>
  <si>
    <t>62</t>
  </si>
  <si>
    <t>953995184</t>
  </si>
  <si>
    <t>BAUMIT Okenný a dverový dilatačný profil (plastový)</t>
  </si>
  <si>
    <t>1029003978</t>
  </si>
  <si>
    <t>(1,0+2*0,38)*3</t>
  </si>
  <si>
    <t>(1,98+2*1,48)*4</t>
  </si>
  <si>
    <t>(1,5+2*2,3)</t>
  </si>
  <si>
    <t>(2,0+2*2,4)</t>
  </si>
  <si>
    <t>(0,93+2*2,04)</t>
  </si>
  <si>
    <t>(0,62+2*1,27)</t>
  </si>
  <si>
    <t>(1,24+2*2,97)</t>
  </si>
  <si>
    <t>(0,98+2*2,6)</t>
  </si>
  <si>
    <t>(1,05+2*2,9)</t>
  </si>
  <si>
    <t>(1,21+2*1,52)</t>
  </si>
  <si>
    <t>(0,62+2*1,2)</t>
  </si>
  <si>
    <t>(0,7+2*2,3)</t>
  </si>
  <si>
    <t>(0,85+2*2,3)</t>
  </si>
  <si>
    <t>(1,97+2*1,5)</t>
  </si>
  <si>
    <t>(1,98+2*1,48)*6</t>
  </si>
  <si>
    <t>(0,885+2*3,855)</t>
  </si>
  <si>
    <t>(1,24+2*2,95)</t>
  </si>
  <si>
    <t>(0,615+2*1,175)</t>
  </si>
  <si>
    <t>(1,135+2*1,48)*2</t>
  </si>
  <si>
    <t>(0,575+2*1,175)*2</t>
  </si>
  <si>
    <t>63</t>
  </si>
  <si>
    <t>962032231.S</t>
  </si>
  <si>
    <t>Búranie muriva alebo vybúranie otvorov plochy nad 4 m2 nadzákladového z tehál pálených, vápenopieskových, cementových na maltu,  -1,90500t</t>
  </si>
  <si>
    <t>1257639766</t>
  </si>
  <si>
    <t>"11</t>
  </si>
  <si>
    <t>25,3*0,3*0,75*2</t>
  </si>
  <si>
    <t>"16</t>
  </si>
  <si>
    <t>12,88*0,3*(11,916-6,87)*0,5*2</t>
  </si>
  <si>
    <t>64</t>
  </si>
  <si>
    <t>962032631.S</t>
  </si>
  <si>
    <t>Búranie komínov. muriva z tehál nad strechou na akúkoľvek maltu,  -1,63300t</t>
  </si>
  <si>
    <t>1394275350</t>
  </si>
  <si>
    <t>"10</t>
  </si>
  <si>
    <t>0,8*0,45*(13,2-6,87)*5</t>
  </si>
  <si>
    <t>1,06*0,45*(13,2-6,87)</t>
  </si>
  <si>
    <t>"12</t>
  </si>
  <si>
    <t>0,8*0,47*(13,2-10,0)*4</t>
  </si>
  <si>
    <t>65</t>
  </si>
  <si>
    <t>964051111.S</t>
  </si>
  <si>
    <t>Búranie samostatných trámov, prievlakov alebo pásov zo železobetónu do 0,16 m2,  -2,40000t</t>
  </si>
  <si>
    <t>1595267008</t>
  </si>
  <si>
    <t>25,8*0,3*0,25*2</t>
  </si>
  <si>
    <t>66</t>
  </si>
  <si>
    <t>965043341.S</t>
  </si>
  <si>
    <t>Búranie podkladov pod dlažby, liatych dlažieb a mazanín,betón s poterom,teracom hr.do 100 mm, plochy nad 4 m2  -2,20000t</t>
  </si>
  <si>
    <t>-380114127</t>
  </si>
  <si>
    <t>67</t>
  </si>
  <si>
    <t>965044201.S</t>
  </si>
  <si>
    <t>Brúsenie existujúcich betónových podláh, zbrúsenie hrúbky do 3 mm -0,00600t</t>
  </si>
  <si>
    <t>-931534768</t>
  </si>
  <si>
    <t>"6</t>
  </si>
  <si>
    <t>68</t>
  </si>
  <si>
    <t>965081712.R</t>
  </si>
  <si>
    <t>Búranie soklíkov z keramických dlaždíc hr. do 10 mm,  -0,002000t</t>
  </si>
  <si>
    <t>-801796570</t>
  </si>
  <si>
    <t>"106" (2*2,0+1,2)</t>
  </si>
  <si>
    <t>69</t>
  </si>
  <si>
    <t>965081812.S</t>
  </si>
  <si>
    <t>Búranie dlažieb, z kamen., cement., terazzových, čadičových alebo keramických, hr. nad 10 mm,  -0,06500t</t>
  </si>
  <si>
    <t>415121793</t>
  </si>
  <si>
    <t>"1</t>
  </si>
  <si>
    <t>(0,15+0,3)*1,0*4</t>
  </si>
  <si>
    <t>70</t>
  </si>
  <si>
    <t>966053121.S</t>
  </si>
  <si>
    <t>Vybúranie častí ríms zo železobetónu vyložených do 500 mm,  -0,08300t</t>
  </si>
  <si>
    <t>855035586</t>
  </si>
  <si>
    <t>25,8*2</t>
  </si>
  <si>
    <t>71</t>
  </si>
  <si>
    <t>968061116.S</t>
  </si>
  <si>
    <t>Demontáž dverí drevených vchodových, 1 bm obvodu - 0,012t</t>
  </si>
  <si>
    <t>1862136831</t>
  </si>
  <si>
    <t>"d1" 2*(1,05+2,9)</t>
  </si>
  <si>
    <t>72</t>
  </si>
  <si>
    <t>968061125.S</t>
  </si>
  <si>
    <t>Vyvesenie dreveného dverného krídla do suti plochy do 2 m2, -0,02400t</t>
  </si>
  <si>
    <t>-915344955</t>
  </si>
  <si>
    <t>73</t>
  </si>
  <si>
    <t>968062455.S</t>
  </si>
  <si>
    <t>Vybúranie drevených dverových zárubní plochy do 2 m2,  -0,08800t</t>
  </si>
  <si>
    <t>-203060526</t>
  </si>
  <si>
    <t>"d3" 1,04*1,97</t>
  </si>
  <si>
    <t>74</t>
  </si>
  <si>
    <t>968071115.S</t>
  </si>
  <si>
    <t>Demontáž okien kovových, 1 bm obvodu - 0,005t</t>
  </si>
  <si>
    <t>1316141799</t>
  </si>
  <si>
    <t>"o1" 2*(1,0+0,4)</t>
  </si>
  <si>
    <t>"02" 2*(0,885+3,855)</t>
  </si>
  <si>
    <t>75</t>
  </si>
  <si>
    <t>968072455.S</t>
  </si>
  <si>
    <t>Vybúranie kovových dverových zárubní plochy do 2 m2,  -0,07600t</t>
  </si>
  <si>
    <t>-756509983</t>
  </si>
  <si>
    <t>"d2" 0,97*1,97</t>
  </si>
  <si>
    <t>76</t>
  </si>
  <si>
    <t>968072875.R</t>
  </si>
  <si>
    <t>Vybúranie mreží,  -0,00600t</t>
  </si>
  <si>
    <t>-1590355080</t>
  </si>
  <si>
    <t>"z1" 0,93*2,04</t>
  </si>
  <si>
    <t>77</t>
  </si>
  <si>
    <t>976085311.R</t>
  </si>
  <si>
    <t>Vybúranie roštu na čistenie obuvi vrátane osadzovacieho rámu ,  -0,04400t</t>
  </si>
  <si>
    <t>-564244728</t>
  </si>
  <si>
    <t>"z2" 1</t>
  </si>
  <si>
    <t>78</t>
  </si>
  <si>
    <t>978011141.S</t>
  </si>
  <si>
    <t>Otlčenie omietok stropov vnútorných vápenných alebo vápennocementových v rozsahu do 30 %,  -0,01000t</t>
  </si>
  <si>
    <t>2029473662</t>
  </si>
  <si>
    <t>"3"</t>
  </si>
  <si>
    <t>"001"  4,02</t>
  </si>
  <si>
    <t>79</t>
  </si>
  <si>
    <t>978013141.S</t>
  </si>
  <si>
    <t>Otlčenie omietok stien vnútorných vápenných alebo vápennocementových v rozsahu do 30 %,  -0,01000t</t>
  </si>
  <si>
    <t>-1607826120</t>
  </si>
  <si>
    <t>"001"  (2*3,82+1,06)*2,12</t>
  </si>
  <si>
    <t>"002" 2*(7,195+1,25)*2,36-1,04*1,97-0,8*1,97*2-1,06*2,12</t>
  </si>
  <si>
    <t>"003" 2*(5,254+4,75)*2,12-0,8*1,97-1,0*0,38</t>
  </si>
  <si>
    <t>(1,0+0,38*2)*0,3</t>
  </si>
  <si>
    <t>"004" 2*(8,115+4,75)*2,12-0,8*1,97-1,0*0,38*2</t>
  </si>
  <si>
    <t>(1,0+0,38*2)*0,3*2</t>
  </si>
  <si>
    <t>"005" 2*(2,4+4,25)-0,8*1,97-1,0*0,4</t>
  </si>
  <si>
    <t>(1,0+0,4*2)*0,3</t>
  </si>
  <si>
    <t>80</t>
  </si>
  <si>
    <t>978036191.S</t>
  </si>
  <si>
    <t>Otlčenie omietok šľachtených a pod., vonkajších brizolitových, v rozsahu do 100 %,  -0,05000t</t>
  </si>
  <si>
    <t>-2064911579</t>
  </si>
  <si>
    <t>"2</t>
  </si>
  <si>
    <t>25,775*(6,87+0,9)*2</t>
  </si>
  <si>
    <t>0,3*(1,79+0,9)*2</t>
  </si>
  <si>
    <t>0,3*(7,65-2,53)*2</t>
  </si>
  <si>
    <t>2,0*2,6*2</t>
  </si>
  <si>
    <t>2,0*1,55</t>
  </si>
  <si>
    <t>"konzoly nad vstupmi"</t>
  </si>
  <si>
    <t>-1,98*1,48*4</t>
  </si>
  <si>
    <t>-1,5*2,3</t>
  </si>
  <si>
    <t>-2,0*2,4</t>
  </si>
  <si>
    <t>-0,3*0,635</t>
  </si>
  <si>
    <t>-1,24*2,97</t>
  </si>
  <si>
    <t>-0,7*2,6</t>
  </si>
  <si>
    <t>-0,85*2,6</t>
  </si>
  <si>
    <t>"ostenia</t>
  </si>
  <si>
    <t>(1,0+2*0,38)*0,1*3</t>
  </si>
  <si>
    <t>(1,98+2*1,48)*0,1*4</t>
  </si>
  <si>
    <t>(1,5+2*2,3)*0,1</t>
  </si>
  <si>
    <t>(2,0+2*2,4)*0,2</t>
  </si>
  <si>
    <t>(0,93+2*2,04)*0,1</t>
  </si>
  <si>
    <t>(0,3+2*0,635)*0,1</t>
  </si>
  <si>
    <t>(0,62+2*1,27)*0,1</t>
  </si>
  <si>
    <t>(1,24+2*2,97)*0,1</t>
  </si>
  <si>
    <t>(0,98+2*2,6)*0,1</t>
  </si>
  <si>
    <t>(1,05+2*2,9)*0,1</t>
  </si>
  <si>
    <t>(1,21+2*1,52)*0,1</t>
  </si>
  <si>
    <t>(0,62+2*1,2)*0,1</t>
  </si>
  <si>
    <t>(0,7+2*2,6)*0,1</t>
  </si>
  <si>
    <t>(0,85+2*2,6)*0,1</t>
  </si>
  <si>
    <t>(1,97+2*1,5)*0,1</t>
  </si>
  <si>
    <t>(1,98+2*1,48)*0,1*6</t>
  </si>
  <si>
    <t>(0,885+2*3,855)*0,1</t>
  </si>
  <si>
    <t>(1,24+2*2,95)*0,1</t>
  </si>
  <si>
    <t>(0,615+2*1,175)*0,1</t>
  </si>
  <si>
    <t>(1,135+2*1,48)*0,1*2</t>
  </si>
  <si>
    <t>(0,575+2*1,175)*0,1*2</t>
  </si>
  <si>
    <t>81</t>
  </si>
  <si>
    <t>978021191.S</t>
  </si>
  <si>
    <t>Otlčenie omietok stien vnútorných cementových v rozsahu do 100 %,  -0,06100t</t>
  </si>
  <si>
    <t>1933416629</t>
  </si>
  <si>
    <t>2*(0,47+0,8)*(10,0-7,166)*4</t>
  </si>
  <si>
    <t>82</t>
  </si>
  <si>
    <t>978022151.S</t>
  </si>
  <si>
    <t>Otlčenie omietok stien a stropov kanálov, pri svetlej výške do 1,40 m,  -0,05000t</t>
  </si>
  <si>
    <t>1461229317</t>
  </si>
  <si>
    <t>"5"</t>
  </si>
  <si>
    <t>(1,2+0,6*2)*(7,633-6,92)*2</t>
  </si>
  <si>
    <t>0,5*3 "preklady</t>
  </si>
  <si>
    <t>83</t>
  </si>
  <si>
    <t>978065011.S</t>
  </si>
  <si>
    <t>Odstránenie kontaktného zateplenia vrátane povrchovej úpravy z polystyrénových dosiek hrúbky nad 80-120 mm, -0,01841t</t>
  </si>
  <si>
    <t>-1485950190</t>
  </si>
  <si>
    <t>"14</t>
  </si>
  <si>
    <t>1,55*2,0</t>
  </si>
  <si>
    <t>(1,55+2,0*2)*3,0-1,015*2,0</t>
  </si>
  <si>
    <t>(1,015+2,0*2)*0,2</t>
  </si>
  <si>
    <t>84</t>
  </si>
  <si>
    <t>979011111.S</t>
  </si>
  <si>
    <t>Zvislá doprava sutiny a vybúraných hmôt za prvé podlažie nad alebo pod základným podlažím (2x)</t>
  </si>
  <si>
    <t>-1667679503</t>
  </si>
  <si>
    <t>190,89*2 'Prepočítané koeficientom množstva</t>
  </si>
  <si>
    <t>85</t>
  </si>
  <si>
    <t>979081111.S</t>
  </si>
  <si>
    <t>Odvoz sutiny a vybúraných hmôt na skládku do 1 km</t>
  </si>
  <si>
    <t>-160475488</t>
  </si>
  <si>
    <t>86</t>
  </si>
  <si>
    <t>979081121.S</t>
  </si>
  <si>
    <t>Odvoz sutiny a vybúraných hmôt na skládku za každý ďalší 1 km (9x)</t>
  </si>
  <si>
    <t>1018299689</t>
  </si>
  <si>
    <t>190,89*9 'Prepočítané koeficientom množstva</t>
  </si>
  <si>
    <t>87</t>
  </si>
  <si>
    <t>979082111.S</t>
  </si>
  <si>
    <t>Vnútrostavenisková doprava sutiny a vybúraných hmôt do 10 m</t>
  </si>
  <si>
    <t>767833848</t>
  </si>
  <si>
    <t>88</t>
  </si>
  <si>
    <t>979082121.S</t>
  </si>
  <si>
    <t>Vnútrostavenisková doprava sutiny a vybúraných hmôt za každých ďalších 5 m (4x)</t>
  </si>
  <si>
    <t>3371954</t>
  </si>
  <si>
    <t>190,89*4 'Prepočítané koeficientom množstva</t>
  </si>
  <si>
    <t>89</t>
  </si>
  <si>
    <t>979089012.S</t>
  </si>
  <si>
    <t>Poplatok za skladovanie - betón, tehly, dlaždice (17 01) ostatné</t>
  </si>
  <si>
    <t>1831607056</t>
  </si>
  <si>
    <t>PSV</t>
  </si>
  <si>
    <t>Práce a dodávky PSV</t>
  </si>
  <si>
    <t>711</t>
  </si>
  <si>
    <t>Izolácie proti vode a vlhkosti</t>
  </si>
  <si>
    <t>90</t>
  </si>
  <si>
    <t>711113131</t>
  </si>
  <si>
    <t>Izolácie proti zemnej vlhkosti a povrchovej vode AQUAFIN 2K hr. 2 mm na ploche vodorovnej</t>
  </si>
  <si>
    <t>1934538736</t>
  </si>
  <si>
    <t>91</t>
  </si>
  <si>
    <t>711131101.S</t>
  </si>
  <si>
    <t>Zhotovenie  izolácie proti zemnej vlhkosti vodorovná AIP na sucho</t>
  </si>
  <si>
    <t>-1094552691</t>
  </si>
  <si>
    <t>"pod pomúrnicu</t>
  </si>
  <si>
    <t>(51,55+2,61+2,89)*0,3</t>
  </si>
  <si>
    <t>92</t>
  </si>
  <si>
    <t>628110000800.S</t>
  </si>
  <si>
    <t>Pás asfaltový s krycou vrstvou, vložka strojná lepenka R 500/SH</t>
  </si>
  <si>
    <t>1487291725</t>
  </si>
  <si>
    <t>17,115*1,15 'Prepočítané koeficientom množstva</t>
  </si>
  <si>
    <t>93</t>
  </si>
  <si>
    <t>998711202.S</t>
  </si>
  <si>
    <t>Presun hmôt pre izoláciu proti vode v objektoch výšky nad 6 do 12 m</t>
  </si>
  <si>
    <t>%</t>
  </si>
  <si>
    <t>-595748333</t>
  </si>
  <si>
    <t>712</t>
  </si>
  <si>
    <t>Izolácie striech, povlakové krytiny</t>
  </si>
  <si>
    <t>94</t>
  </si>
  <si>
    <t>712290010.S</t>
  </si>
  <si>
    <t>Zhotovenie parozábrany pre strechy ploché do 10°</t>
  </si>
  <si>
    <t>2042609058</t>
  </si>
  <si>
    <t>"s10</t>
  </si>
  <si>
    <t>3,22*5,225*1,3</t>
  </si>
  <si>
    <t>"s11</t>
  </si>
  <si>
    <t>(24,975+0,8*2)*12,5</t>
  </si>
  <si>
    <t>-3,22*5,225</t>
  </si>
  <si>
    <t>95</t>
  </si>
  <si>
    <t>283280007001</t>
  </si>
  <si>
    <t>Parozábrana - ISOVER VARIO KM DUPLEX UV</t>
  </si>
  <si>
    <t>-2013734078</t>
  </si>
  <si>
    <t>(s10+s11)*1,15</t>
  </si>
  <si>
    <t>96</t>
  </si>
  <si>
    <t>712370070.S</t>
  </si>
  <si>
    <t>Zhotovenie povlakovej krytiny striech plochých do 10° PVC-P fóliou upevnenou prikotvením so zvarením spoju</t>
  </si>
  <si>
    <t>1225014126</t>
  </si>
  <si>
    <t>97</t>
  </si>
  <si>
    <t>283220002000</t>
  </si>
  <si>
    <t>Hydroizolačná fólia PVC-P FATRAFOL 810, hr. 1,5 mm, š. 1,3 m, izolácia plochých striech, farba sivá, FATRA IZOLFA</t>
  </si>
  <si>
    <t>1143071050</t>
  </si>
  <si>
    <t>98</t>
  </si>
  <si>
    <t>311690001000.S</t>
  </si>
  <si>
    <t>Rozperný nit 6x30 mm do betónu, hliníkový</t>
  </si>
  <si>
    <t>462210572</t>
  </si>
  <si>
    <t>99</t>
  </si>
  <si>
    <t>712973780.S</t>
  </si>
  <si>
    <t>Detaily k termoplastom všeobecne, stenový kotviaci pásik z hrubopoplast. plechu RŠ 50 mm</t>
  </si>
  <si>
    <t>-302491864</t>
  </si>
  <si>
    <t>"s13</t>
  </si>
  <si>
    <t>3,0+0,6*2</t>
  </si>
  <si>
    <t>1,35+0,9*2</t>
  </si>
  <si>
    <t>100</t>
  </si>
  <si>
    <t>-1938619010</t>
  </si>
  <si>
    <t>101</t>
  </si>
  <si>
    <t>712990040.S</t>
  </si>
  <si>
    <t>Položenie geotextílie vodorovne alebo zvislo na strechy ploché do 10°</t>
  </si>
  <si>
    <t>1193753175</t>
  </si>
  <si>
    <t>102</t>
  </si>
  <si>
    <t>693110004500.S</t>
  </si>
  <si>
    <t>Geotextília polypropylénová netkaná 300 g/m2</t>
  </si>
  <si>
    <t>1794928682</t>
  </si>
  <si>
    <t>3,015*1,15 'Prepočítané koeficientom množstva</t>
  </si>
  <si>
    <t>103</t>
  </si>
  <si>
    <t>998712202.S</t>
  </si>
  <si>
    <t>Presun hmôt pre izoláciu povlakovej krytiny v objektoch výšky nad 6 do 12 m</t>
  </si>
  <si>
    <t>-1802502177</t>
  </si>
  <si>
    <t>713</t>
  </si>
  <si>
    <t>Izolácie tepelné</t>
  </si>
  <si>
    <t>104</t>
  </si>
  <si>
    <t>713111111.S</t>
  </si>
  <si>
    <t>Montáž tepelnej izolácie stropov minerálnou vlnou, vrchom kladenou voľne</t>
  </si>
  <si>
    <t>-530873748</t>
  </si>
  <si>
    <t>s10*2</t>
  </si>
  <si>
    <t>s11*2</t>
  </si>
  <si>
    <t>105</t>
  </si>
  <si>
    <t>631440024800</t>
  </si>
  <si>
    <t>Doska ISOVER T 10, 100x1200x2000 mm izolácia z kamennej vlny vhodná pre zateplenie plochých striech</t>
  </si>
  <si>
    <t>-1004467069</t>
  </si>
  <si>
    <t>43,744*1,02 'Prepočítané koeficientom množstva</t>
  </si>
  <si>
    <t>106</t>
  </si>
  <si>
    <t>631440029400</t>
  </si>
  <si>
    <t>Doska ISOVER T-i, 140x1200x2000 mm izolácia z kamennej vlny vhodná pre zateplenie plochých striech</t>
  </si>
  <si>
    <t>479383164</t>
  </si>
  <si>
    <t>315,363*1,02 'Prepočítané koeficientom množstva</t>
  </si>
  <si>
    <t>107</t>
  </si>
  <si>
    <t>631440025500</t>
  </si>
  <si>
    <t>Doska ISOVER S 12, 120x1200x2000 mm izolácia z kamennej vlny vhodná pre zateplenie plochých striech</t>
  </si>
  <si>
    <t>470953085</t>
  </si>
  <si>
    <t>108</t>
  </si>
  <si>
    <t>713142131.S</t>
  </si>
  <si>
    <t>Montáž tepelnej izolácie striech plochých do 10° polystyrénom, jednovrstvová prilep. za studena</t>
  </si>
  <si>
    <t>944739634</t>
  </si>
  <si>
    <t>109</t>
  </si>
  <si>
    <t>283760007600.S</t>
  </si>
  <si>
    <t>Doska spádová EPS 200 S grafitová pre vyspádovanie plochých striech</t>
  </si>
  <si>
    <t>2129674832</t>
  </si>
  <si>
    <t>s13*(0,05+0,1)*0,5</t>
  </si>
  <si>
    <t>0,226*1,02 'Prepočítané koeficientom množstva</t>
  </si>
  <si>
    <t>110</t>
  </si>
  <si>
    <t>998713202.S</t>
  </si>
  <si>
    <t>Presun hmôt pre izolácie tepelné v objektoch výšky nad 6 m do 12 m</t>
  </si>
  <si>
    <t>-398137393</t>
  </si>
  <si>
    <t>721</t>
  </si>
  <si>
    <t>Zdravotechnika - vnútorná kanalizácia</t>
  </si>
  <si>
    <t>111</t>
  </si>
  <si>
    <t>721242116.S</t>
  </si>
  <si>
    <t>Lapač strešných splavenín zo šedej liatiny DN 125</t>
  </si>
  <si>
    <t>288506034</t>
  </si>
  <si>
    <t>112</t>
  </si>
  <si>
    <t>721242804.S</t>
  </si>
  <si>
    <t>Demontáž lapača strešných splavenín DN 125,  -0,02517t</t>
  </si>
  <si>
    <t>1122197194</t>
  </si>
  <si>
    <t>"z3" 4</t>
  </si>
  <si>
    <t>762</t>
  </si>
  <si>
    <t>Konštrukcie tesárske</t>
  </si>
  <si>
    <t>113</t>
  </si>
  <si>
    <t>762331813.S</t>
  </si>
  <si>
    <t>Demontáž viazaných konštrukcií krovov so sklonom do 60°, prierezovej plochy 224 - 288 cm2, -0,02400 t</t>
  </si>
  <si>
    <t>-99388885</t>
  </si>
  <si>
    <t>"odhad - orientačné množstvo</t>
  </si>
  <si>
    <t>720</t>
  </si>
  <si>
    <t>114</t>
  </si>
  <si>
    <t>762332110.S</t>
  </si>
  <si>
    <t>Montáž viazaných konštrukcií krovov striech z reziva priemernej plochy do 120 cm2</t>
  </si>
  <si>
    <t>-497976141</t>
  </si>
  <si>
    <t>"v2" 2,02</t>
  </si>
  <si>
    <t>"v3" 1,92</t>
  </si>
  <si>
    <t>"v4" 1,94</t>
  </si>
  <si>
    <t>"kl1" 325</t>
  </si>
  <si>
    <t>115</t>
  </si>
  <si>
    <t>762332120.S</t>
  </si>
  <si>
    <t>Montáž viazaných konštrukcií krovov striech z reziva priemernej plochy 120 - 224 cm2</t>
  </si>
  <si>
    <t>-1873396857</t>
  </si>
  <si>
    <t>"k1-k4" (462,0+31,2+28,0+21,3)</t>
  </si>
  <si>
    <t>"v1" 51,55</t>
  </si>
  <si>
    <t>116</t>
  </si>
  <si>
    <t>762332130.S</t>
  </si>
  <si>
    <t>Montáž viazaných konštrukcií krovov striech z reziva priemernej plochy 224 - 288 cm2</t>
  </si>
  <si>
    <t>523634863</t>
  </si>
  <si>
    <t>"p1-p3" (51,55+2,61+2,89)</t>
  </si>
  <si>
    <t>117</t>
  </si>
  <si>
    <t>605120002900.S</t>
  </si>
  <si>
    <t>Hranoly zo smreku neopracované hranené akosť I dĺ. 4000-6500 mm x hr. 120 mm, š. 120-180 mm</t>
  </si>
  <si>
    <t>1791887734</t>
  </si>
  <si>
    <t>16,426*1,1 'Prepočítané koeficientom množstva</t>
  </si>
  <si>
    <t>118</t>
  </si>
  <si>
    <t>762341201.S</t>
  </si>
  <si>
    <t>Montáž latovania jednoduchých striech pre sklon do 60°</t>
  </si>
  <si>
    <t>-965969760</t>
  </si>
  <si>
    <t>25*25,775*2</t>
  </si>
  <si>
    <t>119</t>
  </si>
  <si>
    <t>605430000200.S</t>
  </si>
  <si>
    <t>Rezivo stavebné zo smreku - strešné laty impregnované hr. 40 mm, š. 50 mm, dĺ. 4000-5000 mm</t>
  </si>
  <si>
    <t>-1586675186</t>
  </si>
  <si>
    <t>lat*0,05*0,04</t>
  </si>
  <si>
    <t>2,578*1,1 'Prepočítané koeficientom množstva</t>
  </si>
  <si>
    <t>120</t>
  </si>
  <si>
    <t>762341253.S</t>
  </si>
  <si>
    <t>Montáž kontralát pre sklon nad 35°</t>
  </si>
  <si>
    <t>2128472617</t>
  </si>
  <si>
    <t>121</t>
  </si>
  <si>
    <t>605430000300.S</t>
  </si>
  <si>
    <t>Rezivo stavebné zo smreku - strešné laty impregnované hr. 50 mm, š. 50 mm, dĺ. 4000-5000 mm</t>
  </si>
  <si>
    <t>1493573484</t>
  </si>
  <si>
    <t>462*0,05*0,05</t>
  </si>
  <si>
    <t>1,155*1,1 'Prepočítané koeficientom množstva</t>
  </si>
  <si>
    <t>122</t>
  </si>
  <si>
    <t>762341811.S</t>
  </si>
  <si>
    <t>Demontáž debnenia striech rovných, oblúkových do 60° z dosiek hrubých, hobľovaných, -0,01600 t</t>
  </si>
  <si>
    <t>-1626655041</t>
  </si>
  <si>
    <t>12,88*7,714*2</t>
  </si>
  <si>
    <t>123</t>
  </si>
  <si>
    <t>762342812.S</t>
  </si>
  <si>
    <t>Demontáž latovania striech so sklonom do 60° pri osovej vzdialenosti lát 0,22 - 0,50 m, -0,00500 t</t>
  </si>
  <si>
    <t>-936141799</t>
  </si>
  <si>
    <t>124</t>
  </si>
  <si>
    <t>762395000.S</t>
  </si>
  <si>
    <t>Spojovacie prostriedky pre viazané konštrukcie krovov, debnenie a laťovanie, nadstrešné konštr., spádové kliny - svorky, dosky, klince, pásová oceľ, vruty</t>
  </si>
  <si>
    <t>-1162190266</t>
  </si>
  <si>
    <t>(18,069+2,836+1,271+14,547)/1,1</t>
  </si>
  <si>
    <t>125</t>
  </si>
  <si>
    <t>762421305.S</t>
  </si>
  <si>
    <t>Obloženie stropov alebo strešných podhľadov z dosiek OSB skrutkovaných na zraz hr. dosky 22 mm</t>
  </si>
  <si>
    <t>-484483506</t>
  </si>
  <si>
    <t>126</t>
  </si>
  <si>
    <t>762421500.R</t>
  </si>
  <si>
    <t>D+M obloženia stropov, podkladový rošt</t>
  </si>
  <si>
    <t>-1683386179</t>
  </si>
  <si>
    <t>127</t>
  </si>
  <si>
    <t>762526110.S</t>
  </si>
  <si>
    <t>Položenie vankúšov pod podlahy osovej vzdialenosti do 650 mm</t>
  </si>
  <si>
    <t>1419850664</t>
  </si>
  <si>
    <t>128</t>
  </si>
  <si>
    <t>-611282466</t>
  </si>
  <si>
    <t>"rošt zateplenia podlahy podkrovia</t>
  </si>
  <si>
    <t>41*12,5*0,1*0,14</t>
  </si>
  <si>
    <t>21*24,975*0,1*0,12</t>
  </si>
  <si>
    <t>13,469*1,08 'Prepočítané koeficientom množstva</t>
  </si>
  <si>
    <t>129</t>
  </si>
  <si>
    <t>762810016.S</t>
  </si>
  <si>
    <t>Záklop stropov z dosiek OSB skrutkovaných na trámy na zraz hr. dosky 22 mm</t>
  </si>
  <si>
    <t>-1203433274</t>
  </si>
  <si>
    <t>24,975*12,5</t>
  </si>
  <si>
    <t>-2,34*0,908*2</t>
  </si>
  <si>
    <t>130</t>
  </si>
  <si>
    <t>762822810.R</t>
  </si>
  <si>
    <t>Skrátenie deliacich drevených latkových priečok - odrezanie latiek cca 10cm pod stropom</t>
  </si>
  <si>
    <t>2081950827</t>
  </si>
  <si>
    <t>"7</t>
  </si>
  <si>
    <t>4,75*4</t>
  </si>
  <si>
    <t>131</t>
  </si>
  <si>
    <t>998762202.S</t>
  </si>
  <si>
    <t>Presun hmôt pre konštrukcie tesárske v objektoch výšky do 12 m</t>
  </si>
  <si>
    <t>-125626408</t>
  </si>
  <si>
    <t>764</t>
  </si>
  <si>
    <t>Konštrukcie klampiarske</t>
  </si>
  <si>
    <t>132</t>
  </si>
  <si>
    <t>764317200.S</t>
  </si>
  <si>
    <t>Krytiny hladké z pozinkovaného PZ plechu, železobetónových dosiek</t>
  </si>
  <si>
    <t>22603640</t>
  </si>
  <si>
    <t>"k14" 0,5*0,3*4</t>
  </si>
  <si>
    <t>133</t>
  </si>
  <si>
    <t>764317800.S</t>
  </si>
  <si>
    <t>Demontáž krytiny hladkej strešnej železobetónových dosiek,  -0,00742t</t>
  </si>
  <si>
    <t>-2009378500</t>
  </si>
  <si>
    <t>"k9" 3,0*0,6</t>
  </si>
  <si>
    <t>"k10" 1,35*0,9</t>
  </si>
  <si>
    <t>134</t>
  </si>
  <si>
    <t>764321230.S</t>
  </si>
  <si>
    <t>Oplechovanie z pozinkovaného PZ plechu, ríms pod nadrímsovým žľabom vrátane podkladového plechu r.š. 660 mm</t>
  </si>
  <si>
    <t>774825986</t>
  </si>
  <si>
    <t>"k18" 4,5</t>
  </si>
  <si>
    <t>135</t>
  </si>
  <si>
    <t>764321820.S</t>
  </si>
  <si>
    <t>Demontáž oplechovania ríms pod nadrímsovým žľabom vrátane podkladového plechu, do 30° rš 500 mm,   -0,00420t</t>
  </si>
  <si>
    <t>2110930101</t>
  </si>
  <si>
    <t>"k11" 25,8*2</t>
  </si>
  <si>
    <t>136</t>
  </si>
  <si>
    <t>764331240.S</t>
  </si>
  <si>
    <t>Lemovanie z pozinkovaného PZ plechu, múrov na strechách s tvrdou krytinou r.š. 350mm</t>
  </si>
  <si>
    <t>480520608</t>
  </si>
  <si>
    <t>" k16" 32,8</t>
  </si>
  <si>
    <t>137</t>
  </si>
  <si>
    <t>764351810.S</t>
  </si>
  <si>
    <t>Demontáž žľabov pododkvap. štvorhranných rovných, oblúkových, do 30° rš 250 a 330 mm,  -0,00347t</t>
  </si>
  <si>
    <t>-9320279</t>
  </si>
  <si>
    <t>138</t>
  </si>
  <si>
    <t>764359212.S</t>
  </si>
  <si>
    <t>Kotlík kónický z pozinkovaného PZ plechu, pre rúry s priemerom od 100 do 125 mm</t>
  </si>
  <si>
    <t>138420414</t>
  </si>
  <si>
    <t>139</t>
  </si>
  <si>
    <t>764359810.S</t>
  </si>
  <si>
    <t>Demontáž kotlíka kónického, so sklonom žľabu do 30st.,  -0,00110t</t>
  </si>
  <si>
    <t>-411080461</t>
  </si>
  <si>
    <t>140</t>
  </si>
  <si>
    <t>764361810.S</t>
  </si>
  <si>
    <t>Demontáž strešného okna a poklopu na krytine vlnitej a korýt., alebo hlad. a drážk. do 30st,  -0,02000t</t>
  </si>
  <si>
    <t>1976832552</t>
  </si>
  <si>
    <t>141</t>
  </si>
  <si>
    <t>764391220.S</t>
  </si>
  <si>
    <t>Záveterná lišta z pozinkovaného PZ plechu, r.š. 330 mm</t>
  </si>
  <si>
    <t>362859859</t>
  </si>
  <si>
    <t>"k17" 8,4</t>
  </si>
  <si>
    <t>142</t>
  </si>
  <si>
    <t>764410850.S</t>
  </si>
  <si>
    <t>Demontáž oplechovania parapetov rš od 100 do 330 mm,  -0,00135t</t>
  </si>
  <si>
    <t>-855755461</t>
  </si>
  <si>
    <t>"k1" 2,0*11</t>
  </si>
  <si>
    <t>"k2" 1,2*3</t>
  </si>
  <si>
    <t>"k3" 0,62*7</t>
  </si>
  <si>
    <t>"k7" 0,89</t>
  </si>
  <si>
    <t>"k8" 0,5*2</t>
  </si>
  <si>
    <t>143</t>
  </si>
  <si>
    <t>764430850.S</t>
  </si>
  <si>
    <t>Demontáž oplechovania múrov a nadmuroviek rš 700 mm,  -0,00337t</t>
  </si>
  <si>
    <t>-695988339</t>
  </si>
  <si>
    <t>"k13" 36,0</t>
  </si>
  <si>
    <t>144</t>
  </si>
  <si>
    <t>764454801.S</t>
  </si>
  <si>
    <t>Demontáž odpadových rúr kruhových, s priemerom 75 a 100 mm,  -0,00226t</t>
  </si>
  <si>
    <t>-695868767</t>
  </si>
  <si>
    <t>"k12" 8,0*4</t>
  </si>
  <si>
    <t>145</t>
  </si>
  <si>
    <t>764711117</t>
  </si>
  <si>
    <t>Oplechovanie parapetov z plechu LINDAB r.š. 450 mm</t>
  </si>
  <si>
    <t>-1127504384</t>
  </si>
  <si>
    <t>"k1-k8</t>
  </si>
  <si>
    <t>22,0+3,6+3,72+4,0+1,2+0,8+1,0</t>
  </si>
  <si>
    <t>146</t>
  </si>
  <si>
    <t>764721113</t>
  </si>
  <si>
    <t>Oplechovanie ríms z plechov LINDAB rš. 200 mm</t>
  </si>
  <si>
    <t>-644726372</t>
  </si>
  <si>
    <t>"k9" 2,5</t>
  </si>
  <si>
    <t>"k10" 1,5</t>
  </si>
  <si>
    <t>147</t>
  </si>
  <si>
    <t>764454254.S</t>
  </si>
  <si>
    <t>Zvodové rúry z pozinkovaného PZ plechu, kruhové priemer 120 mm</t>
  </si>
  <si>
    <t>1550011765</t>
  </si>
  <si>
    <t>"k12" 34,0</t>
  </si>
  <si>
    <t>"kolená" 0,3*8</t>
  </si>
  <si>
    <t>148</t>
  </si>
  <si>
    <t>764352227.S</t>
  </si>
  <si>
    <t>Žľaby z pozinkovaného PZ plechu, pododkvapové polkruhové r.š. 330 mm</t>
  </si>
  <si>
    <t>-577331917</t>
  </si>
  <si>
    <t>"k11" 51,6</t>
  </si>
  <si>
    <t>765</t>
  </si>
  <si>
    <t>Konštrukcie - krytiny tvrdé</t>
  </si>
  <si>
    <t>149</t>
  </si>
  <si>
    <t>765311815.S</t>
  </si>
  <si>
    <t>Demontáž keramickej krytiny pálenej uloženej na sucho do 30 ks/m2, do sutiny, sklon strechy do 45°, -0,05t</t>
  </si>
  <si>
    <t>-1518696757</t>
  </si>
  <si>
    <t>150</t>
  </si>
  <si>
    <t>765318866.S</t>
  </si>
  <si>
    <t>Demontáž hrebeňa a nárožia z keramickej krytiny pálenej uloženej na sucho, do sutiny, sklon strechy do 45°, -0,02t</t>
  </si>
  <si>
    <t>1868493987</t>
  </si>
  <si>
    <t>25,8</t>
  </si>
  <si>
    <t>151</t>
  </si>
  <si>
    <t>765331121</t>
  </si>
  <si>
    <t>Betónová krytina BRAMAC Klasik, jednoduchých striech, sklon od 35° do 60°</t>
  </si>
  <si>
    <t>2086314973</t>
  </si>
  <si>
    <t>sqrt(4,283*4,283+6,87*6,87)*25,775*2</t>
  </si>
  <si>
    <t>152</t>
  </si>
  <si>
    <t>765331133.R</t>
  </si>
  <si>
    <t>Príplatok ku strešnej krytine Bramac za systémové príslušenstvo (vetracie pásy, vetracie škridly, mriežky proti vtákom, strešné prestupy...)</t>
  </si>
  <si>
    <t>1409730047</t>
  </si>
  <si>
    <t>153</t>
  </si>
  <si>
    <t>765331421</t>
  </si>
  <si>
    <t>Hrebeň BRAMAC, s použitím vetracieho pásu Figaroll Plus, sklon od 35° do 60°</t>
  </si>
  <si>
    <t>1824872850</t>
  </si>
  <si>
    <t>154</t>
  </si>
  <si>
    <t>765331741</t>
  </si>
  <si>
    <t>Odkvapová hrana BRAMAC, pre plochú krytinu</t>
  </si>
  <si>
    <t>2031888465</t>
  </si>
  <si>
    <t>"k13</t>
  </si>
  <si>
    <t>155</t>
  </si>
  <si>
    <t>765331823</t>
  </si>
  <si>
    <t>Protisnehový komplet BRAMAC, dĺžka 3 m</t>
  </si>
  <si>
    <t>1590943535</t>
  </si>
  <si>
    <t>8*2</t>
  </si>
  <si>
    <t>156</t>
  </si>
  <si>
    <t>765331841</t>
  </si>
  <si>
    <t>Olemovanie komína tesniacim pásom BRAMAC</t>
  </si>
  <si>
    <t>998288222</t>
  </si>
  <si>
    <t>"k15</t>
  </si>
  <si>
    <t>2*(0,8+0,47)*4</t>
  </si>
  <si>
    <t>157</t>
  </si>
  <si>
    <t>765901367</t>
  </si>
  <si>
    <t>Strešná fólia BRAMAC Clima Plus 2S nad 35°, na krokvy</t>
  </si>
  <si>
    <t>-483538666</t>
  </si>
  <si>
    <t>158</t>
  </si>
  <si>
    <t>998765202.S</t>
  </si>
  <si>
    <t>Presun hmôt pre tvrdé krytiny v objektoch výšky nad 6 do 12 m</t>
  </si>
  <si>
    <t>829108712</t>
  </si>
  <si>
    <t>766</t>
  </si>
  <si>
    <t>Konštrukcie stolárske</t>
  </si>
  <si>
    <t>159</t>
  </si>
  <si>
    <t>766211811.R</t>
  </si>
  <si>
    <t>Demontáž  stupňov schodiskových drevených, vrátane zábradlia   -0,0019t</t>
  </si>
  <si>
    <t>-1285431507</t>
  </si>
  <si>
    <t>5,0</t>
  </si>
  <si>
    <t>160</t>
  </si>
  <si>
    <t>766621400.S</t>
  </si>
  <si>
    <t>Montáž okien plastových s hydroizolačnými ISO páskami (exteriérová a interiérová)</t>
  </si>
  <si>
    <t>-1516935622</t>
  </si>
  <si>
    <t>"o1" 2*(1,0+0,38)</t>
  </si>
  <si>
    <t>"o2"2*(0,885+3,855)</t>
  </si>
  <si>
    <t>161</t>
  </si>
  <si>
    <t>283290006100.S</t>
  </si>
  <si>
    <t>Tesniaca paropriepustná fólia polymér-flísová, š. 290 mm, dĺ. 30 m, pre tesnenie pripájacej škáry okenného rámu a muriva z exteriéru</t>
  </si>
  <si>
    <t>319135660</t>
  </si>
  <si>
    <t>162</t>
  </si>
  <si>
    <t>283290006200.S</t>
  </si>
  <si>
    <t>Tesniaca paronepriepustná fólia polymér-flísová, š. 70 mm, dĺ. 30 m, pre tesnenie pripájacej škáry okenného rámu a muriva z interiéru</t>
  </si>
  <si>
    <t>-1400217007</t>
  </si>
  <si>
    <t>163</t>
  </si>
  <si>
    <t>61141000011</t>
  </si>
  <si>
    <t>Plastové okno jednokrídlové sklopné, 1000x380mm, podrob.špecifikácia podľa PD, pol. o1</t>
  </si>
  <si>
    <t>901982707</t>
  </si>
  <si>
    <t>164</t>
  </si>
  <si>
    <t>611410000102</t>
  </si>
  <si>
    <t>Plastová stena 4dielna, horizontálne delená, 3xpevné, 1x otv.-sklopné krídla, 885x3855mm, podrob.špecifikácia podľa PD, pol. o2</t>
  </si>
  <si>
    <t>348253579</t>
  </si>
  <si>
    <t>165</t>
  </si>
  <si>
    <t>766641161.S</t>
  </si>
  <si>
    <t>Montáž dverí plastových, vchodových, 1 m obvodu dverí</t>
  </si>
  <si>
    <t>-1697631665</t>
  </si>
  <si>
    <t>"D3" (1,04+1,97)*2</t>
  </si>
  <si>
    <t>166</t>
  </si>
  <si>
    <t>6110000000D3</t>
  </si>
  <si>
    <t>Dvere interiérové, plastové, plné. 1krídlové, otváravé. 1040x1970mm, podrobn.špecifikácia podľa PD, pol. D3</t>
  </si>
  <si>
    <t>-938761351</t>
  </si>
  <si>
    <t>167</t>
  </si>
  <si>
    <t>766669117.S</t>
  </si>
  <si>
    <t>Montáž samozatvárača pre dverné krídla s hmotnosťou do 50 kg</t>
  </si>
  <si>
    <t>-1373048775</t>
  </si>
  <si>
    <t>168</t>
  </si>
  <si>
    <t>549170000600.S</t>
  </si>
  <si>
    <t>Samozatvárač dverí do 70 kg hydraulický, rozmer 173x85,5x76 mm, pre dvere šírky max. 1050 mm</t>
  </si>
  <si>
    <t>1233012546</t>
  </si>
  <si>
    <t>169</t>
  </si>
  <si>
    <t>766694111.S</t>
  </si>
  <si>
    <t>Montáž parapetnej dosky drevenej šírky do 300 mm, dĺžky do 1000 mm</t>
  </si>
  <si>
    <t>1996854847</t>
  </si>
  <si>
    <t>170</t>
  </si>
  <si>
    <t>611550000300.S</t>
  </si>
  <si>
    <t>Parapetná doska vnútorná, šírka 295 mm, z drevotriesky laminovanej, farba biela</t>
  </si>
  <si>
    <t>122443274</t>
  </si>
  <si>
    <t>(1,0+0,885)*1,05</t>
  </si>
  <si>
    <t>171</t>
  </si>
  <si>
    <t>611550001700.S</t>
  </si>
  <si>
    <t>Plastové krytky k vnútorným parapetom vo farbe</t>
  </si>
  <si>
    <t>pár</t>
  </si>
  <si>
    <t>1533626065</t>
  </si>
  <si>
    <t>172</t>
  </si>
  <si>
    <t>998766202.S</t>
  </si>
  <si>
    <t>Presun hmot pre konštrukcie stolárske v objektoch výšky nad 6 do 12 m</t>
  </si>
  <si>
    <t>1460056602</t>
  </si>
  <si>
    <t>767</t>
  </si>
  <si>
    <t>Konštrukcie doplnkové kovové</t>
  </si>
  <si>
    <t>173</t>
  </si>
  <si>
    <t>767134802.S</t>
  </si>
  <si>
    <t>Demontáž oplechovania stien plechmi skrutkovanými,  -0,00900 t</t>
  </si>
  <si>
    <t>2109119481</t>
  </si>
  <si>
    <t>"balkón - k</t>
  </si>
  <si>
    <t>(3,55+1,04*2)*1,0</t>
  </si>
  <si>
    <t>174</t>
  </si>
  <si>
    <t>767137512.S</t>
  </si>
  <si>
    <t>Obloženie plechom tvarovaným skrutkovaním</t>
  </si>
  <si>
    <t>1470287600</t>
  </si>
  <si>
    <t>"hr.10</t>
  </si>
  <si>
    <t>3,594*1,0</t>
  </si>
  <si>
    <t>1,0*1,0*2</t>
  </si>
  <si>
    <t>"hr.8</t>
  </si>
  <si>
    <t>3,594*1,25+1,06*1,25*2</t>
  </si>
  <si>
    <t>3,574*1,05</t>
  </si>
  <si>
    <t>175</t>
  </si>
  <si>
    <t>591510006101</t>
  </si>
  <si>
    <t>HPL doska Fundermax exterior hr.8mm</t>
  </si>
  <si>
    <t>-2013709267</t>
  </si>
  <si>
    <t>fun8*1,1</t>
  </si>
  <si>
    <t>11,986*1,05 'Prepočítané koeficientom množstva</t>
  </si>
  <si>
    <t>176</t>
  </si>
  <si>
    <t>591510006102</t>
  </si>
  <si>
    <t>HPL doska Fundermax exterior hr.10mm</t>
  </si>
  <si>
    <t>1098854958</t>
  </si>
  <si>
    <t>fun10*1,1</t>
  </si>
  <si>
    <t>6,153*1,05 'Prepočítané koeficientom množstva</t>
  </si>
  <si>
    <t>177</t>
  </si>
  <si>
    <t>767164111.S</t>
  </si>
  <si>
    <t>Montáž madla  nitovaním</t>
  </si>
  <si>
    <t>-1677883854</t>
  </si>
  <si>
    <t>"balkón</t>
  </si>
  <si>
    <t>5,73</t>
  </si>
  <si>
    <t>178</t>
  </si>
  <si>
    <t>553520003601</t>
  </si>
  <si>
    <t>Madlo  hliníkové eloxované profíl U, 60x40x3mm</t>
  </si>
  <si>
    <t>-598686196</t>
  </si>
  <si>
    <t>5,73*1,05 'Prepočítané koeficientom množstva</t>
  </si>
  <si>
    <t>179</t>
  </si>
  <si>
    <t>767211111.R</t>
  </si>
  <si>
    <t>D+M oceľového schodiska so zábradlím, povrchová úprav žiar.zinkovaním,podrob.špecifikácia podľa PD, pol Z5</t>
  </si>
  <si>
    <t>2121280876</t>
  </si>
  <si>
    <t>180</t>
  </si>
  <si>
    <t>767230075.S</t>
  </si>
  <si>
    <t>Montáž prídavného madla na zábradlie</t>
  </si>
  <si>
    <t>-1645529518</t>
  </si>
  <si>
    <t>"z6" 0,9*2+0,723</t>
  </si>
  <si>
    <t>181</t>
  </si>
  <si>
    <t>553520003701</t>
  </si>
  <si>
    <t>Oceľové madlo jednostranné, z kruhovej trubky DN 50, žiarovo pozinkované</t>
  </si>
  <si>
    <t>799489715</t>
  </si>
  <si>
    <t>2,523</t>
  </si>
  <si>
    <t>182</t>
  </si>
  <si>
    <t>767310120.S</t>
  </si>
  <si>
    <t>Montáž výlezu do šikmej strechy pre nevykurované priestory</t>
  </si>
  <si>
    <t>695890823</t>
  </si>
  <si>
    <t>183</t>
  </si>
  <si>
    <t>611330000101</t>
  </si>
  <si>
    <t>Strešný výlez drevený VELUX 029 VLT 1000, šxv 450x730 mm pre šikmú strechu, pre neizolované, nevykurované priestory</t>
  </si>
  <si>
    <t>-1966146458</t>
  </si>
  <si>
    <t>184</t>
  </si>
  <si>
    <t>767330308.R</t>
  </si>
  <si>
    <t>Montáž prekrytia vetracej šachty</t>
  </si>
  <si>
    <t>-555151239</t>
  </si>
  <si>
    <t>185</t>
  </si>
  <si>
    <t>553580018801</t>
  </si>
  <si>
    <t>Prekrytie vetracej šachty z jäklových profilov 60x60mm a komôrkového polykarbonátu, (620+1490)x1804mm, podrob.špecifikácia podľa PD, pol.Z7</t>
  </si>
  <si>
    <t>-1823290024</t>
  </si>
  <si>
    <t>186</t>
  </si>
  <si>
    <t>553580018802</t>
  </si>
  <si>
    <t>Prekrytie vetracej šachty z jäklových profilov 60x60mm a komôrkového polykarbonátu, (670+1540)x1804mm, podrob.špecifikácia podľa PD, pol.Z8</t>
  </si>
  <si>
    <t>-1304601646</t>
  </si>
  <si>
    <t>187</t>
  </si>
  <si>
    <t>767590200.S</t>
  </si>
  <si>
    <t>Montáž čistiacej rohože z hliníkového profilu na podlahu</t>
  </si>
  <si>
    <t>463256778</t>
  </si>
  <si>
    <t>1,08*0,58</t>
  </si>
  <si>
    <t>188</t>
  </si>
  <si>
    <t>697510001200</t>
  </si>
  <si>
    <t>Hliníková rohož RIVAL G s vložkou z gumovej pílky, výška rohože 27 mm, MBM mat</t>
  </si>
  <si>
    <t>-344123619</t>
  </si>
  <si>
    <t>189</t>
  </si>
  <si>
    <t>767590225.S</t>
  </si>
  <si>
    <t>Montáž hliníkového rámu L k čistiacim rohožiam</t>
  </si>
  <si>
    <t>-371181649</t>
  </si>
  <si>
    <t>2*(1,08+0,58)</t>
  </si>
  <si>
    <t>190</t>
  </si>
  <si>
    <t>697590000100.S</t>
  </si>
  <si>
    <t>Zápustný hliníkový rám L 25x20x3 mm, L 20x25x3 mm; L30x20x3 mm; k čistiacej rohoži</t>
  </si>
  <si>
    <t>975824156</t>
  </si>
  <si>
    <t>191</t>
  </si>
  <si>
    <t>767646520.S</t>
  </si>
  <si>
    <t>Montáž dverí kovových - hliníkových, vchodových, 1 m obvodu dverí</t>
  </si>
  <si>
    <t>619677202</t>
  </si>
  <si>
    <t>"d1" 2*(0,9+2,9)</t>
  </si>
  <si>
    <t>192</t>
  </si>
  <si>
    <t>5530000000D1</t>
  </si>
  <si>
    <t>Dvere exteriérové, hliníkové s nadsvetlíkom, presklené/plné, 900x2900mm, špecifikácia podľa PD , pol. D1</t>
  </si>
  <si>
    <t>1003796517</t>
  </si>
  <si>
    <t>193</t>
  </si>
  <si>
    <t>767657521.S</t>
  </si>
  <si>
    <t>Montáž vrát - protipožiarnych uzáverov, výšky do 1970 mm</t>
  </si>
  <si>
    <t>972378139</t>
  </si>
  <si>
    <t>194</t>
  </si>
  <si>
    <t>5530000000D2</t>
  </si>
  <si>
    <t>Dvere hliníkové,plné, tepelnoizolačné, s PO EW 30/D2, 1krídlové, otvárave, 970x1970mm, podrob.špecifikácia podľa PD , pol. D2</t>
  </si>
  <si>
    <t>-1693340644</t>
  </si>
  <si>
    <t>195</t>
  </si>
  <si>
    <t>767995101.R</t>
  </si>
  <si>
    <t>D+M bočných rámov zábradlia z jäklových profilov 40x40mm, 1x zákl.náter</t>
  </si>
  <si>
    <t>kg</t>
  </si>
  <si>
    <t>146428535</t>
  </si>
  <si>
    <t>23,5*2</t>
  </si>
  <si>
    <t>196</t>
  </si>
  <si>
    <t>767995107.S</t>
  </si>
  <si>
    <t>Montáž ostatných atypických kovových stavebných doplnkových konštrukcií nad 250 do 500 kg</t>
  </si>
  <si>
    <t>-252942695</t>
  </si>
  <si>
    <t>7431,3</t>
  </si>
  <si>
    <t>197</t>
  </si>
  <si>
    <t>553000000001</t>
  </si>
  <si>
    <t>Oceľová konštrukcia krovu z valcovaných profilov HEA 220, HEA 140, UPE220, jäkl100/100, P15, ocel 11373, 1xzákl.náter</t>
  </si>
  <si>
    <t>304331958</t>
  </si>
  <si>
    <t>198</t>
  </si>
  <si>
    <t>998767202.S</t>
  </si>
  <si>
    <t>Presun hmôt pre kovové stavebné doplnkové konštrukcie v objektoch výšky nad 6 do 12 m</t>
  </si>
  <si>
    <t>-1233827393</t>
  </si>
  <si>
    <t>769</t>
  </si>
  <si>
    <t>Montáže vzduchotechnických zariadení</t>
  </si>
  <si>
    <t>199</t>
  </si>
  <si>
    <t>769082785.S</t>
  </si>
  <si>
    <t>Demontáž krycej mriežky hranatej do prierezu 0.100 m2,  -0,0024 t</t>
  </si>
  <si>
    <t>-223672045</t>
  </si>
  <si>
    <t>771</t>
  </si>
  <si>
    <t>Podlahy z dlaždíc</t>
  </si>
  <si>
    <t>200</t>
  </si>
  <si>
    <t>771415016.S</t>
  </si>
  <si>
    <t>Montáž soklíkov z obkladačiek do tmelu veľ. 300 x 150 mm</t>
  </si>
  <si>
    <t>-1232711403</t>
  </si>
  <si>
    <t>2*2,0+1,15-0,7</t>
  </si>
  <si>
    <t>201</t>
  </si>
  <si>
    <t>597640000601</t>
  </si>
  <si>
    <t>Soklík keramický</t>
  </si>
  <si>
    <t>582282925</t>
  </si>
  <si>
    <t>4,45*1,02 'Prepočítané koeficientom množstva</t>
  </si>
  <si>
    <t>202</t>
  </si>
  <si>
    <t>771541215.S</t>
  </si>
  <si>
    <t>Montáž podláh z dlaždíc gres kladených do tmelu flexibil. mrazuvzdorného veľ. 300 x 300 mm</t>
  </si>
  <si>
    <t>1089691959</t>
  </si>
  <si>
    <t>203</t>
  </si>
  <si>
    <t>597740001910</t>
  </si>
  <si>
    <t>Dlaždice keramické TAURUS COLOR, lxvxhr 298x298x9 mm, svetlo sivá, RAKO</t>
  </si>
  <si>
    <t>-1176483504</t>
  </si>
  <si>
    <t>6,69*1,04 'Prepočítané koeficientom množstva</t>
  </si>
  <si>
    <t>204</t>
  </si>
  <si>
    <t>998771202.S</t>
  </si>
  <si>
    <t>Presun hmôt pre podlahy z dlaždíc v objektoch výšky nad 6 do 12 m</t>
  </si>
  <si>
    <t>-1806472679</t>
  </si>
  <si>
    <t>777</t>
  </si>
  <si>
    <t>Podlahy syntetické</t>
  </si>
  <si>
    <t>205</t>
  </si>
  <si>
    <t>777610010</t>
  </si>
  <si>
    <t>Epoxidový náter Sikafloor 2530 W dvojnásobný, penetračný náter a vrchný náter</t>
  </si>
  <si>
    <t>823042434</t>
  </si>
  <si>
    <t>"c</t>
  </si>
  <si>
    <t>206</t>
  </si>
  <si>
    <t>998777202.S</t>
  </si>
  <si>
    <t>Presun hmôt pre podlahy syntetické v objektoch výšky nad 6 do 12 m</t>
  </si>
  <si>
    <t>2008741790</t>
  </si>
  <si>
    <t>783</t>
  </si>
  <si>
    <t>Nátery</t>
  </si>
  <si>
    <t>207</t>
  </si>
  <si>
    <t>783201812.S</t>
  </si>
  <si>
    <t>Odstránenie starých náterov z kovových stavebných doplnkových konštrukcií oceľovou kefou</t>
  </si>
  <si>
    <t>1072661936</t>
  </si>
  <si>
    <t>"h" 1,5</t>
  </si>
  <si>
    <t>208</t>
  </si>
  <si>
    <t>783222100.S</t>
  </si>
  <si>
    <t>Nátery kov.stav.doplnk.konštr. syntetické farby šedej na vzduchu schnúce dvojnásobné - 70µm</t>
  </si>
  <si>
    <t>2012851470</t>
  </si>
  <si>
    <t>"ok krovu</t>
  </si>
  <si>
    <t>7431,3*0,045</t>
  </si>
  <si>
    <t>"zábradlie</t>
  </si>
  <si>
    <t>47,30*0,045</t>
  </si>
  <si>
    <t>209</t>
  </si>
  <si>
    <t>783225100.S</t>
  </si>
  <si>
    <t>Nátery kov.stav.doplnk.konštr. syntetické na vzduchu schnúce dvojnás. 1x s emailov. - 105µm</t>
  </si>
  <si>
    <t>1541628895</t>
  </si>
  <si>
    <t>210</t>
  </si>
  <si>
    <t>783522000.S</t>
  </si>
  <si>
    <t>Nátery klamp. konštr. syntet. na vzduchu schnúce dvojnás. so základného náterom reakt. farbou - 105µm</t>
  </si>
  <si>
    <t>1346506941</t>
  </si>
  <si>
    <t>"k11-k18</t>
  </si>
  <si>
    <t>3,14*0,075*51,6*2</t>
  </si>
  <si>
    <t>0,25*4</t>
  </si>
  <si>
    <t>2*3,14*0,0625*34</t>
  </si>
  <si>
    <t>51,6*0,25</t>
  </si>
  <si>
    <t>0,5*0,3*4</t>
  </si>
  <si>
    <t>32,8*0,35</t>
  </si>
  <si>
    <t>8,4*0,31</t>
  </si>
  <si>
    <t>4,5*0,65</t>
  </si>
  <si>
    <t>211</t>
  </si>
  <si>
    <t>783782404.S</t>
  </si>
  <si>
    <t>Nátery tesárskych konštrukcií, povrchová impregnácia proti drevokaznému hmyzu, hubám a plesniam, jednonásobná</t>
  </si>
  <si>
    <t>-416867971</t>
  </si>
  <si>
    <t>"krov</t>
  </si>
  <si>
    <t>"v2-4" (2,02+1,92+1,94)*(0,05+0,05)*2</t>
  </si>
  <si>
    <t>"kl1" 325*(0,05+0,2)*2</t>
  </si>
  <si>
    <t>"k1-k4" (462,0+31,2+28,0+21,3)*(0,1+0,2)*2</t>
  </si>
  <si>
    <t>"v1" 51,55*(0,1+0,165)*2</t>
  </si>
  <si>
    <t>"p1-p3" (51,55+2,61+2,89)*(0,16+0,16)*2</t>
  </si>
  <si>
    <t>"podlaha</t>
  </si>
  <si>
    <t>41*12,5*(0,1+0,14)*2</t>
  </si>
  <si>
    <t>21*24,975*(0,1+0,12)*2</t>
  </si>
  <si>
    <t>784</t>
  </si>
  <si>
    <t>Maľby</t>
  </si>
  <si>
    <t>212</t>
  </si>
  <si>
    <t>784402803.S</t>
  </si>
  <si>
    <t>Odstránenie malieb oškrabaním na schodisku výšky do 3,80 m, -0,0003 t</t>
  </si>
  <si>
    <t>630767406</t>
  </si>
  <si>
    <t>"1+2np</t>
  </si>
  <si>
    <t>"steny</t>
  </si>
  <si>
    <t>"101" (2,685+1,2*2)*3,195</t>
  </si>
  <si>
    <t>"102" 2*(5,14+1,37)*3,195-(2,685+1,21)*3,195</t>
  </si>
  <si>
    <t>"103" (1,21+1,5*2)*3,9</t>
  </si>
  <si>
    <t>"104" 3,55*2*3,9</t>
  </si>
  <si>
    <t>"105" (4,83-1,2)*3,9*2</t>
  </si>
  <si>
    <t>"201" 2*(5,14+1,37)*3,195-2,685*3,195</t>
  </si>
  <si>
    <t>"202" (2,685+1,2*2)*3,25</t>
  </si>
  <si>
    <t>"203"  3,0*3,195*2</t>
  </si>
  <si>
    <t>"stropy</t>
  </si>
  <si>
    <t>a83</t>
  </si>
  <si>
    <t>213</t>
  </si>
  <si>
    <t>784410100.S</t>
  </si>
  <si>
    <t>Penetrovanie jednonásobné jemnozrnných podkladov výšky do 3,80 m</t>
  </si>
  <si>
    <t>-1487011296</t>
  </si>
  <si>
    <t>"a-suterén-steny</t>
  </si>
  <si>
    <t>"b- 1+2np</t>
  </si>
  <si>
    <t>214</t>
  </si>
  <si>
    <t>784453271.S</t>
  </si>
  <si>
    <t>Maľby z maliarskych zmesí na vodnej báze, ručne nanášané dvojnásobné základné na podklad jemnozrnný na schodisku výšky do 3,80 m</t>
  </si>
  <si>
    <t>1558794069</t>
  </si>
  <si>
    <t>215</t>
  </si>
  <si>
    <t>784482913.S</t>
  </si>
  <si>
    <t>Oprava stierky stien na schodisku v rozsahu 30 %  výšky do 3,80 m</t>
  </si>
  <si>
    <t>-790511077</t>
  </si>
  <si>
    <t>"a-suterén</t>
  </si>
  <si>
    <t>216</t>
  </si>
  <si>
    <t>784483913.S</t>
  </si>
  <si>
    <t>Oprava stierky stropov schodisku v rozsahu 30 % výšky do 3,80 m</t>
  </si>
  <si>
    <t>-1708556631</t>
  </si>
  <si>
    <t>Práce a dodávky M</t>
  </si>
  <si>
    <t>21-M</t>
  </si>
  <si>
    <t>Elektromontáže</t>
  </si>
  <si>
    <t>217</t>
  </si>
  <si>
    <t>210010001.R</t>
  </si>
  <si>
    <t>Demontáž, spätná montáž stropných svietidiel a rozvodov pre osvetlenie, nové kotvy, predĺženie a nové prichytenie rozvodov</t>
  </si>
  <si>
    <t>kpl</t>
  </si>
  <si>
    <t>1116838493</t>
  </si>
  <si>
    <t>HZS</t>
  </si>
  <si>
    <t>Hodinové zúčtovacie sadzby</t>
  </si>
  <si>
    <t>218</t>
  </si>
  <si>
    <t>HZS000111.S</t>
  </si>
  <si>
    <t>Stavebno montážne práce menej náročne, pomocné alebo manupulačné (Tr. 1) v rozsahu viac ako 8 hodín</t>
  </si>
  <si>
    <t>hod</t>
  </si>
  <si>
    <t>512</t>
  </si>
  <si>
    <t>-660054587</t>
  </si>
  <si>
    <t>"demontážne práce na fasáde" 20</t>
  </si>
  <si>
    <t>"nešpecifikované búracie a demontážne práce " 40</t>
  </si>
  <si>
    <t>VRN</t>
  </si>
  <si>
    <t>Vedľajšie rozpočtové náklady</t>
  </si>
  <si>
    <t>VRN06</t>
  </si>
  <si>
    <t>Zariadenie staveniska</t>
  </si>
  <si>
    <t>219</t>
  </si>
  <si>
    <t>000600011</t>
  </si>
  <si>
    <t xml:space="preserve">Zariadenie staveniska </t>
  </si>
  <si>
    <t>1024</t>
  </si>
  <si>
    <t>-166004675</t>
  </si>
  <si>
    <t>002 - Elektroinštalácia</t>
  </si>
  <si>
    <t>.</t>
  </si>
  <si>
    <t>D1 - Elektroinštalácia</t>
  </si>
  <si>
    <t xml:space="preserve">    D2 - Montáž silnoprúd:</t>
  </si>
  <si>
    <t xml:space="preserve">    D3 - Dodávka silnoprúd:</t>
  </si>
  <si>
    <t xml:space="preserve">    D4 - Demontáže:</t>
  </si>
  <si>
    <t xml:space="preserve">    D5 - Bleskozvod:</t>
  </si>
  <si>
    <t xml:space="preserve">    D6 - Revízia</t>
  </si>
  <si>
    <t>D1</t>
  </si>
  <si>
    <t>D2</t>
  </si>
  <si>
    <t>Montáž silnoprúd:</t>
  </si>
  <si>
    <t>Pol1</t>
  </si>
  <si>
    <t>Kábel  CYKY-J 4x10mm2</t>
  </si>
  <si>
    <t>Pol2</t>
  </si>
  <si>
    <t>Pol3</t>
  </si>
  <si>
    <t>Drobný montážny materiál a inde neobsiahnuté práce</t>
  </si>
  <si>
    <t>D3</t>
  </si>
  <si>
    <t>Dodávka silnoprúd:</t>
  </si>
  <si>
    <t>Pol4</t>
  </si>
  <si>
    <t>Rorvádzač Hasma SR2.1-Z-400 0/2 P3</t>
  </si>
  <si>
    <t>Pol5</t>
  </si>
  <si>
    <t>Rozvádzač RE2.1 Z W-20A P0</t>
  </si>
  <si>
    <t>Pol6</t>
  </si>
  <si>
    <t>Rozvodnica RZA-Z-1S14</t>
  </si>
  <si>
    <t>Pol7</t>
  </si>
  <si>
    <t>Svorkovnica HSV 35K</t>
  </si>
  <si>
    <t>D4</t>
  </si>
  <si>
    <t>Demontáže:</t>
  </si>
  <si>
    <t>Pol8</t>
  </si>
  <si>
    <t>Pôvodná elektroinštalácia HDV</t>
  </si>
  <si>
    <t>Pol9</t>
  </si>
  <si>
    <t>Pôvodné odbočovacie rozvodnice</t>
  </si>
  <si>
    <t>Pol10</t>
  </si>
  <si>
    <t>Pôvodný elektromerový rozvádzač RE5</t>
  </si>
  <si>
    <t>Pol11</t>
  </si>
  <si>
    <t>Demontáž pôvodnej STA</t>
  </si>
  <si>
    <t>Pol12</t>
  </si>
  <si>
    <t>Ostatné drobné demontáže</t>
  </si>
  <si>
    <t>D5</t>
  </si>
  <si>
    <t>Bleskozvod:</t>
  </si>
  <si>
    <t>Pol13</t>
  </si>
  <si>
    <t>Zberacia tyč JP20</t>
  </si>
  <si>
    <t>Pol14</t>
  </si>
  <si>
    <t>Ochranná strieška OS1</t>
  </si>
  <si>
    <t>Pol15</t>
  </si>
  <si>
    <t>Svorka k JP SJ01</t>
  </si>
  <si>
    <t>Pol16</t>
  </si>
  <si>
    <t>Držiak k zberacej tyči DJ1</t>
  </si>
  <si>
    <t>Pol17</t>
  </si>
  <si>
    <t>Podpera PV15</t>
  </si>
  <si>
    <t>Pol18</t>
  </si>
  <si>
    <t>Podpera PV12</t>
  </si>
  <si>
    <t>Pol19</t>
  </si>
  <si>
    <t>Skúšobná svorka SZ</t>
  </si>
  <si>
    <t>Pol20</t>
  </si>
  <si>
    <t>Inštalačná krabica – R.8145</t>
  </si>
  <si>
    <t>Pol21</t>
  </si>
  <si>
    <t>Spojovacia svorka SS</t>
  </si>
  <si>
    <t>Pol22</t>
  </si>
  <si>
    <t>Okapová svorka SO</t>
  </si>
  <si>
    <t>Pol23</t>
  </si>
  <si>
    <t>Trubka FXP d=40mm</t>
  </si>
  <si>
    <t>Pol24</t>
  </si>
  <si>
    <t>Príchytka S40</t>
  </si>
  <si>
    <t>Pol25</t>
  </si>
  <si>
    <t>Hmoždina 8mm</t>
  </si>
  <si>
    <t>Pol26</t>
  </si>
  <si>
    <t>Skrutka 4mm</t>
  </si>
  <si>
    <t>Pol27</t>
  </si>
  <si>
    <t>Vodič FeZn d=8mm</t>
  </si>
  <si>
    <t>Pol28</t>
  </si>
  <si>
    <t>Vodič FeZn d=10mm v zemi</t>
  </si>
  <si>
    <t>Pol29</t>
  </si>
  <si>
    <t>Označovací štítok kovový</t>
  </si>
  <si>
    <t>Pol30</t>
  </si>
  <si>
    <t>Zemniaca tyč ZT-2m</t>
  </si>
  <si>
    <t>Pol31</t>
  </si>
  <si>
    <t>Dodatočné práce a drobný materiál materiál</t>
  </si>
  <si>
    <t>D6</t>
  </si>
  <si>
    <t>Revízia</t>
  </si>
  <si>
    <t>Pol32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</si>
</sst>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26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5" fillId="5" borderId="0" xfId="0" applyFont="1" applyFill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2" fillId="0" borderId="14" xfId="0" applyNumberFormat="1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166" fontId="32" fillId="0" borderId="0" xfId="0" applyNumberFormat="1" applyFont="1" applyBorder="1" applyAlignment="1">
      <alignment vertical="center"/>
    </xf>
    <xf numFmtId="4" fontId="32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2" fillId="0" borderId="19" xfId="0" applyNumberFormat="1" applyFont="1" applyBorder="1" applyAlignment="1">
      <alignment vertical="center"/>
    </xf>
    <xf numFmtId="4" fontId="32" fillId="0" borderId="20" xfId="0" applyNumberFormat="1" applyFont="1" applyBorder="1" applyAlignment="1">
      <alignment vertical="center"/>
    </xf>
    <xf numFmtId="166" fontId="32" fillId="0" borderId="20" xfId="0" applyNumberFormat="1" applyFont="1" applyBorder="1" applyAlignment="1">
      <alignment vertical="center"/>
    </xf>
    <xf numFmtId="4" fontId="32" fillId="0" borderId="21" xfId="0" applyNumberFormat="1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5" fillId="5" borderId="0" xfId="0" applyFont="1" applyFill="1" applyAlignment="1">
      <alignment horizontal="left" vertical="center"/>
    </xf>
    <xf numFmtId="0" fontId="25" fillId="5" borderId="0" xfId="0" applyFont="1" applyFill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7" fillId="0" borderId="0" xfId="0" applyNumberFormat="1" applyFont="1" applyAlignment="1"/>
    <xf numFmtId="166" fontId="36" fillId="0" borderId="12" xfId="0" applyNumberFormat="1" applyFont="1" applyBorder="1" applyAlignment="1"/>
    <xf numFmtId="166" fontId="36" fillId="0" borderId="13" xfId="0" applyNumberFormat="1" applyFont="1" applyBorder="1" applyAlignment="1"/>
    <xf numFmtId="167" fontId="3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49" fontId="25" fillId="0" borderId="22" xfId="0" applyNumberFormat="1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167" fontId="25" fillId="0" borderId="22" xfId="0" applyNumberFormat="1" applyFont="1" applyBorder="1" applyAlignment="1" applyProtection="1">
      <alignment vertical="center"/>
      <protection locked="0"/>
    </xf>
    <xf numFmtId="167" fontId="25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6" fillId="3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166" fontId="26" fillId="0" borderId="0" xfId="0" applyNumberFormat="1" applyFont="1" applyBorder="1" applyAlignment="1">
      <alignment vertical="center"/>
    </xf>
    <xf numFmtId="166" fontId="26" fillId="0" borderId="15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39" fillId="0" borderId="22" xfId="0" applyFont="1" applyBorder="1" applyAlignment="1" applyProtection="1">
      <alignment horizontal="center" vertical="center"/>
      <protection locked="0"/>
    </xf>
    <xf numFmtId="49" fontId="39" fillId="0" borderId="22" xfId="0" applyNumberFormat="1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center" vertical="center" wrapText="1"/>
      <protection locked="0"/>
    </xf>
    <xf numFmtId="167" fontId="39" fillId="0" borderId="22" xfId="0" applyNumberFormat="1" applyFont="1" applyBorder="1" applyAlignment="1" applyProtection="1">
      <alignment vertical="center"/>
      <protection locked="0"/>
    </xf>
    <xf numFmtId="167" fontId="39" fillId="3" borderId="22" xfId="0" applyNumberFormat="1" applyFont="1" applyFill="1" applyBorder="1" applyAlignment="1" applyProtection="1">
      <alignment vertical="center"/>
      <protection locked="0"/>
    </xf>
    <xf numFmtId="0" fontId="40" fillId="0" borderId="22" xfId="0" applyFont="1" applyBorder="1" applyAlignment="1" applyProtection="1">
      <alignment vertical="center"/>
      <protection locked="0"/>
    </xf>
    <xf numFmtId="0" fontId="40" fillId="0" borderId="3" xfId="0" applyFont="1" applyBorder="1" applyAlignment="1">
      <alignment vertical="center"/>
    </xf>
    <xf numFmtId="0" fontId="39" fillId="3" borderId="14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>
      <alignment horizontal="center" vertical="center"/>
    </xf>
    <xf numFmtId="0" fontId="26" fillId="3" borderId="19" xfId="0" applyFont="1" applyFill="1" applyBorder="1" applyAlignment="1" applyProtection="1">
      <alignment horizontal="left" vertical="center"/>
      <protection locked="0"/>
    </xf>
    <xf numFmtId="0" fontId="26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6" fillId="0" borderId="21" xfId="0" applyNumberFormat="1" applyFont="1" applyBorder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5" fillId="5" borderId="6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left" vertical="center"/>
    </xf>
    <xf numFmtId="0" fontId="25" fillId="5" borderId="7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right" vertical="center"/>
    </xf>
    <xf numFmtId="0" fontId="25" fillId="5" borderId="8" xfId="0" applyFont="1" applyFill="1" applyBorder="1" applyAlignment="1">
      <alignment horizontal="left" vertical="center"/>
    </xf>
    <xf numFmtId="4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horizontal="left" vertical="center" wrapText="1"/>
    </xf>
    <xf numFmtId="4" fontId="27" fillId="0" borderId="0" xfId="0" applyNumberFormat="1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>
      <c r="AR2" s="255" t="s">
        <v>5</v>
      </c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5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6</v>
      </c>
    </row>
    <row r="5" spans="1:74" s="1" customFormat="1" ht="12" customHeight="1">
      <c r="B5" s="21"/>
      <c r="D5" s="25" t="s">
        <v>11</v>
      </c>
      <c r="K5" s="217" t="s">
        <v>12</v>
      </c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R5" s="21"/>
      <c r="BE5" s="214" t="s">
        <v>13</v>
      </c>
      <c r="BS5" s="18" t="s">
        <v>6</v>
      </c>
    </row>
    <row r="6" spans="1:74" s="1" customFormat="1" ht="36.950000000000003" customHeight="1">
      <c r="B6" s="21"/>
      <c r="D6" s="27" t="s">
        <v>14</v>
      </c>
      <c r="K6" s="219" t="s">
        <v>15</v>
      </c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R6" s="21"/>
      <c r="BE6" s="215"/>
      <c r="BS6" s="18" t="s">
        <v>6</v>
      </c>
    </row>
    <row r="7" spans="1:74" s="1" customFormat="1" ht="12" customHeight="1">
      <c r="B7" s="21"/>
      <c r="D7" s="28" t="s">
        <v>16</v>
      </c>
      <c r="K7" s="26" t="s">
        <v>1</v>
      </c>
      <c r="AK7" s="28" t="s">
        <v>17</v>
      </c>
      <c r="AN7" s="26" t="s">
        <v>1</v>
      </c>
      <c r="AR7" s="21"/>
      <c r="BE7" s="215"/>
      <c r="BS7" s="18" t="s">
        <v>6</v>
      </c>
    </row>
    <row r="8" spans="1:74" s="1" customFormat="1" ht="12" customHeight="1">
      <c r="B8" s="21"/>
      <c r="D8" s="28" t="s">
        <v>18</v>
      </c>
      <c r="K8" s="26" t="s">
        <v>19</v>
      </c>
      <c r="AK8" s="28" t="s">
        <v>20</v>
      </c>
      <c r="AN8" s="29" t="s">
        <v>21</v>
      </c>
      <c r="AR8" s="21"/>
      <c r="BE8" s="215"/>
      <c r="BS8" s="18" t="s">
        <v>6</v>
      </c>
    </row>
    <row r="9" spans="1:74" s="1" customFormat="1" ht="14.45" customHeight="1">
      <c r="B9" s="21"/>
      <c r="AR9" s="21"/>
      <c r="BE9" s="215"/>
      <c r="BS9" s="18" t="s">
        <v>6</v>
      </c>
    </row>
    <row r="10" spans="1:74" s="1" customFormat="1" ht="12" customHeight="1">
      <c r="B10" s="21"/>
      <c r="D10" s="28" t="s">
        <v>22</v>
      </c>
      <c r="AK10" s="28" t="s">
        <v>23</v>
      </c>
      <c r="AN10" s="26" t="s">
        <v>1</v>
      </c>
      <c r="AR10" s="21"/>
      <c r="BE10" s="215"/>
      <c r="BS10" s="18" t="s">
        <v>6</v>
      </c>
    </row>
    <row r="11" spans="1:74" s="1" customFormat="1" ht="18.399999999999999" customHeight="1">
      <c r="B11" s="21"/>
      <c r="E11" s="26" t="s">
        <v>24</v>
      </c>
      <c r="AK11" s="28" t="s">
        <v>25</v>
      </c>
      <c r="AN11" s="26" t="s">
        <v>1</v>
      </c>
      <c r="AR11" s="21"/>
      <c r="BE11" s="215"/>
      <c r="BS11" s="18" t="s">
        <v>6</v>
      </c>
    </row>
    <row r="12" spans="1:74" s="1" customFormat="1" ht="6.95" customHeight="1">
      <c r="B12" s="21"/>
      <c r="AR12" s="21"/>
      <c r="BE12" s="215"/>
      <c r="BS12" s="18" t="s">
        <v>6</v>
      </c>
    </row>
    <row r="13" spans="1:74" s="1" customFormat="1" ht="12" customHeight="1">
      <c r="B13" s="21"/>
      <c r="D13" s="28" t="s">
        <v>26</v>
      </c>
      <c r="AK13" s="28" t="s">
        <v>23</v>
      </c>
      <c r="AN13" s="30" t="s">
        <v>27</v>
      </c>
      <c r="AR13" s="21"/>
      <c r="BE13" s="215"/>
      <c r="BS13" s="18" t="s">
        <v>6</v>
      </c>
    </row>
    <row r="14" spans="1:74" ht="12.75">
      <c r="B14" s="21"/>
      <c r="E14" s="220" t="s">
        <v>27</v>
      </c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8" t="s">
        <v>25</v>
      </c>
      <c r="AN14" s="30" t="s">
        <v>27</v>
      </c>
      <c r="AR14" s="21"/>
      <c r="BE14" s="215"/>
      <c r="BS14" s="18" t="s">
        <v>6</v>
      </c>
    </row>
    <row r="15" spans="1:74" s="1" customFormat="1" ht="6.95" customHeight="1">
      <c r="B15" s="21"/>
      <c r="AR15" s="21"/>
      <c r="BE15" s="215"/>
      <c r="BS15" s="18" t="s">
        <v>3</v>
      </c>
    </row>
    <row r="16" spans="1:74" s="1" customFormat="1" ht="12" customHeight="1">
      <c r="B16" s="21"/>
      <c r="D16" s="28" t="s">
        <v>28</v>
      </c>
      <c r="AK16" s="28" t="s">
        <v>23</v>
      </c>
      <c r="AN16" s="26" t="s">
        <v>1</v>
      </c>
      <c r="AR16" s="21"/>
      <c r="BE16" s="215"/>
      <c r="BS16" s="18" t="s">
        <v>3</v>
      </c>
    </row>
    <row r="17" spans="1:71" s="1" customFormat="1" ht="18.399999999999999" customHeight="1">
      <c r="B17" s="21"/>
      <c r="E17" s="26" t="s">
        <v>29</v>
      </c>
      <c r="AK17" s="28" t="s">
        <v>25</v>
      </c>
      <c r="AN17" s="26" t="s">
        <v>1</v>
      </c>
      <c r="AR17" s="21"/>
      <c r="BE17" s="215"/>
      <c r="BS17" s="18" t="s">
        <v>30</v>
      </c>
    </row>
    <row r="18" spans="1:71" s="1" customFormat="1" ht="6.95" customHeight="1">
      <c r="B18" s="21"/>
      <c r="AR18" s="21"/>
      <c r="BE18" s="215"/>
      <c r="BS18" s="18" t="s">
        <v>31</v>
      </c>
    </row>
    <row r="19" spans="1:71" s="1" customFormat="1" ht="12" customHeight="1">
      <c r="B19" s="21"/>
      <c r="D19" s="28" t="s">
        <v>32</v>
      </c>
      <c r="AK19" s="28" t="s">
        <v>23</v>
      </c>
      <c r="AN19" s="26" t="s">
        <v>1</v>
      </c>
      <c r="AR19" s="21"/>
      <c r="BE19" s="215"/>
      <c r="BS19" s="18" t="s">
        <v>31</v>
      </c>
    </row>
    <row r="20" spans="1:71" s="1" customFormat="1" ht="18.399999999999999" customHeight="1">
      <c r="B20" s="21"/>
      <c r="E20" s="26" t="s">
        <v>33</v>
      </c>
      <c r="AK20" s="28" t="s">
        <v>25</v>
      </c>
      <c r="AN20" s="26" t="s">
        <v>1</v>
      </c>
      <c r="AR20" s="21"/>
      <c r="BE20" s="215"/>
      <c r="BS20" s="18" t="s">
        <v>30</v>
      </c>
    </row>
    <row r="21" spans="1:71" s="1" customFormat="1" ht="6.95" customHeight="1">
      <c r="B21" s="21"/>
      <c r="AR21" s="21"/>
      <c r="BE21" s="215"/>
    </row>
    <row r="22" spans="1:71" s="1" customFormat="1" ht="12" customHeight="1">
      <c r="B22" s="21"/>
      <c r="D22" s="28" t="s">
        <v>34</v>
      </c>
      <c r="AR22" s="21"/>
      <c r="BE22" s="215"/>
    </row>
    <row r="23" spans="1:71" s="1" customFormat="1" ht="16.5" customHeight="1">
      <c r="B23" s="21"/>
      <c r="E23" s="222" t="s">
        <v>1</v>
      </c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R23" s="21"/>
      <c r="BE23" s="215"/>
    </row>
    <row r="24" spans="1:71" s="1" customFormat="1" ht="6.95" customHeight="1">
      <c r="B24" s="21"/>
      <c r="AR24" s="21"/>
      <c r="BE24" s="215"/>
    </row>
    <row r="25" spans="1:71" s="1" customFormat="1" ht="6.95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15"/>
    </row>
    <row r="26" spans="1:71" s="2" customFormat="1" ht="25.9" customHeight="1">
      <c r="A26" s="33"/>
      <c r="B26" s="34"/>
      <c r="C26" s="33"/>
      <c r="D26" s="35" t="s">
        <v>35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23">
        <f>ROUND(AG94,2)</f>
        <v>0</v>
      </c>
      <c r="AL26" s="224"/>
      <c r="AM26" s="224"/>
      <c r="AN26" s="224"/>
      <c r="AO26" s="224"/>
      <c r="AP26" s="33"/>
      <c r="AQ26" s="33"/>
      <c r="AR26" s="34"/>
      <c r="BE26" s="215"/>
    </row>
    <row r="27" spans="1:7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15"/>
    </row>
    <row r="28" spans="1:71" s="2" customFormat="1" ht="12.75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25" t="s">
        <v>36</v>
      </c>
      <c r="M28" s="225"/>
      <c r="N28" s="225"/>
      <c r="O28" s="225"/>
      <c r="P28" s="225"/>
      <c r="Q28" s="33"/>
      <c r="R28" s="33"/>
      <c r="S28" s="33"/>
      <c r="T28" s="33"/>
      <c r="U28" s="33"/>
      <c r="V28" s="33"/>
      <c r="W28" s="225" t="s">
        <v>37</v>
      </c>
      <c r="X28" s="225"/>
      <c r="Y28" s="225"/>
      <c r="Z28" s="225"/>
      <c r="AA28" s="225"/>
      <c r="AB28" s="225"/>
      <c r="AC28" s="225"/>
      <c r="AD28" s="225"/>
      <c r="AE28" s="225"/>
      <c r="AF28" s="33"/>
      <c r="AG28" s="33"/>
      <c r="AH28" s="33"/>
      <c r="AI28" s="33"/>
      <c r="AJ28" s="33"/>
      <c r="AK28" s="225" t="s">
        <v>38</v>
      </c>
      <c r="AL28" s="225"/>
      <c r="AM28" s="225"/>
      <c r="AN28" s="225"/>
      <c r="AO28" s="225"/>
      <c r="AP28" s="33"/>
      <c r="AQ28" s="33"/>
      <c r="AR28" s="34"/>
      <c r="BE28" s="215"/>
    </row>
    <row r="29" spans="1:71" s="3" customFormat="1" ht="14.45" customHeight="1">
      <c r="B29" s="38"/>
      <c r="D29" s="28" t="s">
        <v>39</v>
      </c>
      <c r="F29" s="39" t="s">
        <v>40</v>
      </c>
      <c r="L29" s="228">
        <v>0.2</v>
      </c>
      <c r="M29" s="227"/>
      <c r="N29" s="227"/>
      <c r="O29" s="227"/>
      <c r="P29" s="227"/>
      <c r="Q29" s="40"/>
      <c r="R29" s="40"/>
      <c r="S29" s="40"/>
      <c r="T29" s="40"/>
      <c r="U29" s="40"/>
      <c r="V29" s="40"/>
      <c r="W29" s="226">
        <f>ROUND(AZ94, 2)</f>
        <v>0</v>
      </c>
      <c r="X29" s="227"/>
      <c r="Y29" s="227"/>
      <c r="Z29" s="227"/>
      <c r="AA29" s="227"/>
      <c r="AB29" s="227"/>
      <c r="AC29" s="227"/>
      <c r="AD29" s="227"/>
      <c r="AE29" s="227"/>
      <c r="AF29" s="40"/>
      <c r="AG29" s="40"/>
      <c r="AH29" s="40"/>
      <c r="AI29" s="40"/>
      <c r="AJ29" s="40"/>
      <c r="AK29" s="226">
        <f>ROUND(AV94, 2)</f>
        <v>0</v>
      </c>
      <c r="AL29" s="227"/>
      <c r="AM29" s="227"/>
      <c r="AN29" s="227"/>
      <c r="AO29" s="227"/>
      <c r="AP29" s="40"/>
      <c r="AQ29" s="40"/>
      <c r="AR29" s="41"/>
      <c r="AS29" s="40"/>
      <c r="AT29" s="40"/>
      <c r="AU29" s="40"/>
      <c r="AV29" s="40"/>
      <c r="AW29" s="40"/>
      <c r="AX29" s="40"/>
      <c r="AY29" s="40"/>
      <c r="AZ29" s="40"/>
      <c r="BE29" s="216"/>
    </row>
    <row r="30" spans="1:71" s="3" customFormat="1" ht="14.45" customHeight="1">
      <c r="B30" s="38"/>
      <c r="F30" s="39" t="s">
        <v>41</v>
      </c>
      <c r="L30" s="228">
        <v>0.2</v>
      </c>
      <c r="M30" s="227"/>
      <c r="N30" s="227"/>
      <c r="O30" s="227"/>
      <c r="P30" s="227"/>
      <c r="Q30" s="40"/>
      <c r="R30" s="40"/>
      <c r="S30" s="40"/>
      <c r="T30" s="40"/>
      <c r="U30" s="40"/>
      <c r="V30" s="40"/>
      <c r="W30" s="226">
        <f>ROUND(BA94, 2)</f>
        <v>0</v>
      </c>
      <c r="X30" s="227"/>
      <c r="Y30" s="227"/>
      <c r="Z30" s="227"/>
      <c r="AA30" s="227"/>
      <c r="AB30" s="227"/>
      <c r="AC30" s="227"/>
      <c r="AD30" s="227"/>
      <c r="AE30" s="227"/>
      <c r="AF30" s="40"/>
      <c r="AG30" s="40"/>
      <c r="AH30" s="40"/>
      <c r="AI30" s="40"/>
      <c r="AJ30" s="40"/>
      <c r="AK30" s="226">
        <f>ROUND(AW94, 2)</f>
        <v>0</v>
      </c>
      <c r="AL30" s="227"/>
      <c r="AM30" s="227"/>
      <c r="AN30" s="227"/>
      <c r="AO30" s="227"/>
      <c r="AP30" s="40"/>
      <c r="AQ30" s="40"/>
      <c r="AR30" s="41"/>
      <c r="AS30" s="40"/>
      <c r="AT30" s="40"/>
      <c r="AU30" s="40"/>
      <c r="AV30" s="40"/>
      <c r="AW30" s="40"/>
      <c r="AX30" s="40"/>
      <c r="AY30" s="40"/>
      <c r="AZ30" s="40"/>
      <c r="BE30" s="216"/>
    </row>
    <row r="31" spans="1:71" s="3" customFormat="1" ht="14.45" hidden="1" customHeight="1">
      <c r="B31" s="38"/>
      <c r="F31" s="28" t="s">
        <v>42</v>
      </c>
      <c r="L31" s="231">
        <v>0.2</v>
      </c>
      <c r="M31" s="230"/>
      <c r="N31" s="230"/>
      <c r="O31" s="230"/>
      <c r="P31" s="230"/>
      <c r="W31" s="229">
        <f>ROUND(BB94, 2)</f>
        <v>0</v>
      </c>
      <c r="X31" s="230"/>
      <c r="Y31" s="230"/>
      <c r="Z31" s="230"/>
      <c r="AA31" s="230"/>
      <c r="AB31" s="230"/>
      <c r="AC31" s="230"/>
      <c r="AD31" s="230"/>
      <c r="AE31" s="230"/>
      <c r="AK31" s="229">
        <v>0</v>
      </c>
      <c r="AL31" s="230"/>
      <c r="AM31" s="230"/>
      <c r="AN31" s="230"/>
      <c r="AO31" s="230"/>
      <c r="AR31" s="38"/>
      <c r="BE31" s="216"/>
    </row>
    <row r="32" spans="1:71" s="3" customFormat="1" ht="14.45" hidden="1" customHeight="1">
      <c r="B32" s="38"/>
      <c r="F32" s="28" t="s">
        <v>43</v>
      </c>
      <c r="L32" s="231">
        <v>0.2</v>
      </c>
      <c r="M32" s="230"/>
      <c r="N32" s="230"/>
      <c r="O32" s="230"/>
      <c r="P32" s="230"/>
      <c r="W32" s="229">
        <f>ROUND(BC94, 2)</f>
        <v>0</v>
      </c>
      <c r="X32" s="230"/>
      <c r="Y32" s="230"/>
      <c r="Z32" s="230"/>
      <c r="AA32" s="230"/>
      <c r="AB32" s="230"/>
      <c r="AC32" s="230"/>
      <c r="AD32" s="230"/>
      <c r="AE32" s="230"/>
      <c r="AK32" s="229">
        <v>0</v>
      </c>
      <c r="AL32" s="230"/>
      <c r="AM32" s="230"/>
      <c r="AN32" s="230"/>
      <c r="AO32" s="230"/>
      <c r="AR32" s="38"/>
      <c r="BE32" s="216"/>
    </row>
    <row r="33" spans="1:57" s="3" customFormat="1" ht="14.45" hidden="1" customHeight="1">
      <c r="B33" s="38"/>
      <c r="F33" s="39" t="s">
        <v>44</v>
      </c>
      <c r="L33" s="228">
        <v>0</v>
      </c>
      <c r="M33" s="227"/>
      <c r="N33" s="227"/>
      <c r="O33" s="227"/>
      <c r="P33" s="227"/>
      <c r="Q33" s="40"/>
      <c r="R33" s="40"/>
      <c r="S33" s="40"/>
      <c r="T33" s="40"/>
      <c r="U33" s="40"/>
      <c r="V33" s="40"/>
      <c r="W33" s="226">
        <f>ROUND(BD94, 2)</f>
        <v>0</v>
      </c>
      <c r="X33" s="227"/>
      <c r="Y33" s="227"/>
      <c r="Z33" s="227"/>
      <c r="AA33" s="227"/>
      <c r="AB33" s="227"/>
      <c r="AC33" s="227"/>
      <c r="AD33" s="227"/>
      <c r="AE33" s="227"/>
      <c r="AF33" s="40"/>
      <c r="AG33" s="40"/>
      <c r="AH33" s="40"/>
      <c r="AI33" s="40"/>
      <c r="AJ33" s="40"/>
      <c r="AK33" s="226">
        <v>0</v>
      </c>
      <c r="AL33" s="227"/>
      <c r="AM33" s="227"/>
      <c r="AN33" s="227"/>
      <c r="AO33" s="227"/>
      <c r="AP33" s="40"/>
      <c r="AQ33" s="40"/>
      <c r="AR33" s="41"/>
      <c r="AS33" s="40"/>
      <c r="AT33" s="40"/>
      <c r="AU33" s="40"/>
      <c r="AV33" s="40"/>
      <c r="AW33" s="40"/>
      <c r="AX33" s="40"/>
      <c r="AY33" s="40"/>
      <c r="AZ33" s="40"/>
      <c r="BE33" s="216"/>
    </row>
    <row r="34" spans="1:57" s="2" customFormat="1" ht="6.95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15"/>
    </row>
    <row r="35" spans="1:57" s="2" customFormat="1" ht="25.9" customHeight="1">
      <c r="A35" s="33"/>
      <c r="B35" s="34"/>
      <c r="C35" s="42"/>
      <c r="D35" s="43" t="s">
        <v>45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46</v>
      </c>
      <c r="U35" s="44"/>
      <c r="V35" s="44"/>
      <c r="W35" s="44"/>
      <c r="X35" s="232" t="s">
        <v>47</v>
      </c>
      <c r="Y35" s="233"/>
      <c r="Z35" s="233"/>
      <c r="AA35" s="233"/>
      <c r="AB35" s="233"/>
      <c r="AC35" s="44"/>
      <c r="AD35" s="44"/>
      <c r="AE35" s="44"/>
      <c r="AF35" s="44"/>
      <c r="AG35" s="44"/>
      <c r="AH35" s="44"/>
      <c r="AI35" s="44"/>
      <c r="AJ35" s="44"/>
      <c r="AK35" s="234">
        <f>SUM(AK26:AK33)</f>
        <v>0</v>
      </c>
      <c r="AL35" s="233"/>
      <c r="AM35" s="233"/>
      <c r="AN35" s="233"/>
      <c r="AO35" s="235"/>
      <c r="AP35" s="42"/>
      <c r="AQ35" s="42"/>
      <c r="AR35" s="34"/>
      <c r="BE35" s="33"/>
    </row>
    <row r="36" spans="1:57" s="2" customFormat="1" ht="6.95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45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45" customHeight="1">
      <c r="B38" s="21"/>
      <c r="AR38" s="21"/>
    </row>
    <row r="39" spans="1:57" s="1" customFormat="1" ht="14.45" customHeight="1">
      <c r="B39" s="21"/>
      <c r="AR39" s="21"/>
    </row>
    <row r="40" spans="1:57" s="1" customFormat="1" ht="14.45" customHeight="1">
      <c r="B40" s="21"/>
      <c r="AR40" s="21"/>
    </row>
    <row r="41" spans="1:57" s="1" customFormat="1" ht="14.45" customHeight="1">
      <c r="B41" s="21"/>
      <c r="AR41" s="21"/>
    </row>
    <row r="42" spans="1:57" s="1" customFormat="1" ht="14.45" customHeight="1">
      <c r="B42" s="21"/>
      <c r="AR42" s="21"/>
    </row>
    <row r="43" spans="1:57" s="1" customFormat="1" ht="14.45" customHeight="1">
      <c r="B43" s="21"/>
      <c r="AR43" s="21"/>
    </row>
    <row r="44" spans="1:57" s="1" customFormat="1" ht="14.45" customHeight="1">
      <c r="B44" s="21"/>
      <c r="AR44" s="21"/>
    </row>
    <row r="45" spans="1:57" s="1" customFormat="1" ht="14.45" customHeight="1">
      <c r="B45" s="21"/>
      <c r="AR45" s="21"/>
    </row>
    <row r="46" spans="1:57" s="1" customFormat="1" ht="14.45" customHeight="1">
      <c r="B46" s="21"/>
      <c r="AR46" s="21"/>
    </row>
    <row r="47" spans="1:57" s="1" customFormat="1" ht="14.45" customHeight="1">
      <c r="B47" s="21"/>
      <c r="AR47" s="21"/>
    </row>
    <row r="48" spans="1:57" s="1" customFormat="1" ht="14.45" customHeight="1">
      <c r="B48" s="21"/>
      <c r="AR48" s="21"/>
    </row>
    <row r="49" spans="1:57" s="2" customFormat="1" ht="14.45" customHeight="1">
      <c r="B49" s="46"/>
      <c r="D49" s="47" t="s">
        <v>48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7" t="s">
        <v>49</v>
      </c>
      <c r="AI49" s="48"/>
      <c r="AJ49" s="48"/>
      <c r="AK49" s="48"/>
      <c r="AL49" s="48"/>
      <c r="AM49" s="48"/>
      <c r="AN49" s="48"/>
      <c r="AO49" s="48"/>
      <c r="AR49" s="46"/>
    </row>
    <row r="50" spans="1:57" ht="11.25">
      <c r="B50" s="21"/>
      <c r="AR50" s="21"/>
    </row>
    <row r="51" spans="1:57" ht="11.25">
      <c r="B51" s="21"/>
      <c r="AR51" s="21"/>
    </row>
    <row r="52" spans="1:57" ht="11.25">
      <c r="B52" s="21"/>
      <c r="AR52" s="21"/>
    </row>
    <row r="53" spans="1:57" ht="11.25">
      <c r="B53" s="21"/>
      <c r="AR53" s="21"/>
    </row>
    <row r="54" spans="1:57" ht="11.25">
      <c r="B54" s="21"/>
      <c r="AR54" s="21"/>
    </row>
    <row r="55" spans="1:57" ht="11.25">
      <c r="B55" s="21"/>
      <c r="AR55" s="21"/>
    </row>
    <row r="56" spans="1:57" ht="11.25">
      <c r="B56" s="21"/>
      <c r="AR56" s="21"/>
    </row>
    <row r="57" spans="1:57" ht="11.25">
      <c r="B57" s="21"/>
      <c r="AR57" s="21"/>
    </row>
    <row r="58" spans="1:57" ht="11.25">
      <c r="B58" s="21"/>
      <c r="AR58" s="21"/>
    </row>
    <row r="59" spans="1:57" ht="11.25">
      <c r="B59" s="21"/>
      <c r="AR59" s="21"/>
    </row>
    <row r="60" spans="1:57" s="2" customFormat="1" ht="12.75">
      <c r="A60" s="33"/>
      <c r="B60" s="34"/>
      <c r="C60" s="33"/>
      <c r="D60" s="49" t="s">
        <v>50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9" t="s">
        <v>51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9" t="s">
        <v>50</v>
      </c>
      <c r="AI60" s="36"/>
      <c r="AJ60" s="36"/>
      <c r="AK60" s="36"/>
      <c r="AL60" s="36"/>
      <c r="AM60" s="49" t="s">
        <v>51</v>
      </c>
      <c r="AN60" s="36"/>
      <c r="AO60" s="36"/>
      <c r="AP60" s="33"/>
      <c r="AQ60" s="33"/>
      <c r="AR60" s="34"/>
      <c r="BE60" s="33"/>
    </row>
    <row r="61" spans="1:57" ht="11.25">
      <c r="B61" s="21"/>
      <c r="AR61" s="21"/>
    </row>
    <row r="62" spans="1:57" ht="11.25">
      <c r="B62" s="21"/>
      <c r="AR62" s="21"/>
    </row>
    <row r="63" spans="1:57" ht="11.25">
      <c r="B63" s="21"/>
      <c r="AR63" s="21"/>
    </row>
    <row r="64" spans="1:57" s="2" customFormat="1" ht="12.75">
      <c r="A64" s="33"/>
      <c r="B64" s="34"/>
      <c r="C64" s="33"/>
      <c r="D64" s="47" t="s">
        <v>52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7" t="s">
        <v>53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4"/>
      <c r="BE64" s="33"/>
    </row>
    <row r="65" spans="1:57" ht="11.25">
      <c r="B65" s="21"/>
      <c r="AR65" s="21"/>
    </row>
    <row r="66" spans="1:57" ht="11.25">
      <c r="B66" s="21"/>
      <c r="AR66" s="21"/>
    </row>
    <row r="67" spans="1:57" ht="11.25">
      <c r="B67" s="21"/>
      <c r="AR67" s="21"/>
    </row>
    <row r="68" spans="1:57" ht="11.25">
      <c r="B68" s="21"/>
      <c r="AR68" s="21"/>
    </row>
    <row r="69" spans="1:57" ht="11.25">
      <c r="B69" s="21"/>
      <c r="AR69" s="21"/>
    </row>
    <row r="70" spans="1:57" ht="11.25">
      <c r="B70" s="21"/>
      <c r="AR70" s="21"/>
    </row>
    <row r="71" spans="1:57" ht="11.25">
      <c r="B71" s="21"/>
      <c r="AR71" s="21"/>
    </row>
    <row r="72" spans="1:57" ht="11.25">
      <c r="B72" s="21"/>
      <c r="AR72" s="21"/>
    </row>
    <row r="73" spans="1:57" ht="11.25">
      <c r="B73" s="21"/>
      <c r="AR73" s="21"/>
    </row>
    <row r="74" spans="1:57" ht="11.25">
      <c r="B74" s="21"/>
      <c r="AR74" s="21"/>
    </row>
    <row r="75" spans="1:57" s="2" customFormat="1" ht="12.75">
      <c r="A75" s="33"/>
      <c r="B75" s="34"/>
      <c r="C75" s="33"/>
      <c r="D75" s="49" t="s">
        <v>50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9" t="s">
        <v>51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9" t="s">
        <v>50</v>
      </c>
      <c r="AI75" s="36"/>
      <c r="AJ75" s="36"/>
      <c r="AK75" s="36"/>
      <c r="AL75" s="36"/>
      <c r="AM75" s="49" t="s">
        <v>51</v>
      </c>
      <c r="AN75" s="36"/>
      <c r="AO75" s="36"/>
      <c r="AP75" s="33"/>
      <c r="AQ75" s="33"/>
      <c r="AR75" s="34"/>
      <c r="BE75" s="33"/>
    </row>
    <row r="76" spans="1:57" s="2" customFormat="1" ht="11.25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4"/>
      <c r="BE77" s="33"/>
    </row>
    <row r="81" spans="1:9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4"/>
      <c r="BE81" s="33"/>
    </row>
    <row r="82" spans="1:91" s="2" customFormat="1" ht="24.95" customHeight="1">
      <c r="A82" s="33"/>
      <c r="B82" s="34"/>
      <c r="C82" s="22" t="s">
        <v>54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5"/>
      <c r="C84" s="28" t="s">
        <v>11</v>
      </c>
      <c r="L84" s="4" t="str">
        <f>K5</f>
        <v>blz2102</v>
      </c>
      <c r="AR84" s="55"/>
    </row>
    <row r="85" spans="1:91" s="5" customFormat="1" ht="36.950000000000003" customHeight="1">
      <c r="B85" s="56"/>
      <c r="C85" s="57" t="s">
        <v>14</v>
      </c>
      <c r="L85" s="236" t="str">
        <f>K6</f>
        <v>Tepelná ochrana, obnova a výmena strechy bytového domu</v>
      </c>
      <c r="M85" s="237"/>
      <c r="N85" s="237"/>
      <c r="O85" s="237"/>
      <c r="P85" s="237"/>
      <c r="Q85" s="237"/>
      <c r="R85" s="237"/>
      <c r="S85" s="237"/>
      <c r="T85" s="237"/>
      <c r="U85" s="237"/>
      <c r="V85" s="237"/>
      <c r="W85" s="237"/>
      <c r="X85" s="237"/>
      <c r="Y85" s="237"/>
      <c r="Z85" s="237"/>
      <c r="AA85" s="237"/>
      <c r="AB85" s="237"/>
      <c r="AC85" s="237"/>
      <c r="AD85" s="237"/>
      <c r="AE85" s="237"/>
      <c r="AF85" s="237"/>
      <c r="AG85" s="237"/>
      <c r="AH85" s="237"/>
      <c r="AI85" s="237"/>
      <c r="AJ85" s="237"/>
      <c r="AK85" s="237"/>
      <c r="AL85" s="237"/>
      <c r="AM85" s="237"/>
      <c r="AN85" s="237"/>
      <c r="AO85" s="237"/>
      <c r="AR85" s="56"/>
    </row>
    <row r="86" spans="1:91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8" t="s">
        <v>18</v>
      </c>
      <c r="D87" s="33"/>
      <c r="E87" s="33"/>
      <c r="F87" s="33"/>
      <c r="G87" s="33"/>
      <c r="H87" s="33"/>
      <c r="I87" s="33"/>
      <c r="J87" s="33"/>
      <c r="K87" s="33"/>
      <c r="L87" s="58" t="str">
        <f>IF(K8="","",K8)</f>
        <v>Zelený kríčok 5, Trnava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20</v>
      </c>
      <c r="AJ87" s="33"/>
      <c r="AK87" s="33"/>
      <c r="AL87" s="33"/>
      <c r="AM87" s="238" t="str">
        <f>IF(AN8= "","",AN8)</f>
        <v>13. 7. 2021</v>
      </c>
      <c r="AN87" s="238"/>
      <c r="AO87" s="33"/>
      <c r="AP87" s="33"/>
      <c r="AQ87" s="33"/>
      <c r="AR87" s="34"/>
      <c r="BE87" s="33"/>
    </row>
    <row r="88" spans="1:91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15.2" customHeight="1">
      <c r="A89" s="33"/>
      <c r="B89" s="34"/>
      <c r="C89" s="28" t="s">
        <v>22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Vlastníci bytov v zast. Domová správa s.r.o.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28</v>
      </c>
      <c r="AJ89" s="33"/>
      <c r="AK89" s="33"/>
      <c r="AL89" s="33"/>
      <c r="AM89" s="239" t="str">
        <f>IF(E17="","",E17)</f>
        <v>Ing.Martin Baláž</v>
      </c>
      <c r="AN89" s="240"/>
      <c r="AO89" s="240"/>
      <c r="AP89" s="240"/>
      <c r="AQ89" s="33"/>
      <c r="AR89" s="34"/>
      <c r="AS89" s="241" t="s">
        <v>55</v>
      </c>
      <c r="AT89" s="242"/>
      <c r="AU89" s="60"/>
      <c r="AV89" s="60"/>
      <c r="AW89" s="60"/>
      <c r="AX89" s="60"/>
      <c r="AY89" s="60"/>
      <c r="AZ89" s="60"/>
      <c r="BA89" s="60"/>
      <c r="BB89" s="60"/>
      <c r="BC89" s="60"/>
      <c r="BD89" s="61"/>
      <c r="BE89" s="33"/>
    </row>
    <row r="90" spans="1:91" s="2" customFormat="1" ht="15.2" customHeight="1">
      <c r="A90" s="33"/>
      <c r="B90" s="34"/>
      <c r="C90" s="28" t="s">
        <v>26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32</v>
      </c>
      <c r="AJ90" s="33"/>
      <c r="AK90" s="33"/>
      <c r="AL90" s="33"/>
      <c r="AM90" s="239" t="str">
        <f>IF(E20="","",E20)</f>
        <v>Ing.Igor Janečka</v>
      </c>
      <c r="AN90" s="240"/>
      <c r="AO90" s="240"/>
      <c r="AP90" s="240"/>
      <c r="AQ90" s="33"/>
      <c r="AR90" s="34"/>
      <c r="AS90" s="243"/>
      <c r="AT90" s="244"/>
      <c r="AU90" s="62"/>
      <c r="AV90" s="62"/>
      <c r="AW90" s="62"/>
      <c r="AX90" s="62"/>
      <c r="AY90" s="62"/>
      <c r="AZ90" s="62"/>
      <c r="BA90" s="62"/>
      <c r="BB90" s="62"/>
      <c r="BC90" s="62"/>
      <c r="BD90" s="63"/>
      <c r="BE90" s="33"/>
    </row>
    <row r="91" spans="1:91" s="2" customFormat="1" ht="10.9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43"/>
      <c r="AT91" s="244"/>
      <c r="AU91" s="62"/>
      <c r="AV91" s="62"/>
      <c r="AW91" s="62"/>
      <c r="AX91" s="62"/>
      <c r="AY91" s="62"/>
      <c r="AZ91" s="62"/>
      <c r="BA91" s="62"/>
      <c r="BB91" s="62"/>
      <c r="BC91" s="62"/>
      <c r="BD91" s="63"/>
      <c r="BE91" s="33"/>
    </row>
    <row r="92" spans="1:91" s="2" customFormat="1" ht="29.25" customHeight="1">
      <c r="A92" s="33"/>
      <c r="B92" s="34"/>
      <c r="C92" s="245" t="s">
        <v>56</v>
      </c>
      <c r="D92" s="246"/>
      <c r="E92" s="246"/>
      <c r="F92" s="246"/>
      <c r="G92" s="246"/>
      <c r="H92" s="64"/>
      <c r="I92" s="247" t="s">
        <v>57</v>
      </c>
      <c r="J92" s="246"/>
      <c r="K92" s="246"/>
      <c r="L92" s="246"/>
      <c r="M92" s="246"/>
      <c r="N92" s="246"/>
      <c r="O92" s="246"/>
      <c r="P92" s="246"/>
      <c r="Q92" s="246"/>
      <c r="R92" s="246"/>
      <c r="S92" s="246"/>
      <c r="T92" s="246"/>
      <c r="U92" s="246"/>
      <c r="V92" s="246"/>
      <c r="W92" s="246"/>
      <c r="X92" s="246"/>
      <c r="Y92" s="246"/>
      <c r="Z92" s="246"/>
      <c r="AA92" s="246"/>
      <c r="AB92" s="246"/>
      <c r="AC92" s="246"/>
      <c r="AD92" s="246"/>
      <c r="AE92" s="246"/>
      <c r="AF92" s="246"/>
      <c r="AG92" s="248" t="s">
        <v>58</v>
      </c>
      <c r="AH92" s="246"/>
      <c r="AI92" s="246"/>
      <c r="AJ92" s="246"/>
      <c r="AK92" s="246"/>
      <c r="AL92" s="246"/>
      <c r="AM92" s="246"/>
      <c r="AN92" s="247" t="s">
        <v>59</v>
      </c>
      <c r="AO92" s="246"/>
      <c r="AP92" s="249"/>
      <c r="AQ92" s="65" t="s">
        <v>60</v>
      </c>
      <c r="AR92" s="34"/>
      <c r="AS92" s="66" t="s">
        <v>61</v>
      </c>
      <c r="AT92" s="67" t="s">
        <v>62</v>
      </c>
      <c r="AU92" s="67" t="s">
        <v>63</v>
      </c>
      <c r="AV92" s="67" t="s">
        <v>64</v>
      </c>
      <c r="AW92" s="67" t="s">
        <v>65</v>
      </c>
      <c r="AX92" s="67" t="s">
        <v>66</v>
      </c>
      <c r="AY92" s="67" t="s">
        <v>67</v>
      </c>
      <c r="AZ92" s="67" t="s">
        <v>68</v>
      </c>
      <c r="BA92" s="67" t="s">
        <v>69</v>
      </c>
      <c r="BB92" s="67" t="s">
        <v>70</v>
      </c>
      <c r="BC92" s="67" t="s">
        <v>71</v>
      </c>
      <c r="BD92" s="68" t="s">
        <v>72</v>
      </c>
      <c r="BE92" s="33"/>
    </row>
    <row r="93" spans="1:91" s="2" customFormat="1" ht="10.9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9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1"/>
      <c r="BE93" s="33"/>
    </row>
    <row r="94" spans="1:91" s="6" customFormat="1" ht="32.450000000000003" customHeight="1">
      <c r="B94" s="72"/>
      <c r="C94" s="73" t="s">
        <v>73</v>
      </c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253">
        <f>ROUND(SUM(AG95:AG96),2)</f>
        <v>0</v>
      </c>
      <c r="AH94" s="253"/>
      <c r="AI94" s="253"/>
      <c r="AJ94" s="253"/>
      <c r="AK94" s="253"/>
      <c r="AL94" s="253"/>
      <c r="AM94" s="253"/>
      <c r="AN94" s="254">
        <f>SUM(AG94,AT94)</f>
        <v>0</v>
      </c>
      <c r="AO94" s="254"/>
      <c r="AP94" s="254"/>
      <c r="AQ94" s="76" t="s">
        <v>1</v>
      </c>
      <c r="AR94" s="72"/>
      <c r="AS94" s="77">
        <f>ROUND(SUM(AS95:AS96),2)</f>
        <v>0</v>
      </c>
      <c r="AT94" s="78">
        <f>ROUND(SUM(AV94:AW94),2)</f>
        <v>0</v>
      </c>
      <c r="AU94" s="79">
        <f>ROUND(SUM(AU95:AU96),5)</f>
        <v>0</v>
      </c>
      <c r="AV94" s="78">
        <f>ROUND(AZ94*L29,2)</f>
        <v>0</v>
      </c>
      <c r="AW94" s="78">
        <f>ROUND(BA94*L30,2)</f>
        <v>0</v>
      </c>
      <c r="AX94" s="78">
        <f>ROUND(BB94*L29,2)</f>
        <v>0</v>
      </c>
      <c r="AY94" s="78">
        <f>ROUND(BC94*L30,2)</f>
        <v>0</v>
      </c>
      <c r="AZ94" s="78">
        <f>ROUND(SUM(AZ95:AZ96),2)</f>
        <v>0</v>
      </c>
      <c r="BA94" s="78">
        <f>ROUND(SUM(BA95:BA96),2)</f>
        <v>0</v>
      </c>
      <c r="BB94" s="78">
        <f>ROUND(SUM(BB95:BB96),2)</f>
        <v>0</v>
      </c>
      <c r="BC94" s="78">
        <f>ROUND(SUM(BC95:BC96),2)</f>
        <v>0</v>
      </c>
      <c r="BD94" s="80">
        <f>ROUND(SUM(BD95:BD96),2)</f>
        <v>0</v>
      </c>
      <c r="BS94" s="81" t="s">
        <v>74</v>
      </c>
      <c r="BT94" s="81" t="s">
        <v>75</v>
      </c>
      <c r="BU94" s="82" t="s">
        <v>76</v>
      </c>
      <c r="BV94" s="81" t="s">
        <v>77</v>
      </c>
      <c r="BW94" s="81" t="s">
        <v>4</v>
      </c>
      <c r="BX94" s="81" t="s">
        <v>78</v>
      </c>
      <c r="CL94" s="81" t="s">
        <v>1</v>
      </c>
    </row>
    <row r="95" spans="1:91" s="7" customFormat="1" ht="24.75" customHeight="1">
      <c r="A95" s="83" t="s">
        <v>79</v>
      </c>
      <c r="B95" s="84"/>
      <c r="C95" s="85"/>
      <c r="D95" s="252" t="s">
        <v>80</v>
      </c>
      <c r="E95" s="252"/>
      <c r="F95" s="252"/>
      <c r="G95" s="252"/>
      <c r="H95" s="252"/>
      <c r="I95" s="86"/>
      <c r="J95" s="252" t="s">
        <v>81</v>
      </c>
      <c r="K95" s="252"/>
      <c r="L95" s="252"/>
      <c r="M95" s="252"/>
      <c r="N95" s="252"/>
      <c r="O95" s="252"/>
      <c r="P95" s="252"/>
      <c r="Q95" s="252"/>
      <c r="R95" s="252"/>
      <c r="S95" s="252"/>
      <c r="T95" s="252"/>
      <c r="U95" s="252"/>
      <c r="V95" s="252"/>
      <c r="W95" s="252"/>
      <c r="X95" s="252"/>
      <c r="Y95" s="252"/>
      <c r="Z95" s="252"/>
      <c r="AA95" s="252"/>
      <c r="AB95" s="252"/>
      <c r="AC95" s="252"/>
      <c r="AD95" s="252"/>
      <c r="AE95" s="252"/>
      <c r="AF95" s="252"/>
      <c r="AG95" s="250">
        <f>'001 - Architektonicko sta...'!J30</f>
        <v>0</v>
      </c>
      <c r="AH95" s="251"/>
      <c r="AI95" s="251"/>
      <c r="AJ95" s="251"/>
      <c r="AK95" s="251"/>
      <c r="AL95" s="251"/>
      <c r="AM95" s="251"/>
      <c r="AN95" s="250">
        <f>SUM(AG95,AT95)</f>
        <v>0</v>
      </c>
      <c r="AO95" s="251"/>
      <c r="AP95" s="251"/>
      <c r="AQ95" s="87" t="s">
        <v>82</v>
      </c>
      <c r="AR95" s="84"/>
      <c r="AS95" s="88">
        <v>0</v>
      </c>
      <c r="AT95" s="89">
        <f>ROUND(SUM(AV95:AW95),2)</f>
        <v>0</v>
      </c>
      <c r="AU95" s="90">
        <f>'001 - Architektonicko sta...'!P144</f>
        <v>0</v>
      </c>
      <c r="AV95" s="89">
        <f>'001 - Architektonicko sta...'!J33</f>
        <v>0</v>
      </c>
      <c r="AW95" s="89">
        <f>'001 - Architektonicko sta...'!J34</f>
        <v>0</v>
      </c>
      <c r="AX95" s="89">
        <f>'001 - Architektonicko sta...'!J35</f>
        <v>0</v>
      </c>
      <c r="AY95" s="89">
        <f>'001 - Architektonicko sta...'!J36</f>
        <v>0</v>
      </c>
      <c r="AZ95" s="89">
        <f>'001 - Architektonicko sta...'!F33</f>
        <v>0</v>
      </c>
      <c r="BA95" s="89">
        <f>'001 - Architektonicko sta...'!F34</f>
        <v>0</v>
      </c>
      <c r="BB95" s="89">
        <f>'001 - Architektonicko sta...'!F35</f>
        <v>0</v>
      </c>
      <c r="BC95" s="89">
        <f>'001 - Architektonicko sta...'!F36</f>
        <v>0</v>
      </c>
      <c r="BD95" s="91">
        <f>'001 - Architektonicko sta...'!F37</f>
        <v>0</v>
      </c>
      <c r="BT95" s="92" t="s">
        <v>83</v>
      </c>
      <c r="BV95" s="92" t="s">
        <v>77</v>
      </c>
      <c r="BW95" s="92" t="s">
        <v>84</v>
      </c>
      <c r="BX95" s="92" t="s">
        <v>4</v>
      </c>
      <c r="CL95" s="92" t="s">
        <v>1</v>
      </c>
      <c r="CM95" s="92" t="s">
        <v>75</v>
      </c>
    </row>
    <row r="96" spans="1:91" s="7" customFormat="1" ht="16.5" customHeight="1">
      <c r="A96" s="83" t="s">
        <v>79</v>
      </c>
      <c r="B96" s="84"/>
      <c r="C96" s="85"/>
      <c r="D96" s="252" t="s">
        <v>85</v>
      </c>
      <c r="E96" s="252"/>
      <c r="F96" s="252"/>
      <c r="G96" s="252"/>
      <c r="H96" s="252"/>
      <c r="I96" s="86"/>
      <c r="J96" s="252" t="s">
        <v>86</v>
      </c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2"/>
      <c r="Z96" s="252"/>
      <c r="AA96" s="252"/>
      <c r="AB96" s="252"/>
      <c r="AC96" s="252"/>
      <c r="AD96" s="252"/>
      <c r="AE96" s="252"/>
      <c r="AF96" s="252"/>
      <c r="AG96" s="250">
        <f>'002 - Elektroinštalácia'!J30</f>
        <v>0</v>
      </c>
      <c r="AH96" s="251"/>
      <c r="AI96" s="251"/>
      <c r="AJ96" s="251"/>
      <c r="AK96" s="251"/>
      <c r="AL96" s="251"/>
      <c r="AM96" s="251"/>
      <c r="AN96" s="250">
        <f>SUM(AG96,AT96)</f>
        <v>0</v>
      </c>
      <c r="AO96" s="251"/>
      <c r="AP96" s="251"/>
      <c r="AQ96" s="87" t="s">
        <v>82</v>
      </c>
      <c r="AR96" s="84"/>
      <c r="AS96" s="93">
        <v>0</v>
      </c>
      <c r="AT96" s="94">
        <f>ROUND(SUM(AV96:AW96),2)</f>
        <v>0</v>
      </c>
      <c r="AU96" s="95">
        <f>'002 - Elektroinštalácia'!P122</f>
        <v>0</v>
      </c>
      <c r="AV96" s="94">
        <f>'002 - Elektroinštalácia'!J33</f>
        <v>0</v>
      </c>
      <c r="AW96" s="94">
        <f>'002 - Elektroinštalácia'!J34</f>
        <v>0</v>
      </c>
      <c r="AX96" s="94">
        <f>'002 - Elektroinštalácia'!J35</f>
        <v>0</v>
      </c>
      <c r="AY96" s="94">
        <f>'002 - Elektroinštalácia'!J36</f>
        <v>0</v>
      </c>
      <c r="AZ96" s="94">
        <f>'002 - Elektroinštalácia'!F33</f>
        <v>0</v>
      </c>
      <c r="BA96" s="94">
        <f>'002 - Elektroinštalácia'!F34</f>
        <v>0</v>
      </c>
      <c r="BB96" s="94">
        <f>'002 - Elektroinštalácia'!F35</f>
        <v>0</v>
      </c>
      <c r="BC96" s="94">
        <f>'002 - Elektroinštalácia'!F36</f>
        <v>0</v>
      </c>
      <c r="BD96" s="96">
        <f>'002 - Elektroinštalácia'!F37</f>
        <v>0</v>
      </c>
      <c r="BT96" s="92" t="s">
        <v>83</v>
      </c>
      <c r="BV96" s="92" t="s">
        <v>77</v>
      </c>
      <c r="BW96" s="92" t="s">
        <v>87</v>
      </c>
      <c r="BX96" s="92" t="s">
        <v>4</v>
      </c>
      <c r="CL96" s="92" t="s">
        <v>1</v>
      </c>
      <c r="CM96" s="92" t="s">
        <v>75</v>
      </c>
    </row>
    <row r="97" spans="1:57" s="2" customFormat="1" ht="30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4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</row>
    <row r="98" spans="1:57" s="2" customFormat="1" ht="6.95" customHeight="1">
      <c r="A98" s="33"/>
      <c r="B98" s="51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34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</row>
  </sheetData>
  <mergeCells count="46"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001 - Architektonicko sta...'!C2" display="/"/>
    <hyperlink ref="A96" location="'002 - Elektroinštalácia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07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55" t="s">
        <v>5</v>
      </c>
      <c r="M2" s="218"/>
      <c r="N2" s="218"/>
      <c r="O2" s="218"/>
      <c r="P2" s="218"/>
      <c r="Q2" s="218"/>
      <c r="R2" s="218"/>
      <c r="S2" s="218"/>
      <c r="T2" s="218"/>
      <c r="U2" s="218"/>
      <c r="V2" s="218"/>
      <c r="AT2" s="18" t="s">
        <v>84</v>
      </c>
      <c r="AZ2" s="97" t="s">
        <v>88</v>
      </c>
      <c r="BA2" s="97" t="s">
        <v>1</v>
      </c>
      <c r="BB2" s="97" t="s">
        <v>1</v>
      </c>
      <c r="BC2" s="97" t="s">
        <v>89</v>
      </c>
      <c r="BD2" s="97" t="s">
        <v>90</v>
      </c>
    </row>
    <row r="3" spans="1:5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  <c r="AZ3" s="97" t="s">
        <v>91</v>
      </c>
      <c r="BA3" s="97" t="s">
        <v>1</v>
      </c>
      <c r="BB3" s="97" t="s">
        <v>1</v>
      </c>
      <c r="BC3" s="97" t="s">
        <v>92</v>
      </c>
      <c r="BD3" s="97" t="s">
        <v>90</v>
      </c>
    </row>
    <row r="4" spans="1:56" s="1" customFormat="1" ht="24.95" customHeight="1">
      <c r="B4" s="21"/>
      <c r="D4" s="22" t="s">
        <v>93</v>
      </c>
      <c r="L4" s="21"/>
      <c r="M4" s="98" t="s">
        <v>9</v>
      </c>
      <c r="AT4" s="18" t="s">
        <v>3</v>
      </c>
      <c r="AZ4" s="97" t="s">
        <v>94</v>
      </c>
      <c r="BA4" s="97" t="s">
        <v>1</v>
      </c>
      <c r="BB4" s="97" t="s">
        <v>1</v>
      </c>
      <c r="BC4" s="97" t="s">
        <v>95</v>
      </c>
      <c r="BD4" s="97" t="s">
        <v>90</v>
      </c>
    </row>
    <row r="5" spans="1:56" s="1" customFormat="1" ht="6.95" customHeight="1">
      <c r="B5" s="21"/>
      <c r="L5" s="21"/>
      <c r="AZ5" s="97" t="s">
        <v>96</v>
      </c>
      <c r="BA5" s="97" t="s">
        <v>1</v>
      </c>
      <c r="BB5" s="97" t="s">
        <v>1</v>
      </c>
      <c r="BC5" s="97" t="s">
        <v>97</v>
      </c>
      <c r="BD5" s="97" t="s">
        <v>90</v>
      </c>
    </row>
    <row r="6" spans="1:56" s="1" customFormat="1" ht="12" customHeight="1">
      <c r="B6" s="21"/>
      <c r="D6" s="28" t="s">
        <v>14</v>
      </c>
      <c r="L6" s="21"/>
      <c r="AZ6" s="97" t="s">
        <v>98</v>
      </c>
      <c r="BA6" s="97" t="s">
        <v>1</v>
      </c>
      <c r="BB6" s="97" t="s">
        <v>1</v>
      </c>
      <c r="BC6" s="97" t="s">
        <v>99</v>
      </c>
      <c r="BD6" s="97" t="s">
        <v>90</v>
      </c>
    </row>
    <row r="7" spans="1:56" s="1" customFormat="1" ht="16.5" customHeight="1">
      <c r="B7" s="21"/>
      <c r="E7" s="256" t="str">
        <f>'Rekapitulácia stavby'!K6</f>
        <v>Tepelná ochrana, obnova a výmena strechy bytového domu</v>
      </c>
      <c r="F7" s="257"/>
      <c r="G7" s="257"/>
      <c r="H7" s="257"/>
      <c r="L7" s="21"/>
      <c r="AZ7" s="97" t="s">
        <v>100</v>
      </c>
      <c r="BA7" s="97" t="s">
        <v>1</v>
      </c>
      <c r="BB7" s="97" t="s">
        <v>1</v>
      </c>
      <c r="BC7" s="97" t="s">
        <v>101</v>
      </c>
      <c r="BD7" s="97" t="s">
        <v>90</v>
      </c>
    </row>
    <row r="8" spans="1:56" s="2" customFormat="1" ht="12" customHeight="1">
      <c r="A8" s="33"/>
      <c r="B8" s="34"/>
      <c r="C8" s="33"/>
      <c r="D8" s="28" t="s">
        <v>102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Z8" s="97" t="s">
        <v>103</v>
      </c>
      <c r="BA8" s="97" t="s">
        <v>1</v>
      </c>
      <c r="BB8" s="97" t="s">
        <v>1</v>
      </c>
      <c r="BC8" s="97" t="s">
        <v>104</v>
      </c>
      <c r="BD8" s="97" t="s">
        <v>90</v>
      </c>
    </row>
    <row r="9" spans="1:56" s="2" customFormat="1" ht="16.5" customHeight="1">
      <c r="A9" s="33"/>
      <c r="B9" s="34"/>
      <c r="C9" s="33"/>
      <c r="D9" s="33"/>
      <c r="E9" s="236" t="s">
        <v>105</v>
      </c>
      <c r="F9" s="258"/>
      <c r="G9" s="258"/>
      <c r="H9" s="258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Z9" s="97" t="s">
        <v>106</v>
      </c>
      <c r="BA9" s="97" t="s">
        <v>1</v>
      </c>
      <c r="BB9" s="97" t="s">
        <v>1</v>
      </c>
      <c r="BC9" s="97" t="s">
        <v>107</v>
      </c>
      <c r="BD9" s="97" t="s">
        <v>90</v>
      </c>
    </row>
    <row r="10" spans="1:56" s="2" customFormat="1" ht="11.25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Z10" s="97" t="s">
        <v>108</v>
      </c>
      <c r="BA10" s="97" t="s">
        <v>1</v>
      </c>
      <c r="BB10" s="97" t="s">
        <v>1</v>
      </c>
      <c r="BC10" s="97" t="s">
        <v>109</v>
      </c>
      <c r="BD10" s="97" t="s">
        <v>90</v>
      </c>
    </row>
    <row r="11" spans="1:5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Z11" s="97" t="s">
        <v>110</v>
      </c>
      <c r="BA11" s="97" t="s">
        <v>1</v>
      </c>
      <c r="BB11" s="97" t="s">
        <v>1</v>
      </c>
      <c r="BC11" s="97" t="s">
        <v>111</v>
      </c>
      <c r="BD11" s="97" t="s">
        <v>90</v>
      </c>
    </row>
    <row r="12" spans="1:5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9" t="str">
        <f>'Rekapitulácia stavby'!AN8</f>
        <v>13. 7. 2021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Z12" s="97" t="s">
        <v>112</v>
      </c>
      <c r="BA12" s="97" t="s">
        <v>1</v>
      </c>
      <c r="BB12" s="97" t="s">
        <v>1</v>
      </c>
      <c r="BC12" s="97" t="s">
        <v>113</v>
      </c>
      <c r="BD12" s="97" t="s">
        <v>90</v>
      </c>
    </row>
    <row r="13" spans="1:5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Z13" s="97" t="s">
        <v>114</v>
      </c>
      <c r="BA13" s="97" t="s">
        <v>1</v>
      </c>
      <c r="BB13" s="97" t="s">
        <v>1</v>
      </c>
      <c r="BC13" s="97" t="s">
        <v>115</v>
      </c>
      <c r="BD13" s="97" t="s">
        <v>90</v>
      </c>
    </row>
    <row r="14" spans="1:5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Z14" s="97" t="s">
        <v>116</v>
      </c>
      <c r="BA14" s="97" t="s">
        <v>1</v>
      </c>
      <c r="BB14" s="97" t="s">
        <v>1</v>
      </c>
      <c r="BC14" s="97" t="s">
        <v>117</v>
      </c>
      <c r="BD14" s="97" t="s">
        <v>90</v>
      </c>
    </row>
    <row r="15" spans="1:5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28" t="s">
        <v>25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Z15" s="97" t="s">
        <v>118</v>
      </c>
      <c r="BA15" s="97" t="s">
        <v>1</v>
      </c>
      <c r="BB15" s="97" t="s">
        <v>1</v>
      </c>
      <c r="BC15" s="97" t="s">
        <v>119</v>
      </c>
      <c r="BD15" s="97" t="s">
        <v>90</v>
      </c>
    </row>
    <row r="16" spans="1:5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Z16" s="97" t="s">
        <v>120</v>
      </c>
      <c r="BA16" s="97" t="s">
        <v>1</v>
      </c>
      <c r="BB16" s="97" t="s">
        <v>1</v>
      </c>
      <c r="BC16" s="97" t="s">
        <v>121</v>
      </c>
      <c r="BD16" s="97" t="s">
        <v>90</v>
      </c>
    </row>
    <row r="17" spans="1:56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Z17" s="97" t="s">
        <v>122</v>
      </c>
      <c r="BA17" s="97" t="s">
        <v>1</v>
      </c>
      <c r="BB17" s="97" t="s">
        <v>1</v>
      </c>
      <c r="BC17" s="97" t="s">
        <v>123</v>
      </c>
      <c r="BD17" s="97" t="s">
        <v>90</v>
      </c>
    </row>
    <row r="18" spans="1:56" s="2" customFormat="1" ht="18" customHeight="1">
      <c r="A18" s="33"/>
      <c r="B18" s="34"/>
      <c r="C18" s="33"/>
      <c r="D18" s="33"/>
      <c r="E18" s="259" t="str">
        <f>'Rekapitulácia stavby'!E14</f>
        <v>Vyplň údaj</v>
      </c>
      <c r="F18" s="217"/>
      <c r="G18" s="217"/>
      <c r="H18" s="217"/>
      <c r="I18" s="28" t="s">
        <v>25</v>
      </c>
      <c r="J18" s="29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Z18" s="97" t="s">
        <v>124</v>
      </c>
      <c r="BA18" s="97" t="s">
        <v>1</v>
      </c>
      <c r="BB18" s="97" t="s">
        <v>1</v>
      </c>
      <c r="BC18" s="97" t="s">
        <v>125</v>
      </c>
      <c r="BD18" s="97" t="s">
        <v>90</v>
      </c>
    </row>
    <row r="19" spans="1:56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Z19" s="97" t="s">
        <v>126</v>
      </c>
      <c r="BA19" s="97" t="s">
        <v>1</v>
      </c>
      <c r="BB19" s="97" t="s">
        <v>1</v>
      </c>
      <c r="BC19" s="97" t="s">
        <v>127</v>
      </c>
      <c r="BD19" s="97" t="s">
        <v>90</v>
      </c>
    </row>
    <row r="20" spans="1:56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Z20" s="97" t="s">
        <v>128</v>
      </c>
      <c r="BA20" s="97" t="s">
        <v>1</v>
      </c>
      <c r="BB20" s="97" t="s">
        <v>1</v>
      </c>
      <c r="BC20" s="97" t="s">
        <v>129</v>
      </c>
      <c r="BD20" s="97" t="s">
        <v>90</v>
      </c>
    </row>
    <row r="21" spans="1:56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28" t="s">
        <v>25</v>
      </c>
      <c r="J21" s="26" t="s">
        <v>1</v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Z21" s="97" t="s">
        <v>130</v>
      </c>
      <c r="BA21" s="97" t="s">
        <v>1</v>
      </c>
      <c r="BB21" s="97" t="s">
        <v>1</v>
      </c>
      <c r="BC21" s="97" t="s">
        <v>131</v>
      </c>
      <c r="BD21" s="97" t="s">
        <v>90</v>
      </c>
    </row>
    <row r="22" spans="1:56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Z22" s="97" t="s">
        <v>132</v>
      </c>
      <c r="BA22" s="97" t="s">
        <v>1</v>
      </c>
      <c r="BB22" s="97" t="s">
        <v>1</v>
      </c>
      <c r="BC22" s="97" t="s">
        <v>133</v>
      </c>
      <c r="BD22" s="97" t="s">
        <v>90</v>
      </c>
    </row>
    <row r="23" spans="1:56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28" t="s">
        <v>23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Z23" s="97" t="s">
        <v>134</v>
      </c>
      <c r="BA23" s="97" t="s">
        <v>1</v>
      </c>
      <c r="BB23" s="97" t="s">
        <v>1</v>
      </c>
      <c r="BC23" s="97" t="s">
        <v>135</v>
      </c>
      <c r="BD23" s="97" t="s">
        <v>90</v>
      </c>
    </row>
    <row r="24" spans="1:56" s="2" customFormat="1" ht="18" customHeight="1">
      <c r="A24" s="33"/>
      <c r="B24" s="34"/>
      <c r="C24" s="33"/>
      <c r="D24" s="33"/>
      <c r="E24" s="26" t="s">
        <v>33</v>
      </c>
      <c r="F24" s="33"/>
      <c r="G24" s="33"/>
      <c r="H24" s="33"/>
      <c r="I24" s="28" t="s">
        <v>25</v>
      </c>
      <c r="J24" s="26" t="s">
        <v>1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Z24" s="97" t="s">
        <v>136</v>
      </c>
      <c r="BA24" s="97" t="s">
        <v>1</v>
      </c>
      <c r="BB24" s="97" t="s">
        <v>1</v>
      </c>
      <c r="BC24" s="97" t="s">
        <v>137</v>
      </c>
      <c r="BD24" s="97" t="s">
        <v>90</v>
      </c>
    </row>
    <row r="25" spans="1:56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Z25" s="97" t="s">
        <v>138</v>
      </c>
      <c r="BA25" s="97" t="s">
        <v>1</v>
      </c>
      <c r="BB25" s="97" t="s">
        <v>1</v>
      </c>
      <c r="BC25" s="97" t="s">
        <v>139</v>
      </c>
      <c r="BD25" s="97" t="s">
        <v>90</v>
      </c>
    </row>
    <row r="26" spans="1:56" s="2" customFormat="1" ht="12" customHeight="1">
      <c r="A26" s="33"/>
      <c r="B26" s="34"/>
      <c r="C26" s="33"/>
      <c r="D26" s="28" t="s">
        <v>34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56" s="8" customFormat="1" ht="16.5" customHeight="1">
      <c r="A27" s="99"/>
      <c r="B27" s="100"/>
      <c r="C27" s="99"/>
      <c r="D27" s="99"/>
      <c r="E27" s="222" t="s">
        <v>1</v>
      </c>
      <c r="F27" s="222"/>
      <c r="G27" s="222"/>
      <c r="H27" s="222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56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56" s="2" customFormat="1" ht="6.95" customHeight="1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56" s="2" customFormat="1" ht="25.35" customHeight="1">
      <c r="A30" s="33"/>
      <c r="B30" s="34"/>
      <c r="C30" s="33"/>
      <c r="D30" s="102" t="s">
        <v>35</v>
      </c>
      <c r="E30" s="33"/>
      <c r="F30" s="33"/>
      <c r="G30" s="33"/>
      <c r="H30" s="33"/>
      <c r="I30" s="33"/>
      <c r="J30" s="75">
        <f>ROUND(J144, 2)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56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56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3" t="s">
        <v>39</v>
      </c>
      <c r="E33" s="39" t="s">
        <v>40</v>
      </c>
      <c r="F33" s="104">
        <f>ROUND((SUM(BE144:BE1077)),  2)</f>
        <v>0</v>
      </c>
      <c r="G33" s="105"/>
      <c r="H33" s="105"/>
      <c r="I33" s="106">
        <v>0.2</v>
      </c>
      <c r="J33" s="104">
        <f>ROUND(((SUM(BE144:BE1077))*I33),  2)</f>
        <v>0</v>
      </c>
      <c r="K33" s="33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9" t="s">
        <v>41</v>
      </c>
      <c r="F34" s="104">
        <f>ROUND((SUM(BF144:BF1077)),  2)</f>
        <v>0</v>
      </c>
      <c r="G34" s="105"/>
      <c r="H34" s="105"/>
      <c r="I34" s="106">
        <v>0.2</v>
      </c>
      <c r="J34" s="104">
        <f>ROUND(((SUM(BF144:BF1077))*I34), 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7">
        <f>ROUND((SUM(BG144:BG1077)),  2)</f>
        <v>0</v>
      </c>
      <c r="G35" s="33"/>
      <c r="H35" s="33"/>
      <c r="I35" s="108">
        <v>0.2</v>
      </c>
      <c r="J35" s="107">
        <f>0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7">
        <f>ROUND((SUM(BH144:BH1077)),  2)</f>
        <v>0</v>
      </c>
      <c r="G36" s="33"/>
      <c r="H36" s="33"/>
      <c r="I36" s="108">
        <v>0.2</v>
      </c>
      <c r="J36" s="107">
        <f>0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39" t="s">
        <v>44</v>
      </c>
      <c r="F37" s="104">
        <f>ROUND((SUM(BI144:BI1077)),  2)</f>
        <v>0</v>
      </c>
      <c r="G37" s="105"/>
      <c r="H37" s="105"/>
      <c r="I37" s="106">
        <v>0</v>
      </c>
      <c r="J37" s="104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9"/>
      <c r="D39" s="110" t="s">
        <v>45</v>
      </c>
      <c r="E39" s="64"/>
      <c r="F39" s="64"/>
      <c r="G39" s="111" t="s">
        <v>46</v>
      </c>
      <c r="H39" s="112" t="s">
        <v>47</v>
      </c>
      <c r="I39" s="64"/>
      <c r="J39" s="113">
        <f>SUM(J30:J37)</f>
        <v>0</v>
      </c>
      <c r="K39" s="114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5" t="s">
        <v>51</v>
      </c>
      <c r="G61" s="49" t="s">
        <v>50</v>
      </c>
      <c r="H61" s="36"/>
      <c r="I61" s="36"/>
      <c r="J61" s="116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5" t="s">
        <v>51</v>
      </c>
      <c r="G76" s="49" t="s">
        <v>50</v>
      </c>
      <c r="H76" s="36"/>
      <c r="I76" s="36"/>
      <c r="J76" s="116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140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56" t="str">
        <f>E7</f>
        <v>Tepelná ochrana, obnova a výmena strechy bytového domu</v>
      </c>
      <c r="F85" s="257"/>
      <c r="G85" s="257"/>
      <c r="H85" s="257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102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36" t="str">
        <f>E9</f>
        <v>001 - Architektonicko stavebné riešenie a statika</v>
      </c>
      <c r="F87" s="258"/>
      <c r="G87" s="258"/>
      <c r="H87" s="258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Zelený kríčok 5, Trnava</v>
      </c>
      <c r="G89" s="33"/>
      <c r="H89" s="33"/>
      <c r="I89" s="28" t="s">
        <v>20</v>
      </c>
      <c r="J89" s="59" t="str">
        <f>IF(J12="","",J12)</f>
        <v>13. 7. 2021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8" t="s">
        <v>22</v>
      </c>
      <c r="D91" s="33"/>
      <c r="E91" s="33"/>
      <c r="F91" s="26" t="str">
        <f>E15</f>
        <v>Vlastníci bytov v zast. Domová správa s.r.o.</v>
      </c>
      <c r="G91" s="33"/>
      <c r="H91" s="33"/>
      <c r="I91" s="28" t="s">
        <v>28</v>
      </c>
      <c r="J91" s="31" t="str">
        <f>E21</f>
        <v>Ing.Martin Baláž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32</v>
      </c>
      <c r="J92" s="31" t="str">
        <f>E24</f>
        <v>Ing.Igor Janečka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7" t="s">
        <v>141</v>
      </c>
      <c r="D94" s="109"/>
      <c r="E94" s="109"/>
      <c r="F94" s="109"/>
      <c r="G94" s="109"/>
      <c r="H94" s="109"/>
      <c r="I94" s="109"/>
      <c r="J94" s="118" t="s">
        <v>142</v>
      </c>
      <c r="K94" s="109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9" t="s">
        <v>143</v>
      </c>
      <c r="D96" s="33"/>
      <c r="E96" s="33"/>
      <c r="F96" s="33"/>
      <c r="G96" s="33"/>
      <c r="H96" s="33"/>
      <c r="I96" s="33"/>
      <c r="J96" s="75">
        <f>J144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144</v>
      </c>
    </row>
    <row r="97" spans="2:12" s="9" customFormat="1" ht="24.95" customHeight="1">
      <c r="B97" s="120"/>
      <c r="D97" s="121" t="s">
        <v>145</v>
      </c>
      <c r="E97" s="122"/>
      <c r="F97" s="122"/>
      <c r="G97" s="122"/>
      <c r="H97" s="122"/>
      <c r="I97" s="122"/>
      <c r="J97" s="123">
        <f>J145</f>
        <v>0</v>
      </c>
      <c r="L97" s="120"/>
    </row>
    <row r="98" spans="2:12" s="10" customFormat="1" ht="19.899999999999999" customHeight="1">
      <c r="B98" s="124"/>
      <c r="D98" s="125" t="s">
        <v>146</v>
      </c>
      <c r="E98" s="126"/>
      <c r="F98" s="126"/>
      <c r="G98" s="126"/>
      <c r="H98" s="126"/>
      <c r="I98" s="126"/>
      <c r="J98" s="127">
        <f>J146</f>
        <v>0</v>
      </c>
      <c r="L98" s="124"/>
    </row>
    <row r="99" spans="2:12" s="10" customFormat="1" ht="19.899999999999999" customHeight="1">
      <c r="B99" s="124"/>
      <c r="D99" s="125" t="s">
        <v>147</v>
      </c>
      <c r="E99" s="126"/>
      <c r="F99" s="126"/>
      <c r="G99" s="126"/>
      <c r="H99" s="126"/>
      <c r="I99" s="126"/>
      <c r="J99" s="127">
        <f>J160</f>
        <v>0</v>
      </c>
      <c r="L99" s="124"/>
    </row>
    <row r="100" spans="2:12" s="10" customFormat="1" ht="19.899999999999999" customHeight="1">
      <c r="B100" s="124"/>
      <c r="D100" s="125" t="s">
        <v>148</v>
      </c>
      <c r="E100" s="126"/>
      <c r="F100" s="126"/>
      <c r="G100" s="126"/>
      <c r="H100" s="126"/>
      <c r="I100" s="126"/>
      <c r="J100" s="127">
        <f>J164</f>
        <v>0</v>
      </c>
      <c r="L100" s="124"/>
    </row>
    <row r="101" spans="2:12" s="10" customFormat="1" ht="19.899999999999999" customHeight="1">
      <c r="B101" s="124"/>
      <c r="D101" s="125" t="s">
        <v>149</v>
      </c>
      <c r="E101" s="126"/>
      <c r="F101" s="126"/>
      <c r="G101" s="126"/>
      <c r="H101" s="126"/>
      <c r="I101" s="126"/>
      <c r="J101" s="127">
        <f>J185</f>
        <v>0</v>
      </c>
      <c r="L101" s="124"/>
    </row>
    <row r="102" spans="2:12" s="10" customFormat="1" ht="19.899999999999999" customHeight="1">
      <c r="B102" s="124"/>
      <c r="D102" s="125" t="s">
        <v>150</v>
      </c>
      <c r="E102" s="126"/>
      <c r="F102" s="126"/>
      <c r="G102" s="126"/>
      <c r="H102" s="126"/>
      <c r="I102" s="126"/>
      <c r="J102" s="127">
        <f>J219</f>
        <v>0</v>
      </c>
      <c r="L102" s="124"/>
    </row>
    <row r="103" spans="2:12" s="10" customFormat="1" ht="19.899999999999999" customHeight="1">
      <c r="B103" s="124"/>
      <c r="D103" s="125" t="s">
        <v>151</v>
      </c>
      <c r="E103" s="126"/>
      <c r="F103" s="126"/>
      <c r="G103" s="126"/>
      <c r="H103" s="126"/>
      <c r="I103" s="126"/>
      <c r="J103" s="127">
        <f>J228</f>
        <v>0</v>
      </c>
      <c r="L103" s="124"/>
    </row>
    <row r="104" spans="2:12" s="10" customFormat="1" ht="19.899999999999999" customHeight="1">
      <c r="B104" s="124"/>
      <c r="D104" s="125" t="s">
        <v>152</v>
      </c>
      <c r="E104" s="126"/>
      <c r="F104" s="126"/>
      <c r="G104" s="126"/>
      <c r="H104" s="126"/>
      <c r="I104" s="126"/>
      <c r="J104" s="127">
        <f>J391</f>
        <v>0</v>
      </c>
      <c r="L104" s="124"/>
    </row>
    <row r="105" spans="2:12" s="9" customFormat="1" ht="24.95" customHeight="1">
      <c r="B105" s="120"/>
      <c r="D105" s="121" t="s">
        <v>153</v>
      </c>
      <c r="E105" s="122"/>
      <c r="F105" s="122"/>
      <c r="G105" s="122"/>
      <c r="H105" s="122"/>
      <c r="I105" s="122"/>
      <c r="J105" s="123">
        <f>J665</f>
        <v>0</v>
      </c>
      <c r="L105" s="120"/>
    </row>
    <row r="106" spans="2:12" s="10" customFormat="1" ht="19.899999999999999" customHeight="1">
      <c r="B106" s="124"/>
      <c r="D106" s="125" t="s">
        <v>154</v>
      </c>
      <c r="E106" s="126"/>
      <c r="F106" s="126"/>
      <c r="G106" s="126"/>
      <c r="H106" s="126"/>
      <c r="I106" s="126"/>
      <c r="J106" s="127">
        <f>J666</f>
        <v>0</v>
      </c>
      <c r="L106" s="124"/>
    </row>
    <row r="107" spans="2:12" s="10" customFormat="1" ht="19.899999999999999" customHeight="1">
      <c r="B107" s="124"/>
      <c r="D107" s="125" t="s">
        <v>155</v>
      </c>
      <c r="E107" s="126"/>
      <c r="F107" s="126"/>
      <c r="G107" s="126"/>
      <c r="H107" s="126"/>
      <c r="I107" s="126"/>
      <c r="J107" s="127">
        <f>J675</f>
        <v>0</v>
      </c>
      <c r="L107" s="124"/>
    </row>
    <row r="108" spans="2:12" s="10" customFormat="1" ht="19.899999999999999" customHeight="1">
      <c r="B108" s="124"/>
      <c r="D108" s="125" t="s">
        <v>156</v>
      </c>
      <c r="E108" s="126"/>
      <c r="F108" s="126"/>
      <c r="G108" s="126"/>
      <c r="H108" s="126"/>
      <c r="I108" s="126"/>
      <c r="J108" s="127">
        <f>J702</f>
        <v>0</v>
      </c>
      <c r="L108" s="124"/>
    </row>
    <row r="109" spans="2:12" s="10" customFormat="1" ht="19.899999999999999" customHeight="1">
      <c r="B109" s="124"/>
      <c r="D109" s="125" t="s">
        <v>157</v>
      </c>
      <c r="E109" s="126"/>
      <c r="F109" s="126"/>
      <c r="G109" s="126"/>
      <c r="H109" s="126"/>
      <c r="I109" s="126"/>
      <c r="J109" s="127">
        <f>J725</f>
        <v>0</v>
      </c>
      <c r="L109" s="124"/>
    </row>
    <row r="110" spans="2:12" s="10" customFormat="1" ht="19.899999999999999" customHeight="1">
      <c r="B110" s="124"/>
      <c r="D110" s="125" t="s">
        <v>158</v>
      </c>
      <c r="E110" s="126"/>
      <c r="F110" s="126"/>
      <c r="G110" s="126"/>
      <c r="H110" s="126"/>
      <c r="I110" s="126"/>
      <c r="J110" s="127">
        <f>J729</f>
        <v>0</v>
      </c>
      <c r="L110" s="124"/>
    </row>
    <row r="111" spans="2:12" s="10" customFormat="1" ht="19.899999999999999" customHeight="1">
      <c r="B111" s="124"/>
      <c r="D111" s="125" t="s">
        <v>159</v>
      </c>
      <c r="E111" s="126"/>
      <c r="F111" s="126"/>
      <c r="G111" s="126"/>
      <c r="H111" s="126"/>
      <c r="I111" s="126"/>
      <c r="J111" s="127">
        <f>J786</f>
        <v>0</v>
      </c>
      <c r="L111" s="124"/>
    </row>
    <row r="112" spans="2:12" s="10" customFormat="1" ht="19.899999999999999" customHeight="1">
      <c r="B112" s="124"/>
      <c r="D112" s="125" t="s">
        <v>160</v>
      </c>
      <c r="E112" s="126"/>
      <c r="F112" s="126"/>
      <c r="G112" s="126"/>
      <c r="H112" s="126"/>
      <c r="I112" s="126"/>
      <c r="J112" s="127">
        <f>J832</f>
        <v>0</v>
      </c>
      <c r="L112" s="124"/>
    </row>
    <row r="113" spans="1:31" s="10" customFormat="1" ht="19.899999999999999" customHeight="1">
      <c r="B113" s="124"/>
      <c r="D113" s="125" t="s">
        <v>161</v>
      </c>
      <c r="E113" s="126"/>
      <c r="F113" s="126"/>
      <c r="G113" s="126"/>
      <c r="H113" s="126"/>
      <c r="I113" s="126"/>
      <c r="J113" s="127">
        <f>J855</f>
        <v>0</v>
      </c>
      <c r="L113" s="124"/>
    </row>
    <row r="114" spans="1:31" s="10" customFormat="1" ht="19.899999999999999" customHeight="1">
      <c r="B114" s="124"/>
      <c r="D114" s="125" t="s">
        <v>162</v>
      </c>
      <c r="E114" s="126"/>
      <c r="F114" s="126"/>
      <c r="G114" s="126"/>
      <c r="H114" s="126"/>
      <c r="I114" s="126"/>
      <c r="J114" s="127">
        <f>J879</f>
        <v>0</v>
      </c>
      <c r="L114" s="124"/>
    </row>
    <row r="115" spans="1:31" s="10" customFormat="1" ht="19.899999999999999" customHeight="1">
      <c r="B115" s="124"/>
      <c r="D115" s="125" t="s">
        <v>163</v>
      </c>
      <c r="E115" s="126"/>
      <c r="F115" s="126"/>
      <c r="G115" s="126"/>
      <c r="H115" s="126"/>
      <c r="I115" s="126"/>
      <c r="J115" s="127">
        <f>J938</f>
        <v>0</v>
      </c>
      <c r="L115" s="124"/>
    </row>
    <row r="116" spans="1:31" s="10" customFormat="1" ht="19.899999999999999" customHeight="1">
      <c r="B116" s="124"/>
      <c r="D116" s="125" t="s">
        <v>164</v>
      </c>
      <c r="E116" s="126"/>
      <c r="F116" s="126"/>
      <c r="G116" s="126"/>
      <c r="H116" s="126"/>
      <c r="I116" s="126"/>
      <c r="J116" s="127">
        <f>J941</f>
        <v>0</v>
      </c>
      <c r="L116" s="124"/>
    </row>
    <row r="117" spans="1:31" s="10" customFormat="1" ht="19.899999999999999" customHeight="1">
      <c r="B117" s="124"/>
      <c r="D117" s="125" t="s">
        <v>165</v>
      </c>
      <c r="E117" s="126"/>
      <c r="F117" s="126"/>
      <c r="G117" s="126"/>
      <c r="H117" s="126"/>
      <c r="I117" s="126"/>
      <c r="J117" s="127">
        <f>J953</f>
        <v>0</v>
      </c>
      <c r="L117" s="124"/>
    </row>
    <row r="118" spans="1:31" s="10" customFormat="1" ht="19.899999999999999" customHeight="1">
      <c r="B118" s="124"/>
      <c r="D118" s="125" t="s">
        <v>166</v>
      </c>
      <c r="E118" s="126"/>
      <c r="F118" s="126"/>
      <c r="G118" s="126"/>
      <c r="H118" s="126"/>
      <c r="I118" s="126"/>
      <c r="J118" s="127">
        <f>J962</f>
        <v>0</v>
      </c>
      <c r="L118" s="124"/>
    </row>
    <row r="119" spans="1:31" s="10" customFormat="1" ht="19.899999999999999" customHeight="1">
      <c r="B119" s="124"/>
      <c r="D119" s="125" t="s">
        <v>167</v>
      </c>
      <c r="E119" s="126"/>
      <c r="F119" s="126"/>
      <c r="G119" s="126"/>
      <c r="H119" s="126"/>
      <c r="I119" s="126"/>
      <c r="J119" s="127">
        <f>J995</f>
        <v>0</v>
      </c>
      <c r="L119" s="124"/>
    </row>
    <row r="120" spans="1:31" s="9" customFormat="1" ht="24.95" customHeight="1">
      <c r="B120" s="120"/>
      <c r="D120" s="121" t="s">
        <v>168</v>
      </c>
      <c r="E120" s="122"/>
      <c r="F120" s="122"/>
      <c r="G120" s="122"/>
      <c r="H120" s="122"/>
      <c r="I120" s="122"/>
      <c r="J120" s="123">
        <f>J1066</f>
        <v>0</v>
      </c>
      <c r="L120" s="120"/>
    </row>
    <row r="121" spans="1:31" s="10" customFormat="1" ht="19.899999999999999" customHeight="1">
      <c r="B121" s="124"/>
      <c r="D121" s="125" t="s">
        <v>169</v>
      </c>
      <c r="E121" s="126"/>
      <c r="F121" s="126"/>
      <c r="G121" s="126"/>
      <c r="H121" s="126"/>
      <c r="I121" s="126"/>
      <c r="J121" s="127">
        <f>J1067</f>
        <v>0</v>
      </c>
      <c r="L121" s="124"/>
    </row>
    <row r="122" spans="1:31" s="9" customFormat="1" ht="24.95" customHeight="1">
      <c r="B122" s="120"/>
      <c r="D122" s="121" t="s">
        <v>170</v>
      </c>
      <c r="E122" s="122"/>
      <c r="F122" s="122"/>
      <c r="G122" s="122"/>
      <c r="H122" s="122"/>
      <c r="I122" s="122"/>
      <c r="J122" s="123">
        <f>J1070</f>
        <v>0</v>
      </c>
      <c r="L122" s="120"/>
    </row>
    <row r="123" spans="1:31" s="9" customFormat="1" ht="24.95" customHeight="1">
      <c r="B123" s="120"/>
      <c r="D123" s="121" t="s">
        <v>171</v>
      </c>
      <c r="E123" s="122"/>
      <c r="F123" s="122"/>
      <c r="G123" s="122"/>
      <c r="H123" s="122"/>
      <c r="I123" s="122"/>
      <c r="J123" s="123">
        <f>J1075</f>
        <v>0</v>
      </c>
      <c r="L123" s="120"/>
    </row>
    <row r="124" spans="1:31" s="10" customFormat="1" ht="19.899999999999999" customHeight="1">
      <c r="B124" s="124"/>
      <c r="D124" s="125" t="s">
        <v>172</v>
      </c>
      <c r="E124" s="126"/>
      <c r="F124" s="126"/>
      <c r="G124" s="126"/>
      <c r="H124" s="126"/>
      <c r="I124" s="126"/>
      <c r="J124" s="127">
        <f>J1076</f>
        <v>0</v>
      </c>
      <c r="L124" s="124"/>
    </row>
    <row r="125" spans="1:31" s="2" customFormat="1" ht="21.7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6.95" customHeight="1">
      <c r="A126" s="33"/>
      <c r="B126" s="51"/>
      <c r="C126" s="52"/>
      <c r="D126" s="52"/>
      <c r="E126" s="52"/>
      <c r="F126" s="52"/>
      <c r="G126" s="52"/>
      <c r="H126" s="52"/>
      <c r="I126" s="52"/>
      <c r="J126" s="52"/>
      <c r="K126" s="52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30" spans="1:63" s="2" customFormat="1" ht="6.95" customHeight="1">
      <c r="A130" s="33"/>
      <c r="B130" s="53"/>
      <c r="C130" s="54"/>
      <c r="D130" s="54"/>
      <c r="E130" s="54"/>
      <c r="F130" s="54"/>
      <c r="G130" s="54"/>
      <c r="H130" s="54"/>
      <c r="I130" s="54"/>
      <c r="J130" s="54"/>
      <c r="K130" s="54"/>
      <c r="L130" s="46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3" s="2" customFormat="1" ht="24.95" customHeight="1">
      <c r="A131" s="33"/>
      <c r="B131" s="34"/>
      <c r="C131" s="22" t="s">
        <v>173</v>
      </c>
      <c r="D131" s="33"/>
      <c r="E131" s="33"/>
      <c r="F131" s="33"/>
      <c r="G131" s="33"/>
      <c r="H131" s="33"/>
      <c r="I131" s="33"/>
      <c r="J131" s="33"/>
      <c r="K131" s="33"/>
      <c r="L131" s="46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3" s="2" customFormat="1" ht="6.95" customHeight="1">
      <c r="A132" s="33"/>
      <c r="B132" s="34"/>
      <c r="C132" s="33"/>
      <c r="D132" s="33"/>
      <c r="E132" s="33"/>
      <c r="F132" s="33"/>
      <c r="G132" s="33"/>
      <c r="H132" s="33"/>
      <c r="I132" s="33"/>
      <c r="J132" s="33"/>
      <c r="K132" s="33"/>
      <c r="L132" s="46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3" s="2" customFormat="1" ht="12" customHeight="1">
      <c r="A133" s="33"/>
      <c r="B133" s="34"/>
      <c r="C133" s="28" t="s">
        <v>14</v>
      </c>
      <c r="D133" s="33"/>
      <c r="E133" s="33"/>
      <c r="F133" s="33"/>
      <c r="G133" s="33"/>
      <c r="H133" s="33"/>
      <c r="I133" s="33"/>
      <c r="J133" s="33"/>
      <c r="K133" s="33"/>
      <c r="L133" s="46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3" s="2" customFormat="1" ht="16.5" customHeight="1">
      <c r="A134" s="33"/>
      <c r="B134" s="34"/>
      <c r="C134" s="33"/>
      <c r="D134" s="33"/>
      <c r="E134" s="256" t="str">
        <f>E7</f>
        <v>Tepelná ochrana, obnova a výmena strechy bytového domu</v>
      </c>
      <c r="F134" s="257"/>
      <c r="G134" s="257"/>
      <c r="H134" s="257"/>
      <c r="I134" s="33"/>
      <c r="J134" s="33"/>
      <c r="K134" s="33"/>
      <c r="L134" s="46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3" s="2" customFormat="1" ht="12" customHeight="1">
      <c r="A135" s="33"/>
      <c r="B135" s="34"/>
      <c r="C135" s="28" t="s">
        <v>102</v>
      </c>
      <c r="D135" s="33"/>
      <c r="E135" s="33"/>
      <c r="F135" s="33"/>
      <c r="G135" s="33"/>
      <c r="H135" s="33"/>
      <c r="I135" s="33"/>
      <c r="J135" s="33"/>
      <c r="K135" s="33"/>
      <c r="L135" s="46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1:63" s="2" customFormat="1" ht="16.5" customHeight="1">
      <c r="A136" s="33"/>
      <c r="B136" s="34"/>
      <c r="C136" s="33"/>
      <c r="D136" s="33"/>
      <c r="E136" s="236" t="str">
        <f>E9</f>
        <v>001 - Architektonicko stavebné riešenie a statika</v>
      </c>
      <c r="F136" s="258"/>
      <c r="G136" s="258"/>
      <c r="H136" s="258"/>
      <c r="I136" s="33"/>
      <c r="J136" s="33"/>
      <c r="K136" s="33"/>
      <c r="L136" s="46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  <row r="137" spans="1:63" s="2" customFormat="1" ht="6.95" customHeight="1">
      <c r="A137" s="33"/>
      <c r="B137" s="34"/>
      <c r="C137" s="33"/>
      <c r="D137" s="33"/>
      <c r="E137" s="33"/>
      <c r="F137" s="33"/>
      <c r="G137" s="33"/>
      <c r="H137" s="33"/>
      <c r="I137" s="33"/>
      <c r="J137" s="33"/>
      <c r="K137" s="33"/>
      <c r="L137" s="46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</row>
    <row r="138" spans="1:63" s="2" customFormat="1" ht="12" customHeight="1">
      <c r="A138" s="33"/>
      <c r="B138" s="34"/>
      <c r="C138" s="28" t="s">
        <v>18</v>
      </c>
      <c r="D138" s="33"/>
      <c r="E138" s="33"/>
      <c r="F138" s="26" t="str">
        <f>F12</f>
        <v>Zelený kríčok 5, Trnava</v>
      </c>
      <c r="G138" s="33"/>
      <c r="H138" s="33"/>
      <c r="I138" s="28" t="s">
        <v>20</v>
      </c>
      <c r="J138" s="59" t="str">
        <f>IF(J12="","",J12)</f>
        <v>13. 7. 2021</v>
      </c>
      <c r="K138" s="33"/>
      <c r="L138" s="46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</row>
    <row r="139" spans="1:63" s="2" customFormat="1" ht="6.95" customHeight="1">
      <c r="A139" s="33"/>
      <c r="B139" s="34"/>
      <c r="C139" s="33"/>
      <c r="D139" s="33"/>
      <c r="E139" s="33"/>
      <c r="F139" s="33"/>
      <c r="G139" s="33"/>
      <c r="H139" s="33"/>
      <c r="I139" s="33"/>
      <c r="J139" s="33"/>
      <c r="K139" s="33"/>
      <c r="L139" s="46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</row>
    <row r="140" spans="1:63" s="2" customFormat="1" ht="15.2" customHeight="1">
      <c r="A140" s="33"/>
      <c r="B140" s="34"/>
      <c r="C140" s="28" t="s">
        <v>22</v>
      </c>
      <c r="D140" s="33"/>
      <c r="E140" s="33"/>
      <c r="F140" s="26" t="str">
        <f>E15</f>
        <v>Vlastníci bytov v zast. Domová správa s.r.o.</v>
      </c>
      <c r="G140" s="33"/>
      <c r="H140" s="33"/>
      <c r="I140" s="28" t="s">
        <v>28</v>
      </c>
      <c r="J140" s="31" t="str">
        <f>E21</f>
        <v>Ing.Martin Baláž</v>
      </c>
      <c r="K140" s="33"/>
      <c r="L140" s="46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</row>
    <row r="141" spans="1:63" s="2" customFormat="1" ht="15.2" customHeight="1">
      <c r="A141" s="33"/>
      <c r="B141" s="34"/>
      <c r="C141" s="28" t="s">
        <v>26</v>
      </c>
      <c r="D141" s="33"/>
      <c r="E141" s="33"/>
      <c r="F141" s="26" t="str">
        <f>IF(E18="","",E18)</f>
        <v>Vyplň údaj</v>
      </c>
      <c r="G141" s="33"/>
      <c r="H141" s="33"/>
      <c r="I141" s="28" t="s">
        <v>32</v>
      </c>
      <c r="J141" s="31" t="str">
        <f>E24</f>
        <v>Ing.Igor Janečka</v>
      </c>
      <c r="K141" s="33"/>
      <c r="L141" s="46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</row>
    <row r="142" spans="1:63" s="2" customFormat="1" ht="10.35" customHeight="1">
      <c r="A142" s="33"/>
      <c r="B142" s="34"/>
      <c r="C142" s="33"/>
      <c r="D142" s="33"/>
      <c r="E142" s="33"/>
      <c r="F142" s="33"/>
      <c r="G142" s="33"/>
      <c r="H142" s="33"/>
      <c r="I142" s="33"/>
      <c r="J142" s="33"/>
      <c r="K142" s="33"/>
      <c r="L142" s="46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</row>
    <row r="143" spans="1:63" s="11" customFormat="1" ht="29.25" customHeight="1">
      <c r="A143" s="128"/>
      <c r="B143" s="129"/>
      <c r="C143" s="130" t="s">
        <v>174</v>
      </c>
      <c r="D143" s="131" t="s">
        <v>60</v>
      </c>
      <c r="E143" s="131" t="s">
        <v>56</v>
      </c>
      <c r="F143" s="131" t="s">
        <v>57</v>
      </c>
      <c r="G143" s="131" t="s">
        <v>175</v>
      </c>
      <c r="H143" s="131" t="s">
        <v>176</v>
      </c>
      <c r="I143" s="131" t="s">
        <v>177</v>
      </c>
      <c r="J143" s="132" t="s">
        <v>142</v>
      </c>
      <c r="K143" s="133" t="s">
        <v>178</v>
      </c>
      <c r="L143" s="134"/>
      <c r="M143" s="66" t="s">
        <v>1</v>
      </c>
      <c r="N143" s="67" t="s">
        <v>39</v>
      </c>
      <c r="O143" s="67" t="s">
        <v>179</v>
      </c>
      <c r="P143" s="67" t="s">
        <v>180</v>
      </c>
      <c r="Q143" s="67" t="s">
        <v>181</v>
      </c>
      <c r="R143" s="67" t="s">
        <v>182</v>
      </c>
      <c r="S143" s="67" t="s">
        <v>183</v>
      </c>
      <c r="T143" s="68" t="s">
        <v>184</v>
      </c>
      <c r="U143" s="128"/>
      <c r="V143" s="128"/>
      <c r="W143" s="128"/>
      <c r="X143" s="128"/>
      <c r="Y143" s="128"/>
      <c r="Z143" s="128"/>
      <c r="AA143" s="128"/>
      <c r="AB143" s="128"/>
      <c r="AC143" s="128"/>
      <c r="AD143" s="128"/>
      <c r="AE143" s="128"/>
    </row>
    <row r="144" spans="1:63" s="2" customFormat="1" ht="22.9" customHeight="1">
      <c r="A144" s="33"/>
      <c r="B144" s="34"/>
      <c r="C144" s="73" t="s">
        <v>143</v>
      </c>
      <c r="D144" s="33"/>
      <c r="E144" s="33"/>
      <c r="F144" s="33"/>
      <c r="G144" s="33"/>
      <c r="H144" s="33"/>
      <c r="I144" s="33"/>
      <c r="J144" s="135">
        <f>BK144</f>
        <v>0</v>
      </c>
      <c r="K144" s="33"/>
      <c r="L144" s="34"/>
      <c r="M144" s="69"/>
      <c r="N144" s="60"/>
      <c r="O144" s="70"/>
      <c r="P144" s="136">
        <f>P145+P665+P1066+P1070+P1075</f>
        <v>0</v>
      </c>
      <c r="Q144" s="70"/>
      <c r="R144" s="136">
        <f>R145+R665+R1066+R1070+R1075</f>
        <v>202.96492515999998</v>
      </c>
      <c r="S144" s="70"/>
      <c r="T144" s="137">
        <f>T145+T665+T1066+T1070+T1075</f>
        <v>190.89031822999999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T144" s="18" t="s">
        <v>74</v>
      </c>
      <c r="AU144" s="18" t="s">
        <v>144</v>
      </c>
      <c r="BK144" s="138">
        <f>BK145+BK665+BK1066+BK1070+BK1075</f>
        <v>0</v>
      </c>
    </row>
    <row r="145" spans="1:65" s="12" customFormat="1" ht="25.9" customHeight="1">
      <c r="B145" s="139"/>
      <c r="D145" s="140" t="s">
        <v>74</v>
      </c>
      <c r="E145" s="141" t="s">
        <v>185</v>
      </c>
      <c r="F145" s="141" t="s">
        <v>186</v>
      </c>
      <c r="I145" s="142"/>
      <c r="J145" s="143">
        <f>BK145</f>
        <v>0</v>
      </c>
      <c r="L145" s="139"/>
      <c r="M145" s="144"/>
      <c r="N145" s="145"/>
      <c r="O145" s="145"/>
      <c r="P145" s="146">
        <f>P146+P160+P164+P185+P219+P228+P391</f>
        <v>0</v>
      </c>
      <c r="Q145" s="145"/>
      <c r="R145" s="146">
        <f>R146+R160+R164+R185+R219+R228+R391</f>
        <v>149.14106378999998</v>
      </c>
      <c r="S145" s="145"/>
      <c r="T145" s="147">
        <f>T146+T160+T164+T185+T219+T228+T391</f>
        <v>157.84061143</v>
      </c>
      <c r="AR145" s="140" t="s">
        <v>83</v>
      </c>
      <c r="AT145" s="148" t="s">
        <v>74</v>
      </c>
      <c r="AU145" s="148" t="s">
        <v>75</v>
      </c>
      <c r="AY145" s="140" t="s">
        <v>187</v>
      </c>
      <c r="BK145" s="149">
        <f>BK146+BK160+BK164+BK185+BK219+BK228+BK391</f>
        <v>0</v>
      </c>
    </row>
    <row r="146" spans="1:65" s="12" customFormat="1" ht="22.9" customHeight="1">
      <c r="B146" s="139"/>
      <c r="D146" s="140" t="s">
        <v>74</v>
      </c>
      <c r="E146" s="150" t="s">
        <v>83</v>
      </c>
      <c r="F146" s="150" t="s">
        <v>188</v>
      </c>
      <c r="I146" s="142"/>
      <c r="J146" s="151">
        <f>BK146</f>
        <v>0</v>
      </c>
      <c r="L146" s="139"/>
      <c r="M146" s="144"/>
      <c r="N146" s="145"/>
      <c r="O146" s="145"/>
      <c r="P146" s="146">
        <f>SUM(P147:P159)</f>
        <v>0</v>
      </c>
      <c r="Q146" s="145"/>
      <c r="R146" s="146">
        <f>SUM(R147:R159)</f>
        <v>0</v>
      </c>
      <c r="S146" s="145"/>
      <c r="T146" s="147">
        <f>SUM(T147:T159)</f>
        <v>7.1912249999999993</v>
      </c>
      <c r="AR146" s="140" t="s">
        <v>83</v>
      </c>
      <c r="AT146" s="148" t="s">
        <v>74</v>
      </c>
      <c r="AU146" s="148" t="s">
        <v>83</v>
      </c>
      <c r="AY146" s="140" t="s">
        <v>187</v>
      </c>
      <c r="BK146" s="149">
        <f>SUM(BK147:BK159)</f>
        <v>0</v>
      </c>
    </row>
    <row r="147" spans="1:65" s="2" customFormat="1" ht="33" customHeight="1">
      <c r="A147" s="33"/>
      <c r="B147" s="152"/>
      <c r="C147" s="153" t="s">
        <v>83</v>
      </c>
      <c r="D147" s="153" t="s">
        <v>189</v>
      </c>
      <c r="E147" s="154" t="s">
        <v>190</v>
      </c>
      <c r="F147" s="155" t="s">
        <v>191</v>
      </c>
      <c r="G147" s="156" t="s">
        <v>192</v>
      </c>
      <c r="H147" s="157">
        <v>15.465</v>
      </c>
      <c r="I147" s="158"/>
      <c r="J147" s="157">
        <f>ROUND(I147*H147,3)</f>
        <v>0</v>
      </c>
      <c r="K147" s="159"/>
      <c r="L147" s="34"/>
      <c r="M147" s="160" t="s">
        <v>1</v>
      </c>
      <c r="N147" s="161" t="s">
        <v>41</v>
      </c>
      <c r="O147" s="62"/>
      <c r="P147" s="162">
        <f>O147*H147</f>
        <v>0</v>
      </c>
      <c r="Q147" s="162">
        <v>0</v>
      </c>
      <c r="R147" s="162">
        <f>Q147*H147</f>
        <v>0</v>
      </c>
      <c r="S147" s="162">
        <v>0.22500000000000001</v>
      </c>
      <c r="T147" s="163">
        <f>S147*H147</f>
        <v>3.479625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4" t="s">
        <v>193</v>
      </c>
      <c r="AT147" s="164" t="s">
        <v>189</v>
      </c>
      <c r="AU147" s="164" t="s">
        <v>90</v>
      </c>
      <c r="AY147" s="18" t="s">
        <v>187</v>
      </c>
      <c r="BE147" s="165">
        <f>IF(N147="základná",J147,0)</f>
        <v>0</v>
      </c>
      <c r="BF147" s="165">
        <f>IF(N147="znížená",J147,0)</f>
        <v>0</v>
      </c>
      <c r="BG147" s="165">
        <f>IF(N147="zákl. prenesená",J147,0)</f>
        <v>0</v>
      </c>
      <c r="BH147" s="165">
        <f>IF(N147="zníž. prenesená",J147,0)</f>
        <v>0</v>
      </c>
      <c r="BI147" s="165">
        <f>IF(N147="nulová",J147,0)</f>
        <v>0</v>
      </c>
      <c r="BJ147" s="18" t="s">
        <v>90</v>
      </c>
      <c r="BK147" s="166">
        <f>ROUND(I147*H147,3)</f>
        <v>0</v>
      </c>
      <c r="BL147" s="18" t="s">
        <v>193</v>
      </c>
      <c r="BM147" s="164" t="s">
        <v>194</v>
      </c>
    </row>
    <row r="148" spans="1:65" s="13" customFormat="1" ht="11.25">
      <c r="B148" s="167"/>
      <c r="D148" s="168" t="s">
        <v>195</v>
      </c>
      <c r="E148" s="169" t="s">
        <v>1</v>
      </c>
      <c r="F148" s="170" t="s">
        <v>196</v>
      </c>
      <c r="H148" s="169" t="s">
        <v>1</v>
      </c>
      <c r="I148" s="171"/>
      <c r="L148" s="167"/>
      <c r="M148" s="172"/>
      <c r="N148" s="173"/>
      <c r="O148" s="173"/>
      <c r="P148" s="173"/>
      <c r="Q148" s="173"/>
      <c r="R148" s="173"/>
      <c r="S148" s="173"/>
      <c r="T148" s="174"/>
      <c r="AT148" s="169" t="s">
        <v>195</v>
      </c>
      <c r="AU148" s="169" t="s">
        <v>90</v>
      </c>
      <c r="AV148" s="13" t="s">
        <v>83</v>
      </c>
      <c r="AW148" s="13" t="s">
        <v>30</v>
      </c>
      <c r="AX148" s="13" t="s">
        <v>75</v>
      </c>
      <c r="AY148" s="169" t="s">
        <v>187</v>
      </c>
    </row>
    <row r="149" spans="1:65" s="14" customFormat="1" ht="11.25">
      <c r="B149" s="175"/>
      <c r="D149" s="168" t="s">
        <v>195</v>
      </c>
      <c r="E149" s="176" t="s">
        <v>1</v>
      </c>
      <c r="F149" s="177" t="s">
        <v>197</v>
      </c>
      <c r="H149" s="178">
        <v>15.465</v>
      </c>
      <c r="I149" s="179"/>
      <c r="L149" s="175"/>
      <c r="M149" s="180"/>
      <c r="N149" s="181"/>
      <c r="O149" s="181"/>
      <c r="P149" s="181"/>
      <c r="Q149" s="181"/>
      <c r="R149" s="181"/>
      <c r="S149" s="181"/>
      <c r="T149" s="182"/>
      <c r="AT149" s="176" t="s">
        <v>195</v>
      </c>
      <c r="AU149" s="176" t="s">
        <v>90</v>
      </c>
      <c r="AV149" s="14" t="s">
        <v>90</v>
      </c>
      <c r="AW149" s="14" t="s">
        <v>30</v>
      </c>
      <c r="AX149" s="14" t="s">
        <v>83</v>
      </c>
      <c r="AY149" s="176" t="s">
        <v>187</v>
      </c>
    </row>
    <row r="150" spans="1:65" s="2" customFormat="1" ht="24.2" customHeight="1">
      <c r="A150" s="33"/>
      <c r="B150" s="152"/>
      <c r="C150" s="153" t="s">
        <v>90</v>
      </c>
      <c r="D150" s="153" t="s">
        <v>189</v>
      </c>
      <c r="E150" s="154" t="s">
        <v>198</v>
      </c>
      <c r="F150" s="155" t="s">
        <v>199</v>
      </c>
      <c r="G150" s="156" t="s">
        <v>192</v>
      </c>
      <c r="H150" s="157">
        <v>15.465</v>
      </c>
      <c r="I150" s="158"/>
      <c r="J150" s="157">
        <f>ROUND(I150*H150,3)</f>
        <v>0</v>
      </c>
      <c r="K150" s="159"/>
      <c r="L150" s="34"/>
      <c r="M150" s="160" t="s">
        <v>1</v>
      </c>
      <c r="N150" s="161" t="s">
        <v>41</v>
      </c>
      <c r="O150" s="62"/>
      <c r="P150" s="162">
        <f>O150*H150</f>
        <v>0</v>
      </c>
      <c r="Q150" s="162">
        <v>0</v>
      </c>
      <c r="R150" s="162">
        <f>Q150*H150</f>
        <v>0</v>
      </c>
      <c r="S150" s="162">
        <v>0.24</v>
      </c>
      <c r="T150" s="163">
        <f>S150*H150</f>
        <v>3.7115999999999998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4" t="s">
        <v>193</v>
      </c>
      <c r="AT150" s="164" t="s">
        <v>189</v>
      </c>
      <c r="AU150" s="164" t="s">
        <v>90</v>
      </c>
      <c r="AY150" s="18" t="s">
        <v>187</v>
      </c>
      <c r="BE150" s="165">
        <f>IF(N150="základná",J150,0)</f>
        <v>0</v>
      </c>
      <c r="BF150" s="165">
        <f>IF(N150="znížená",J150,0)</f>
        <v>0</v>
      </c>
      <c r="BG150" s="165">
        <f>IF(N150="zákl. prenesená",J150,0)</f>
        <v>0</v>
      </c>
      <c r="BH150" s="165">
        <f>IF(N150="zníž. prenesená",J150,0)</f>
        <v>0</v>
      </c>
      <c r="BI150" s="165">
        <f>IF(N150="nulová",J150,0)</f>
        <v>0</v>
      </c>
      <c r="BJ150" s="18" t="s">
        <v>90</v>
      </c>
      <c r="BK150" s="166">
        <f>ROUND(I150*H150,3)</f>
        <v>0</v>
      </c>
      <c r="BL150" s="18" t="s">
        <v>193</v>
      </c>
      <c r="BM150" s="164" t="s">
        <v>200</v>
      </c>
    </row>
    <row r="151" spans="1:65" s="13" customFormat="1" ht="11.25">
      <c r="B151" s="167"/>
      <c r="D151" s="168" t="s">
        <v>195</v>
      </c>
      <c r="E151" s="169" t="s">
        <v>1</v>
      </c>
      <c r="F151" s="170" t="s">
        <v>196</v>
      </c>
      <c r="H151" s="169" t="s">
        <v>1</v>
      </c>
      <c r="I151" s="171"/>
      <c r="L151" s="167"/>
      <c r="M151" s="172"/>
      <c r="N151" s="173"/>
      <c r="O151" s="173"/>
      <c r="P151" s="173"/>
      <c r="Q151" s="173"/>
      <c r="R151" s="173"/>
      <c r="S151" s="173"/>
      <c r="T151" s="174"/>
      <c r="AT151" s="169" t="s">
        <v>195</v>
      </c>
      <c r="AU151" s="169" t="s">
        <v>90</v>
      </c>
      <c r="AV151" s="13" t="s">
        <v>83</v>
      </c>
      <c r="AW151" s="13" t="s">
        <v>30</v>
      </c>
      <c r="AX151" s="13" t="s">
        <v>75</v>
      </c>
      <c r="AY151" s="169" t="s">
        <v>187</v>
      </c>
    </row>
    <row r="152" spans="1:65" s="14" customFormat="1" ht="11.25">
      <c r="B152" s="175"/>
      <c r="D152" s="168" t="s">
        <v>195</v>
      </c>
      <c r="E152" s="176" t="s">
        <v>1</v>
      </c>
      <c r="F152" s="177" t="s">
        <v>197</v>
      </c>
      <c r="H152" s="178">
        <v>15.465</v>
      </c>
      <c r="I152" s="179"/>
      <c r="L152" s="175"/>
      <c r="M152" s="180"/>
      <c r="N152" s="181"/>
      <c r="O152" s="181"/>
      <c r="P152" s="181"/>
      <c r="Q152" s="181"/>
      <c r="R152" s="181"/>
      <c r="S152" s="181"/>
      <c r="T152" s="182"/>
      <c r="AT152" s="176" t="s">
        <v>195</v>
      </c>
      <c r="AU152" s="176" t="s">
        <v>90</v>
      </c>
      <c r="AV152" s="14" t="s">
        <v>90</v>
      </c>
      <c r="AW152" s="14" t="s">
        <v>30</v>
      </c>
      <c r="AX152" s="14" t="s">
        <v>83</v>
      </c>
      <c r="AY152" s="176" t="s">
        <v>187</v>
      </c>
    </row>
    <row r="153" spans="1:65" s="2" customFormat="1" ht="21.75" customHeight="1">
      <c r="A153" s="33"/>
      <c r="B153" s="152"/>
      <c r="C153" s="153" t="s">
        <v>201</v>
      </c>
      <c r="D153" s="153" t="s">
        <v>189</v>
      </c>
      <c r="E153" s="154" t="s">
        <v>202</v>
      </c>
      <c r="F153" s="155" t="s">
        <v>203</v>
      </c>
      <c r="G153" s="156" t="s">
        <v>204</v>
      </c>
      <c r="H153" s="157">
        <v>0.432</v>
      </c>
      <c r="I153" s="158"/>
      <c r="J153" s="157">
        <f>ROUND(I153*H153,3)</f>
        <v>0</v>
      </c>
      <c r="K153" s="159"/>
      <c r="L153" s="34"/>
      <c r="M153" s="160" t="s">
        <v>1</v>
      </c>
      <c r="N153" s="161" t="s">
        <v>41</v>
      </c>
      <c r="O153" s="62"/>
      <c r="P153" s="162">
        <f>O153*H153</f>
        <v>0</v>
      </c>
      <c r="Q153" s="162">
        <v>0</v>
      </c>
      <c r="R153" s="162">
        <f>Q153*H153</f>
        <v>0</v>
      </c>
      <c r="S153" s="162">
        <v>0</v>
      </c>
      <c r="T153" s="163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4" t="s">
        <v>193</v>
      </c>
      <c r="AT153" s="164" t="s">
        <v>189</v>
      </c>
      <c r="AU153" s="164" t="s">
        <v>90</v>
      </c>
      <c r="AY153" s="18" t="s">
        <v>187</v>
      </c>
      <c r="BE153" s="165">
        <f>IF(N153="základná",J153,0)</f>
        <v>0</v>
      </c>
      <c r="BF153" s="165">
        <f>IF(N153="znížená",J153,0)</f>
        <v>0</v>
      </c>
      <c r="BG153" s="165">
        <f>IF(N153="zákl. prenesená",J153,0)</f>
        <v>0</v>
      </c>
      <c r="BH153" s="165">
        <f>IF(N153="zníž. prenesená",J153,0)</f>
        <v>0</v>
      </c>
      <c r="BI153" s="165">
        <f>IF(N153="nulová",J153,0)</f>
        <v>0</v>
      </c>
      <c r="BJ153" s="18" t="s">
        <v>90</v>
      </c>
      <c r="BK153" s="166">
        <f>ROUND(I153*H153,3)</f>
        <v>0</v>
      </c>
      <c r="BL153" s="18" t="s">
        <v>193</v>
      </c>
      <c r="BM153" s="164" t="s">
        <v>205</v>
      </c>
    </row>
    <row r="154" spans="1:65" s="13" customFormat="1" ht="11.25">
      <c r="B154" s="167"/>
      <c r="D154" s="168" t="s">
        <v>195</v>
      </c>
      <c r="E154" s="169" t="s">
        <v>1</v>
      </c>
      <c r="F154" s="170" t="s">
        <v>206</v>
      </c>
      <c r="H154" s="169" t="s">
        <v>1</v>
      </c>
      <c r="I154" s="171"/>
      <c r="L154" s="167"/>
      <c r="M154" s="172"/>
      <c r="N154" s="173"/>
      <c r="O154" s="173"/>
      <c r="P154" s="173"/>
      <c r="Q154" s="173"/>
      <c r="R154" s="173"/>
      <c r="S154" s="173"/>
      <c r="T154" s="174"/>
      <c r="AT154" s="169" t="s">
        <v>195</v>
      </c>
      <c r="AU154" s="169" t="s">
        <v>90</v>
      </c>
      <c r="AV154" s="13" t="s">
        <v>83</v>
      </c>
      <c r="AW154" s="13" t="s">
        <v>30</v>
      </c>
      <c r="AX154" s="13" t="s">
        <v>75</v>
      </c>
      <c r="AY154" s="169" t="s">
        <v>187</v>
      </c>
    </row>
    <row r="155" spans="1:65" s="14" customFormat="1" ht="11.25">
      <c r="B155" s="175"/>
      <c r="D155" s="168" t="s">
        <v>195</v>
      </c>
      <c r="E155" s="176" t="s">
        <v>1</v>
      </c>
      <c r="F155" s="177" t="s">
        <v>207</v>
      </c>
      <c r="H155" s="178">
        <v>0.432</v>
      </c>
      <c r="I155" s="179"/>
      <c r="L155" s="175"/>
      <c r="M155" s="180"/>
      <c r="N155" s="181"/>
      <c r="O155" s="181"/>
      <c r="P155" s="181"/>
      <c r="Q155" s="181"/>
      <c r="R155" s="181"/>
      <c r="S155" s="181"/>
      <c r="T155" s="182"/>
      <c r="AT155" s="176" t="s">
        <v>195</v>
      </c>
      <c r="AU155" s="176" t="s">
        <v>90</v>
      </c>
      <c r="AV155" s="14" t="s">
        <v>90</v>
      </c>
      <c r="AW155" s="14" t="s">
        <v>30</v>
      </c>
      <c r="AX155" s="14" t="s">
        <v>83</v>
      </c>
      <c r="AY155" s="176" t="s">
        <v>187</v>
      </c>
    </row>
    <row r="156" spans="1:65" s="2" customFormat="1" ht="24.2" customHeight="1">
      <c r="A156" s="33"/>
      <c r="B156" s="152"/>
      <c r="C156" s="153" t="s">
        <v>193</v>
      </c>
      <c r="D156" s="153" t="s">
        <v>189</v>
      </c>
      <c r="E156" s="154" t="s">
        <v>208</v>
      </c>
      <c r="F156" s="155" t="s">
        <v>209</v>
      </c>
      <c r="G156" s="156" t="s">
        <v>204</v>
      </c>
      <c r="H156" s="157">
        <v>4</v>
      </c>
      <c r="I156" s="158"/>
      <c r="J156" s="157">
        <f>ROUND(I156*H156,3)</f>
        <v>0</v>
      </c>
      <c r="K156" s="159"/>
      <c r="L156" s="34"/>
      <c r="M156" s="160" t="s">
        <v>1</v>
      </c>
      <c r="N156" s="161" t="s">
        <v>41</v>
      </c>
      <c r="O156" s="62"/>
      <c r="P156" s="162">
        <f>O156*H156</f>
        <v>0</v>
      </c>
      <c r="Q156" s="162">
        <v>0</v>
      </c>
      <c r="R156" s="162">
        <f>Q156*H156</f>
        <v>0</v>
      </c>
      <c r="S156" s="162">
        <v>0</v>
      </c>
      <c r="T156" s="163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4" t="s">
        <v>193</v>
      </c>
      <c r="AT156" s="164" t="s">
        <v>189</v>
      </c>
      <c r="AU156" s="164" t="s">
        <v>90</v>
      </c>
      <c r="AY156" s="18" t="s">
        <v>187</v>
      </c>
      <c r="BE156" s="165">
        <f>IF(N156="základná",J156,0)</f>
        <v>0</v>
      </c>
      <c r="BF156" s="165">
        <f>IF(N156="znížená",J156,0)</f>
        <v>0</v>
      </c>
      <c r="BG156" s="165">
        <f>IF(N156="zákl. prenesená",J156,0)</f>
        <v>0</v>
      </c>
      <c r="BH156" s="165">
        <f>IF(N156="zníž. prenesená",J156,0)</f>
        <v>0</v>
      </c>
      <c r="BI156" s="165">
        <f>IF(N156="nulová",J156,0)</f>
        <v>0</v>
      </c>
      <c r="BJ156" s="18" t="s">
        <v>90</v>
      </c>
      <c r="BK156" s="166">
        <f>ROUND(I156*H156,3)</f>
        <v>0</v>
      </c>
      <c r="BL156" s="18" t="s">
        <v>193</v>
      </c>
      <c r="BM156" s="164" t="s">
        <v>210</v>
      </c>
    </row>
    <row r="157" spans="1:65" s="14" customFormat="1" ht="11.25">
      <c r="B157" s="175"/>
      <c r="D157" s="168" t="s">
        <v>195</v>
      </c>
      <c r="E157" s="176" t="s">
        <v>1</v>
      </c>
      <c r="F157" s="177" t="s">
        <v>211</v>
      </c>
      <c r="H157" s="178">
        <v>4</v>
      </c>
      <c r="I157" s="179"/>
      <c r="L157" s="175"/>
      <c r="M157" s="180"/>
      <c r="N157" s="181"/>
      <c r="O157" s="181"/>
      <c r="P157" s="181"/>
      <c r="Q157" s="181"/>
      <c r="R157" s="181"/>
      <c r="S157" s="181"/>
      <c r="T157" s="182"/>
      <c r="AT157" s="176" t="s">
        <v>195</v>
      </c>
      <c r="AU157" s="176" t="s">
        <v>90</v>
      </c>
      <c r="AV157" s="14" t="s">
        <v>90</v>
      </c>
      <c r="AW157" s="14" t="s">
        <v>30</v>
      </c>
      <c r="AX157" s="14" t="s">
        <v>83</v>
      </c>
      <c r="AY157" s="176" t="s">
        <v>187</v>
      </c>
    </row>
    <row r="158" spans="1:65" s="2" customFormat="1" ht="24.2" customHeight="1">
      <c r="A158" s="33"/>
      <c r="B158" s="152"/>
      <c r="C158" s="153" t="s">
        <v>212</v>
      </c>
      <c r="D158" s="153" t="s">
        <v>189</v>
      </c>
      <c r="E158" s="154" t="s">
        <v>213</v>
      </c>
      <c r="F158" s="155" t="s">
        <v>214</v>
      </c>
      <c r="G158" s="156" t="s">
        <v>204</v>
      </c>
      <c r="H158" s="157">
        <v>4</v>
      </c>
      <c r="I158" s="158"/>
      <c r="J158" s="157">
        <f>ROUND(I158*H158,3)</f>
        <v>0</v>
      </c>
      <c r="K158" s="159"/>
      <c r="L158" s="34"/>
      <c r="M158" s="160" t="s">
        <v>1</v>
      </c>
      <c r="N158" s="161" t="s">
        <v>41</v>
      </c>
      <c r="O158" s="62"/>
      <c r="P158" s="162">
        <f>O158*H158</f>
        <v>0</v>
      </c>
      <c r="Q158" s="162">
        <v>0</v>
      </c>
      <c r="R158" s="162">
        <f>Q158*H158</f>
        <v>0</v>
      </c>
      <c r="S158" s="162">
        <v>0</v>
      </c>
      <c r="T158" s="163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4" t="s">
        <v>193</v>
      </c>
      <c r="AT158" s="164" t="s">
        <v>189</v>
      </c>
      <c r="AU158" s="164" t="s">
        <v>90</v>
      </c>
      <c r="AY158" s="18" t="s">
        <v>187</v>
      </c>
      <c r="BE158" s="165">
        <f>IF(N158="základná",J158,0)</f>
        <v>0</v>
      </c>
      <c r="BF158" s="165">
        <f>IF(N158="znížená",J158,0)</f>
        <v>0</v>
      </c>
      <c r="BG158" s="165">
        <f>IF(N158="zákl. prenesená",J158,0)</f>
        <v>0</v>
      </c>
      <c r="BH158" s="165">
        <f>IF(N158="zníž. prenesená",J158,0)</f>
        <v>0</v>
      </c>
      <c r="BI158" s="165">
        <f>IF(N158="nulová",J158,0)</f>
        <v>0</v>
      </c>
      <c r="BJ158" s="18" t="s">
        <v>90</v>
      </c>
      <c r="BK158" s="166">
        <f>ROUND(I158*H158,3)</f>
        <v>0</v>
      </c>
      <c r="BL158" s="18" t="s">
        <v>193</v>
      </c>
      <c r="BM158" s="164" t="s">
        <v>215</v>
      </c>
    </row>
    <row r="159" spans="1:65" s="14" customFormat="1" ht="11.25">
      <c r="B159" s="175"/>
      <c r="D159" s="168" t="s">
        <v>195</v>
      </c>
      <c r="E159" s="176" t="s">
        <v>1</v>
      </c>
      <c r="F159" s="177" t="s">
        <v>211</v>
      </c>
      <c r="H159" s="178">
        <v>4</v>
      </c>
      <c r="I159" s="179"/>
      <c r="L159" s="175"/>
      <c r="M159" s="180"/>
      <c r="N159" s="181"/>
      <c r="O159" s="181"/>
      <c r="P159" s="181"/>
      <c r="Q159" s="181"/>
      <c r="R159" s="181"/>
      <c r="S159" s="181"/>
      <c r="T159" s="182"/>
      <c r="AT159" s="176" t="s">
        <v>195</v>
      </c>
      <c r="AU159" s="176" t="s">
        <v>90</v>
      </c>
      <c r="AV159" s="14" t="s">
        <v>90</v>
      </c>
      <c r="AW159" s="14" t="s">
        <v>30</v>
      </c>
      <c r="AX159" s="14" t="s">
        <v>83</v>
      </c>
      <c r="AY159" s="176" t="s">
        <v>187</v>
      </c>
    </row>
    <row r="160" spans="1:65" s="12" customFormat="1" ht="22.9" customHeight="1">
      <c r="B160" s="139"/>
      <c r="D160" s="140" t="s">
        <v>74</v>
      </c>
      <c r="E160" s="150" t="s">
        <v>90</v>
      </c>
      <c r="F160" s="150" t="s">
        <v>216</v>
      </c>
      <c r="I160" s="142"/>
      <c r="J160" s="151">
        <f>BK160</f>
        <v>0</v>
      </c>
      <c r="L160" s="139"/>
      <c r="M160" s="144"/>
      <c r="N160" s="145"/>
      <c r="O160" s="145"/>
      <c r="P160" s="146">
        <f>SUM(P161:P163)</f>
        <v>0</v>
      </c>
      <c r="Q160" s="145"/>
      <c r="R160" s="146">
        <f>SUM(R161:R163)</f>
        <v>0.95693615999999992</v>
      </c>
      <c r="S160" s="145"/>
      <c r="T160" s="147">
        <f>SUM(T161:T163)</f>
        <v>0</v>
      </c>
      <c r="AR160" s="140" t="s">
        <v>83</v>
      </c>
      <c r="AT160" s="148" t="s">
        <v>74</v>
      </c>
      <c r="AU160" s="148" t="s">
        <v>83</v>
      </c>
      <c r="AY160" s="140" t="s">
        <v>187</v>
      </c>
      <c r="BK160" s="149">
        <f>SUM(BK161:BK163)</f>
        <v>0</v>
      </c>
    </row>
    <row r="161" spans="1:65" s="2" customFormat="1" ht="16.5" customHeight="1">
      <c r="A161" s="33"/>
      <c r="B161" s="152"/>
      <c r="C161" s="153" t="s">
        <v>217</v>
      </c>
      <c r="D161" s="153" t="s">
        <v>189</v>
      </c>
      <c r="E161" s="154" t="s">
        <v>218</v>
      </c>
      <c r="F161" s="155" t="s">
        <v>219</v>
      </c>
      <c r="G161" s="156" t="s">
        <v>204</v>
      </c>
      <c r="H161" s="157">
        <v>0.432</v>
      </c>
      <c r="I161" s="158"/>
      <c r="J161" s="157">
        <f>ROUND(I161*H161,3)</f>
        <v>0</v>
      </c>
      <c r="K161" s="159"/>
      <c r="L161" s="34"/>
      <c r="M161" s="160" t="s">
        <v>1</v>
      </c>
      <c r="N161" s="161" t="s">
        <v>41</v>
      </c>
      <c r="O161" s="62"/>
      <c r="P161" s="162">
        <f>O161*H161</f>
        <v>0</v>
      </c>
      <c r="Q161" s="162">
        <v>2.2151299999999998</v>
      </c>
      <c r="R161" s="162">
        <f>Q161*H161</f>
        <v>0.95693615999999992</v>
      </c>
      <c r="S161" s="162">
        <v>0</v>
      </c>
      <c r="T161" s="163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4" t="s">
        <v>193</v>
      </c>
      <c r="AT161" s="164" t="s">
        <v>189</v>
      </c>
      <c r="AU161" s="164" t="s">
        <v>90</v>
      </c>
      <c r="AY161" s="18" t="s">
        <v>187</v>
      </c>
      <c r="BE161" s="165">
        <f>IF(N161="základná",J161,0)</f>
        <v>0</v>
      </c>
      <c r="BF161" s="165">
        <f>IF(N161="znížená",J161,0)</f>
        <v>0</v>
      </c>
      <c r="BG161" s="165">
        <f>IF(N161="zákl. prenesená",J161,0)</f>
        <v>0</v>
      </c>
      <c r="BH161" s="165">
        <f>IF(N161="zníž. prenesená",J161,0)</f>
        <v>0</v>
      </c>
      <c r="BI161" s="165">
        <f>IF(N161="nulová",J161,0)</f>
        <v>0</v>
      </c>
      <c r="BJ161" s="18" t="s">
        <v>90</v>
      </c>
      <c r="BK161" s="166">
        <f>ROUND(I161*H161,3)</f>
        <v>0</v>
      </c>
      <c r="BL161" s="18" t="s">
        <v>193</v>
      </c>
      <c r="BM161" s="164" t="s">
        <v>220</v>
      </c>
    </row>
    <row r="162" spans="1:65" s="13" customFormat="1" ht="11.25">
      <c r="B162" s="167"/>
      <c r="D162" s="168" t="s">
        <v>195</v>
      </c>
      <c r="E162" s="169" t="s">
        <v>1</v>
      </c>
      <c r="F162" s="170" t="s">
        <v>206</v>
      </c>
      <c r="H162" s="169" t="s">
        <v>1</v>
      </c>
      <c r="I162" s="171"/>
      <c r="L162" s="167"/>
      <c r="M162" s="172"/>
      <c r="N162" s="173"/>
      <c r="O162" s="173"/>
      <c r="P162" s="173"/>
      <c r="Q162" s="173"/>
      <c r="R162" s="173"/>
      <c r="S162" s="173"/>
      <c r="T162" s="174"/>
      <c r="AT162" s="169" t="s">
        <v>195</v>
      </c>
      <c r="AU162" s="169" t="s">
        <v>90</v>
      </c>
      <c r="AV162" s="13" t="s">
        <v>83</v>
      </c>
      <c r="AW162" s="13" t="s">
        <v>30</v>
      </c>
      <c r="AX162" s="13" t="s">
        <v>75</v>
      </c>
      <c r="AY162" s="169" t="s">
        <v>187</v>
      </c>
    </row>
    <row r="163" spans="1:65" s="14" customFormat="1" ht="11.25">
      <c r="B163" s="175"/>
      <c r="D163" s="168" t="s">
        <v>195</v>
      </c>
      <c r="E163" s="176" t="s">
        <v>1</v>
      </c>
      <c r="F163" s="177" t="s">
        <v>207</v>
      </c>
      <c r="H163" s="178">
        <v>0.432</v>
      </c>
      <c r="I163" s="179"/>
      <c r="L163" s="175"/>
      <c r="M163" s="180"/>
      <c r="N163" s="181"/>
      <c r="O163" s="181"/>
      <c r="P163" s="181"/>
      <c r="Q163" s="181"/>
      <c r="R163" s="181"/>
      <c r="S163" s="181"/>
      <c r="T163" s="182"/>
      <c r="AT163" s="176" t="s">
        <v>195</v>
      </c>
      <c r="AU163" s="176" t="s">
        <v>90</v>
      </c>
      <c r="AV163" s="14" t="s">
        <v>90</v>
      </c>
      <c r="AW163" s="14" t="s">
        <v>30</v>
      </c>
      <c r="AX163" s="14" t="s">
        <v>83</v>
      </c>
      <c r="AY163" s="176" t="s">
        <v>187</v>
      </c>
    </row>
    <row r="164" spans="1:65" s="12" customFormat="1" ht="22.9" customHeight="1">
      <c r="B164" s="139"/>
      <c r="D164" s="140" t="s">
        <v>74</v>
      </c>
      <c r="E164" s="150" t="s">
        <v>201</v>
      </c>
      <c r="F164" s="150" t="s">
        <v>221</v>
      </c>
      <c r="I164" s="142"/>
      <c r="J164" s="151">
        <f>BK164</f>
        <v>0</v>
      </c>
      <c r="L164" s="139"/>
      <c r="M164" s="144"/>
      <c r="N164" s="145"/>
      <c r="O164" s="145"/>
      <c r="P164" s="146">
        <f>SUM(P165:P184)</f>
        <v>0</v>
      </c>
      <c r="Q164" s="145"/>
      <c r="R164" s="146">
        <f>SUM(R165:R184)</f>
        <v>37.687301429999998</v>
      </c>
      <c r="S164" s="145"/>
      <c r="T164" s="147">
        <f>SUM(T165:T184)</f>
        <v>0</v>
      </c>
      <c r="AR164" s="140" t="s">
        <v>83</v>
      </c>
      <c r="AT164" s="148" t="s">
        <v>74</v>
      </c>
      <c r="AU164" s="148" t="s">
        <v>83</v>
      </c>
      <c r="AY164" s="140" t="s">
        <v>187</v>
      </c>
      <c r="BK164" s="149">
        <f>SUM(BK165:BK184)</f>
        <v>0</v>
      </c>
    </row>
    <row r="165" spans="1:65" s="2" customFormat="1" ht="44.25" customHeight="1">
      <c r="A165" s="33"/>
      <c r="B165" s="152"/>
      <c r="C165" s="153" t="s">
        <v>222</v>
      </c>
      <c r="D165" s="153" t="s">
        <v>189</v>
      </c>
      <c r="E165" s="154" t="s">
        <v>223</v>
      </c>
      <c r="F165" s="155" t="s">
        <v>224</v>
      </c>
      <c r="G165" s="156" t="s">
        <v>204</v>
      </c>
      <c r="H165" s="157">
        <v>32.664999999999999</v>
      </c>
      <c r="I165" s="158"/>
      <c r="J165" s="157">
        <f>ROUND(I165*H165,3)</f>
        <v>0</v>
      </c>
      <c r="K165" s="159"/>
      <c r="L165" s="34"/>
      <c r="M165" s="160" t="s">
        <v>1</v>
      </c>
      <c r="N165" s="161" t="s">
        <v>41</v>
      </c>
      <c r="O165" s="62"/>
      <c r="P165" s="162">
        <f>O165*H165</f>
        <v>0</v>
      </c>
      <c r="Q165" s="162">
        <v>0.90581999999999996</v>
      </c>
      <c r="R165" s="162">
        <f>Q165*H165</f>
        <v>29.588610299999999</v>
      </c>
      <c r="S165" s="162">
        <v>0</v>
      </c>
      <c r="T165" s="163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4" t="s">
        <v>193</v>
      </c>
      <c r="AT165" s="164" t="s">
        <v>189</v>
      </c>
      <c r="AU165" s="164" t="s">
        <v>90</v>
      </c>
      <c r="AY165" s="18" t="s">
        <v>187</v>
      </c>
      <c r="BE165" s="165">
        <f>IF(N165="základná",J165,0)</f>
        <v>0</v>
      </c>
      <c r="BF165" s="165">
        <f>IF(N165="znížená",J165,0)</f>
        <v>0</v>
      </c>
      <c r="BG165" s="165">
        <f>IF(N165="zákl. prenesená",J165,0)</f>
        <v>0</v>
      </c>
      <c r="BH165" s="165">
        <f>IF(N165="zníž. prenesená",J165,0)</f>
        <v>0</v>
      </c>
      <c r="BI165" s="165">
        <f>IF(N165="nulová",J165,0)</f>
        <v>0</v>
      </c>
      <c r="BJ165" s="18" t="s">
        <v>90</v>
      </c>
      <c r="BK165" s="166">
        <f>ROUND(I165*H165,3)</f>
        <v>0</v>
      </c>
      <c r="BL165" s="18" t="s">
        <v>193</v>
      </c>
      <c r="BM165" s="164" t="s">
        <v>225</v>
      </c>
    </row>
    <row r="166" spans="1:65" s="13" customFormat="1" ht="11.25">
      <c r="B166" s="167"/>
      <c r="D166" s="168" t="s">
        <v>195</v>
      </c>
      <c r="E166" s="169" t="s">
        <v>1</v>
      </c>
      <c r="F166" s="170" t="s">
        <v>226</v>
      </c>
      <c r="H166" s="169" t="s">
        <v>1</v>
      </c>
      <c r="I166" s="171"/>
      <c r="L166" s="167"/>
      <c r="M166" s="172"/>
      <c r="N166" s="173"/>
      <c r="O166" s="173"/>
      <c r="P166" s="173"/>
      <c r="Q166" s="173"/>
      <c r="R166" s="173"/>
      <c r="S166" s="173"/>
      <c r="T166" s="174"/>
      <c r="AT166" s="169" t="s">
        <v>195</v>
      </c>
      <c r="AU166" s="169" t="s">
        <v>90</v>
      </c>
      <c r="AV166" s="13" t="s">
        <v>83</v>
      </c>
      <c r="AW166" s="13" t="s">
        <v>30</v>
      </c>
      <c r="AX166" s="13" t="s">
        <v>75</v>
      </c>
      <c r="AY166" s="169" t="s">
        <v>187</v>
      </c>
    </row>
    <row r="167" spans="1:65" s="14" customFormat="1" ht="11.25">
      <c r="B167" s="175"/>
      <c r="D167" s="168" t="s">
        <v>195</v>
      </c>
      <c r="E167" s="176" t="s">
        <v>1</v>
      </c>
      <c r="F167" s="177" t="s">
        <v>227</v>
      </c>
      <c r="H167" s="178">
        <v>2.4489999999999998</v>
      </c>
      <c r="I167" s="179"/>
      <c r="L167" s="175"/>
      <c r="M167" s="180"/>
      <c r="N167" s="181"/>
      <c r="O167" s="181"/>
      <c r="P167" s="181"/>
      <c r="Q167" s="181"/>
      <c r="R167" s="181"/>
      <c r="S167" s="181"/>
      <c r="T167" s="182"/>
      <c r="AT167" s="176" t="s">
        <v>195</v>
      </c>
      <c r="AU167" s="176" t="s">
        <v>90</v>
      </c>
      <c r="AV167" s="14" t="s">
        <v>90</v>
      </c>
      <c r="AW167" s="14" t="s">
        <v>30</v>
      </c>
      <c r="AX167" s="14" t="s">
        <v>75</v>
      </c>
      <c r="AY167" s="176" t="s">
        <v>187</v>
      </c>
    </row>
    <row r="168" spans="1:65" s="13" customFormat="1" ht="11.25">
      <c r="B168" s="167"/>
      <c r="D168" s="168" t="s">
        <v>195</v>
      </c>
      <c r="E168" s="169" t="s">
        <v>1</v>
      </c>
      <c r="F168" s="170" t="s">
        <v>228</v>
      </c>
      <c r="H168" s="169" t="s">
        <v>1</v>
      </c>
      <c r="I168" s="171"/>
      <c r="L168" s="167"/>
      <c r="M168" s="172"/>
      <c r="N168" s="173"/>
      <c r="O168" s="173"/>
      <c r="P168" s="173"/>
      <c r="Q168" s="173"/>
      <c r="R168" s="173"/>
      <c r="S168" s="173"/>
      <c r="T168" s="174"/>
      <c r="AT168" s="169" t="s">
        <v>195</v>
      </c>
      <c r="AU168" s="169" t="s">
        <v>90</v>
      </c>
      <c r="AV168" s="13" t="s">
        <v>83</v>
      </c>
      <c r="AW168" s="13" t="s">
        <v>30</v>
      </c>
      <c r="AX168" s="13" t="s">
        <v>75</v>
      </c>
      <c r="AY168" s="169" t="s">
        <v>187</v>
      </c>
    </row>
    <row r="169" spans="1:65" s="14" customFormat="1" ht="11.25">
      <c r="B169" s="175"/>
      <c r="D169" s="168" t="s">
        <v>195</v>
      </c>
      <c r="E169" s="176" t="s">
        <v>1</v>
      </c>
      <c r="F169" s="177" t="s">
        <v>229</v>
      </c>
      <c r="H169" s="178">
        <v>8.218</v>
      </c>
      <c r="I169" s="179"/>
      <c r="L169" s="175"/>
      <c r="M169" s="180"/>
      <c r="N169" s="181"/>
      <c r="O169" s="181"/>
      <c r="P169" s="181"/>
      <c r="Q169" s="181"/>
      <c r="R169" s="181"/>
      <c r="S169" s="181"/>
      <c r="T169" s="182"/>
      <c r="AT169" s="176" t="s">
        <v>195</v>
      </c>
      <c r="AU169" s="176" t="s">
        <v>90</v>
      </c>
      <c r="AV169" s="14" t="s">
        <v>90</v>
      </c>
      <c r="AW169" s="14" t="s">
        <v>30</v>
      </c>
      <c r="AX169" s="14" t="s">
        <v>75</v>
      </c>
      <c r="AY169" s="176" t="s">
        <v>187</v>
      </c>
    </row>
    <row r="170" spans="1:65" s="14" customFormat="1" ht="11.25">
      <c r="B170" s="175"/>
      <c r="D170" s="168" t="s">
        <v>195</v>
      </c>
      <c r="E170" s="176" t="s">
        <v>1</v>
      </c>
      <c r="F170" s="177" t="s">
        <v>230</v>
      </c>
      <c r="H170" s="178">
        <v>21.998000000000001</v>
      </c>
      <c r="I170" s="179"/>
      <c r="L170" s="175"/>
      <c r="M170" s="180"/>
      <c r="N170" s="181"/>
      <c r="O170" s="181"/>
      <c r="P170" s="181"/>
      <c r="Q170" s="181"/>
      <c r="R170" s="181"/>
      <c r="S170" s="181"/>
      <c r="T170" s="182"/>
      <c r="AT170" s="176" t="s">
        <v>195</v>
      </c>
      <c r="AU170" s="176" t="s">
        <v>90</v>
      </c>
      <c r="AV170" s="14" t="s">
        <v>90</v>
      </c>
      <c r="AW170" s="14" t="s">
        <v>30</v>
      </c>
      <c r="AX170" s="14" t="s">
        <v>75</v>
      </c>
      <c r="AY170" s="176" t="s">
        <v>187</v>
      </c>
    </row>
    <row r="171" spans="1:65" s="15" customFormat="1" ht="11.25">
      <c r="B171" s="183"/>
      <c r="D171" s="168" t="s">
        <v>195</v>
      </c>
      <c r="E171" s="184" t="s">
        <v>1</v>
      </c>
      <c r="F171" s="185" t="s">
        <v>231</v>
      </c>
      <c r="H171" s="186">
        <v>32.664999999999999</v>
      </c>
      <c r="I171" s="187"/>
      <c r="L171" s="183"/>
      <c r="M171" s="188"/>
      <c r="N171" s="189"/>
      <c r="O171" s="189"/>
      <c r="P171" s="189"/>
      <c r="Q171" s="189"/>
      <c r="R171" s="189"/>
      <c r="S171" s="189"/>
      <c r="T171" s="190"/>
      <c r="AT171" s="184" t="s">
        <v>195</v>
      </c>
      <c r="AU171" s="184" t="s">
        <v>90</v>
      </c>
      <c r="AV171" s="15" t="s">
        <v>193</v>
      </c>
      <c r="AW171" s="15" t="s">
        <v>30</v>
      </c>
      <c r="AX171" s="15" t="s">
        <v>83</v>
      </c>
      <c r="AY171" s="184" t="s">
        <v>187</v>
      </c>
    </row>
    <row r="172" spans="1:65" s="2" customFormat="1" ht="24.2" customHeight="1">
      <c r="A172" s="33"/>
      <c r="B172" s="152"/>
      <c r="C172" s="153" t="s">
        <v>232</v>
      </c>
      <c r="D172" s="153" t="s">
        <v>189</v>
      </c>
      <c r="E172" s="154" t="s">
        <v>233</v>
      </c>
      <c r="F172" s="155" t="s">
        <v>234</v>
      </c>
      <c r="G172" s="156" t="s">
        <v>204</v>
      </c>
      <c r="H172" s="157">
        <v>3.9420000000000002</v>
      </c>
      <c r="I172" s="158"/>
      <c r="J172" s="157">
        <f>ROUND(I172*H172,3)</f>
        <v>0</v>
      </c>
      <c r="K172" s="159"/>
      <c r="L172" s="34"/>
      <c r="M172" s="160" t="s">
        <v>1</v>
      </c>
      <c r="N172" s="161" t="s">
        <v>41</v>
      </c>
      <c r="O172" s="62"/>
      <c r="P172" s="162">
        <f>O172*H172</f>
        <v>0</v>
      </c>
      <c r="Q172" s="162">
        <v>1.65439</v>
      </c>
      <c r="R172" s="162">
        <f>Q172*H172</f>
        <v>6.5216053800000005</v>
      </c>
      <c r="S172" s="162">
        <v>0</v>
      </c>
      <c r="T172" s="163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4" t="s">
        <v>193</v>
      </c>
      <c r="AT172" s="164" t="s">
        <v>189</v>
      </c>
      <c r="AU172" s="164" t="s">
        <v>90</v>
      </c>
      <c r="AY172" s="18" t="s">
        <v>187</v>
      </c>
      <c r="BE172" s="165">
        <f>IF(N172="základná",J172,0)</f>
        <v>0</v>
      </c>
      <c r="BF172" s="165">
        <f>IF(N172="znížená",J172,0)</f>
        <v>0</v>
      </c>
      <c r="BG172" s="165">
        <f>IF(N172="zákl. prenesená",J172,0)</f>
        <v>0</v>
      </c>
      <c r="BH172" s="165">
        <f>IF(N172="zníž. prenesená",J172,0)</f>
        <v>0</v>
      </c>
      <c r="BI172" s="165">
        <f>IF(N172="nulová",J172,0)</f>
        <v>0</v>
      </c>
      <c r="BJ172" s="18" t="s">
        <v>90</v>
      </c>
      <c r="BK172" s="166">
        <f>ROUND(I172*H172,3)</f>
        <v>0</v>
      </c>
      <c r="BL172" s="18" t="s">
        <v>193</v>
      </c>
      <c r="BM172" s="164" t="s">
        <v>235</v>
      </c>
    </row>
    <row r="173" spans="1:65" s="14" customFormat="1" ht="11.25">
      <c r="B173" s="175"/>
      <c r="D173" s="168" t="s">
        <v>195</v>
      </c>
      <c r="E173" s="176" t="s">
        <v>1</v>
      </c>
      <c r="F173" s="177" t="s">
        <v>236</v>
      </c>
      <c r="H173" s="178">
        <v>3.9420000000000002</v>
      </c>
      <c r="I173" s="179"/>
      <c r="L173" s="175"/>
      <c r="M173" s="180"/>
      <c r="N173" s="181"/>
      <c r="O173" s="181"/>
      <c r="P173" s="181"/>
      <c r="Q173" s="181"/>
      <c r="R173" s="181"/>
      <c r="S173" s="181"/>
      <c r="T173" s="182"/>
      <c r="AT173" s="176" t="s">
        <v>195</v>
      </c>
      <c r="AU173" s="176" t="s">
        <v>90</v>
      </c>
      <c r="AV173" s="14" t="s">
        <v>90</v>
      </c>
      <c r="AW173" s="14" t="s">
        <v>30</v>
      </c>
      <c r="AX173" s="14" t="s">
        <v>83</v>
      </c>
      <c r="AY173" s="176" t="s">
        <v>187</v>
      </c>
    </row>
    <row r="174" spans="1:65" s="2" customFormat="1" ht="24.2" customHeight="1">
      <c r="A174" s="33"/>
      <c r="B174" s="152"/>
      <c r="C174" s="153" t="s">
        <v>237</v>
      </c>
      <c r="D174" s="153" t="s">
        <v>189</v>
      </c>
      <c r="E174" s="154" t="s">
        <v>238</v>
      </c>
      <c r="F174" s="155" t="s">
        <v>239</v>
      </c>
      <c r="G174" s="156" t="s">
        <v>240</v>
      </c>
      <c r="H174" s="157">
        <v>2</v>
      </c>
      <c r="I174" s="158"/>
      <c r="J174" s="157">
        <f>ROUND(I174*H174,3)</f>
        <v>0</v>
      </c>
      <c r="K174" s="159"/>
      <c r="L174" s="34"/>
      <c r="M174" s="160" t="s">
        <v>1</v>
      </c>
      <c r="N174" s="161" t="s">
        <v>41</v>
      </c>
      <c r="O174" s="62"/>
      <c r="P174" s="162">
        <f>O174*H174</f>
        <v>0</v>
      </c>
      <c r="Q174" s="162">
        <v>2.299E-2</v>
      </c>
      <c r="R174" s="162">
        <f>Q174*H174</f>
        <v>4.598E-2</v>
      </c>
      <c r="S174" s="162">
        <v>0</v>
      </c>
      <c r="T174" s="163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4" t="s">
        <v>193</v>
      </c>
      <c r="AT174" s="164" t="s">
        <v>189</v>
      </c>
      <c r="AU174" s="164" t="s">
        <v>90</v>
      </c>
      <c r="AY174" s="18" t="s">
        <v>187</v>
      </c>
      <c r="BE174" s="165">
        <f>IF(N174="základná",J174,0)</f>
        <v>0</v>
      </c>
      <c r="BF174" s="165">
        <f>IF(N174="znížená",J174,0)</f>
        <v>0</v>
      </c>
      <c r="BG174" s="165">
        <f>IF(N174="zákl. prenesená",J174,0)</f>
        <v>0</v>
      </c>
      <c r="BH174" s="165">
        <f>IF(N174="zníž. prenesená",J174,0)</f>
        <v>0</v>
      </c>
      <c r="BI174" s="165">
        <f>IF(N174="nulová",J174,0)</f>
        <v>0</v>
      </c>
      <c r="BJ174" s="18" t="s">
        <v>90</v>
      </c>
      <c r="BK174" s="166">
        <f>ROUND(I174*H174,3)</f>
        <v>0</v>
      </c>
      <c r="BL174" s="18" t="s">
        <v>193</v>
      </c>
      <c r="BM174" s="164" t="s">
        <v>241</v>
      </c>
    </row>
    <row r="175" spans="1:65" s="14" customFormat="1" ht="11.25">
      <c r="B175" s="175"/>
      <c r="D175" s="168" t="s">
        <v>195</v>
      </c>
      <c r="E175" s="176" t="s">
        <v>1</v>
      </c>
      <c r="F175" s="177" t="s">
        <v>242</v>
      </c>
      <c r="H175" s="178">
        <v>2</v>
      </c>
      <c r="I175" s="179"/>
      <c r="L175" s="175"/>
      <c r="M175" s="180"/>
      <c r="N175" s="181"/>
      <c r="O175" s="181"/>
      <c r="P175" s="181"/>
      <c r="Q175" s="181"/>
      <c r="R175" s="181"/>
      <c r="S175" s="181"/>
      <c r="T175" s="182"/>
      <c r="AT175" s="176" t="s">
        <v>195</v>
      </c>
      <c r="AU175" s="176" t="s">
        <v>90</v>
      </c>
      <c r="AV175" s="14" t="s">
        <v>90</v>
      </c>
      <c r="AW175" s="14" t="s">
        <v>30</v>
      </c>
      <c r="AX175" s="14" t="s">
        <v>83</v>
      </c>
      <c r="AY175" s="176" t="s">
        <v>187</v>
      </c>
    </row>
    <row r="176" spans="1:65" s="2" customFormat="1" ht="24.2" customHeight="1">
      <c r="A176" s="33"/>
      <c r="B176" s="152"/>
      <c r="C176" s="153" t="s">
        <v>243</v>
      </c>
      <c r="D176" s="153" t="s">
        <v>189</v>
      </c>
      <c r="E176" s="154" t="s">
        <v>244</v>
      </c>
      <c r="F176" s="155" t="s">
        <v>245</v>
      </c>
      <c r="G176" s="156" t="s">
        <v>240</v>
      </c>
      <c r="H176" s="157">
        <v>1</v>
      </c>
      <c r="I176" s="158"/>
      <c r="J176" s="157">
        <f>ROUND(I176*H176,3)</f>
        <v>0</v>
      </c>
      <c r="K176" s="159"/>
      <c r="L176" s="34"/>
      <c r="M176" s="160" t="s">
        <v>1</v>
      </c>
      <c r="N176" s="161" t="s">
        <v>41</v>
      </c>
      <c r="O176" s="62"/>
      <c r="P176" s="162">
        <f>O176*H176</f>
        <v>0</v>
      </c>
      <c r="Q176" s="162">
        <v>4.5199999999999997E-2</v>
      </c>
      <c r="R176" s="162">
        <f>Q176*H176</f>
        <v>4.5199999999999997E-2</v>
      </c>
      <c r="S176" s="162">
        <v>0</v>
      </c>
      <c r="T176" s="163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4" t="s">
        <v>193</v>
      </c>
      <c r="AT176" s="164" t="s">
        <v>189</v>
      </c>
      <c r="AU176" s="164" t="s">
        <v>90</v>
      </c>
      <c r="AY176" s="18" t="s">
        <v>187</v>
      </c>
      <c r="BE176" s="165">
        <f>IF(N176="základná",J176,0)</f>
        <v>0</v>
      </c>
      <c r="BF176" s="165">
        <f>IF(N176="znížená",J176,0)</f>
        <v>0</v>
      </c>
      <c r="BG176" s="165">
        <f>IF(N176="zákl. prenesená",J176,0)</f>
        <v>0</v>
      </c>
      <c r="BH176" s="165">
        <f>IF(N176="zníž. prenesená",J176,0)</f>
        <v>0</v>
      </c>
      <c r="BI176" s="165">
        <f>IF(N176="nulová",J176,0)</f>
        <v>0</v>
      </c>
      <c r="BJ176" s="18" t="s">
        <v>90</v>
      </c>
      <c r="BK176" s="166">
        <f>ROUND(I176*H176,3)</f>
        <v>0</v>
      </c>
      <c r="BL176" s="18" t="s">
        <v>193</v>
      </c>
      <c r="BM176" s="164" t="s">
        <v>246</v>
      </c>
    </row>
    <row r="177" spans="1:65" s="2" customFormat="1" ht="33" customHeight="1">
      <c r="A177" s="33"/>
      <c r="B177" s="152"/>
      <c r="C177" s="153" t="s">
        <v>247</v>
      </c>
      <c r="D177" s="153" t="s">
        <v>189</v>
      </c>
      <c r="E177" s="154" t="s">
        <v>248</v>
      </c>
      <c r="F177" s="155" t="s">
        <v>249</v>
      </c>
      <c r="G177" s="156" t="s">
        <v>250</v>
      </c>
      <c r="H177" s="157">
        <v>8.5000000000000006E-2</v>
      </c>
      <c r="I177" s="158"/>
      <c r="J177" s="157">
        <f>ROUND(I177*H177,3)</f>
        <v>0</v>
      </c>
      <c r="K177" s="159"/>
      <c r="L177" s="34"/>
      <c r="M177" s="160" t="s">
        <v>1</v>
      </c>
      <c r="N177" s="161" t="s">
        <v>41</v>
      </c>
      <c r="O177" s="62"/>
      <c r="P177" s="162">
        <f>O177*H177</f>
        <v>0</v>
      </c>
      <c r="Q177" s="162">
        <v>1.002</v>
      </c>
      <c r="R177" s="162">
        <f>Q177*H177</f>
        <v>8.517000000000001E-2</v>
      </c>
      <c r="S177" s="162">
        <v>0</v>
      </c>
      <c r="T177" s="163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4" t="s">
        <v>193</v>
      </c>
      <c r="AT177" s="164" t="s">
        <v>189</v>
      </c>
      <c r="AU177" s="164" t="s">
        <v>90</v>
      </c>
      <c r="AY177" s="18" t="s">
        <v>187</v>
      </c>
      <c r="BE177" s="165">
        <f>IF(N177="základná",J177,0)</f>
        <v>0</v>
      </c>
      <c r="BF177" s="165">
        <f>IF(N177="znížená",J177,0)</f>
        <v>0</v>
      </c>
      <c r="BG177" s="165">
        <f>IF(N177="zákl. prenesená",J177,0)</f>
        <v>0</v>
      </c>
      <c r="BH177" s="165">
        <f>IF(N177="zníž. prenesená",J177,0)</f>
        <v>0</v>
      </c>
      <c r="BI177" s="165">
        <f>IF(N177="nulová",J177,0)</f>
        <v>0</v>
      </c>
      <c r="BJ177" s="18" t="s">
        <v>90</v>
      </c>
      <c r="BK177" s="166">
        <f>ROUND(I177*H177,3)</f>
        <v>0</v>
      </c>
      <c r="BL177" s="18" t="s">
        <v>193</v>
      </c>
      <c r="BM177" s="164" t="s">
        <v>251</v>
      </c>
    </row>
    <row r="178" spans="1:65" s="13" customFormat="1" ht="11.25">
      <c r="B178" s="167"/>
      <c r="D178" s="168" t="s">
        <v>195</v>
      </c>
      <c r="E178" s="169" t="s">
        <v>1</v>
      </c>
      <c r="F178" s="170" t="s">
        <v>252</v>
      </c>
      <c r="H178" s="169" t="s">
        <v>1</v>
      </c>
      <c r="I178" s="171"/>
      <c r="L178" s="167"/>
      <c r="M178" s="172"/>
      <c r="N178" s="173"/>
      <c r="O178" s="173"/>
      <c r="P178" s="173"/>
      <c r="Q178" s="173"/>
      <c r="R178" s="173"/>
      <c r="S178" s="173"/>
      <c r="T178" s="174"/>
      <c r="AT178" s="169" t="s">
        <v>195</v>
      </c>
      <c r="AU178" s="169" t="s">
        <v>90</v>
      </c>
      <c r="AV178" s="13" t="s">
        <v>83</v>
      </c>
      <c r="AW178" s="13" t="s">
        <v>30</v>
      </c>
      <c r="AX178" s="13" t="s">
        <v>75</v>
      </c>
      <c r="AY178" s="169" t="s">
        <v>187</v>
      </c>
    </row>
    <row r="179" spans="1:65" s="14" customFormat="1" ht="11.25">
      <c r="B179" s="175"/>
      <c r="D179" s="168" t="s">
        <v>195</v>
      </c>
      <c r="E179" s="176" t="s">
        <v>1</v>
      </c>
      <c r="F179" s="177" t="s">
        <v>253</v>
      </c>
      <c r="H179" s="178">
        <v>8.5000000000000006E-2</v>
      </c>
      <c r="I179" s="179"/>
      <c r="L179" s="175"/>
      <c r="M179" s="180"/>
      <c r="N179" s="181"/>
      <c r="O179" s="181"/>
      <c r="P179" s="181"/>
      <c r="Q179" s="181"/>
      <c r="R179" s="181"/>
      <c r="S179" s="181"/>
      <c r="T179" s="182"/>
      <c r="AT179" s="176" t="s">
        <v>195</v>
      </c>
      <c r="AU179" s="176" t="s">
        <v>90</v>
      </c>
      <c r="AV179" s="14" t="s">
        <v>90</v>
      </c>
      <c r="AW179" s="14" t="s">
        <v>30</v>
      </c>
      <c r="AX179" s="14" t="s">
        <v>83</v>
      </c>
      <c r="AY179" s="176" t="s">
        <v>187</v>
      </c>
    </row>
    <row r="180" spans="1:65" s="2" customFormat="1" ht="24.2" customHeight="1">
      <c r="A180" s="33"/>
      <c r="B180" s="152"/>
      <c r="C180" s="153" t="s">
        <v>254</v>
      </c>
      <c r="D180" s="153" t="s">
        <v>189</v>
      </c>
      <c r="E180" s="154" t="s">
        <v>255</v>
      </c>
      <c r="F180" s="155" t="s">
        <v>256</v>
      </c>
      <c r="G180" s="156" t="s">
        <v>204</v>
      </c>
      <c r="H180" s="157">
        <v>0.56899999999999995</v>
      </c>
      <c r="I180" s="158"/>
      <c r="J180" s="157">
        <f>ROUND(I180*H180,3)</f>
        <v>0</v>
      </c>
      <c r="K180" s="159"/>
      <c r="L180" s="34"/>
      <c r="M180" s="160" t="s">
        <v>1</v>
      </c>
      <c r="N180" s="161" t="s">
        <v>41</v>
      </c>
      <c r="O180" s="62"/>
      <c r="P180" s="162">
        <f>O180*H180</f>
        <v>0</v>
      </c>
      <c r="Q180" s="162">
        <v>2.4617499999999999</v>
      </c>
      <c r="R180" s="162">
        <f>Q180*H180</f>
        <v>1.4007357499999997</v>
      </c>
      <c r="S180" s="162">
        <v>0</v>
      </c>
      <c r="T180" s="163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4" t="s">
        <v>193</v>
      </c>
      <c r="AT180" s="164" t="s">
        <v>189</v>
      </c>
      <c r="AU180" s="164" t="s">
        <v>90</v>
      </c>
      <c r="AY180" s="18" t="s">
        <v>187</v>
      </c>
      <c r="BE180" s="165">
        <f>IF(N180="základná",J180,0)</f>
        <v>0</v>
      </c>
      <c r="BF180" s="165">
        <f>IF(N180="znížená",J180,0)</f>
        <v>0</v>
      </c>
      <c r="BG180" s="165">
        <f>IF(N180="zákl. prenesená",J180,0)</f>
        <v>0</v>
      </c>
      <c r="BH180" s="165">
        <f>IF(N180="zníž. prenesená",J180,0)</f>
        <v>0</v>
      </c>
      <c r="BI180" s="165">
        <f>IF(N180="nulová",J180,0)</f>
        <v>0</v>
      </c>
      <c r="BJ180" s="18" t="s">
        <v>90</v>
      </c>
      <c r="BK180" s="166">
        <f>ROUND(I180*H180,3)</f>
        <v>0</v>
      </c>
      <c r="BL180" s="18" t="s">
        <v>193</v>
      </c>
      <c r="BM180" s="164" t="s">
        <v>257</v>
      </c>
    </row>
    <row r="181" spans="1:65" s="13" customFormat="1" ht="11.25">
      <c r="B181" s="167"/>
      <c r="D181" s="168" t="s">
        <v>195</v>
      </c>
      <c r="E181" s="169" t="s">
        <v>1</v>
      </c>
      <c r="F181" s="170" t="s">
        <v>252</v>
      </c>
      <c r="H181" s="169" t="s">
        <v>1</v>
      </c>
      <c r="I181" s="171"/>
      <c r="L181" s="167"/>
      <c r="M181" s="172"/>
      <c r="N181" s="173"/>
      <c r="O181" s="173"/>
      <c r="P181" s="173"/>
      <c r="Q181" s="173"/>
      <c r="R181" s="173"/>
      <c r="S181" s="173"/>
      <c r="T181" s="174"/>
      <c r="AT181" s="169" t="s">
        <v>195</v>
      </c>
      <c r="AU181" s="169" t="s">
        <v>90</v>
      </c>
      <c r="AV181" s="13" t="s">
        <v>83</v>
      </c>
      <c r="AW181" s="13" t="s">
        <v>30</v>
      </c>
      <c r="AX181" s="13" t="s">
        <v>75</v>
      </c>
      <c r="AY181" s="169" t="s">
        <v>187</v>
      </c>
    </row>
    <row r="182" spans="1:65" s="14" customFormat="1" ht="11.25">
      <c r="B182" s="175"/>
      <c r="D182" s="168" t="s">
        <v>195</v>
      </c>
      <c r="E182" s="176" t="s">
        <v>1</v>
      </c>
      <c r="F182" s="177" t="s">
        <v>258</v>
      </c>
      <c r="H182" s="178">
        <v>0.45</v>
      </c>
      <c r="I182" s="179"/>
      <c r="L182" s="175"/>
      <c r="M182" s="180"/>
      <c r="N182" s="181"/>
      <c r="O182" s="181"/>
      <c r="P182" s="181"/>
      <c r="Q182" s="181"/>
      <c r="R182" s="181"/>
      <c r="S182" s="181"/>
      <c r="T182" s="182"/>
      <c r="AT182" s="176" t="s">
        <v>195</v>
      </c>
      <c r="AU182" s="176" t="s">
        <v>90</v>
      </c>
      <c r="AV182" s="14" t="s">
        <v>90</v>
      </c>
      <c r="AW182" s="14" t="s">
        <v>30</v>
      </c>
      <c r="AX182" s="14" t="s">
        <v>75</v>
      </c>
      <c r="AY182" s="176" t="s">
        <v>187</v>
      </c>
    </row>
    <row r="183" spans="1:65" s="14" customFormat="1" ht="11.25">
      <c r="B183" s="175"/>
      <c r="D183" s="168" t="s">
        <v>195</v>
      </c>
      <c r="E183" s="176" t="s">
        <v>1</v>
      </c>
      <c r="F183" s="177" t="s">
        <v>259</v>
      </c>
      <c r="H183" s="178">
        <v>0.11899999999999999</v>
      </c>
      <c r="I183" s="179"/>
      <c r="L183" s="175"/>
      <c r="M183" s="180"/>
      <c r="N183" s="181"/>
      <c r="O183" s="181"/>
      <c r="P183" s="181"/>
      <c r="Q183" s="181"/>
      <c r="R183" s="181"/>
      <c r="S183" s="181"/>
      <c r="T183" s="182"/>
      <c r="AT183" s="176" t="s">
        <v>195</v>
      </c>
      <c r="AU183" s="176" t="s">
        <v>90</v>
      </c>
      <c r="AV183" s="14" t="s">
        <v>90</v>
      </c>
      <c r="AW183" s="14" t="s">
        <v>30</v>
      </c>
      <c r="AX183" s="14" t="s">
        <v>75</v>
      </c>
      <c r="AY183" s="176" t="s">
        <v>187</v>
      </c>
    </row>
    <row r="184" spans="1:65" s="15" customFormat="1" ht="11.25">
      <c r="B184" s="183"/>
      <c r="D184" s="168" t="s">
        <v>195</v>
      </c>
      <c r="E184" s="184" t="s">
        <v>1</v>
      </c>
      <c r="F184" s="185" t="s">
        <v>231</v>
      </c>
      <c r="H184" s="186">
        <v>0.56899999999999995</v>
      </c>
      <c r="I184" s="187"/>
      <c r="L184" s="183"/>
      <c r="M184" s="188"/>
      <c r="N184" s="189"/>
      <c r="O184" s="189"/>
      <c r="P184" s="189"/>
      <c r="Q184" s="189"/>
      <c r="R184" s="189"/>
      <c r="S184" s="189"/>
      <c r="T184" s="190"/>
      <c r="AT184" s="184" t="s">
        <v>195</v>
      </c>
      <c r="AU184" s="184" t="s">
        <v>90</v>
      </c>
      <c r="AV184" s="15" t="s">
        <v>193</v>
      </c>
      <c r="AW184" s="15" t="s">
        <v>30</v>
      </c>
      <c r="AX184" s="15" t="s">
        <v>83</v>
      </c>
      <c r="AY184" s="184" t="s">
        <v>187</v>
      </c>
    </row>
    <row r="185" spans="1:65" s="12" customFormat="1" ht="22.9" customHeight="1">
      <c r="B185" s="139"/>
      <c r="D185" s="140" t="s">
        <v>74</v>
      </c>
      <c r="E185" s="150" t="s">
        <v>193</v>
      </c>
      <c r="F185" s="150" t="s">
        <v>260</v>
      </c>
      <c r="I185" s="142"/>
      <c r="J185" s="151">
        <f>BK185</f>
        <v>0</v>
      </c>
      <c r="L185" s="139"/>
      <c r="M185" s="144"/>
      <c r="N185" s="145"/>
      <c r="O185" s="145"/>
      <c r="P185" s="146">
        <f>SUM(P186:P218)</f>
        <v>0</v>
      </c>
      <c r="Q185" s="145"/>
      <c r="R185" s="146">
        <f>SUM(R186:R218)</f>
        <v>45.783229769999998</v>
      </c>
      <c r="S185" s="145"/>
      <c r="T185" s="147">
        <f>SUM(T186:T218)</f>
        <v>0</v>
      </c>
      <c r="AR185" s="140" t="s">
        <v>83</v>
      </c>
      <c r="AT185" s="148" t="s">
        <v>74</v>
      </c>
      <c r="AU185" s="148" t="s">
        <v>83</v>
      </c>
      <c r="AY185" s="140" t="s">
        <v>187</v>
      </c>
      <c r="BK185" s="149">
        <f>SUM(BK186:BK218)</f>
        <v>0</v>
      </c>
    </row>
    <row r="186" spans="1:65" s="2" customFormat="1" ht="16.5" customHeight="1">
      <c r="A186" s="33"/>
      <c r="B186" s="152"/>
      <c r="C186" s="153" t="s">
        <v>261</v>
      </c>
      <c r="D186" s="153" t="s">
        <v>189</v>
      </c>
      <c r="E186" s="154" t="s">
        <v>262</v>
      </c>
      <c r="F186" s="155" t="s">
        <v>263</v>
      </c>
      <c r="G186" s="156" t="s">
        <v>204</v>
      </c>
      <c r="H186" s="157">
        <v>1.9750000000000001</v>
      </c>
      <c r="I186" s="158"/>
      <c r="J186" s="157">
        <f>ROUND(I186*H186,3)</f>
        <v>0</v>
      </c>
      <c r="K186" s="159"/>
      <c r="L186" s="34"/>
      <c r="M186" s="160" t="s">
        <v>1</v>
      </c>
      <c r="N186" s="161" t="s">
        <v>41</v>
      </c>
      <c r="O186" s="62"/>
      <c r="P186" s="162">
        <f>O186*H186</f>
        <v>0</v>
      </c>
      <c r="Q186" s="162">
        <v>2.2970199999999998</v>
      </c>
      <c r="R186" s="162">
        <f>Q186*H186</f>
        <v>4.5366144999999998</v>
      </c>
      <c r="S186" s="162">
        <v>0</v>
      </c>
      <c r="T186" s="163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4" t="s">
        <v>193</v>
      </c>
      <c r="AT186" s="164" t="s">
        <v>189</v>
      </c>
      <c r="AU186" s="164" t="s">
        <v>90</v>
      </c>
      <c r="AY186" s="18" t="s">
        <v>187</v>
      </c>
      <c r="BE186" s="165">
        <f>IF(N186="základná",J186,0)</f>
        <v>0</v>
      </c>
      <c r="BF186" s="165">
        <f>IF(N186="znížená",J186,0)</f>
        <v>0</v>
      </c>
      <c r="BG186" s="165">
        <f>IF(N186="zákl. prenesená",J186,0)</f>
        <v>0</v>
      </c>
      <c r="BH186" s="165">
        <f>IF(N186="zníž. prenesená",J186,0)</f>
        <v>0</v>
      </c>
      <c r="BI186" s="165">
        <f>IF(N186="nulová",J186,0)</f>
        <v>0</v>
      </c>
      <c r="BJ186" s="18" t="s">
        <v>90</v>
      </c>
      <c r="BK186" s="166">
        <f>ROUND(I186*H186,3)</f>
        <v>0</v>
      </c>
      <c r="BL186" s="18" t="s">
        <v>193</v>
      </c>
      <c r="BM186" s="164" t="s">
        <v>264</v>
      </c>
    </row>
    <row r="187" spans="1:65" s="13" customFormat="1" ht="11.25">
      <c r="B187" s="167"/>
      <c r="D187" s="168" t="s">
        <v>195</v>
      </c>
      <c r="E187" s="169" t="s">
        <v>1</v>
      </c>
      <c r="F187" s="170" t="s">
        <v>265</v>
      </c>
      <c r="H187" s="169" t="s">
        <v>1</v>
      </c>
      <c r="I187" s="171"/>
      <c r="L187" s="167"/>
      <c r="M187" s="172"/>
      <c r="N187" s="173"/>
      <c r="O187" s="173"/>
      <c r="P187" s="173"/>
      <c r="Q187" s="173"/>
      <c r="R187" s="173"/>
      <c r="S187" s="173"/>
      <c r="T187" s="174"/>
      <c r="AT187" s="169" t="s">
        <v>195</v>
      </c>
      <c r="AU187" s="169" t="s">
        <v>90</v>
      </c>
      <c r="AV187" s="13" t="s">
        <v>83</v>
      </c>
      <c r="AW187" s="13" t="s">
        <v>30</v>
      </c>
      <c r="AX187" s="13" t="s">
        <v>75</v>
      </c>
      <c r="AY187" s="169" t="s">
        <v>187</v>
      </c>
    </row>
    <row r="188" spans="1:65" s="14" customFormat="1" ht="11.25">
      <c r="B188" s="175"/>
      <c r="D188" s="168" t="s">
        <v>195</v>
      </c>
      <c r="E188" s="176" t="s">
        <v>1</v>
      </c>
      <c r="F188" s="177" t="s">
        <v>266</v>
      </c>
      <c r="H188" s="178">
        <v>1.9750000000000001</v>
      </c>
      <c r="I188" s="179"/>
      <c r="L188" s="175"/>
      <c r="M188" s="180"/>
      <c r="N188" s="181"/>
      <c r="O188" s="181"/>
      <c r="P188" s="181"/>
      <c r="Q188" s="181"/>
      <c r="R188" s="181"/>
      <c r="S188" s="181"/>
      <c r="T188" s="182"/>
      <c r="AT188" s="176" t="s">
        <v>195</v>
      </c>
      <c r="AU188" s="176" t="s">
        <v>90</v>
      </c>
      <c r="AV188" s="14" t="s">
        <v>90</v>
      </c>
      <c r="AW188" s="14" t="s">
        <v>30</v>
      </c>
      <c r="AX188" s="14" t="s">
        <v>83</v>
      </c>
      <c r="AY188" s="176" t="s">
        <v>187</v>
      </c>
    </row>
    <row r="189" spans="1:65" s="2" customFormat="1" ht="16.5" customHeight="1">
      <c r="A189" s="33"/>
      <c r="B189" s="152"/>
      <c r="C189" s="153" t="s">
        <v>267</v>
      </c>
      <c r="D189" s="153" t="s">
        <v>189</v>
      </c>
      <c r="E189" s="154" t="s">
        <v>268</v>
      </c>
      <c r="F189" s="155" t="s">
        <v>269</v>
      </c>
      <c r="G189" s="156" t="s">
        <v>192</v>
      </c>
      <c r="H189" s="157">
        <v>8.4960000000000004</v>
      </c>
      <c r="I189" s="158"/>
      <c r="J189" s="157">
        <f>ROUND(I189*H189,3)</f>
        <v>0</v>
      </c>
      <c r="K189" s="159"/>
      <c r="L189" s="34"/>
      <c r="M189" s="160" t="s">
        <v>1</v>
      </c>
      <c r="N189" s="161" t="s">
        <v>41</v>
      </c>
      <c r="O189" s="62"/>
      <c r="P189" s="162">
        <f>O189*H189</f>
        <v>0</v>
      </c>
      <c r="Q189" s="162">
        <v>2.7999999999999998E-4</v>
      </c>
      <c r="R189" s="162">
        <f>Q189*H189</f>
        <v>2.3788799999999999E-3</v>
      </c>
      <c r="S189" s="162">
        <v>0</v>
      </c>
      <c r="T189" s="163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4" t="s">
        <v>193</v>
      </c>
      <c r="AT189" s="164" t="s">
        <v>189</v>
      </c>
      <c r="AU189" s="164" t="s">
        <v>90</v>
      </c>
      <c r="AY189" s="18" t="s">
        <v>187</v>
      </c>
      <c r="BE189" s="165">
        <f>IF(N189="základná",J189,0)</f>
        <v>0</v>
      </c>
      <c r="BF189" s="165">
        <f>IF(N189="znížená",J189,0)</f>
        <v>0</v>
      </c>
      <c r="BG189" s="165">
        <f>IF(N189="zákl. prenesená",J189,0)</f>
        <v>0</v>
      </c>
      <c r="BH189" s="165">
        <f>IF(N189="zníž. prenesená",J189,0)</f>
        <v>0</v>
      </c>
      <c r="BI189" s="165">
        <f>IF(N189="nulová",J189,0)</f>
        <v>0</v>
      </c>
      <c r="BJ189" s="18" t="s">
        <v>90</v>
      </c>
      <c r="BK189" s="166">
        <f>ROUND(I189*H189,3)</f>
        <v>0</v>
      </c>
      <c r="BL189" s="18" t="s">
        <v>193</v>
      </c>
      <c r="BM189" s="164" t="s">
        <v>270</v>
      </c>
    </row>
    <row r="190" spans="1:65" s="14" customFormat="1" ht="11.25">
      <c r="B190" s="175"/>
      <c r="D190" s="168" t="s">
        <v>195</v>
      </c>
      <c r="E190" s="176" t="s">
        <v>1</v>
      </c>
      <c r="F190" s="177" t="s">
        <v>271</v>
      </c>
      <c r="H190" s="178">
        <v>8.4960000000000004</v>
      </c>
      <c r="I190" s="179"/>
      <c r="L190" s="175"/>
      <c r="M190" s="180"/>
      <c r="N190" s="181"/>
      <c r="O190" s="181"/>
      <c r="P190" s="181"/>
      <c r="Q190" s="181"/>
      <c r="R190" s="181"/>
      <c r="S190" s="181"/>
      <c r="T190" s="182"/>
      <c r="AT190" s="176" t="s">
        <v>195</v>
      </c>
      <c r="AU190" s="176" t="s">
        <v>90</v>
      </c>
      <c r="AV190" s="14" t="s">
        <v>90</v>
      </c>
      <c r="AW190" s="14" t="s">
        <v>30</v>
      </c>
      <c r="AX190" s="14" t="s">
        <v>83</v>
      </c>
      <c r="AY190" s="176" t="s">
        <v>187</v>
      </c>
    </row>
    <row r="191" spans="1:65" s="2" customFormat="1" ht="16.5" customHeight="1">
      <c r="A191" s="33"/>
      <c r="B191" s="152"/>
      <c r="C191" s="153" t="s">
        <v>272</v>
      </c>
      <c r="D191" s="153" t="s">
        <v>189</v>
      </c>
      <c r="E191" s="154" t="s">
        <v>273</v>
      </c>
      <c r="F191" s="155" t="s">
        <v>274</v>
      </c>
      <c r="G191" s="156" t="s">
        <v>192</v>
      </c>
      <c r="H191" s="157">
        <v>8.4960000000000004</v>
      </c>
      <c r="I191" s="158"/>
      <c r="J191" s="157">
        <f>ROUND(I191*H191,3)</f>
        <v>0</v>
      </c>
      <c r="K191" s="159"/>
      <c r="L191" s="34"/>
      <c r="M191" s="160" t="s">
        <v>1</v>
      </c>
      <c r="N191" s="161" t="s">
        <v>41</v>
      </c>
      <c r="O191" s="62"/>
      <c r="P191" s="162">
        <f>O191*H191</f>
        <v>0</v>
      </c>
      <c r="Q191" s="162">
        <v>0</v>
      </c>
      <c r="R191" s="162">
        <f>Q191*H191</f>
        <v>0</v>
      </c>
      <c r="S191" s="162">
        <v>0</v>
      </c>
      <c r="T191" s="163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4" t="s">
        <v>193</v>
      </c>
      <c r="AT191" s="164" t="s">
        <v>189</v>
      </c>
      <c r="AU191" s="164" t="s">
        <v>90</v>
      </c>
      <c r="AY191" s="18" t="s">
        <v>187</v>
      </c>
      <c r="BE191" s="165">
        <f>IF(N191="základná",J191,0)</f>
        <v>0</v>
      </c>
      <c r="BF191" s="165">
        <f>IF(N191="znížená",J191,0)</f>
        <v>0</v>
      </c>
      <c r="BG191" s="165">
        <f>IF(N191="zákl. prenesená",J191,0)</f>
        <v>0</v>
      </c>
      <c r="BH191" s="165">
        <f>IF(N191="zníž. prenesená",J191,0)</f>
        <v>0</v>
      </c>
      <c r="BI191" s="165">
        <f>IF(N191="nulová",J191,0)</f>
        <v>0</v>
      </c>
      <c r="BJ191" s="18" t="s">
        <v>90</v>
      </c>
      <c r="BK191" s="166">
        <f>ROUND(I191*H191,3)</f>
        <v>0</v>
      </c>
      <c r="BL191" s="18" t="s">
        <v>193</v>
      </c>
      <c r="BM191" s="164" t="s">
        <v>275</v>
      </c>
    </row>
    <row r="192" spans="1:65" s="2" customFormat="1" ht="24.2" customHeight="1">
      <c r="A192" s="33"/>
      <c r="B192" s="152"/>
      <c r="C192" s="153" t="s">
        <v>276</v>
      </c>
      <c r="D192" s="153" t="s">
        <v>189</v>
      </c>
      <c r="E192" s="154" t="s">
        <v>277</v>
      </c>
      <c r="F192" s="155" t="s">
        <v>278</v>
      </c>
      <c r="G192" s="156" t="s">
        <v>192</v>
      </c>
      <c r="H192" s="157">
        <v>2.76</v>
      </c>
      <c r="I192" s="158"/>
      <c r="J192" s="157">
        <f>ROUND(I192*H192,3)</f>
        <v>0</v>
      </c>
      <c r="K192" s="159"/>
      <c r="L192" s="34"/>
      <c r="M192" s="160" t="s">
        <v>1</v>
      </c>
      <c r="N192" s="161" t="s">
        <v>41</v>
      </c>
      <c r="O192" s="62"/>
      <c r="P192" s="162">
        <f>O192*H192</f>
        <v>0</v>
      </c>
      <c r="Q192" s="162">
        <v>8.6E-3</v>
      </c>
      <c r="R192" s="162">
        <f>Q192*H192</f>
        <v>2.3735999999999997E-2</v>
      </c>
      <c r="S192" s="162">
        <v>0</v>
      </c>
      <c r="T192" s="163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4" t="s">
        <v>193</v>
      </c>
      <c r="AT192" s="164" t="s">
        <v>189</v>
      </c>
      <c r="AU192" s="164" t="s">
        <v>90</v>
      </c>
      <c r="AY192" s="18" t="s">
        <v>187</v>
      </c>
      <c r="BE192" s="165">
        <f>IF(N192="základná",J192,0)</f>
        <v>0</v>
      </c>
      <c r="BF192" s="165">
        <f>IF(N192="znížená",J192,0)</f>
        <v>0</v>
      </c>
      <c r="BG192" s="165">
        <f>IF(N192="zákl. prenesená",J192,0)</f>
        <v>0</v>
      </c>
      <c r="BH192" s="165">
        <f>IF(N192="zníž. prenesená",J192,0)</f>
        <v>0</v>
      </c>
      <c r="BI192" s="165">
        <f>IF(N192="nulová",J192,0)</f>
        <v>0</v>
      </c>
      <c r="BJ192" s="18" t="s">
        <v>90</v>
      </c>
      <c r="BK192" s="166">
        <f>ROUND(I192*H192,3)</f>
        <v>0</v>
      </c>
      <c r="BL192" s="18" t="s">
        <v>193</v>
      </c>
      <c r="BM192" s="164" t="s">
        <v>279</v>
      </c>
    </row>
    <row r="193" spans="1:65" s="14" customFormat="1" ht="11.25">
      <c r="B193" s="175"/>
      <c r="D193" s="168" t="s">
        <v>195</v>
      </c>
      <c r="E193" s="176" t="s">
        <v>1</v>
      </c>
      <c r="F193" s="177" t="s">
        <v>280</v>
      </c>
      <c r="H193" s="178">
        <v>2.76</v>
      </c>
      <c r="I193" s="179"/>
      <c r="L193" s="175"/>
      <c r="M193" s="180"/>
      <c r="N193" s="181"/>
      <c r="O193" s="181"/>
      <c r="P193" s="181"/>
      <c r="Q193" s="181"/>
      <c r="R193" s="181"/>
      <c r="S193" s="181"/>
      <c r="T193" s="182"/>
      <c r="AT193" s="176" t="s">
        <v>195</v>
      </c>
      <c r="AU193" s="176" t="s">
        <v>90</v>
      </c>
      <c r="AV193" s="14" t="s">
        <v>90</v>
      </c>
      <c r="AW193" s="14" t="s">
        <v>30</v>
      </c>
      <c r="AX193" s="14" t="s">
        <v>83</v>
      </c>
      <c r="AY193" s="176" t="s">
        <v>187</v>
      </c>
    </row>
    <row r="194" spans="1:65" s="2" customFormat="1" ht="24.2" customHeight="1">
      <c r="A194" s="33"/>
      <c r="B194" s="152"/>
      <c r="C194" s="153" t="s">
        <v>281</v>
      </c>
      <c r="D194" s="153" t="s">
        <v>189</v>
      </c>
      <c r="E194" s="154" t="s">
        <v>282</v>
      </c>
      <c r="F194" s="155" t="s">
        <v>283</v>
      </c>
      <c r="G194" s="156" t="s">
        <v>192</v>
      </c>
      <c r="H194" s="157">
        <v>2.76</v>
      </c>
      <c r="I194" s="158"/>
      <c r="J194" s="157">
        <f>ROUND(I194*H194,3)</f>
        <v>0</v>
      </c>
      <c r="K194" s="159"/>
      <c r="L194" s="34"/>
      <c r="M194" s="160" t="s">
        <v>1</v>
      </c>
      <c r="N194" s="161" t="s">
        <v>41</v>
      </c>
      <c r="O194" s="62"/>
      <c r="P194" s="162">
        <f>O194*H194</f>
        <v>0</v>
      </c>
      <c r="Q194" s="162">
        <v>0</v>
      </c>
      <c r="R194" s="162">
        <f>Q194*H194</f>
        <v>0</v>
      </c>
      <c r="S194" s="162">
        <v>0</v>
      </c>
      <c r="T194" s="163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4" t="s">
        <v>193</v>
      </c>
      <c r="AT194" s="164" t="s">
        <v>189</v>
      </c>
      <c r="AU194" s="164" t="s">
        <v>90</v>
      </c>
      <c r="AY194" s="18" t="s">
        <v>187</v>
      </c>
      <c r="BE194" s="165">
        <f>IF(N194="základná",J194,0)</f>
        <v>0</v>
      </c>
      <c r="BF194" s="165">
        <f>IF(N194="znížená",J194,0)</f>
        <v>0</v>
      </c>
      <c r="BG194" s="165">
        <f>IF(N194="zákl. prenesená",J194,0)</f>
        <v>0</v>
      </c>
      <c r="BH194" s="165">
        <f>IF(N194="zníž. prenesená",J194,0)</f>
        <v>0</v>
      </c>
      <c r="BI194" s="165">
        <f>IF(N194="nulová",J194,0)</f>
        <v>0</v>
      </c>
      <c r="BJ194" s="18" t="s">
        <v>90</v>
      </c>
      <c r="BK194" s="166">
        <f>ROUND(I194*H194,3)</f>
        <v>0</v>
      </c>
      <c r="BL194" s="18" t="s">
        <v>193</v>
      </c>
      <c r="BM194" s="164" t="s">
        <v>284</v>
      </c>
    </row>
    <row r="195" spans="1:65" s="2" customFormat="1" ht="24.2" customHeight="1">
      <c r="A195" s="33"/>
      <c r="B195" s="152"/>
      <c r="C195" s="153" t="s">
        <v>285</v>
      </c>
      <c r="D195" s="153" t="s">
        <v>189</v>
      </c>
      <c r="E195" s="154" t="s">
        <v>286</v>
      </c>
      <c r="F195" s="155" t="s">
        <v>287</v>
      </c>
      <c r="G195" s="156" t="s">
        <v>192</v>
      </c>
      <c r="H195" s="157">
        <v>2.76</v>
      </c>
      <c r="I195" s="158"/>
      <c r="J195" s="157">
        <f>ROUND(I195*H195,3)</f>
        <v>0</v>
      </c>
      <c r="K195" s="159"/>
      <c r="L195" s="34"/>
      <c r="M195" s="160" t="s">
        <v>1</v>
      </c>
      <c r="N195" s="161" t="s">
        <v>41</v>
      </c>
      <c r="O195" s="62"/>
      <c r="P195" s="162">
        <f>O195*H195</f>
        <v>0</v>
      </c>
      <c r="Q195" s="162">
        <v>5.11E-3</v>
      </c>
      <c r="R195" s="162">
        <f>Q195*H195</f>
        <v>1.4103599999999999E-2</v>
      </c>
      <c r="S195" s="162">
        <v>0</v>
      </c>
      <c r="T195" s="163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4" t="s">
        <v>193</v>
      </c>
      <c r="AT195" s="164" t="s">
        <v>189</v>
      </c>
      <c r="AU195" s="164" t="s">
        <v>90</v>
      </c>
      <c r="AY195" s="18" t="s">
        <v>187</v>
      </c>
      <c r="BE195" s="165">
        <f>IF(N195="základná",J195,0)</f>
        <v>0</v>
      </c>
      <c r="BF195" s="165">
        <f>IF(N195="znížená",J195,0)</f>
        <v>0</v>
      </c>
      <c r="BG195" s="165">
        <f>IF(N195="zákl. prenesená",J195,0)</f>
        <v>0</v>
      </c>
      <c r="BH195" s="165">
        <f>IF(N195="zníž. prenesená",J195,0)</f>
        <v>0</v>
      </c>
      <c r="BI195" s="165">
        <f>IF(N195="nulová",J195,0)</f>
        <v>0</v>
      </c>
      <c r="BJ195" s="18" t="s">
        <v>90</v>
      </c>
      <c r="BK195" s="166">
        <f>ROUND(I195*H195,3)</f>
        <v>0</v>
      </c>
      <c r="BL195" s="18" t="s">
        <v>193</v>
      </c>
      <c r="BM195" s="164" t="s">
        <v>288</v>
      </c>
    </row>
    <row r="196" spans="1:65" s="2" customFormat="1" ht="24.2" customHeight="1">
      <c r="A196" s="33"/>
      <c r="B196" s="152"/>
      <c r="C196" s="153" t="s">
        <v>289</v>
      </c>
      <c r="D196" s="153" t="s">
        <v>189</v>
      </c>
      <c r="E196" s="154" t="s">
        <v>290</v>
      </c>
      <c r="F196" s="155" t="s">
        <v>291</v>
      </c>
      <c r="G196" s="156" t="s">
        <v>192</v>
      </c>
      <c r="H196" s="157">
        <v>2.76</v>
      </c>
      <c r="I196" s="158"/>
      <c r="J196" s="157">
        <f>ROUND(I196*H196,3)</f>
        <v>0</v>
      </c>
      <c r="K196" s="159"/>
      <c r="L196" s="34"/>
      <c r="M196" s="160" t="s">
        <v>1</v>
      </c>
      <c r="N196" s="161" t="s">
        <v>41</v>
      </c>
      <c r="O196" s="62"/>
      <c r="P196" s="162">
        <f>O196*H196</f>
        <v>0</v>
      </c>
      <c r="Q196" s="162">
        <v>0</v>
      </c>
      <c r="R196" s="162">
        <f>Q196*H196</f>
        <v>0</v>
      </c>
      <c r="S196" s="162">
        <v>0</v>
      </c>
      <c r="T196" s="163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4" t="s">
        <v>193</v>
      </c>
      <c r="AT196" s="164" t="s">
        <v>189</v>
      </c>
      <c r="AU196" s="164" t="s">
        <v>90</v>
      </c>
      <c r="AY196" s="18" t="s">
        <v>187</v>
      </c>
      <c r="BE196" s="165">
        <f>IF(N196="základná",J196,0)</f>
        <v>0</v>
      </c>
      <c r="BF196" s="165">
        <f>IF(N196="znížená",J196,0)</f>
        <v>0</v>
      </c>
      <c r="BG196" s="165">
        <f>IF(N196="zákl. prenesená",J196,0)</f>
        <v>0</v>
      </c>
      <c r="BH196" s="165">
        <f>IF(N196="zníž. prenesená",J196,0)</f>
        <v>0</v>
      </c>
      <c r="BI196" s="165">
        <f>IF(N196="nulová",J196,0)</f>
        <v>0</v>
      </c>
      <c r="BJ196" s="18" t="s">
        <v>90</v>
      </c>
      <c r="BK196" s="166">
        <f>ROUND(I196*H196,3)</f>
        <v>0</v>
      </c>
      <c r="BL196" s="18" t="s">
        <v>193</v>
      </c>
      <c r="BM196" s="164" t="s">
        <v>292</v>
      </c>
    </row>
    <row r="197" spans="1:65" s="2" customFormat="1" ht="24.2" customHeight="1">
      <c r="A197" s="33"/>
      <c r="B197" s="152"/>
      <c r="C197" s="153" t="s">
        <v>7</v>
      </c>
      <c r="D197" s="153" t="s">
        <v>189</v>
      </c>
      <c r="E197" s="154" t="s">
        <v>293</v>
      </c>
      <c r="F197" s="155" t="s">
        <v>294</v>
      </c>
      <c r="G197" s="156" t="s">
        <v>250</v>
      </c>
      <c r="H197" s="157">
        <v>5.2999999999999999E-2</v>
      </c>
      <c r="I197" s="158"/>
      <c r="J197" s="157">
        <f>ROUND(I197*H197,3)</f>
        <v>0</v>
      </c>
      <c r="K197" s="159"/>
      <c r="L197" s="34"/>
      <c r="M197" s="160" t="s">
        <v>1</v>
      </c>
      <c r="N197" s="161" t="s">
        <v>41</v>
      </c>
      <c r="O197" s="62"/>
      <c r="P197" s="162">
        <f>O197*H197</f>
        <v>0</v>
      </c>
      <c r="Q197" s="162">
        <v>1.0162899999999999</v>
      </c>
      <c r="R197" s="162">
        <f>Q197*H197</f>
        <v>5.3863369999999994E-2</v>
      </c>
      <c r="S197" s="162">
        <v>0</v>
      </c>
      <c r="T197" s="163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4" t="s">
        <v>193</v>
      </c>
      <c r="AT197" s="164" t="s">
        <v>189</v>
      </c>
      <c r="AU197" s="164" t="s">
        <v>90</v>
      </c>
      <c r="AY197" s="18" t="s">
        <v>187</v>
      </c>
      <c r="BE197" s="165">
        <f>IF(N197="základná",J197,0)</f>
        <v>0</v>
      </c>
      <c r="BF197" s="165">
        <f>IF(N197="znížená",J197,0)</f>
        <v>0</v>
      </c>
      <c r="BG197" s="165">
        <f>IF(N197="zákl. prenesená",J197,0)</f>
        <v>0</v>
      </c>
      <c r="BH197" s="165">
        <f>IF(N197="zníž. prenesená",J197,0)</f>
        <v>0</v>
      </c>
      <c r="BI197" s="165">
        <f>IF(N197="nulová",J197,0)</f>
        <v>0</v>
      </c>
      <c r="BJ197" s="18" t="s">
        <v>90</v>
      </c>
      <c r="BK197" s="166">
        <f>ROUND(I197*H197,3)</f>
        <v>0</v>
      </c>
      <c r="BL197" s="18" t="s">
        <v>193</v>
      </c>
      <c r="BM197" s="164" t="s">
        <v>295</v>
      </c>
    </row>
    <row r="198" spans="1:65" s="14" customFormat="1" ht="11.25">
      <c r="B198" s="175"/>
      <c r="D198" s="168" t="s">
        <v>195</v>
      </c>
      <c r="E198" s="176" t="s">
        <v>1</v>
      </c>
      <c r="F198" s="177" t="s">
        <v>296</v>
      </c>
      <c r="H198" s="178">
        <v>5.2999999999999999E-2</v>
      </c>
      <c r="I198" s="179"/>
      <c r="L198" s="175"/>
      <c r="M198" s="180"/>
      <c r="N198" s="181"/>
      <c r="O198" s="181"/>
      <c r="P198" s="181"/>
      <c r="Q198" s="181"/>
      <c r="R198" s="181"/>
      <c r="S198" s="181"/>
      <c r="T198" s="182"/>
      <c r="AT198" s="176" t="s">
        <v>195</v>
      </c>
      <c r="AU198" s="176" t="s">
        <v>90</v>
      </c>
      <c r="AV198" s="14" t="s">
        <v>90</v>
      </c>
      <c r="AW198" s="14" t="s">
        <v>30</v>
      </c>
      <c r="AX198" s="14" t="s">
        <v>83</v>
      </c>
      <c r="AY198" s="176" t="s">
        <v>187</v>
      </c>
    </row>
    <row r="199" spans="1:65" s="2" customFormat="1" ht="21.75" customHeight="1">
      <c r="A199" s="33"/>
      <c r="B199" s="152"/>
      <c r="C199" s="153" t="s">
        <v>297</v>
      </c>
      <c r="D199" s="153" t="s">
        <v>189</v>
      </c>
      <c r="E199" s="154" t="s">
        <v>298</v>
      </c>
      <c r="F199" s="155" t="s">
        <v>299</v>
      </c>
      <c r="G199" s="156" t="s">
        <v>204</v>
      </c>
      <c r="H199" s="157">
        <v>17.167999999999999</v>
      </c>
      <c r="I199" s="158"/>
      <c r="J199" s="157">
        <f>ROUND(I199*H199,3)</f>
        <v>0</v>
      </c>
      <c r="K199" s="159"/>
      <c r="L199" s="34"/>
      <c r="M199" s="160" t="s">
        <v>1</v>
      </c>
      <c r="N199" s="161" t="s">
        <v>41</v>
      </c>
      <c r="O199" s="62"/>
      <c r="P199" s="162">
        <f>O199*H199</f>
        <v>0</v>
      </c>
      <c r="Q199" s="162">
        <v>2.29698</v>
      </c>
      <c r="R199" s="162">
        <f>Q199*H199</f>
        <v>39.43455264</v>
      </c>
      <c r="S199" s="162">
        <v>0</v>
      </c>
      <c r="T199" s="163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4" t="s">
        <v>193</v>
      </c>
      <c r="AT199" s="164" t="s">
        <v>189</v>
      </c>
      <c r="AU199" s="164" t="s">
        <v>90</v>
      </c>
      <c r="AY199" s="18" t="s">
        <v>187</v>
      </c>
      <c r="BE199" s="165">
        <f>IF(N199="základná",J199,0)</f>
        <v>0</v>
      </c>
      <c r="BF199" s="165">
        <f>IF(N199="znížená",J199,0)</f>
        <v>0</v>
      </c>
      <c r="BG199" s="165">
        <f>IF(N199="zákl. prenesená",J199,0)</f>
        <v>0</v>
      </c>
      <c r="BH199" s="165">
        <f>IF(N199="zníž. prenesená",J199,0)</f>
        <v>0</v>
      </c>
      <c r="BI199" s="165">
        <f>IF(N199="nulová",J199,0)</f>
        <v>0</v>
      </c>
      <c r="BJ199" s="18" t="s">
        <v>90</v>
      </c>
      <c r="BK199" s="166">
        <f>ROUND(I199*H199,3)</f>
        <v>0</v>
      </c>
      <c r="BL199" s="18" t="s">
        <v>193</v>
      </c>
      <c r="BM199" s="164" t="s">
        <v>300</v>
      </c>
    </row>
    <row r="200" spans="1:65" s="13" customFormat="1" ht="11.25">
      <c r="B200" s="167"/>
      <c r="D200" s="168" t="s">
        <v>195</v>
      </c>
      <c r="E200" s="169" t="s">
        <v>1</v>
      </c>
      <c r="F200" s="170" t="s">
        <v>301</v>
      </c>
      <c r="H200" s="169" t="s">
        <v>1</v>
      </c>
      <c r="I200" s="171"/>
      <c r="L200" s="167"/>
      <c r="M200" s="172"/>
      <c r="N200" s="173"/>
      <c r="O200" s="173"/>
      <c r="P200" s="173"/>
      <c r="Q200" s="173"/>
      <c r="R200" s="173"/>
      <c r="S200" s="173"/>
      <c r="T200" s="174"/>
      <c r="AT200" s="169" t="s">
        <v>195</v>
      </c>
      <c r="AU200" s="169" t="s">
        <v>90</v>
      </c>
      <c r="AV200" s="13" t="s">
        <v>83</v>
      </c>
      <c r="AW200" s="13" t="s">
        <v>30</v>
      </c>
      <c r="AX200" s="13" t="s">
        <v>75</v>
      </c>
      <c r="AY200" s="169" t="s">
        <v>187</v>
      </c>
    </row>
    <row r="201" spans="1:65" s="14" customFormat="1" ht="11.25">
      <c r="B201" s="175"/>
      <c r="D201" s="168" t="s">
        <v>195</v>
      </c>
      <c r="E201" s="176" t="s">
        <v>1</v>
      </c>
      <c r="F201" s="177" t="s">
        <v>302</v>
      </c>
      <c r="H201" s="178">
        <v>5.7560000000000002</v>
      </c>
      <c r="I201" s="179"/>
      <c r="L201" s="175"/>
      <c r="M201" s="180"/>
      <c r="N201" s="181"/>
      <c r="O201" s="181"/>
      <c r="P201" s="181"/>
      <c r="Q201" s="181"/>
      <c r="R201" s="181"/>
      <c r="S201" s="181"/>
      <c r="T201" s="182"/>
      <c r="AT201" s="176" t="s">
        <v>195</v>
      </c>
      <c r="AU201" s="176" t="s">
        <v>90</v>
      </c>
      <c r="AV201" s="14" t="s">
        <v>90</v>
      </c>
      <c r="AW201" s="14" t="s">
        <v>30</v>
      </c>
      <c r="AX201" s="14" t="s">
        <v>75</v>
      </c>
      <c r="AY201" s="176" t="s">
        <v>187</v>
      </c>
    </row>
    <row r="202" spans="1:65" s="14" customFormat="1" ht="11.25">
      <c r="B202" s="175"/>
      <c r="D202" s="168" t="s">
        <v>195</v>
      </c>
      <c r="E202" s="176" t="s">
        <v>1</v>
      </c>
      <c r="F202" s="177" t="s">
        <v>303</v>
      </c>
      <c r="H202" s="178">
        <v>3.2970000000000002</v>
      </c>
      <c r="I202" s="179"/>
      <c r="L202" s="175"/>
      <c r="M202" s="180"/>
      <c r="N202" s="181"/>
      <c r="O202" s="181"/>
      <c r="P202" s="181"/>
      <c r="Q202" s="181"/>
      <c r="R202" s="181"/>
      <c r="S202" s="181"/>
      <c r="T202" s="182"/>
      <c r="AT202" s="176" t="s">
        <v>195</v>
      </c>
      <c r="AU202" s="176" t="s">
        <v>90</v>
      </c>
      <c r="AV202" s="14" t="s">
        <v>90</v>
      </c>
      <c r="AW202" s="14" t="s">
        <v>30</v>
      </c>
      <c r="AX202" s="14" t="s">
        <v>75</v>
      </c>
      <c r="AY202" s="176" t="s">
        <v>187</v>
      </c>
    </row>
    <row r="203" spans="1:65" s="13" customFormat="1" ht="11.25">
      <c r="B203" s="167"/>
      <c r="D203" s="168" t="s">
        <v>195</v>
      </c>
      <c r="E203" s="169" t="s">
        <v>1</v>
      </c>
      <c r="F203" s="170" t="s">
        <v>304</v>
      </c>
      <c r="H203" s="169" t="s">
        <v>1</v>
      </c>
      <c r="I203" s="171"/>
      <c r="L203" s="167"/>
      <c r="M203" s="172"/>
      <c r="N203" s="173"/>
      <c r="O203" s="173"/>
      <c r="P203" s="173"/>
      <c r="Q203" s="173"/>
      <c r="R203" s="173"/>
      <c r="S203" s="173"/>
      <c r="T203" s="174"/>
      <c r="AT203" s="169" t="s">
        <v>195</v>
      </c>
      <c r="AU203" s="169" t="s">
        <v>90</v>
      </c>
      <c r="AV203" s="13" t="s">
        <v>83</v>
      </c>
      <c r="AW203" s="13" t="s">
        <v>30</v>
      </c>
      <c r="AX203" s="13" t="s">
        <v>75</v>
      </c>
      <c r="AY203" s="169" t="s">
        <v>187</v>
      </c>
    </row>
    <row r="204" spans="1:65" s="14" customFormat="1" ht="11.25">
      <c r="B204" s="175"/>
      <c r="D204" s="168" t="s">
        <v>195</v>
      </c>
      <c r="E204" s="176" t="s">
        <v>1</v>
      </c>
      <c r="F204" s="177" t="s">
        <v>305</v>
      </c>
      <c r="H204" s="178">
        <v>4.7969999999999997</v>
      </c>
      <c r="I204" s="179"/>
      <c r="L204" s="175"/>
      <c r="M204" s="180"/>
      <c r="N204" s="181"/>
      <c r="O204" s="181"/>
      <c r="P204" s="181"/>
      <c r="Q204" s="181"/>
      <c r="R204" s="181"/>
      <c r="S204" s="181"/>
      <c r="T204" s="182"/>
      <c r="AT204" s="176" t="s">
        <v>195</v>
      </c>
      <c r="AU204" s="176" t="s">
        <v>90</v>
      </c>
      <c r="AV204" s="14" t="s">
        <v>90</v>
      </c>
      <c r="AW204" s="14" t="s">
        <v>30</v>
      </c>
      <c r="AX204" s="14" t="s">
        <v>75</v>
      </c>
      <c r="AY204" s="176" t="s">
        <v>187</v>
      </c>
    </row>
    <row r="205" spans="1:65" s="14" customFormat="1" ht="11.25">
      <c r="B205" s="175"/>
      <c r="D205" s="168" t="s">
        <v>195</v>
      </c>
      <c r="E205" s="176" t="s">
        <v>1</v>
      </c>
      <c r="F205" s="177" t="s">
        <v>306</v>
      </c>
      <c r="H205" s="178">
        <v>3.3180000000000001</v>
      </c>
      <c r="I205" s="179"/>
      <c r="L205" s="175"/>
      <c r="M205" s="180"/>
      <c r="N205" s="181"/>
      <c r="O205" s="181"/>
      <c r="P205" s="181"/>
      <c r="Q205" s="181"/>
      <c r="R205" s="181"/>
      <c r="S205" s="181"/>
      <c r="T205" s="182"/>
      <c r="AT205" s="176" t="s">
        <v>195</v>
      </c>
      <c r="AU205" s="176" t="s">
        <v>90</v>
      </c>
      <c r="AV205" s="14" t="s">
        <v>90</v>
      </c>
      <c r="AW205" s="14" t="s">
        <v>30</v>
      </c>
      <c r="AX205" s="14" t="s">
        <v>75</v>
      </c>
      <c r="AY205" s="176" t="s">
        <v>187</v>
      </c>
    </row>
    <row r="206" spans="1:65" s="15" customFormat="1" ht="11.25">
      <c r="B206" s="183"/>
      <c r="D206" s="168" t="s">
        <v>195</v>
      </c>
      <c r="E206" s="184" t="s">
        <v>1</v>
      </c>
      <c r="F206" s="185" t="s">
        <v>231</v>
      </c>
      <c r="H206" s="186">
        <v>17.167999999999999</v>
      </c>
      <c r="I206" s="187"/>
      <c r="L206" s="183"/>
      <c r="M206" s="188"/>
      <c r="N206" s="189"/>
      <c r="O206" s="189"/>
      <c r="P206" s="189"/>
      <c r="Q206" s="189"/>
      <c r="R206" s="189"/>
      <c r="S206" s="189"/>
      <c r="T206" s="190"/>
      <c r="AT206" s="184" t="s">
        <v>195</v>
      </c>
      <c r="AU206" s="184" t="s">
        <v>90</v>
      </c>
      <c r="AV206" s="15" t="s">
        <v>193</v>
      </c>
      <c r="AW206" s="15" t="s">
        <v>30</v>
      </c>
      <c r="AX206" s="15" t="s">
        <v>83</v>
      </c>
      <c r="AY206" s="184" t="s">
        <v>187</v>
      </c>
    </row>
    <row r="207" spans="1:65" s="2" customFormat="1" ht="24.2" customHeight="1">
      <c r="A207" s="33"/>
      <c r="B207" s="152"/>
      <c r="C207" s="153" t="s">
        <v>307</v>
      </c>
      <c r="D207" s="153" t="s">
        <v>189</v>
      </c>
      <c r="E207" s="154" t="s">
        <v>308</v>
      </c>
      <c r="F207" s="155" t="s">
        <v>309</v>
      </c>
      <c r="G207" s="156" t="s">
        <v>192</v>
      </c>
      <c r="H207" s="157">
        <v>85.837999999999994</v>
      </c>
      <c r="I207" s="158"/>
      <c r="J207" s="157">
        <f>ROUND(I207*H207,3)</f>
        <v>0</v>
      </c>
      <c r="K207" s="159"/>
      <c r="L207" s="34"/>
      <c r="M207" s="160" t="s">
        <v>1</v>
      </c>
      <c r="N207" s="161" t="s">
        <v>41</v>
      </c>
      <c r="O207" s="62"/>
      <c r="P207" s="162">
        <f>O207*H207</f>
        <v>0</v>
      </c>
      <c r="Q207" s="162">
        <v>3.4099999999999998E-3</v>
      </c>
      <c r="R207" s="162">
        <f>Q207*H207</f>
        <v>0.29270757999999997</v>
      </c>
      <c r="S207" s="162">
        <v>0</v>
      </c>
      <c r="T207" s="163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4" t="s">
        <v>193</v>
      </c>
      <c r="AT207" s="164" t="s">
        <v>189</v>
      </c>
      <c r="AU207" s="164" t="s">
        <v>90</v>
      </c>
      <c r="AY207" s="18" t="s">
        <v>187</v>
      </c>
      <c r="BE207" s="165">
        <f>IF(N207="základná",J207,0)</f>
        <v>0</v>
      </c>
      <c r="BF207" s="165">
        <f>IF(N207="znížená",J207,0)</f>
        <v>0</v>
      </c>
      <c r="BG207" s="165">
        <f>IF(N207="zákl. prenesená",J207,0)</f>
        <v>0</v>
      </c>
      <c r="BH207" s="165">
        <f>IF(N207="zníž. prenesená",J207,0)</f>
        <v>0</v>
      </c>
      <c r="BI207" s="165">
        <f>IF(N207="nulová",J207,0)</f>
        <v>0</v>
      </c>
      <c r="BJ207" s="18" t="s">
        <v>90</v>
      </c>
      <c r="BK207" s="166">
        <f>ROUND(I207*H207,3)</f>
        <v>0</v>
      </c>
      <c r="BL207" s="18" t="s">
        <v>193</v>
      </c>
      <c r="BM207" s="164" t="s">
        <v>310</v>
      </c>
    </row>
    <row r="208" spans="1:65" s="13" customFormat="1" ht="11.25">
      <c r="B208" s="167"/>
      <c r="D208" s="168" t="s">
        <v>195</v>
      </c>
      <c r="E208" s="169" t="s">
        <v>1</v>
      </c>
      <c r="F208" s="170" t="s">
        <v>301</v>
      </c>
      <c r="H208" s="169" t="s">
        <v>1</v>
      </c>
      <c r="I208" s="171"/>
      <c r="L208" s="167"/>
      <c r="M208" s="172"/>
      <c r="N208" s="173"/>
      <c r="O208" s="173"/>
      <c r="P208" s="173"/>
      <c r="Q208" s="173"/>
      <c r="R208" s="173"/>
      <c r="S208" s="173"/>
      <c r="T208" s="174"/>
      <c r="AT208" s="169" t="s">
        <v>195</v>
      </c>
      <c r="AU208" s="169" t="s">
        <v>90</v>
      </c>
      <c r="AV208" s="13" t="s">
        <v>83</v>
      </c>
      <c r="AW208" s="13" t="s">
        <v>30</v>
      </c>
      <c r="AX208" s="13" t="s">
        <v>75</v>
      </c>
      <c r="AY208" s="169" t="s">
        <v>187</v>
      </c>
    </row>
    <row r="209" spans="1:65" s="14" customFormat="1" ht="11.25">
      <c r="B209" s="175"/>
      <c r="D209" s="168" t="s">
        <v>195</v>
      </c>
      <c r="E209" s="176" t="s">
        <v>1</v>
      </c>
      <c r="F209" s="177" t="s">
        <v>311</v>
      </c>
      <c r="H209" s="178">
        <v>28.779</v>
      </c>
      <c r="I209" s="179"/>
      <c r="L209" s="175"/>
      <c r="M209" s="180"/>
      <c r="N209" s="181"/>
      <c r="O209" s="181"/>
      <c r="P209" s="181"/>
      <c r="Q209" s="181"/>
      <c r="R209" s="181"/>
      <c r="S209" s="181"/>
      <c r="T209" s="182"/>
      <c r="AT209" s="176" t="s">
        <v>195</v>
      </c>
      <c r="AU209" s="176" t="s">
        <v>90</v>
      </c>
      <c r="AV209" s="14" t="s">
        <v>90</v>
      </c>
      <c r="AW209" s="14" t="s">
        <v>30</v>
      </c>
      <c r="AX209" s="14" t="s">
        <v>75</v>
      </c>
      <c r="AY209" s="176" t="s">
        <v>187</v>
      </c>
    </row>
    <row r="210" spans="1:65" s="14" customFormat="1" ht="11.25">
      <c r="B210" s="175"/>
      <c r="D210" s="168" t="s">
        <v>195</v>
      </c>
      <c r="E210" s="176" t="s">
        <v>1</v>
      </c>
      <c r="F210" s="177" t="s">
        <v>312</v>
      </c>
      <c r="H210" s="178">
        <v>16.484000000000002</v>
      </c>
      <c r="I210" s="179"/>
      <c r="L210" s="175"/>
      <c r="M210" s="180"/>
      <c r="N210" s="181"/>
      <c r="O210" s="181"/>
      <c r="P210" s="181"/>
      <c r="Q210" s="181"/>
      <c r="R210" s="181"/>
      <c r="S210" s="181"/>
      <c r="T210" s="182"/>
      <c r="AT210" s="176" t="s">
        <v>195</v>
      </c>
      <c r="AU210" s="176" t="s">
        <v>90</v>
      </c>
      <c r="AV210" s="14" t="s">
        <v>90</v>
      </c>
      <c r="AW210" s="14" t="s">
        <v>30</v>
      </c>
      <c r="AX210" s="14" t="s">
        <v>75</v>
      </c>
      <c r="AY210" s="176" t="s">
        <v>187</v>
      </c>
    </row>
    <row r="211" spans="1:65" s="13" customFormat="1" ht="11.25">
      <c r="B211" s="167"/>
      <c r="D211" s="168" t="s">
        <v>195</v>
      </c>
      <c r="E211" s="169" t="s">
        <v>1</v>
      </c>
      <c r="F211" s="170" t="s">
        <v>304</v>
      </c>
      <c r="H211" s="169" t="s">
        <v>1</v>
      </c>
      <c r="I211" s="171"/>
      <c r="L211" s="167"/>
      <c r="M211" s="172"/>
      <c r="N211" s="173"/>
      <c r="O211" s="173"/>
      <c r="P211" s="173"/>
      <c r="Q211" s="173"/>
      <c r="R211" s="173"/>
      <c r="S211" s="173"/>
      <c r="T211" s="174"/>
      <c r="AT211" s="169" t="s">
        <v>195</v>
      </c>
      <c r="AU211" s="169" t="s">
        <v>90</v>
      </c>
      <c r="AV211" s="13" t="s">
        <v>83</v>
      </c>
      <c r="AW211" s="13" t="s">
        <v>30</v>
      </c>
      <c r="AX211" s="13" t="s">
        <v>75</v>
      </c>
      <c r="AY211" s="169" t="s">
        <v>187</v>
      </c>
    </row>
    <row r="212" spans="1:65" s="14" customFormat="1" ht="11.25">
      <c r="B212" s="175"/>
      <c r="D212" s="168" t="s">
        <v>195</v>
      </c>
      <c r="E212" s="176" t="s">
        <v>1</v>
      </c>
      <c r="F212" s="177" t="s">
        <v>313</v>
      </c>
      <c r="H212" s="178">
        <v>23.983000000000001</v>
      </c>
      <c r="I212" s="179"/>
      <c r="L212" s="175"/>
      <c r="M212" s="180"/>
      <c r="N212" s="181"/>
      <c r="O212" s="181"/>
      <c r="P212" s="181"/>
      <c r="Q212" s="181"/>
      <c r="R212" s="181"/>
      <c r="S212" s="181"/>
      <c r="T212" s="182"/>
      <c r="AT212" s="176" t="s">
        <v>195</v>
      </c>
      <c r="AU212" s="176" t="s">
        <v>90</v>
      </c>
      <c r="AV212" s="14" t="s">
        <v>90</v>
      </c>
      <c r="AW212" s="14" t="s">
        <v>30</v>
      </c>
      <c r="AX212" s="14" t="s">
        <v>75</v>
      </c>
      <c r="AY212" s="176" t="s">
        <v>187</v>
      </c>
    </row>
    <row r="213" spans="1:65" s="14" customFormat="1" ht="11.25">
      <c r="B213" s="175"/>
      <c r="D213" s="168" t="s">
        <v>195</v>
      </c>
      <c r="E213" s="176" t="s">
        <v>1</v>
      </c>
      <c r="F213" s="177" t="s">
        <v>314</v>
      </c>
      <c r="H213" s="178">
        <v>16.591999999999999</v>
      </c>
      <c r="I213" s="179"/>
      <c r="L213" s="175"/>
      <c r="M213" s="180"/>
      <c r="N213" s="181"/>
      <c r="O213" s="181"/>
      <c r="P213" s="181"/>
      <c r="Q213" s="181"/>
      <c r="R213" s="181"/>
      <c r="S213" s="181"/>
      <c r="T213" s="182"/>
      <c r="AT213" s="176" t="s">
        <v>195</v>
      </c>
      <c r="AU213" s="176" t="s">
        <v>90</v>
      </c>
      <c r="AV213" s="14" t="s">
        <v>90</v>
      </c>
      <c r="AW213" s="14" t="s">
        <v>30</v>
      </c>
      <c r="AX213" s="14" t="s">
        <v>75</v>
      </c>
      <c r="AY213" s="176" t="s">
        <v>187</v>
      </c>
    </row>
    <row r="214" spans="1:65" s="15" customFormat="1" ht="11.25">
      <c r="B214" s="183"/>
      <c r="D214" s="168" t="s">
        <v>195</v>
      </c>
      <c r="E214" s="184" t="s">
        <v>134</v>
      </c>
      <c r="F214" s="185" t="s">
        <v>231</v>
      </c>
      <c r="H214" s="186">
        <v>85.837999999999994</v>
      </c>
      <c r="I214" s="187"/>
      <c r="L214" s="183"/>
      <c r="M214" s="188"/>
      <c r="N214" s="189"/>
      <c r="O214" s="189"/>
      <c r="P214" s="189"/>
      <c r="Q214" s="189"/>
      <c r="R214" s="189"/>
      <c r="S214" s="189"/>
      <c r="T214" s="190"/>
      <c r="AT214" s="184" t="s">
        <v>195</v>
      </c>
      <c r="AU214" s="184" t="s">
        <v>90</v>
      </c>
      <c r="AV214" s="15" t="s">
        <v>193</v>
      </c>
      <c r="AW214" s="15" t="s">
        <v>30</v>
      </c>
      <c r="AX214" s="15" t="s">
        <v>83</v>
      </c>
      <c r="AY214" s="184" t="s">
        <v>187</v>
      </c>
    </row>
    <row r="215" spans="1:65" s="2" customFormat="1" ht="24.2" customHeight="1">
      <c r="A215" s="33"/>
      <c r="B215" s="152"/>
      <c r="C215" s="153" t="s">
        <v>315</v>
      </c>
      <c r="D215" s="153" t="s">
        <v>189</v>
      </c>
      <c r="E215" s="154" t="s">
        <v>316</v>
      </c>
      <c r="F215" s="155" t="s">
        <v>317</v>
      </c>
      <c r="G215" s="156" t="s">
        <v>192</v>
      </c>
      <c r="H215" s="157">
        <v>85.837999999999994</v>
      </c>
      <c r="I215" s="158"/>
      <c r="J215" s="157">
        <f>ROUND(I215*H215,3)</f>
        <v>0</v>
      </c>
      <c r="K215" s="159"/>
      <c r="L215" s="34"/>
      <c r="M215" s="160" t="s">
        <v>1</v>
      </c>
      <c r="N215" s="161" t="s">
        <v>41</v>
      </c>
      <c r="O215" s="62"/>
      <c r="P215" s="162">
        <f>O215*H215</f>
        <v>0</v>
      </c>
      <c r="Q215" s="162">
        <v>0</v>
      </c>
      <c r="R215" s="162">
        <f>Q215*H215</f>
        <v>0</v>
      </c>
      <c r="S215" s="162">
        <v>0</v>
      </c>
      <c r="T215" s="163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4" t="s">
        <v>193</v>
      </c>
      <c r="AT215" s="164" t="s">
        <v>189</v>
      </c>
      <c r="AU215" s="164" t="s">
        <v>90</v>
      </c>
      <c r="AY215" s="18" t="s">
        <v>187</v>
      </c>
      <c r="BE215" s="165">
        <f>IF(N215="základná",J215,0)</f>
        <v>0</v>
      </c>
      <c r="BF215" s="165">
        <f>IF(N215="znížená",J215,0)</f>
        <v>0</v>
      </c>
      <c r="BG215" s="165">
        <f>IF(N215="zákl. prenesená",J215,0)</f>
        <v>0</v>
      </c>
      <c r="BH215" s="165">
        <f>IF(N215="zníž. prenesená",J215,0)</f>
        <v>0</v>
      </c>
      <c r="BI215" s="165">
        <f>IF(N215="nulová",J215,0)</f>
        <v>0</v>
      </c>
      <c r="BJ215" s="18" t="s">
        <v>90</v>
      </c>
      <c r="BK215" s="166">
        <f>ROUND(I215*H215,3)</f>
        <v>0</v>
      </c>
      <c r="BL215" s="18" t="s">
        <v>193</v>
      </c>
      <c r="BM215" s="164" t="s">
        <v>318</v>
      </c>
    </row>
    <row r="216" spans="1:65" s="14" customFormat="1" ht="11.25">
      <c r="B216" s="175"/>
      <c r="D216" s="168" t="s">
        <v>195</v>
      </c>
      <c r="E216" s="176" t="s">
        <v>1</v>
      </c>
      <c r="F216" s="177" t="s">
        <v>134</v>
      </c>
      <c r="H216" s="178">
        <v>85.837999999999994</v>
      </c>
      <c r="I216" s="179"/>
      <c r="L216" s="175"/>
      <c r="M216" s="180"/>
      <c r="N216" s="181"/>
      <c r="O216" s="181"/>
      <c r="P216" s="181"/>
      <c r="Q216" s="181"/>
      <c r="R216" s="181"/>
      <c r="S216" s="181"/>
      <c r="T216" s="182"/>
      <c r="AT216" s="176" t="s">
        <v>195</v>
      </c>
      <c r="AU216" s="176" t="s">
        <v>90</v>
      </c>
      <c r="AV216" s="14" t="s">
        <v>90</v>
      </c>
      <c r="AW216" s="14" t="s">
        <v>30</v>
      </c>
      <c r="AX216" s="14" t="s">
        <v>83</v>
      </c>
      <c r="AY216" s="176" t="s">
        <v>187</v>
      </c>
    </row>
    <row r="217" spans="1:65" s="2" customFormat="1" ht="24.2" customHeight="1">
      <c r="A217" s="33"/>
      <c r="B217" s="152"/>
      <c r="C217" s="153" t="s">
        <v>319</v>
      </c>
      <c r="D217" s="153" t="s">
        <v>189</v>
      </c>
      <c r="E217" s="154" t="s">
        <v>320</v>
      </c>
      <c r="F217" s="155" t="s">
        <v>321</v>
      </c>
      <c r="G217" s="156" t="s">
        <v>250</v>
      </c>
      <c r="H217" s="157">
        <v>1.4019999999999999</v>
      </c>
      <c r="I217" s="158"/>
      <c r="J217" s="157">
        <f>ROUND(I217*H217,3)</f>
        <v>0</v>
      </c>
      <c r="K217" s="159"/>
      <c r="L217" s="34"/>
      <c r="M217" s="160" t="s">
        <v>1</v>
      </c>
      <c r="N217" s="161" t="s">
        <v>41</v>
      </c>
      <c r="O217" s="62"/>
      <c r="P217" s="162">
        <f>O217*H217</f>
        <v>0</v>
      </c>
      <c r="Q217" s="162">
        <v>1.0165999999999999</v>
      </c>
      <c r="R217" s="162">
        <f>Q217*H217</f>
        <v>1.4252731999999999</v>
      </c>
      <c r="S217" s="162">
        <v>0</v>
      </c>
      <c r="T217" s="163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4" t="s">
        <v>193</v>
      </c>
      <c r="AT217" s="164" t="s">
        <v>189</v>
      </c>
      <c r="AU217" s="164" t="s">
        <v>90</v>
      </c>
      <c r="AY217" s="18" t="s">
        <v>187</v>
      </c>
      <c r="BE217" s="165">
        <f>IF(N217="základná",J217,0)</f>
        <v>0</v>
      </c>
      <c r="BF217" s="165">
        <f>IF(N217="znížená",J217,0)</f>
        <v>0</v>
      </c>
      <c r="BG217" s="165">
        <f>IF(N217="zákl. prenesená",J217,0)</f>
        <v>0</v>
      </c>
      <c r="BH217" s="165">
        <f>IF(N217="zníž. prenesená",J217,0)</f>
        <v>0</v>
      </c>
      <c r="BI217" s="165">
        <f>IF(N217="nulová",J217,0)</f>
        <v>0</v>
      </c>
      <c r="BJ217" s="18" t="s">
        <v>90</v>
      </c>
      <c r="BK217" s="166">
        <f>ROUND(I217*H217,3)</f>
        <v>0</v>
      </c>
      <c r="BL217" s="18" t="s">
        <v>193</v>
      </c>
      <c r="BM217" s="164" t="s">
        <v>322</v>
      </c>
    </row>
    <row r="218" spans="1:65" s="14" customFormat="1" ht="11.25">
      <c r="B218" s="175"/>
      <c r="D218" s="168" t="s">
        <v>195</v>
      </c>
      <c r="E218" s="176" t="s">
        <v>1</v>
      </c>
      <c r="F218" s="177" t="s">
        <v>323</v>
      </c>
      <c r="H218" s="178">
        <v>1.4019999999999999</v>
      </c>
      <c r="I218" s="179"/>
      <c r="L218" s="175"/>
      <c r="M218" s="180"/>
      <c r="N218" s="181"/>
      <c r="O218" s="181"/>
      <c r="P218" s="181"/>
      <c r="Q218" s="181"/>
      <c r="R218" s="181"/>
      <c r="S218" s="181"/>
      <c r="T218" s="182"/>
      <c r="AT218" s="176" t="s">
        <v>195</v>
      </c>
      <c r="AU218" s="176" t="s">
        <v>90</v>
      </c>
      <c r="AV218" s="14" t="s">
        <v>90</v>
      </c>
      <c r="AW218" s="14" t="s">
        <v>30</v>
      </c>
      <c r="AX218" s="14" t="s">
        <v>83</v>
      </c>
      <c r="AY218" s="176" t="s">
        <v>187</v>
      </c>
    </row>
    <row r="219" spans="1:65" s="12" customFormat="1" ht="22.9" customHeight="1">
      <c r="B219" s="139"/>
      <c r="D219" s="140" t="s">
        <v>74</v>
      </c>
      <c r="E219" s="150" t="s">
        <v>212</v>
      </c>
      <c r="F219" s="150" t="s">
        <v>324</v>
      </c>
      <c r="I219" s="142"/>
      <c r="J219" s="151">
        <f>BK219</f>
        <v>0</v>
      </c>
      <c r="L219" s="139"/>
      <c r="M219" s="144"/>
      <c r="N219" s="145"/>
      <c r="O219" s="145"/>
      <c r="P219" s="146">
        <f>SUM(P220:P227)</f>
        <v>0</v>
      </c>
      <c r="Q219" s="145"/>
      <c r="R219" s="146">
        <f>SUM(R220:R227)</f>
        <v>8.1427010000000006</v>
      </c>
      <c r="S219" s="145"/>
      <c r="T219" s="147">
        <f>SUM(T220:T227)</f>
        <v>0</v>
      </c>
      <c r="AR219" s="140" t="s">
        <v>83</v>
      </c>
      <c r="AT219" s="148" t="s">
        <v>74</v>
      </c>
      <c r="AU219" s="148" t="s">
        <v>83</v>
      </c>
      <c r="AY219" s="140" t="s">
        <v>187</v>
      </c>
      <c r="BK219" s="149">
        <f>SUM(BK220:BK227)</f>
        <v>0</v>
      </c>
    </row>
    <row r="220" spans="1:65" s="2" customFormat="1" ht="24.2" customHeight="1">
      <c r="A220" s="33"/>
      <c r="B220" s="152"/>
      <c r="C220" s="153" t="s">
        <v>325</v>
      </c>
      <c r="D220" s="153" t="s">
        <v>189</v>
      </c>
      <c r="E220" s="154" t="s">
        <v>326</v>
      </c>
      <c r="F220" s="155" t="s">
        <v>327</v>
      </c>
      <c r="G220" s="156" t="s">
        <v>192</v>
      </c>
      <c r="H220" s="157">
        <v>15.614000000000001</v>
      </c>
      <c r="I220" s="158"/>
      <c r="J220" s="157">
        <f>ROUND(I220*H220,3)</f>
        <v>0</v>
      </c>
      <c r="K220" s="159"/>
      <c r="L220" s="34"/>
      <c r="M220" s="160" t="s">
        <v>1</v>
      </c>
      <c r="N220" s="161" t="s">
        <v>41</v>
      </c>
      <c r="O220" s="62"/>
      <c r="P220" s="162">
        <f>O220*H220</f>
        <v>0</v>
      </c>
      <c r="Q220" s="162">
        <v>0.27994000000000002</v>
      </c>
      <c r="R220" s="162">
        <f>Q220*H220</f>
        <v>4.3709831600000006</v>
      </c>
      <c r="S220" s="162">
        <v>0</v>
      </c>
      <c r="T220" s="163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4" t="s">
        <v>193</v>
      </c>
      <c r="AT220" s="164" t="s">
        <v>189</v>
      </c>
      <c r="AU220" s="164" t="s">
        <v>90</v>
      </c>
      <c r="AY220" s="18" t="s">
        <v>187</v>
      </c>
      <c r="BE220" s="165">
        <f>IF(N220="základná",J220,0)</f>
        <v>0</v>
      </c>
      <c r="BF220" s="165">
        <f>IF(N220="znížená",J220,0)</f>
        <v>0</v>
      </c>
      <c r="BG220" s="165">
        <f>IF(N220="zákl. prenesená",J220,0)</f>
        <v>0</v>
      </c>
      <c r="BH220" s="165">
        <f>IF(N220="zníž. prenesená",J220,0)</f>
        <v>0</v>
      </c>
      <c r="BI220" s="165">
        <f>IF(N220="nulová",J220,0)</f>
        <v>0</v>
      </c>
      <c r="BJ220" s="18" t="s">
        <v>90</v>
      </c>
      <c r="BK220" s="166">
        <f>ROUND(I220*H220,3)</f>
        <v>0</v>
      </c>
      <c r="BL220" s="18" t="s">
        <v>193</v>
      </c>
      <c r="BM220" s="164" t="s">
        <v>328</v>
      </c>
    </row>
    <row r="221" spans="1:65" s="13" customFormat="1" ht="11.25">
      <c r="B221" s="167"/>
      <c r="D221" s="168" t="s">
        <v>195</v>
      </c>
      <c r="E221" s="169" t="s">
        <v>1</v>
      </c>
      <c r="F221" s="170" t="s">
        <v>329</v>
      </c>
      <c r="H221" s="169" t="s">
        <v>1</v>
      </c>
      <c r="I221" s="171"/>
      <c r="L221" s="167"/>
      <c r="M221" s="172"/>
      <c r="N221" s="173"/>
      <c r="O221" s="173"/>
      <c r="P221" s="173"/>
      <c r="Q221" s="173"/>
      <c r="R221" s="173"/>
      <c r="S221" s="173"/>
      <c r="T221" s="174"/>
      <c r="AT221" s="169" t="s">
        <v>195</v>
      </c>
      <c r="AU221" s="169" t="s">
        <v>90</v>
      </c>
      <c r="AV221" s="13" t="s">
        <v>83</v>
      </c>
      <c r="AW221" s="13" t="s">
        <v>30</v>
      </c>
      <c r="AX221" s="13" t="s">
        <v>75</v>
      </c>
      <c r="AY221" s="169" t="s">
        <v>187</v>
      </c>
    </row>
    <row r="222" spans="1:65" s="14" customFormat="1" ht="11.25">
      <c r="B222" s="175"/>
      <c r="D222" s="168" t="s">
        <v>195</v>
      </c>
      <c r="E222" s="176" t="s">
        <v>1</v>
      </c>
      <c r="F222" s="177" t="s">
        <v>197</v>
      </c>
      <c r="H222" s="178">
        <v>15.465</v>
      </c>
      <c r="I222" s="179"/>
      <c r="L222" s="175"/>
      <c r="M222" s="180"/>
      <c r="N222" s="181"/>
      <c r="O222" s="181"/>
      <c r="P222" s="181"/>
      <c r="Q222" s="181"/>
      <c r="R222" s="181"/>
      <c r="S222" s="181"/>
      <c r="T222" s="182"/>
      <c r="AT222" s="176" t="s">
        <v>195</v>
      </c>
      <c r="AU222" s="176" t="s">
        <v>90</v>
      </c>
      <c r="AV222" s="14" t="s">
        <v>90</v>
      </c>
      <c r="AW222" s="14" t="s">
        <v>30</v>
      </c>
      <c r="AX222" s="14" t="s">
        <v>75</v>
      </c>
      <c r="AY222" s="176" t="s">
        <v>187</v>
      </c>
    </row>
    <row r="223" spans="1:65" s="14" customFormat="1" ht="11.25">
      <c r="B223" s="175"/>
      <c r="D223" s="168" t="s">
        <v>195</v>
      </c>
      <c r="E223" s="176" t="s">
        <v>1</v>
      </c>
      <c r="F223" s="177" t="s">
        <v>330</v>
      </c>
      <c r="H223" s="178">
        <v>0.92400000000000004</v>
      </c>
      <c r="I223" s="179"/>
      <c r="L223" s="175"/>
      <c r="M223" s="180"/>
      <c r="N223" s="181"/>
      <c r="O223" s="181"/>
      <c r="P223" s="181"/>
      <c r="Q223" s="181"/>
      <c r="R223" s="181"/>
      <c r="S223" s="181"/>
      <c r="T223" s="182"/>
      <c r="AT223" s="176" t="s">
        <v>195</v>
      </c>
      <c r="AU223" s="176" t="s">
        <v>90</v>
      </c>
      <c r="AV223" s="14" t="s">
        <v>90</v>
      </c>
      <c r="AW223" s="14" t="s">
        <v>30</v>
      </c>
      <c r="AX223" s="14" t="s">
        <v>75</v>
      </c>
      <c r="AY223" s="176" t="s">
        <v>187</v>
      </c>
    </row>
    <row r="224" spans="1:65" s="14" customFormat="1" ht="11.25">
      <c r="B224" s="175"/>
      <c r="D224" s="168" t="s">
        <v>195</v>
      </c>
      <c r="E224" s="176" t="s">
        <v>1</v>
      </c>
      <c r="F224" s="177" t="s">
        <v>331</v>
      </c>
      <c r="H224" s="178">
        <v>-0.77500000000000002</v>
      </c>
      <c r="I224" s="179"/>
      <c r="L224" s="175"/>
      <c r="M224" s="180"/>
      <c r="N224" s="181"/>
      <c r="O224" s="181"/>
      <c r="P224" s="181"/>
      <c r="Q224" s="181"/>
      <c r="R224" s="181"/>
      <c r="S224" s="181"/>
      <c r="T224" s="182"/>
      <c r="AT224" s="176" t="s">
        <v>195</v>
      </c>
      <c r="AU224" s="176" t="s">
        <v>90</v>
      </c>
      <c r="AV224" s="14" t="s">
        <v>90</v>
      </c>
      <c r="AW224" s="14" t="s">
        <v>30</v>
      </c>
      <c r="AX224" s="14" t="s">
        <v>75</v>
      </c>
      <c r="AY224" s="176" t="s">
        <v>187</v>
      </c>
    </row>
    <row r="225" spans="1:65" s="15" customFormat="1" ht="11.25">
      <c r="B225" s="183"/>
      <c r="D225" s="168" t="s">
        <v>195</v>
      </c>
      <c r="E225" s="184" t="s">
        <v>126</v>
      </c>
      <c r="F225" s="185" t="s">
        <v>231</v>
      </c>
      <c r="H225" s="186">
        <v>15.614000000000001</v>
      </c>
      <c r="I225" s="187"/>
      <c r="L225" s="183"/>
      <c r="M225" s="188"/>
      <c r="N225" s="189"/>
      <c r="O225" s="189"/>
      <c r="P225" s="189"/>
      <c r="Q225" s="189"/>
      <c r="R225" s="189"/>
      <c r="S225" s="189"/>
      <c r="T225" s="190"/>
      <c r="AT225" s="184" t="s">
        <v>195</v>
      </c>
      <c r="AU225" s="184" t="s">
        <v>90</v>
      </c>
      <c r="AV225" s="15" t="s">
        <v>193</v>
      </c>
      <c r="AW225" s="15" t="s">
        <v>30</v>
      </c>
      <c r="AX225" s="15" t="s">
        <v>83</v>
      </c>
      <c r="AY225" s="184" t="s">
        <v>187</v>
      </c>
    </row>
    <row r="226" spans="1:65" s="2" customFormat="1" ht="24.2" customHeight="1">
      <c r="A226" s="33"/>
      <c r="B226" s="152"/>
      <c r="C226" s="153" t="s">
        <v>332</v>
      </c>
      <c r="D226" s="153" t="s">
        <v>189</v>
      </c>
      <c r="E226" s="154" t="s">
        <v>333</v>
      </c>
      <c r="F226" s="155" t="s">
        <v>334</v>
      </c>
      <c r="G226" s="156" t="s">
        <v>192</v>
      </c>
      <c r="H226" s="157">
        <v>15.614000000000001</v>
      </c>
      <c r="I226" s="158"/>
      <c r="J226" s="157">
        <f>ROUND(I226*H226,3)</f>
        <v>0</v>
      </c>
      <c r="K226" s="159"/>
      <c r="L226" s="34"/>
      <c r="M226" s="160" t="s">
        <v>1</v>
      </c>
      <c r="N226" s="161" t="s">
        <v>41</v>
      </c>
      <c r="O226" s="62"/>
      <c r="P226" s="162">
        <f>O226*H226</f>
        <v>0</v>
      </c>
      <c r="Q226" s="162">
        <v>0.24156</v>
      </c>
      <c r="R226" s="162">
        <f>Q226*H226</f>
        <v>3.77171784</v>
      </c>
      <c r="S226" s="162">
        <v>0</v>
      </c>
      <c r="T226" s="163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4" t="s">
        <v>193</v>
      </c>
      <c r="AT226" s="164" t="s">
        <v>189</v>
      </c>
      <c r="AU226" s="164" t="s">
        <v>90</v>
      </c>
      <c r="AY226" s="18" t="s">
        <v>187</v>
      </c>
      <c r="BE226" s="165">
        <f>IF(N226="základná",J226,0)</f>
        <v>0</v>
      </c>
      <c r="BF226" s="165">
        <f>IF(N226="znížená",J226,0)</f>
        <v>0</v>
      </c>
      <c r="BG226" s="165">
        <f>IF(N226="zákl. prenesená",J226,0)</f>
        <v>0</v>
      </c>
      <c r="BH226" s="165">
        <f>IF(N226="zníž. prenesená",J226,0)</f>
        <v>0</v>
      </c>
      <c r="BI226" s="165">
        <f>IF(N226="nulová",J226,0)</f>
        <v>0</v>
      </c>
      <c r="BJ226" s="18" t="s">
        <v>90</v>
      </c>
      <c r="BK226" s="166">
        <f>ROUND(I226*H226,3)</f>
        <v>0</v>
      </c>
      <c r="BL226" s="18" t="s">
        <v>193</v>
      </c>
      <c r="BM226" s="164" t="s">
        <v>335</v>
      </c>
    </row>
    <row r="227" spans="1:65" s="14" customFormat="1" ht="11.25">
      <c r="B227" s="175"/>
      <c r="D227" s="168" t="s">
        <v>195</v>
      </c>
      <c r="E227" s="176" t="s">
        <v>1</v>
      </c>
      <c r="F227" s="177" t="s">
        <v>126</v>
      </c>
      <c r="H227" s="178">
        <v>15.614000000000001</v>
      </c>
      <c r="I227" s="179"/>
      <c r="L227" s="175"/>
      <c r="M227" s="180"/>
      <c r="N227" s="181"/>
      <c r="O227" s="181"/>
      <c r="P227" s="181"/>
      <c r="Q227" s="181"/>
      <c r="R227" s="181"/>
      <c r="S227" s="181"/>
      <c r="T227" s="182"/>
      <c r="AT227" s="176" t="s">
        <v>195</v>
      </c>
      <c r="AU227" s="176" t="s">
        <v>90</v>
      </c>
      <c r="AV227" s="14" t="s">
        <v>90</v>
      </c>
      <c r="AW227" s="14" t="s">
        <v>30</v>
      </c>
      <c r="AX227" s="14" t="s">
        <v>83</v>
      </c>
      <c r="AY227" s="176" t="s">
        <v>187</v>
      </c>
    </row>
    <row r="228" spans="1:65" s="12" customFormat="1" ht="22.9" customHeight="1">
      <c r="B228" s="139"/>
      <c r="D228" s="140" t="s">
        <v>74</v>
      </c>
      <c r="E228" s="150" t="s">
        <v>217</v>
      </c>
      <c r="F228" s="150" t="s">
        <v>336</v>
      </c>
      <c r="I228" s="142"/>
      <c r="J228" s="151">
        <f>BK228</f>
        <v>0</v>
      </c>
      <c r="L228" s="139"/>
      <c r="M228" s="144"/>
      <c r="N228" s="145"/>
      <c r="O228" s="145"/>
      <c r="P228" s="146">
        <f>SUM(P229:P390)</f>
        <v>0</v>
      </c>
      <c r="Q228" s="145"/>
      <c r="R228" s="146">
        <f>SUM(R229:R390)</f>
        <v>44.247941769999997</v>
      </c>
      <c r="S228" s="145"/>
      <c r="T228" s="147">
        <f>SUM(T229:T390)</f>
        <v>0</v>
      </c>
      <c r="AR228" s="140" t="s">
        <v>83</v>
      </c>
      <c r="AT228" s="148" t="s">
        <v>74</v>
      </c>
      <c r="AU228" s="148" t="s">
        <v>83</v>
      </c>
      <c r="AY228" s="140" t="s">
        <v>187</v>
      </c>
      <c r="BK228" s="149">
        <f>SUM(BK229:BK390)</f>
        <v>0</v>
      </c>
    </row>
    <row r="229" spans="1:65" s="2" customFormat="1" ht="24.2" customHeight="1">
      <c r="A229" s="33"/>
      <c r="B229" s="152"/>
      <c r="C229" s="153" t="s">
        <v>337</v>
      </c>
      <c r="D229" s="153" t="s">
        <v>189</v>
      </c>
      <c r="E229" s="154" t="s">
        <v>338</v>
      </c>
      <c r="F229" s="155" t="s">
        <v>339</v>
      </c>
      <c r="G229" s="156" t="s">
        <v>192</v>
      </c>
      <c r="H229" s="157">
        <v>12.675000000000001</v>
      </c>
      <c r="I229" s="158"/>
      <c r="J229" s="157">
        <f>ROUND(I229*H229,3)</f>
        <v>0</v>
      </c>
      <c r="K229" s="159"/>
      <c r="L229" s="34"/>
      <c r="M229" s="160" t="s">
        <v>1</v>
      </c>
      <c r="N229" s="161" t="s">
        <v>41</v>
      </c>
      <c r="O229" s="62"/>
      <c r="P229" s="162">
        <f>O229*H229</f>
        <v>0</v>
      </c>
      <c r="Q229" s="162">
        <v>4.15E-3</v>
      </c>
      <c r="R229" s="162">
        <f>Q229*H229</f>
        <v>5.2601250000000002E-2</v>
      </c>
      <c r="S229" s="162">
        <v>0</v>
      </c>
      <c r="T229" s="163">
        <f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4" t="s">
        <v>193</v>
      </c>
      <c r="AT229" s="164" t="s">
        <v>189</v>
      </c>
      <c r="AU229" s="164" t="s">
        <v>90</v>
      </c>
      <c r="AY229" s="18" t="s">
        <v>187</v>
      </c>
      <c r="BE229" s="165">
        <f>IF(N229="základná",J229,0)</f>
        <v>0</v>
      </c>
      <c r="BF229" s="165">
        <f>IF(N229="znížená",J229,0)</f>
        <v>0</v>
      </c>
      <c r="BG229" s="165">
        <f>IF(N229="zákl. prenesená",J229,0)</f>
        <v>0</v>
      </c>
      <c r="BH229" s="165">
        <f>IF(N229="zníž. prenesená",J229,0)</f>
        <v>0</v>
      </c>
      <c r="BI229" s="165">
        <f>IF(N229="nulová",J229,0)</f>
        <v>0</v>
      </c>
      <c r="BJ229" s="18" t="s">
        <v>90</v>
      </c>
      <c r="BK229" s="166">
        <f>ROUND(I229*H229,3)</f>
        <v>0</v>
      </c>
      <c r="BL229" s="18" t="s">
        <v>193</v>
      </c>
      <c r="BM229" s="164" t="s">
        <v>340</v>
      </c>
    </row>
    <row r="230" spans="1:65" s="13" customFormat="1" ht="11.25">
      <c r="B230" s="167"/>
      <c r="D230" s="168" t="s">
        <v>195</v>
      </c>
      <c r="E230" s="169" t="s">
        <v>1</v>
      </c>
      <c r="F230" s="170" t="s">
        <v>341</v>
      </c>
      <c r="H230" s="169" t="s">
        <v>1</v>
      </c>
      <c r="I230" s="171"/>
      <c r="L230" s="167"/>
      <c r="M230" s="172"/>
      <c r="N230" s="173"/>
      <c r="O230" s="173"/>
      <c r="P230" s="173"/>
      <c r="Q230" s="173"/>
      <c r="R230" s="173"/>
      <c r="S230" s="173"/>
      <c r="T230" s="174"/>
      <c r="AT230" s="169" t="s">
        <v>195</v>
      </c>
      <c r="AU230" s="169" t="s">
        <v>90</v>
      </c>
      <c r="AV230" s="13" t="s">
        <v>83</v>
      </c>
      <c r="AW230" s="13" t="s">
        <v>30</v>
      </c>
      <c r="AX230" s="13" t="s">
        <v>75</v>
      </c>
      <c r="AY230" s="169" t="s">
        <v>187</v>
      </c>
    </row>
    <row r="231" spans="1:65" s="14" customFormat="1" ht="11.25">
      <c r="B231" s="175"/>
      <c r="D231" s="168" t="s">
        <v>195</v>
      </c>
      <c r="E231" s="176" t="s">
        <v>1</v>
      </c>
      <c r="F231" s="177" t="s">
        <v>342</v>
      </c>
      <c r="H231" s="178">
        <v>11.4</v>
      </c>
      <c r="I231" s="179"/>
      <c r="L231" s="175"/>
      <c r="M231" s="180"/>
      <c r="N231" s="181"/>
      <c r="O231" s="181"/>
      <c r="P231" s="181"/>
      <c r="Q231" s="181"/>
      <c r="R231" s="181"/>
      <c r="S231" s="181"/>
      <c r="T231" s="182"/>
      <c r="AT231" s="176" t="s">
        <v>195</v>
      </c>
      <c r="AU231" s="176" t="s">
        <v>90</v>
      </c>
      <c r="AV231" s="14" t="s">
        <v>90</v>
      </c>
      <c r="AW231" s="14" t="s">
        <v>30</v>
      </c>
      <c r="AX231" s="14" t="s">
        <v>75</v>
      </c>
      <c r="AY231" s="176" t="s">
        <v>187</v>
      </c>
    </row>
    <row r="232" spans="1:65" s="14" customFormat="1" ht="11.25">
      <c r="B232" s="175"/>
      <c r="D232" s="168" t="s">
        <v>195</v>
      </c>
      <c r="E232" s="176" t="s">
        <v>1</v>
      </c>
      <c r="F232" s="177" t="s">
        <v>343</v>
      </c>
      <c r="H232" s="178">
        <v>1.2749999999999999</v>
      </c>
      <c r="I232" s="179"/>
      <c r="L232" s="175"/>
      <c r="M232" s="180"/>
      <c r="N232" s="181"/>
      <c r="O232" s="181"/>
      <c r="P232" s="181"/>
      <c r="Q232" s="181"/>
      <c r="R232" s="181"/>
      <c r="S232" s="181"/>
      <c r="T232" s="182"/>
      <c r="AT232" s="176" t="s">
        <v>195</v>
      </c>
      <c r="AU232" s="176" t="s">
        <v>90</v>
      </c>
      <c r="AV232" s="14" t="s">
        <v>90</v>
      </c>
      <c r="AW232" s="14" t="s">
        <v>30</v>
      </c>
      <c r="AX232" s="14" t="s">
        <v>75</v>
      </c>
      <c r="AY232" s="176" t="s">
        <v>187</v>
      </c>
    </row>
    <row r="233" spans="1:65" s="15" customFormat="1" ht="11.25">
      <c r="B233" s="183"/>
      <c r="D233" s="168" t="s">
        <v>195</v>
      </c>
      <c r="E233" s="184" t="s">
        <v>1</v>
      </c>
      <c r="F233" s="185" t="s">
        <v>231</v>
      </c>
      <c r="H233" s="186">
        <v>12.675000000000001</v>
      </c>
      <c r="I233" s="187"/>
      <c r="L233" s="183"/>
      <c r="M233" s="188"/>
      <c r="N233" s="189"/>
      <c r="O233" s="189"/>
      <c r="P233" s="189"/>
      <c r="Q233" s="189"/>
      <c r="R233" s="189"/>
      <c r="S233" s="189"/>
      <c r="T233" s="190"/>
      <c r="AT233" s="184" t="s">
        <v>195</v>
      </c>
      <c r="AU233" s="184" t="s">
        <v>90</v>
      </c>
      <c r="AV233" s="15" t="s">
        <v>193</v>
      </c>
      <c r="AW233" s="15" t="s">
        <v>30</v>
      </c>
      <c r="AX233" s="15" t="s">
        <v>83</v>
      </c>
      <c r="AY233" s="184" t="s">
        <v>187</v>
      </c>
    </row>
    <row r="234" spans="1:65" s="2" customFormat="1" ht="24.2" customHeight="1">
      <c r="A234" s="33"/>
      <c r="B234" s="152"/>
      <c r="C234" s="153" t="s">
        <v>344</v>
      </c>
      <c r="D234" s="153" t="s">
        <v>189</v>
      </c>
      <c r="E234" s="154" t="s">
        <v>345</v>
      </c>
      <c r="F234" s="155" t="s">
        <v>346</v>
      </c>
      <c r="G234" s="156" t="s">
        <v>192</v>
      </c>
      <c r="H234" s="157">
        <v>43.18</v>
      </c>
      <c r="I234" s="158"/>
      <c r="J234" s="157">
        <f>ROUND(I234*H234,3)</f>
        <v>0</v>
      </c>
      <c r="K234" s="159"/>
      <c r="L234" s="34"/>
      <c r="M234" s="160" t="s">
        <v>1</v>
      </c>
      <c r="N234" s="161" t="s">
        <v>41</v>
      </c>
      <c r="O234" s="62"/>
      <c r="P234" s="162">
        <f>O234*H234</f>
        <v>0</v>
      </c>
      <c r="Q234" s="162">
        <v>0</v>
      </c>
      <c r="R234" s="162">
        <f>Q234*H234</f>
        <v>0</v>
      </c>
      <c r="S234" s="162">
        <v>0</v>
      </c>
      <c r="T234" s="163">
        <f>S234*H234</f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4" t="s">
        <v>193</v>
      </c>
      <c r="AT234" s="164" t="s">
        <v>189</v>
      </c>
      <c r="AU234" s="164" t="s">
        <v>90</v>
      </c>
      <c r="AY234" s="18" t="s">
        <v>187</v>
      </c>
      <c r="BE234" s="165">
        <f>IF(N234="základná",J234,0)</f>
        <v>0</v>
      </c>
      <c r="BF234" s="165">
        <f>IF(N234="znížená",J234,0)</f>
        <v>0</v>
      </c>
      <c r="BG234" s="165">
        <f>IF(N234="zákl. prenesená",J234,0)</f>
        <v>0</v>
      </c>
      <c r="BH234" s="165">
        <f>IF(N234="zníž. prenesená",J234,0)</f>
        <v>0</v>
      </c>
      <c r="BI234" s="165">
        <f>IF(N234="nulová",J234,0)</f>
        <v>0</v>
      </c>
      <c r="BJ234" s="18" t="s">
        <v>90</v>
      </c>
      <c r="BK234" s="166">
        <f>ROUND(I234*H234,3)</f>
        <v>0</v>
      </c>
      <c r="BL234" s="18" t="s">
        <v>193</v>
      </c>
      <c r="BM234" s="164" t="s">
        <v>347</v>
      </c>
    </row>
    <row r="235" spans="1:65" s="14" customFormat="1" ht="11.25">
      <c r="B235" s="175"/>
      <c r="D235" s="168" t="s">
        <v>195</v>
      </c>
      <c r="E235" s="176" t="s">
        <v>1</v>
      </c>
      <c r="F235" s="177" t="s">
        <v>88</v>
      </c>
      <c r="H235" s="178">
        <v>43.18</v>
      </c>
      <c r="I235" s="179"/>
      <c r="L235" s="175"/>
      <c r="M235" s="180"/>
      <c r="N235" s="181"/>
      <c r="O235" s="181"/>
      <c r="P235" s="181"/>
      <c r="Q235" s="181"/>
      <c r="R235" s="181"/>
      <c r="S235" s="181"/>
      <c r="T235" s="182"/>
      <c r="AT235" s="176" t="s">
        <v>195</v>
      </c>
      <c r="AU235" s="176" t="s">
        <v>90</v>
      </c>
      <c r="AV235" s="14" t="s">
        <v>90</v>
      </c>
      <c r="AW235" s="14" t="s">
        <v>30</v>
      </c>
      <c r="AX235" s="14" t="s">
        <v>83</v>
      </c>
      <c r="AY235" s="176" t="s">
        <v>187</v>
      </c>
    </row>
    <row r="236" spans="1:65" s="2" customFormat="1" ht="24.2" customHeight="1">
      <c r="A236" s="33"/>
      <c r="B236" s="152"/>
      <c r="C236" s="153" t="s">
        <v>348</v>
      </c>
      <c r="D236" s="153" t="s">
        <v>189</v>
      </c>
      <c r="E236" s="154" t="s">
        <v>349</v>
      </c>
      <c r="F236" s="155" t="s">
        <v>350</v>
      </c>
      <c r="G236" s="156" t="s">
        <v>192</v>
      </c>
      <c r="H236" s="157">
        <v>122.69499999999999</v>
      </c>
      <c r="I236" s="158"/>
      <c r="J236" s="157">
        <f>ROUND(I236*H236,3)</f>
        <v>0</v>
      </c>
      <c r="K236" s="159"/>
      <c r="L236" s="34"/>
      <c r="M236" s="160" t="s">
        <v>1</v>
      </c>
      <c r="N236" s="161" t="s">
        <v>41</v>
      </c>
      <c r="O236" s="62"/>
      <c r="P236" s="162">
        <f>O236*H236</f>
        <v>0</v>
      </c>
      <c r="Q236" s="162">
        <v>2.3000000000000001E-4</v>
      </c>
      <c r="R236" s="162">
        <f>Q236*H236</f>
        <v>2.8219849999999998E-2</v>
      </c>
      <c r="S236" s="162">
        <v>0</v>
      </c>
      <c r="T236" s="163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4" t="s">
        <v>193</v>
      </c>
      <c r="AT236" s="164" t="s">
        <v>189</v>
      </c>
      <c r="AU236" s="164" t="s">
        <v>90</v>
      </c>
      <c r="AY236" s="18" t="s">
        <v>187</v>
      </c>
      <c r="BE236" s="165">
        <f>IF(N236="základná",J236,0)</f>
        <v>0</v>
      </c>
      <c r="BF236" s="165">
        <f>IF(N236="znížená",J236,0)</f>
        <v>0</v>
      </c>
      <c r="BG236" s="165">
        <f>IF(N236="zákl. prenesená",J236,0)</f>
        <v>0</v>
      </c>
      <c r="BH236" s="165">
        <f>IF(N236="zníž. prenesená",J236,0)</f>
        <v>0</v>
      </c>
      <c r="BI236" s="165">
        <f>IF(N236="nulová",J236,0)</f>
        <v>0</v>
      </c>
      <c r="BJ236" s="18" t="s">
        <v>90</v>
      </c>
      <c r="BK236" s="166">
        <f>ROUND(I236*H236,3)</f>
        <v>0</v>
      </c>
      <c r="BL236" s="18" t="s">
        <v>193</v>
      </c>
      <c r="BM236" s="164" t="s">
        <v>351</v>
      </c>
    </row>
    <row r="237" spans="1:65" s="13" customFormat="1" ht="11.25">
      <c r="B237" s="167"/>
      <c r="D237" s="168" t="s">
        <v>195</v>
      </c>
      <c r="E237" s="169" t="s">
        <v>1</v>
      </c>
      <c r="F237" s="170" t="s">
        <v>352</v>
      </c>
      <c r="H237" s="169" t="s">
        <v>1</v>
      </c>
      <c r="I237" s="171"/>
      <c r="L237" s="167"/>
      <c r="M237" s="172"/>
      <c r="N237" s="173"/>
      <c r="O237" s="173"/>
      <c r="P237" s="173"/>
      <c r="Q237" s="173"/>
      <c r="R237" s="173"/>
      <c r="S237" s="173"/>
      <c r="T237" s="174"/>
      <c r="AT237" s="169" t="s">
        <v>195</v>
      </c>
      <c r="AU237" s="169" t="s">
        <v>90</v>
      </c>
      <c r="AV237" s="13" t="s">
        <v>83</v>
      </c>
      <c r="AW237" s="13" t="s">
        <v>30</v>
      </c>
      <c r="AX237" s="13" t="s">
        <v>75</v>
      </c>
      <c r="AY237" s="169" t="s">
        <v>187</v>
      </c>
    </row>
    <row r="238" spans="1:65" s="14" customFormat="1" ht="11.25">
      <c r="B238" s="175"/>
      <c r="D238" s="168" t="s">
        <v>195</v>
      </c>
      <c r="E238" s="176" t="s">
        <v>1</v>
      </c>
      <c r="F238" s="177" t="s">
        <v>353</v>
      </c>
      <c r="H238" s="178">
        <v>43.18</v>
      </c>
      <c r="I238" s="179"/>
      <c r="L238" s="175"/>
      <c r="M238" s="180"/>
      <c r="N238" s="181"/>
      <c r="O238" s="181"/>
      <c r="P238" s="181"/>
      <c r="Q238" s="181"/>
      <c r="R238" s="181"/>
      <c r="S238" s="181"/>
      <c r="T238" s="182"/>
      <c r="AT238" s="176" t="s">
        <v>195</v>
      </c>
      <c r="AU238" s="176" t="s">
        <v>90</v>
      </c>
      <c r="AV238" s="14" t="s">
        <v>90</v>
      </c>
      <c r="AW238" s="14" t="s">
        <v>30</v>
      </c>
      <c r="AX238" s="14" t="s">
        <v>75</v>
      </c>
      <c r="AY238" s="176" t="s">
        <v>187</v>
      </c>
    </row>
    <row r="239" spans="1:65" s="16" customFormat="1" ht="11.25">
      <c r="B239" s="191"/>
      <c r="D239" s="168" t="s">
        <v>195</v>
      </c>
      <c r="E239" s="192" t="s">
        <v>88</v>
      </c>
      <c r="F239" s="193" t="s">
        <v>354</v>
      </c>
      <c r="H239" s="194">
        <v>43.18</v>
      </c>
      <c r="I239" s="195"/>
      <c r="L239" s="191"/>
      <c r="M239" s="196"/>
      <c r="N239" s="197"/>
      <c r="O239" s="197"/>
      <c r="P239" s="197"/>
      <c r="Q239" s="197"/>
      <c r="R239" s="197"/>
      <c r="S239" s="197"/>
      <c r="T239" s="198"/>
      <c r="AT239" s="192" t="s">
        <v>195</v>
      </c>
      <c r="AU239" s="192" t="s">
        <v>90</v>
      </c>
      <c r="AV239" s="16" t="s">
        <v>201</v>
      </c>
      <c r="AW239" s="16" t="s">
        <v>30</v>
      </c>
      <c r="AX239" s="16" t="s">
        <v>75</v>
      </c>
      <c r="AY239" s="192" t="s">
        <v>187</v>
      </c>
    </row>
    <row r="240" spans="1:65" s="13" customFormat="1" ht="11.25">
      <c r="B240" s="167"/>
      <c r="D240" s="168" t="s">
        <v>195</v>
      </c>
      <c r="E240" s="169" t="s">
        <v>1</v>
      </c>
      <c r="F240" s="170" t="s">
        <v>228</v>
      </c>
      <c r="H240" s="169" t="s">
        <v>1</v>
      </c>
      <c r="I240" s="171"/>
      <c r="L240" s="167"/>
      <c r="M240" s="172"/>
      <c r="N240" s="173"/>
      <c r="O240" s="173"/>
      <c r="P240" s="173"/>
      <c r="Q240" s="173"/>
      <c r="R240" s="173"/>
      <c r="S240" s="173"/>
      <c r="T240" s="174"/>
      <c r="AT240" s="169" t="s">
        <v>195</v>
      </c>
      <c r="AU240" s="169" t="s">
        <v>90</v>
      </c>
      <c r="AV240" s="13" t="s">
        <v>83</v>
      </c>
      <c r="AW240" s="13" t="s">
        <v>30</v>
      </c>
      <c r="AX240" s="13" t="s">
        <v>75</v>
      </c>
      <c r="AY240" s="169" t="s">
        <v>187</v>
      </c>
    </row>
    <row r="241" spans="1:65" s="14" customFormat="1" ht="11.25">
      <c r="B241" s="175"/>
      <c r="D241" s="168" t="s">
        <v>195</v>
      </c>
      <c r="E241" s="176" t="s">
        <v>1</v>
      </c>
      <c r="F241" s="177" t="s">
        <v>355</v>
      </c>
      <c r="H241" s="178">
        <v>21.626000000000001</v>
      </c>
      <c r="I241" s="179"/>
      <c r="L241" s="175"/>
      <c r="M241" s="180"/>
      <c r="N241" s="181"/>
      <c r="O241" s="181"/>
      <c r="P241" s="181"/>
      <c r="Q241" s="181"/>
      <c r="R241" s="181"/>
      <c r="S241" s="181"/>
      <c r="T241" s="182"/>
      <c r="AT241" s="176" t="s">
        <v>195</v>
      </c>
      <c r="AU241" s="176" t="s">
        <v>90</v>
      </c>
      <c r="AV241" s="14" t="s">
        <v>90</v>
      </c>
      <c r="AW241" s="14" t="s">
        <v>30</v>
      </c>
      <c r="AX241" s="14" t="s">
        <v>75</v>
      </c>
      <c r="AY241" s="176" t="s">
        <v>187</v>
      </c>
    </row>
    <row r="242" spans="1:65" s="14" customFormat="1" ht="11.25">
      <c r="B242" s="175"/>
      <c r="D242" s="168" t="s">
        <v>195</v>
      </c>
      <c r="E242" s="176" t="s">
        <v>1</v>
      </c>
      <c r="F242" s="177" t="s">
        <v>356</v>
      </c>
      <c r="H242" s="178">
        <v>57.889000000000003</v>
      </c>
      <c r="I242" s="179"/>
      <c r="L242" s="175"/>
      <c r="M242" s="180"/>
      <c r="N242" s="181"/>
      <c r="O242" s="181"/>
      <c r="P242" s="181"/>
      <c r="Q242" s="181"/>
      <c r="R242" s="181"/>
      <c r="S242" s="181"/>
      <c r="T242" s="182"/>
      <c r="AT242" s="176" t="s">
        <v>195</v>
      </c>
      <c r="AU242" s="176" t="s">
        <v>90</v>
      </c>
      <c r="AV242" s="14" t="s">
        <v>90</v>
      </c>
      <c r="AW242" s="14" t="s">
        <v>30</v>
      </c>
      <c r="AX242" s="14" t="s">
        <v>75</v>
      </c>
      <c r="AY242" s="176" t="s">
        <v>187</v>
      </c>
    </row>
    <row r="243" spans="1:65" s="16" customFormat="1" ht="11.25">
      <c r="B243" s="191"/>
      <c r="D243" s="168" t="s">
        <v>195</v>
      </c>
      <c r="E243" s="192" t="s">
        <v>122</v>
      </c>
      <c r="F243" s="193" t="s">
        <v>354</v>
      </c>
      <c r="H243" s="194">
        <v>79.515000000000001</v>
      </c>
      <c r="I243" s="195"/>
      <c r="L243" s="191"/>
      <c r="M243" s="196"/>
      <c r="N243" s="197"/>
      <c r="O243" s="197"/>
      <c r="P243" s="197"/>
      <c r="Q243" s="197"/>
      <c r="R243" s="197"/>
      <c r="S243" s="197"/>
      <c r="T243" s="198"/>
      <c r="AT243" s="192" t="s">
        <v>195</v>
      </c>
      <c r="AU243" s="192" t="s">
        <v>90</v>
      </c>
      <c r="AV243" s="16" t="s">
        <v>201</v>
      </c>
      <c r="AW243" s="16" t="s">
        <v>30</v>
      </c>
      <c r="AX243" s="16" t="s">
        <v>75</v>
      </c>
      <c r="AY243" s="192" t="s">
        <v>187</v>
      </c>
    </row>
    <row r="244" spans="1:65" s="15" customFormat="1" ht="11.25">
      <c r="B244" s="183"/>
      <c r="D244" s="168" t="s">
        <v>195</v>
      </c>
      <c r="E244" s="184" t="s">
        <v>1</v>
      </c>
      <c r="F244" s="185" t="s">
        <v>231</v>
      </c>
      <c r="H244" s="186">
        <v>122.69499999999999</v>
      </c>
      <c r="I244" s="187"/>
      <c r="L244" s="183"/>
      <c r="M244" s="188"/>
      <c r="N244" s="189"/>
      <c r="O244" s="189"/>
      <c r="P244" s="189"/>
      <c r="Q244" s="189"/>
      <c r="R244" s="189"/>
      <c r="S244" s="189"/>
      <c r="T244" s="190"/>
      <c r="AT244" s="184" t="s">
        <v>195</v>
      </c>
      <c r="AU244" s="184" t="s">
        <v>90</v>
      </c>
      <c r="AV244" s="15" t="s">
        <v>193</v>
      </c>
      <c r="AW244" s="15" t="s">
        <v>30</v>
      </c>
      <c r="AX244" s="15" t="s">
        <v>83</v>
      </c>
      <c r="AY244" s="184" t="s">
        <v>187</v>
      </c>
    </row>
    <row r="245" spans="1:65" s="2" customFormat="1" ht="33" customHeight="1">
      <c r="A245" s="33"/>
      <c r="B245" s="152"/>
      <c r="C245" s="153" t="s">
        <v>357</v>
      </c>
      <c r="D245" s="153" t="s">
        <v>189</v>
      </c>
      <c r="E245" s="154" t="s">
        <v>358</v>
      </c>
      <c r="F245" s="155" t="s">
        <v>359</v>
      </c>
      <c r="G245" s="156" t="s">
        <v>192</v>
      </c>
      <c r="H245" s="157">
        <v>122.69499999999999</v>
      </c>
      <c r="I245" s="158"/>
      <c r="J245" s="157">
        <f>ROUND(I245*H245,3)</f>
        <v>0</v>
      </c>
      <c r="K245" s="159"/>
      <c r="L245" s="34"/>
      <c r="M245" s="160" t="s">
        <v>1</v>
      </c>
      <c r="N245" s="161" t="s">
        <v>41</v>
      </c>
      <c r="O245" s="62"/>
      <c r="P245" s="162">
        <f>O245*H245</f>
        <v>0</v>
      </c>
      <c r="Q245" s="162">
        <v>1.26E-2</v>
      </c>
      <c r="R245" s="162">
        <f>Q245*H245</f>
        <v>1.545957</v>
      </c>
      <c r="S245" s="162">
        <v>0</v>
      </c>
      <c r="T245" s="163">
        <f>S245*H245</f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64" t="s">
        <v>193</v>
      </c>
      <c r="AT245" s="164" t="s">
        <v>189</v>
      </c>
      <c r="AU245" s="164" t="s">
        <v>90</v>
      </c>
      <c r="AY245" s="18" t="s">
        <v>187</v>
      </c>
      <c r="BE245" s="165">
        <f>IF(N245="základná",J245,0)</f>
        <v>0</v>
      </c>
      <c r="BF245" s="165">
        <f>IF(N245="znížená",J245,0)</f>
        <v>0</v>
      </c>
      <c r="BG245" s="165">
        <f>IF(N245="zákl. prenesená",J245,0)</f>
        <v>0</v>
      </c>
      <c r="BH245" s="165">
        <f>IF(N245="zníž. prenesená",J245,0)</f>
        <v>0</v>
      </c>
      <c r="BI245" s="165">
        <f>IF(N245="nulová",J245,0)</f>
        <v>0</v>
      </c>
      <c r="BJ245" s="18" t="s">
        <v>90</v>
      </c>
      <c r="BK245" s="166">
        <f>ROUND(I245*H245,3)</f>
        <v>0</v>
      </c>
      <c r="BL245" s="18" t="s">
        <v>193</v>
      </c>
      <c r="BM245" s="164" t="s">
        <v>360</v>
      </c>
    </row>
    <row r="246" spans="1:65" s="14" customFormat="1" ht="11.25">
      <c r="B246" s="175"/>
      <c r="D246" s="168" t="s">
        <v>195</v>
      </c>
      <c r="E246" s="176" t="s">
        <v>1</v>
      </c>
      <c r="F246" s="177" t="s">
        <v>88</v>
      </c>
      <c r="H246" s="178">
        <v>43.18</v>
      </c>
      <c r="I246" s="179"/>
      <c r="L246" s="175"/>
      <c r="M246" s="180"/>
      <c r="N246" s="181"/>
      <c r="O246" s="181"/>
      <c r="P246" s="181"/>
      <c r="Q246" s="181"/>
      <c r="R246" s="181"/>
      <c r="S246" s="181"/>
      <c r="T246" s="182"/>
      <c r="AT246" s="176" t="s">
        <v>195</v>
      </c>
      <c r="AU246" s="176" t="s">
        <v>90</v>
      </c>
      <c r="AV246" s="14" t="s">
        <v>90</v>
      </c>
      <c r="AW246" s="14" t="s">
        <v>30</v>
      </c>
      <c r="AX246" s="14" t="s">
        <v>75</v>
      </c>
      <c r="AY246" s="176" t="s">
        <v>187</v>
      </c>
    </row>
    <row r="247" spans="1:65" s="14" customFormat="1" ht="11.25">
      <c r="B247" s="175"/>
      <c r="D247" s="168" t="s">
        <v>195</v>
      </c>
      <c r="E247" s="176" t="s">
        <v>1</v>
      </c>
      <c r="F247" s="177" t="s">
        <v>122</v>
      </c>
      <c r="H247" s="178">
        <v>79.515000000000001</v>
      </c>
      <c r="I247" s="179"/>
      <c r="L247" s="175"/>
      <c r="M247" s="180"/>
      <c r="N247" s="181"/>
      <c r="O247" s="181"/>
      <c r="P247" s="181"/>
      <c r="Q247" s="181"/>
      <c r="R247" s="181"/>
      <c r="S247" s="181"/>
      <c r="T247" s="182"/>
      <c r="AT247" s="176" t="s">
        <v>195</v>
      </c>
      <c r="AU247" s="176" t="s">
        <v>90</v>
      </c>
      <c r="AV247" s="14" t="s">
        <v>90</v>
      </c>
      <c r="AW247" s="14" t="s">
        <v>30</v>
      </c>
      <c r="AX247" s="14" t="s">
        <v>75</v>
      </c>
      <c r="AY247" s="176" t="s">
        <v>187</v>
      </c>
    </row>
    <row r="248" spans="1:65" s="15" customFormat="1" ht="11.25">
      <c r="B248" s="183"/>
      <c r="D248" s="168" t="s">
        <v>195</v>
      </c>
      <c r="E248" s="184" t="s">
        <v>1</v>
      </c>
      <c r="F248" s="185" t="s">
        <v>231</v>
      </c>
      <c r="H248" s="186">
        <v>122.69499999999999</v>
      </c>
      <c r="I248" s="187"/>
      <c r="L248" s="183"/>
      <c r="M248" s="188"/>
      <c r="N248" s="189"/>
      <c r="O248" s="189"/>
      <c r="P248" s="189"/>
      <c r="Q248" s="189"/>
      <c r="R248" s="189"/>
      <c r="S248" s="189"/>
      <c r="T248" s="190"/>
      <c r="AT248" s="184" t="s">
        <v>195</v>
      </c>
      <c r="AU248" s="184" t="s">
        <v>90</v>
      </c>
      <c r="AV248" s="15" t="s">
        <v>193</v>
      </c>
      <c r="AW248" s="15" t="s">
        <v>30</v>
      </c>
      <c r="AX248" s="15" t="s">
        <v>83</v>
      </c>
      <c r="AY248" s="184" t="s">
        <v>187</v>
      </c>
    </row>
    <row r="249" spans="1:65" s="2" customFormat="1" ht="33" customHeight="1">
      <c r="A249" s="33"/>
      <c r="B249" s="152"/>
      <c r="C249" s="153" t="s">
        <v>361</v>
      </c>
      <c r="D249" s="153" t="s">
        <v>189</v>
      </c>
      <c r="E249" s="154" t="s">
        <v>362</v>
      </c>
      <c r="F249" s="155" t="s">
        <v>363</v>
      </c>
      <c r="G249" s="156" t="s">
        <v>192</v>
      </c>
      <c r="H249" s="157">
        <v>535.553</v>
      </c>
      <c r="I249" s="158"/>
      <c r="J249" s="157">
        <f>ROUND(I249*H249,3)</f>
        <v>0</v>
      </c>
      <c r="K249" s="159"/>
      <c r="L249" s="34"/>
      <c r="M249" s="160" t="s">
        <v>1</v>
      </c>
      <c r="N249" s="161" t="s">
        <v>41</v>
      </c>
      <c r="O249" s="62"/>
      <c r="P249" s="162">
        <f>O249*H249</f>
        <v>0</v>
      </c>
      <c r="Q249" s="162">
        <v>2.8999999999999998E-3</v>
      </c>
      <c r="R249" s="162">
        <f>Q249*H249</f>
        <v>1.5531036999999999</v>
      </c>
      <c r="S249" s="162">
        <v>0</v>
      </c>
      <c r="T249" s="163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4" t="s">
        <v>193</v>
      </c>
      <c r="AT249" s="164" t="s">
        <v>189</v>
      </c>
      <c r="AU249" s="164" t="s">
        <v>90</v>
      </c>
      <c r="AY249" s="18" t="s">
        <v>187</v>
      </c>
      <c r="BE249" s="165">
        <f>IF(N249="základná",J249,0)</f>
        <v>0</v>
      </c>
      <c r="BF249" s="165">
        <f>IF(N249="znížená",J249,0)</f>
        <v>0</v>
      </c>
      <c r="BG249" s="165">
        <f>IF(N249="zákl. prenesená",J249,0)</f>
        <v>0</v>
      </c>
      <c r="BH249" s="165">
        <f>IF(N249="zníž. prenesená",J249,0)</f>
        <v>0</v>
      </c>
      <c r="BI249" s="165">
        <f>IF(N249="nulová",J249,0)</f>
        <v>0</v>
      </c>
      <c r="BJ249" s="18" t="s">
        <v>90</v>
      </c>
      <c r="BK249" s="166">
        <f>ROUND(I249*H249,3)</f>
        <v>0</v>
      </c>
      <c r="BL249" s="18" t="s">
        <v>193</v>
      </c>
      <c r="BM249" s="164" t="s">
        <v>364</v>
      </c>
    </row>
    <row r="250" spans="1:65" s="14" customFormat="1" ht="11.25">
      <c r="B250" s="175"/>
      <c r="D250" s="168" t="s">
        <v>195</v>
      </c>
      <c r="E250" s="176" t="s">
        <v>1</v>
      </c>
      <c r="F250" s="177" t="s">
        <v>94</v>
      </c>
      <c r="H250" s="178">
        <v>365.27800000000002</v>
      </c>
      <c r="I250" s="179"/>
      <c r="L250" s="175"/>
      <c r="M250" s="180"/>
      <c r="N250" s="181"/>
      <c r="O250" s="181"/>
      <c r="P250" s="181"/>
      <c r="Q250" s="181"/>
      <c r="R250" s="181"/>
      <c r="S250" s="181"/>
      <c r="T250" s="182"/>
      <c r="AT250" s="176" t="s">
        <v>195</v>
      </c>
      <c r="AU250" s="176" t="s">
        <v>90</v>
      </c>
      <c r="AV250" s="14" t="s">
        <v>90</v>
      </c>
      <c r="AW250" s="14" t="s">
        <v>30</v>
      </c>
      <c r="AX250" s="14" t="s">
        <v>75</v>
      </c>
      <c r="AY250" s="176" t="s">
        <v>187</v>
      </c>
    </row>
    <row r="251" spans="1:65" s="14" customFormat="1" ht="11.25">
      <c r="B251" s="175"/>
      <c r="D251" s="168" t="s">
        <v>195</v>
      </c>
      <c r="E251" s="176" t="s">
        <v>1</v>
      </c>
      <c r="F251" s="177" t="s">
        <v>103</v>
      </c>
      <c r="H251" s="178">
        <v>40.203000000000003</v>
      </c>
      <c r="I251" s="179"/>
      <c r="L251" s="175"/>
      <c r="M251" s="180"/>
      <c r="N251" s="181"/>
      <c r="O251" s="181"/>
      <c r="P251" s="181"/>
      <c r="Q251" s="181"/>
      <c r="R251" s="181"/>
      <c r="S251" s="181"/>
      <c r="T251" s="182"/>
      <c r="AT251" s="176" t="s">
        <v>195</v>
      </c>
      <c r="AU251" s="176" t="s">
        <v>90</v>
      </c>
      <c r="AV251" s="14" t="s">
        <v>90</v>
      </c>
      <c r="AW251" s="14" t="s">
        <v>30</v>
      </c>
      <c r="AX251" s="14" t="s">
        <v>75</v>
      </c>
      <c r="AY251" s="176" t="s">
        <v>187</v>
      </c>
    </row>
    <row r="252" spans="1:65" s="14" customFormat="1" ht="11.25">
      <c r="B252" s="175"/>
      <c r="D252" s="168" t="s">
        <v>195</v>
      </c>
      <c r="E252" s="176" t="s">
        <v>1</v>
      </c>
      <c r="F252" s="177" t="s">
        <v>96</v>
      </c>
      <c r="H252" s="178">
        <v>33.880000000000003</v>
      </c>
      <c r="I252" s="179"/>
      <c r="L252" s="175"/>
      <c r="M252" s="180"/>
      <c r="N252" s="181"/>
      <c r="O252" s="181"/>
      <c r="P252" s="181"/>
      <c r="Q252" s="181"/>
      <c r="R252" s="181"/>
      <c r="S252" s="181"/>
      <c r="T252" s="182"/>
      <c r="AT252" s="176" t="s">
        <v>195</v>
      </c>
      <c r="AU252" s="176" t="s">
        <v>90</v>
      </c>
      <c r="AV252" s="14" t="s">
        <v>90</v>
      </c>
      <c r="AW252" s="14" t="s">
        <v>30</v>
      </c>
      <c r="AX252" s="14" t="s">
        <v>75</v>
      </c>
      <c r="AY252" s="176" t="s">
        <v>187</v>
      </c>
    </row>
    <row r="253" spans="1:65" s="14" customFormat="1" ht="11.25">
      <c r="B253" s="175"/>
      <c r="D253" s="168" t="s">
        <v>195</v>
      </c>
      <c r="E253" s="176" t="s">
        <v>1</v>
      </c>
      <c r="F253" s="177" t="s">
        <v>110</v>
      </c>
      <c r="H253" s="178">
        <v>43.912999999999997</v>
      </c>
      <c r="I253" s="179"/>
      <c r="L253" s="175"/>
      <c r="M253" s="180"/>
      <c r="N253" s="181"/>
      <c r="O253" s="181"/>
      <c r="P253" s="181"/>
      <c r="Q253" s="181"/>
      <c r="R253" s="181"/>
      <c r="S253" s="181"/>
      <c r="T253" s="182"/>
      <c r="AT253" s="176" t="s">
        <v>195</v>
      </c>
      <c r="AU253" s="176" t="s">
        <v>90</v>
      </c>
      <c r="AV253" s="14" t="s">
        <v>90</v>
      </c>
      <c r="AW253" s="14" t="s">
        <v>30</v>
      </c>
      <c r="AX253" s="14" t="s">
        <v>75</v>
      </c>
      <c r="AY253" s="176" t="s">
        <v>187</v>
      </c>
    </row>
    <row r="254" spans="1:65" s="14" customFormat="1" ht="11.25">
      <c r="B254" s="175"/>
      <c r="D254" s="168" t="s">
        <v>195</v>
      </c>
      <c r="E254" s="176" t="s">
        <v>1</v>
      </c>
      <c r="F254" s="177" t="s">
        <v>98</v>
      </c>
      <c r="H254" s="178">
        <v>42.652000000000001</v>
      </c>
      <c r="I254" s="179"/>
      <c r="L254" s="175"/>
      <c r="M254" s="180"/>
      <c r="N254" s="181"/>
      <c r="O254" s="181"/>
      <c r="P254" s="181"/>
      <c r="Q254" s="181"/>
      <c r="R254" s="181"/>
      <c r="S254" s="181"/>
      <c r="T254" s="182"/>
      <c r="AT254" s="176" t="s">
        <v>195</v>
      </c>
      <c r="AU254" s="176" t="s">
        <v>90</v>
      </c>
      <c r="AV254" s="14" t="s">
        <v>90</v>
      </c>
      <c r="AW254" s="14" t="s">
        <v>30</v>
      </c>
      <c r="AX254" s="14" t="s">
        <v>75</v>
      </c>
      <c r="AY254" s="176" t="s">
        <v>187</v>
      </c>
    </row>
    <row r="255" spans="1:65" s="14" customFormat="1" ht="11.25">
      <c r="B255" s="175"/>
      <c r="D255" s="168" t="s">
        <v>195</v>
      </c>
      <c r="E255" s="176" t="s">
        <v>1</v>
      </c>
      <c r="F255" s="177" t="s">
        <v>112</v>
      </c>
      <c r="H255" s="178">
        <v>9.6270000000000007</v>
      </c>
      <c r="I255" s="179"/>
      <c r="L255" s="175"/>
      <c r="M255" s="180"/>
      <c r="N255" s="181"/>
      <c r="O255" s="181"/>
      <c r="P255" s="181"/>
      <c r="Q255" s="181"/>
      <c r="R255" s="181"/>
      <c r="S255" s="181"/>
      <c r="T255" s="182"/>
      <c r="AT255" s="176" t="s">
        <v>195</v>
      </c>
      <c r="AU255" s="176" t="s">
        <v>90</v>
      </c>
      <c r="AV255" s="14" t="s">
        <v>90</v>
      </c>
      <c r="AW255" s="14" t="s">
        <v>30</v>
      </c>
      <c r="AX255" s="14" t="s">
        <v>75</v>
      </c>
      <c r="AY255" s="176" t="s">
        <v>187</v>
      </c>
    </row>
    <row r="256" spans="1:65" s="15" customFormat="1" ht="11.25">
      <c r="B256" s="183"/>
      <c r="D256" s="168" t="s">
        <v>195</v>
      </c>
      <c r="E256" s="184" t="s">
        <v>1</v>
      </c>
      <c r="F256" s="185" t="s">
        <v>231</v>
      </c>
      <c r="H256" s="186">
        <v>535.553</v>
      </c>
      <c r="I256" s="187"/>
      <c r="L256" s="183"/>
      <c r="M256" s="188"/>
      <c r="N256" s="189"/>
      <c r="O256" s="189"/>
      <c r="P256" s="189"/>
      <c r="Q256" s="189"/>
      <c r="R256" s="189"/>
      <c r="S256" s="189"/>
      <c r="T256" s="190"/>
      <c r="AT256" s="184" t="s">
        <v>195</v>
      </c>
      <c r="AU256" s="184" t="s">
        <v>90</v>
      </c>
      <c r="AV256" s="15" t="s">
        <v>193</v>
      </c>
      <c r="AW256" s="15" t="s">
        <v>30</v>
      </c>
      <c r="AX256" s="15" t="s">
        <v>83</v>
      </c>
      <c r="AY256" s="184" t="s">
        <v>187</v>
      </c>
    </row>
    <row r="257" spans="1:65" s="2" customFormat="1" ht="24.2" customHeight="1">
      <c r="A257" s="33"/>
      <c r="B257" s="152"/>
      <c r="C257" s="153" t="s">
        <v>365</v>
      </c>
      <c r="D257" s="153" t="s">
        <v>189</v>
      </c>
      <c r="E257" s="154" t="s">
        <v>366</v>
      </c>
      <c r="F257" s="155" t="s">
        <v>367</v>
      </c>
      <c r="G257" s="156" t="s">
        <v>192</v>
      </c>
      <c r="H257" s="157">
        <v>36.008000000000003</v>
      </c>
      <c r="I257" s="158"/>
      <c r="J257" s="157">
        <f>ROUND(I257*H257,3)</f>
        <v>0</v>
      </c>
      <c r="K257" s="159"/>
      <c r="L257" s="34"/>
      <c r="M257" s="160" t="s">
        <v>1</v>
      </c>
      <c r="N257" s="161" t="s">
        <v>41</v>
      </c>
      <c r="O257" s="62"/>
      <c r="P257" s="162">
        <f>O257*H257</f>
        <v>0</v>
      </c>
      <c r="Q257" s="162">
        <v>5.8999999999999999E-3</v>
      </c>
      <c r="R257" s="162">
        <f>Q257*H257</f>
        <v>0.2124472</v>
      </c>
      <c r="S257" s="162">
        <v>0</v>
      </c>
      <c r="T257" s="163">
        <f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64" t="s">
        <v>193</v>
      </c>
      <c r="AT257" s="164" t="s">
        <v>189</v>
      </c>
      <c r="AU257" s="164" t="s">
        <v>90</v>
      </c>
      <c r="AY257" s="18" t="s">
        <v>187</v>
      </c>
      <c r="BE257" s="165">
        <f>IF(N257="základná",J257,0)</f>
        <v>0</v>
      </c>
      <c r="BF257" s="165">
        <f>IF(N257="znížená",J257,0)</f>
        <v>0</v>
      </c>
      <c r="BG257" s="165">
        <f>IF(N257="zákl. prenesená",J257,0)</f>
        <v>0</v>
      </c>
      <c r="BH257" s="165">
        <f>IF(N257="zníž. prenesená",J257,0)</f>
        <v>0</v>
      </c>
      <c r="BI257" s="165">
        <f>IF(N257="nulová",J257,0)</f>
        <v>0</v>
      </c>
      <c r="BJ257" s="18" t="s">
        <v>90</v>
      </c>
      <c r="BK257" s="166">
        <f>ROUND(I257*H257,3)</f>
        <v>0</v>
      </c>
      <c r="BL257" s="18" t="s">
        <v>193</v>
      </c>
      <c r="BM257" s="164" t="s">
        <v>368</v>
      </c>
    </row>
    <row r="258" spans="1:65" s="14" customFormat="1" ht="11.25">
      <c r="B258" s="175"/>
      <c r="D258" s="168" t="s">
        <v>195</v>
      </c>
      <c r="E258" s="176" t="s">
        <v>1</v>
      </c>
      <c r="F258" s="177" t="s">
        <v>369</v>
      </c>
      <c r="H258" s="178">
        <v>36.008000000000003</v>
      </c>
      <c r="I258" s="179"/>
      <c r="L258" s="175"/>
      <c r="M258" s="180"/>
      <c r="N258" s="181"/>
      <c r="O258" s="181"/>
      <c r="P258" s="181"/>
      <c r="Q258" s="181"/>
      <c r="R258" s="181"/>
      <c r="S258" s="181"/>
      <c r="T258" s="182"/>
      <c r="AT258" s="176" t="s">
        <v>195</v>
      </c>
      <c r="AU258" s="176" t="s">
        <v>90</v>
      </c>
      <c r="AV258" s="14" t="s">
        <v>90</v>
      </c>
      <c r="AW258" s="14" t="s">
        <v>30</v>
      </c>
      <c r="AX258" s="14" t="s">
        <v>83</v>
      </c>
      <c r="AY258" s="176" t="s">
        <v>187</v>
      </c>
    </row>
    <row r="259" spans="1:65" s="2" customFormat="1" ht="24.2" customHeight="1">
      <c r="A259" s="33"/>
      <c r="B259" s="152"/>
      <c r="C259" s="153" t="s">
        <v>370</v>
      </c>
      <c r="D259" s="153" t="s">
        <v>189</v>
      </c>
      <c r="E259" s="154" t="s">
        <v>371</v>
      </c>
      <c r="F259" s="155" t="s">
        <v>372</v>
      </c>
      <c r="G259" s="156" t="s">
        <v>192</v>
      </c>
      <c r="H259" s="157">
        <v>645.90599999999995</v>
      </c>
      <c r="I259" s="158"/>
      <c r="J259" s="157">
        <f>ROUND(I259*H259,3)</f>
        <v>0</v>
      </c>
      <c r="K259" s="159"/>
      <c r="L259" s="34"/>
      <c r="M259" s="160" t="s">
        <v>1</v>
      </c>
      <c r="N259" s="161" t="s">
        <v>41</v>
      </c>
      <c r="O259" s="62"/>
      <c r="P259" s="162">
        <f>O259*H259</f>
        <v>0</v>
      </c>
      <c r="Q259" s="162">
        <v>4.0000000000000002E-4</v>
      </c>
      <c r="R259" s="162">
        <f>Q259*H259</f>
        <v>0.25836239999999999</v>
      </c>
      <c r="S259" s="162">
        <v>0</v>
      </c>
      <c r="T259" s="163">
        <f>S259*H259</f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64" t="s">
        <v>193</v>
      </c>
      <c r="AT259" s="164" t="s">
        <v>189</v>
      </c>
      <c r="AU259" s="164" t="s">
        <v>90</v>
      </c>
      <c r="AY259" s="18" t="s">
        <v>187</v>
      </c>
      <c r="BE259" s="165">
        <f>IF(N259="základná",J259,0)</f>
        <v>0</v>
      </c>
      <c r="BF259" s="165">
        <f>IF(N259="znížená",J259,0)</f>
        <v>0</v>
      </c>
      <c r="BG259" s="165">
        <f>IF(N259="zákl. prenesená",J259,0)</f>
        <v>0</v>
      </c>
      <c r="BH259" s="165">
        <f>IF(N259="zníž. prenesená",J259,0)</f>
        <v>0</v>
      </c>
      <c r="BI259" s="165">
        <f>IF(N259="nulová",J259,0)</f>
        <v>0</v>
      </c>
      <c r="BJ259" s="18" t="s">
        <v>90</v>
      </c>
      <c r="BK259" s="166">
        <f>ROUND(I259*H259,3)</f>
        <v>0</v>
      </c>
      <c r="BL259" s="18" t="s">
        <v>193</v>
      </c>
      <c r="BM259" s="164" t="s">
        <v>373</v>
      </c>
    </row>
    <row r="260" spans="1:65" s="13" customFormat="1" ht="11.25">
      <c r="B260" s="167"/>
      <c r="D260" s="168" t="s">
        <v>195</v>
      </c>
      <c r="E260" s="169" t="s">
        <v>1</v>
      </c>
      <c r="F260" s="170" t="s">
        <v>374</v>
      </c>
      <c r="H260" s="169" t="s">
        <v>1</v>
      </c>
      <c r="I260" s="171"/>
      <c r="L260" s="167"/>
      <c r="M260" s="172"/>
      <c r="N260" s="173"/>
      <c r="O260" s="173"/>
      <c r="P260" s="173"/>
      <c r="Q260" s="173"/>
      <c r="R260" s="173"/>
      <c r="S260" s="173"/>
      <c r="T260" s="174"/>
      <c r="AT260" s="169" t="s">
        <v>195</v>
      </c>
      <c r="AU260" s="169" t="s">
        <v>90</v>
      </c>
      <c r="AV260" s="13" t="s">
        <v>83</v>
      </c>
      <c r="AW260" s="13" t="s">
        <v>30</v>
      </c>
      <c r="AX260" s="13" t="s">
        <v>75</v>
      </c>
      <c r="AY260" s="169" t="s">
        <v>187</v>
      </c>
    </row>
    <row r="261" spans="1:65" s="14" customFormat="1" ht="11.25">
      <c r="B261" s="175"/>
      <c r="D261" s="168" t="s">
        <v>195</v>
      </c>
      <c r="E261" s="176" t="s">
        <v>1</v>
      </c>
      <c r="F261" s="177" t="s">
        <v>94</v>
      </c>
      <c r="H261" s="178">
        <v>365.27800000000002</v>
      </c>
      <c r="I261" s="179"/>
      <c r="L261" s="175"/>
      <c r="M261" s="180"/>
      <c r="N261" s="181"/>
      <c r="O261" s="181"/>
      <c r="P261" s="181"/>
      <c r="Q261" s="181"/>
      <c r="R261" s="181"/>
      <c r="S261" s="181"/>
      <c r="T261" s="182"/>
      <c r="AT261" s="176" t="s">
        <v>195</v>
      </c>
      <c r="AU261" s="176" t="s">
        <v>90</v>
      </c>
      <c r="AV261" s="14" t="s">
        <v>90</v>
      </c>
      <c r="AW261" s="14" t="s">
        <v>30</v>
      </c>
      <c r="AX261" s="14" t="s">
        <v>75</v>
      </c>
      <c r="AY261" s="176" t="s">
        <v>187</v>
      </c>
    </row>
    <row r="262" spans="1:65" s="14" customFormat="1" ht="11.25">
      <c r="B262" s="175"/>
      <c r="D262" s="168" t="s">
        <v>195</v>
      </c>
      <c r="E262" s="176" t="s">
        <v>1</v>
      </c>
      <c r="F262" s="177" t="s">
        <v>375</v>
      </c>
      <c r="H262" s="178">
        <v>65.828000000000003</v>
      </c>
      <c r="I262" s="179"/>
      <c r="L262" s="175"/>
      <c r="M262" s="180"/>
      <c r="N262" s="181"/>
      <c r="O262" s="181"/>
      <c r="P262" s="181"/>
      <c r="Q262" s="181"/>
      <c r="R262" s="181"/>
      <c r="S262" s="181"/>
      <c r="T262" s="182"/>
      <c r="AT262" s="176" t="s">
        <v>195</v>
      </c>
      <c r="AU262" s="176" t="s">
        <v>90</v>
      </c>
      <c r="AV262" s="14" t="s">
        <v>90</v>
      </c>
      <c r="AW262" s="14" t="s">
        <v>30</v>
      </c>
      <c r="AX262" s="14" t="s">
        <v>75</v>
      </c>
      <c r="AY262" s="176" t="s">
        <v>187</v>
      </c>
    </row>
    <row r="263" spans="1:65" s="14" customFormat="1" ht="11.25">
      <c r="B263" s="175"/>
      <c r="D263" s="168" t="s">
        <v>195</v>
      </c>
      <c r="E263" s="176" t="s">
        <v>1</v>
      </c>
      <c r="F263" s="177" t="s">
        <v>96</v>
      </c>
      <c r="H263" s="178">
        <v>33.880000000000003</v>
      </c>
      <c r="I263" s="179"/>
      <c r="L263" s="175"/>
      <c r="M263" s="180"/>
      <c r="N263" s="181"/>
      <c r="O263" s="181"/>
      <c r="P263" s="181"/>
      <c r="Q263" s="181"/>
      <c r="R263" s="181"/>
      <c r="S263" s="181"/>
      <c r="T263" s="182"/>
      <c r="AT263" s="176" t="s">
        <v>195</v>
      </c>
      <c r="AU263" s="176" t="s">
        <v>90</v>
      </c>
      <c r="AV263" s="14" t="s">
        <v>90</v>
      </c>
      <c r="AW263" s="14" t="s">
        <v>30</v>
      </c>
      <c r="AX263" s="14" t="s">
        <v>75</v>
      </c>
      <c r="AY263" s="176" t="s">
        <v>187</v>
      </c>
    </row>
    <row r="264" spans="1:65" s="14" customFormat="1" ht="11.25">
      <c r="B264" s="175"/>
      <c r="D264" s="168" t="s">
        <v>195</v>
      </c>
      <c r="E264" s="176" t="s">
        <v>1</v>
      </c>
      <c r="F264" s="177" t="s">
        <v>110</v>
      </c>
      <c r="H264" s="178">
        <v>43.912999999999997</v>
      </c>
      <c r="I264" s="179"/>
      <c r="L264" s="175"/>
      <c r="M264" s="180"/>
      <c r="N264" s="181"/>
      <c r="O264" s="181"/>
      <c r="P264" s="181"/>
      <c r="Q264" s="181"/>
      <c r="R264" s="181"/>
      <c r="S264" s="181"/>
      <c r="T264" s="182"/>
      <c r="AT264" s="176" t="s">
        <v>195</v>
      </c>
      <c r="AU264" s="176" t="s">
        <v>90</v>
      </c>
      <c r="AV264" s="14" t="s">
        <v>90</v>
      </c>
      <c r="AW264" s="14" t="s">
        <v>30</v>
      </c>
      <c r="AX264" s="14" t="s">
        <v>75</v>
      </c>
      <c r="AY264" s="176" t="s">
        <v>187</v>
      </c>
    </row>
    <row r="265" spans="1:65" s="14" customFormat="1" ht="11.25">
      <c r="B265" s="175"/>
      <c r="D265" s="168" t="s">
        <v>195</v>
      </c>
      <c r="E265" s="176" t="s">
        <v>1</v>
      </c>
      <c r="F265" s="177" t="s">
        <v>98</v>
      </c>
      <c r="H265" s="178">
        <v>42.652000000000001</v>
      </c>
      <c r="I265" s="179"/>
      <c r="L265" s="175"/>
      <c r="M265" s="180"/>
      <c r="N265" s="181"/>
      <c r="O265" s="181"/>
      <c r="P265" s="181"/>
      <c r="Q265" s="181"/>
      <c r="R265" s="181"/>
      <c r="S265" s="181"/>
      <c r="T265" s="182"/>
      <c r="AT265" s="176" t="s">
        <v>195</v>
      </c>
      <c r="AU265" s="176" t="s">
        <v>90</v>
      </c>
      <c r="AV265" s="14" t="s">
        <v>90</v>
      </c>
      <c r="AW265" s="14" t="s">
        <v>30</v>
      </c>
      <c r="AX265" s="14" t="s">
        <v>75</v>
      </c>
      <c r="AY265" s="176" t="s">
        <v>187</v>
      </c>
    </row>
    <row r="266" spans="1:65" s="14" customFormat="1" ht="11.25">
      <c r="B266" s="175"/>
      <c r="D266" s="168" t="s">
        <v>195</v>
      </c>
      <c r="E266" s="176" t="s">
        <v>1</v>
      </c>
      <c r="F266" s="177" t="s">
        <v>100</v>
      </c>
      <c r="H266" s="178">
        <v>2.1280000000000001</v>
      </c>
      <c r="I266" s="179"/>
      <c r="L266" s="175"/>
      <c r="M266" s="180"/>
      <c r="N266" s="181"/>
      <c r="O266" s="181"/>
      <c r="P266" s="181"/>
      <c r="Q266" s="181"/>
      <c r="R266" s="181"/>
      <c r="S266" s="181"/>
      <c r="T266" s="182"/>
      <c r="AT266" s="176" t="s">
        <v>195</v>
      </c>
      <c r="AU266" s="176" t="s">
        <v>90</v>
      </c>
      <c r="AV266" s="14" t="s">
        <v>90</v>
      </c>
      <c r="AW266" s="14" t="s">
        <v>30</v>
      </c>
      <c r="AX266" s="14" t="s">
        <v>75</v>
      </c>
      <c r="AY266" s="176" t="s">
        <v>187</v>
      </c>
    </row>
    <row r="267" spans="1:65" s="14" customFormat="1" ht="11.25">
      <c r="B267" s="175"/>
      <c r="D267" s="168" t="s">
        <v>195</v>
      </c>
      <c r="E267" s="176" t="s">
        <v>1</v>
      </c>
      <c r="F267" s="177" t="s">
        <v>106</v>
      </c>
      <c r="H267" s="178">
        <v>82.6</v>
      </c>
      <c r="I267" s="179"/>
      <c r="L267" s="175"/>
      <c r="M267" s="180"/>
      <c r="N267" s="181"/>
      <c r="O267" s="181"/>
      <c r="P267" s="181"/>
      <c r="Q267" s="181"/>
      <c r="R267" s="181"/>
      <c r="S267" s="181"/>
      <c r="T267" s="182"/>
      <c r="AT267" s="176" t="s">
        <v>195</v>
      </c>
      <c r="AU267" s="176" t="s">
        <v>90</v>
      </c>
      <c r="AV267" s="14" t="s">
        <v>90</v>
      </c>
      <c r="AW267" s="14" t="s">
        <v>30</v>
      </c>
      <c r="AX267" s="14" t="s">
        <v>75</v>
      </c>
      <c r="AY267" s="176" t="s">
        <v>187</v>
      </c>
    </row>
    <row r="268" spans="1:65" s="14" customFormat="1" ht="11.25">
      <c r="B268" s="175"/>
      <c r="D268" s="168" t="s">
        <v>195</v>
      </c>
      <c r="E268" s="176" t="s">
        <v>1</v>
      </c>
      <c r="F268" s="177" t="s">
        <v>112</v>
      </c>
      <c r="H268" s="178">
        <v>9.6270000000000007</v>
      </c>
      <c r="I268" s="179"/>
      <c r="L268" s="175"/>
      <c r="M268" s="180"/>
      <c r="N268" s="181"/>
      <c r="O268" s="181"/>
      <c r="P268" s="181"/>
      <c r="Q268" s="181"/>
      <c r="R268" s="181"/>
      <c r="S268" s="181"/>
      <c r="T268" s="182"/>
      <c r="AT268" s="176" t="s">
        <v>195</v>
      </c>
      <c r="AU268" s="176" t="s">
        <v>90</v>
      </c>
      <c r="AV268" s="14" t="s">
        <v>90</v>
      </c>
      <c r="AW268" s="14" t="s">
        <v>30</v>
      </c>
      <c r="AX268" s="14" t="s">
        <v>75</v>
      </c>
      <c r="AY268" s="176" t="s">
        <v>187</v>
      </c>
    </row>
    <row r="269" spans="1:65" s="15" customFormat="1" ht="11.25">
      <c r="B269" s="183"/>
      <c r="D269" s="168" t="s">
        <v>195</v>
      </c>
      <c r="E269" s="184" t="s">
        <v>1</v>
      </c>
      <c r="F269" s="185" t="s">
        <v>231</v>
      </c>
      <c r="H269" s="186">
        <v>645.90600000000006</v>
      </c>
      <c r="I269" s="187"/>
      <c r="L269" s="183"/>
      <c r="M269" s="188"/>
      <c r="N269" s="189"/>
      <c r="O269" s="189"/>
      <c r="P269" s="189"/>
      <c r="Q269" s="189"/>
      <c r="R269" s="189"/>
      <c r="S269" s="189"/>
      <c r="T269" s="190"/>
      <c r="AT269" s="184" t="s">
        <v>195</v>
      </c>
      <c r="AU269" s="184" t="s">
        <v>90</v>
      </c>
      <c r="AV269" s="15" t="s">
        <v>193</v>
      </c>
      <c r="AW269" s="15" t="s">
        <v>30</v>
      </c>
      <c r="AX269" s="15" t="s">
        <v>83</v>
      </c>
      <c r="AY269" s="184" t="s">
        <v>187</v>
      </c>
    </row>
    <row r="270" spans="1:65" s="2" customFormat="1" ht="24.2" customHeight="1">
      <c r="A270" s="33"/>
      <c r="B270" s="152"/>
      <c r="C270" s="153" t="s">
        <v>376</v>
      </c>
      <c r="D270" s="153" t="s">
        <v>189</v>
      </c>
      <c r="E270" s="154" t="s">
        <v>377</v>
      </c>
      <c r="F270" s="155" t="s">
        <v>378</v>
      </c>
      <c r="G270" s="156" t="s">
        <v>192</v>
      </c>
      <c r="H270" s="157">
        <v>2.1280000000000001</v>
      </c>
      <c r="I270" s="158"/>
      <c r="J270" s="157">
        <f>ROUND(I270*H270,3)</f>
        <v>0</v>
      </c>
      <c r="K270" s="159"/>
      <c r="L270" s="34"/>
      <c r="M270" s="160" t="s">
        <v>1</v>
      </c>
      <c r="N270" s="161" t="s">
        <v>41</v>
      </c>
      <c r="O270" s="62"/>
      <c r="P270" s="162">
        <f>O270*H270</f>
        <v>0</v>
      </c>
      <c r="Q270" s="162">
        <v>1.086E-2</v>
      </c>
      <c r="R270" s="162">
        <f>Q270*H270</f>
        <v>2.3110080000000002E-2</v>
      </c>
      <c r="S270" s="162">
        <v>0</v>
      </c>
      <c r="T270" s="163">
        <f>S270*H270</f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64" t="s">
        <v>193</v>
      </c>
      <c r="AT270" s="164" t="s">
        <v>189</v>
      </c>
      <c r="AU270" s="164" t="s">
        <v>90</v>
      </c>
      <c r="AY270" s="18" t="s">
        <v>187</v>
      </c>
      <c r="BE270" s="165">
        <f>IF(N270="základná",J270,0)</f>
        <v>0</v>
      </c>
      <c r="BF270" s="165">
        <f>IF(N270="znížená",J270,0)</f>
        <v>0</v>
      </c>
      <c r="BG270" s="165">
        <f>IF(N270="zákl. prenesená",J270,0)</f>
        <v>0</v>
      </c>
      <c r="BH270" s="165">
        <f>IF(N270="zníž. prenesená",J270,0)</f>
        <v>0</v>
      </c>
      <c r="BI270" s="165">
        <f>IF(N270="nulová",J270,0)</f>
        <v>0</v>
      </c>
      <c r="BJ270" s="18" t="s">
        <v>90</v>
      </c>
      <c r="BK270" s="166">
        <f>ROUND(I270*H270,3)</f>
        <v>0</v>
      </c>
      <c r="BL270" s="18" t="s">
        <v>193</v>
      </c>
      <c r="BM270" s="164" t="s">
        <v>379</v>
      </c>
    </row>
    <row r="271" spans="1:65" s="13" customFormat="1" ht="11.25">
      <c r="B271" s="167"/>
      <c r="D271" s="168" t="s">
        <v>195</v>
      </c>
      <c r="E271" s="169" t="s">
        <v>1</v>
      </c>
      <c r="F271" s="170" t="s">
        <v>380</v>
      </c>
      <c r="H271" s="169" t="s">
        <v>1</v>
      </c>
      <c r="I271" s="171"/>
      <c r="L271" s="167"/>
      <c r="M271" s="172"/>
      <c r="N271" s="173"/>
      <c r="O271" s="173"/>
      <c r="P271" s="173"/>
      <c r="Q271" s="173"/>
      <c r="R271" s="173"/>
      <c r="S271" s="173"/>
      <c r="T271" s="174"/>
      <c r="AT271" s="169" t="s">
        <v>195</v>
      </c>
      <c r="AU271" s="169" t="s">
        <v>90</v>
      </c>
      <c r="AV271" s="13" t="s">
        <v>83</v>
      </c>
      <c r="AW271" s="13" t="s">
        <v>30</v>
      </c>
      <c r="AX271" s="13" t="s">
        <v>75</v>
      </c>
      <c r="AY271" s="169" t="s">
        <v>187</v>
      </c>
    </row>
    <row r="272" spans="1:65" s="14" customFormat="1" ht="11.25">
      <c r="B272" s="175"/>
      <c r="D272" s="168" t="s">
        <v>195</v>
      </c>
      <c r="E272" s="176" t="s">
        <v>1</v>
      </c>
      <c r="F272" s="177" t="s">
        <v>381</v>
      </c>
      <c r="H272" s="178">
        <v>0.45600000000000002</v>
      </c>
      <c r="I272" s="179"/>
      <c r="L272" s="175"/>
      <c r="M272" s="180"/>
      <c r="N272" s="181"/>
      <c r="O272" s="181"/>
      <c r="P272" s="181"/>
      <c r="Q272" s="181"/>
      <c r="R272" s="181"/>
      <c r="S272" s="181"/>
      <c r="T272" s="182"/>
      <c r="AT272" s="176" t="s">
        <v>195</v>
      </c>
      <c r="AU272" s="176" t="s">
        <v>90</v>
      </c>
      <c r="AV272" s="14" t="s">
        <v>90</v>
      </c>
      <c r="AW272" s="14" t="s">
        <v>30</v>
      </c>
      <c r="AX272" s="14" t="s">
        <v>75</v>
      </c>
      <c r="AY272" s="176" t="s">
        <v>187</v>
      </c>
    </row>
    <row r="273" spans="1:65" s="14" customFormat="1" ht="11.25">
      <c r="B273" s="175"/>
      <c r="D273" s="168" t="s">
        <v>195</v>
      </c>
      <c r="E273" s="176" t="s">
        <v>1</v>
      </c>
      <c r="F273" s="177" t="s">
        <v>382</v>
      </c>
      <c r="H273" s="178">
        <v>0.33600000000000002</v>
      </c>
      <c r="I273" s="179"/>
      <c r="L273" s="175"/>
      <c r="M273" s="180"/>
      <c r="N273" s="181"/>
      <c r="O273" s="181"/>
      <c r="P273" s="181"/>
      <c r="Q273" s="181"/>
      <c r="R273" s="181"/>
      <c r="S273" s="181"/>
      <c r="T273" s="182"/>
      <c r="AT273" s="176" t="s">
        <v>195</v>
      </c>
      <c r="AU273" s="176" t="s">
        <v>90</v>
      </c>
      <c r="AV273" s="14" t="s">
        <v>90</v>
      </c>
      <c r="AW273" s="14" t="s">
        <v>30</v>
      </c>
      <c r="AX273" s="14" t="s">
        <v>75</v>
      </c>
      <c r="AY273" s="176" t="s">
        <v>187</v>
      </c>
    </row>
    <row r="274" spans="1:65" s="14" customFormat="1" ht="11.25">
      <c r="B274" s="175"/>
      <c r="D274" s="168" t="s">
        <v>195</v>
      </c>
      <c r="E274" s="176" t="s">
        <v>1</v>
      </c>
      <c r="F274" s="177" t="s">
        <v>383</v>
      </c>
      <c r="H274" s="178">
        <v>0.33600000000000002</v>
      </c>
      <c r="I274" s="179"/>
      <c r="L274" s="175"/>
      <c r="M274" s="180"/>
      <c r="N274" s="181"/>
      <c r="O274" s="181"/>
      <c r="P274" s="181"/>
      <c r="Q274" s="181"/>
      <c r="R274" s="181"/>
      <c r="S274" s="181"/>
      <c r="T274" s="182"/>
      <c r="AT274" s="176" t="s">
        <v>195</v>
      </c>
      <c r="AU274" s="176" t="s">
        <v>90</v>
      </c>
      <c r="AV274" s="14" t="s">
        <v>90</v>
      </c>
      <c r="AW274" s="14" t="s">
        <v>30</v>
      </c>
      <c r="AX274" s="14" t="s">
        <v>75</v>
      </c>
      <c r="AY274" s="176" t="s">
        <v>187</v>
      </c>
    </row>
    <row r="275" spans="1:65" s="14" customFormat="1" ht="11.25">
      <c r="B275" s="175"/>
      <c r="D275" s="168" t="s">
        <v>195</v>
      </c>
      <c r="E275" s="176" t="s">
        <v>1</v>
      </c>
      <c r="F275" s="177" t="s">
        <v>384</v>
      </c>
      <c r="H275" s="178">
        <v>1</v>
      </c>
      <c r="I275" s="179"/>
      <c r="L275" s="175"/>
      <c r="M275" s="180"/>
      <c r="N275" s="181"/>
      <c r="O275" s="181"/>
      <c r="P275" s="181"/>
      <c r="Q275" s="181"/>
      <c r="R275" s="181"/>
      <c r="S275" s="181"/>
      <c r="T275" s="182"/>
      <c r="AT275" s="176" t="s">
        <v>195</v>
      </c>
      <c r="AU275" s="176" t="s">
        <v>90</v>
      </c>
      <c r="AV275" s="14" t="s">
        <v>90</v>
      </c>
      <c r="AW275" s="14" t="s">
        <v>30</v>
      </c>
      <c r="AX275" s="14" t="s">
        <v>75</v>
      </c>
      <c r="AY275" s="176" t="s">
        <v>187</v>
      </c>
    </row>
    <row r="276" spans="1:65" s="15" customFormat="1" ht="11.25">
      <c r="B276" s="183"/>
      <c r="D276" s="168" t="s">
        <v>195</v>
      </c>
      <c r="E276" s="184" t="s">
        <v>100</v>
      </c>
      <c r="F276" s="185" t="s">
        <v>231</v>
      </c>
      <c r="H276" s="186">
        <v>2.1280000000000001</v>
      </c>
      <c r="I276" s="187"/>
      <c r="L276" s="183"/>
      <c r="M276" s="188"/>
      <c r="N276" s="189"/>
      <c r="O276" s="189"/>
      <c r="P276" s="189"/>
      <c r="Q276" s="189"/>
      <c r="R276" s="189"/>
      <c r="S276" s="189"/>
      <c r="T276" s="190"/>
      <c r="AT276" s="184" t="s">
        <v>195</v>
      </c>
      <c r="AU276" s="184" t="s">
        <v>90</v>
      </c>
      <c r="AV276" s="15" t="s">
        <v>193</v>
      </c>
      <c r="AW276" s="15" t="s">
        <v>30</v>
      </c>
      <c r="AX276" s="15" t="s">
        <v>83</v>
      </c>
      <c r="AY276" s="184" t="s">
        <v>187</v>
      </c>
    </row>
    <row r="277" spans="1:65" s="2" customFormat="1" ht="37.9" customHeight="1">
      <c r="A277" s="33"/>
      <c r="B277" s="152"/>
      <c r="C277" s="153" t="s">
        <v>385</v>
      </c>
      <c r="D277" s="153" t="s">
        <v>189</v>
      </c>
      <c r="E277" s="154" t="s">
        <v>386</v>
      </c>
      <c r="F277" s="155" t="s">
        <v>387</v>
      </c>
      <c r="G277" s="156" t="s">
        <v>192</v>
      </c>
      <c r="H277" s="157">
        <v>82.6</v>
      </c>
      <c r="I277" s="158"/>
      <c r="J277" s="157">
        <f>ROUND(I277*H277,3)</f>
        <v>0</v>
      </c>
      <c r="K277" s="159"/>
      <c r="L277" s="34"/>
      <c r="M277" s="160" t="s">
        <v>1</v>
      </c>
      <c r="N277" s="161" t="s">
        <v>41</v>
      </c>
      <c r="O277" s="62"/>
      <c r="P277" s="162">
        <f>O277*H277</f>
        <v>0</v>
      </c>
      <c r="Q277" s="162">
        <v>2.759E-2</v>
      </c>
      <c r="R277" s="162">
        <f>Q277*H277</f>
        <v>2.278934</v>
      </c>
      <c r="S277" s="162">
        <v>0</v>
      </c>
      <c r="T277" s="163">
        <f>S277*H277</f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64" t="s">
        <v>193</v>
      </c>
      <c r="AT277" s="164" t="s">
        <v>189</v>
      </c>
      <c r="AU277" s="164" t="s">
        <v>90</v>
      </c>
      <c r="AY277" s="18" t="s">
        <v>187</v>
      </c>
      <c r="BE277" s="165">
        <f>IF(N277="základná",J277,0)</f>
        <v>0</v>
      </c>
      <c r="BF277" s="165">
        <f>IF(N277="znížená",J277,0)</f>
        <v>0</v>
      </c>
      <c r="BG277" s="165">
        <f>IF(N277="zákl. prenesená",J277,0)</f>
        <v>0</v>
      </c>
      <c r="BH277" s="165">
        <f>IF(N277="zníž. prenesená",J277,0)</f>
        <v>0</v>
      </c>
      <c r="BI277" s="165">
        <f>IF(N277="nulová",J277,0)</f>
        <v>0</v>
      </c>
      <c r="BJ277" s="18" t="s">
        <v>90</v>
      </c>
      <c r="BK277" s="166">
        <f>ROUND(I277*H277,3)</f>
        <v>0</v>
      </c>
      <c r="BL277" s="18" t="s">
        <v>193</v>
      </c>
      <c r="BM277" s="164" t="s">
        <v>388</v>
      </c>
    </row>
    <row r="278" spans="1:65" s="13" customFormat="1" ht="11.25">
      <c r="B278" s="167"/>
      <c r="D278" s="168" t="s">
        <v>195</v>
      </c>
      <c r="E278" s="169" t="s">
        <v>1</v>
      </c>
      <c r="F278" s="170" t="s">
        <v>389</v>
      </c>
      <c r="H278" s="169" t="s">
        <v>1</v>
      </c>
      <c r="I278" s="171"/>
      <c r="L278" s="167"/>
      <c r="M278" s="172"/>
      <c r="N278" s="173"/>
      <c r="O278" s="173"/>
      <c r="P278" s="173"/>
      <c r="Q278" s="173"/>
      <c r="R278" s="173"/>
      <c r="S278" s="173"/>
      <c r="T278" s="174"/>
      <c r="AT278" s="169" t="s">
        <v>195</v>
      </c>
      <c r="AU278" s="169" t="s">
        <v>90</v>
      </c>
      <c r="AV278" s="13" t="s">
        <v>83</v>
      </c>
      <c r="AW278" s="13" t="s">
        <v>30</v>
      </c>
      <c r="AX278" s="13" t="s">
        <v>75</v>
      </c>
      <c r="AY278" s="169" t="s">
        <v>187</v>
      </c>
    </row>
    <row r="279" spans="1:65" s="14" customFormat="1" ht="11.25">
      <c r="B279" s="175"/>
      <c r="D279" s="168" t="s">
        <v>195</v>
      </c>
      <c r="E279" s="176" t="s">
        <v>1</v>
      </c>
      <c r="F279" s="177" t="s">
        <v>390</v>
      </c>
      <c r="H279" s="178">
        <v>8.99</v>
      </c>
      <c r="I279" s="179"/>
      <c r="L279" s="175"/>
      <c r="M279" s="180"/>
      <c r="N279" s="181"/>
      <c r="O279" s="181"/>
      <c r="P279" s="181"/>
      <c r="Q279" s="181"/>
      <c r="R279" s="181"/>
      <c r="S279" s="181"/>
      <c r="T279" s="182"/>
      <c r="AT279" s="176" t="s">
        <v>195</v>
      </c>
      <c r="AU279" s="176" t="s">
        <v>90</v>
      </c>
      <c r="AV279" s="14" t="s">
        <v>90</v>
      </c>
      <c r="AW279" s="14" t="s">
        <v>30</v>
      </c>
      <c r="AX279" s="14" t="s">
        <v>75</v>
      </c>
      <c r="AY279" s="176" t="s">
        <v>187</v>
      </c>
    </row>
    <row r="280" spans="1:65" s="14" customFormat="1" ht="11.25">
      <c r="B280" s="175"/>
      <c r="D280" s="168" t="s">
        <v>195</v>
      </c>
      <c r="E280" s="176" t="s">
        <v>1</v>
      </c>
      <c r="F280" s="177" t="s">
        <v>391</v>
      </c>
      <c r="H280" s="178">
        <v>24.91</v>
      </c>
      <c r="I280" s="179"/>
      <c r="L280" s="175"/>
      <c r="M280" s="180"/>
      <c r="N280" s="181"/>
      <c r="O280" s="181"/>
      <c r="P280" s="181"/>
      <c r="Q280" s="181"/>
      <c r="R280" s="181"/>
      <c r="S280" s="181"/>
      <c r="T280" s="182"/>
      <c r="AT280" s="176" t="s">
        <v>195</v>
      </c>
      <c r="AU280" s="176" t="s">
        <v>90</v>
      </c>
      <c r="AV280" s="14" t="s">
        <v>90</v>
      </c>
      <c r="AW280" s="14" t="s">
        <v>30</v>
      </c>
      <c r="AX280" s="14" t="s">
        <v>75</v>
      </c>
      <c r="AY280" s="176" t="s">
        <v>187</v>
      </c>
    </row>
    <row r="281" spans="1:65" s="14" customFormat="1" ht="11.25">
      <c r="B281" s="175"/>
      <c r="D281" s="168" t="s">
        <v>195</v>
      </c>
      <c r="E281" s="176" t="s">
        <v>1</v>
      </c>
      <c r="F281" s="177" t="s">
        <v>392</v>
      </c>
      <c r="H281" s="178">
        <v>10.199999999999999</v>
      </c>
      <c r="I281" s="179"/>
      <c r="L281" s="175"/>
      <c r="M281" s="180"/>
      <c r="N281" s="181"/>
      <c r="O281" s="181"/>
      <c r="P281" s="181"/>
      <c r="Q281" s="181"/>
      <c r="R281" s="181"/>
      <c r="S281" s="181"/>
      <c r="T281" s="182"/>
      <c r="AT281" s="176" t="s">
        <v>195</v>
      </c>
      <c r="AU281" s="176" t="s">
        <v>90</v>
      </c>
      <c r="AV281" s="14" t="s">
        <v>90</v>
      </c>
      <c r="AW281" s="14" t="s">
        <v>30</v>
      </c>
      <c r="AX281" s="14" t="s">
        <v>75</v>
      </c>
      <c r="AY281" s="176" t="s">
        <v>187</v>
      </c>
    </row>
    <row r="282" spans="1:65" s="14" customFormat="1" ht="11.25">
      <c r="B282" s="175"/>
      <c r="D282" s="168" t="s">
        <v>195</v>
      </c>
      <c r="E282" s="176" t="s">
        <v>1</v>
      </c>
      <c r="F282" s="177" t="s">
        <v>393</v>
      </c>
      <c r="H282" s="178">
        <v>38.5</v>
      </c>
      <c r="I282" s="179"/>
      <c r="L282" s="175"/>
      <c r="M282" s="180"/>
      <c r="N282" s="181"/>
      <c r="O282" s="181"/>
      <c r="P282" s="181"/>
      <c r="Q282" s="181"/>
      <c r="R282" s="181"/>
      <c r="S282" s="181"/>
      <c r="T282" s="182"/>
      <c r="AT282" s="176" t="s">
        <v>195</v>
      </c>
      <c r="AU282" s="176" t="s">
        <v>90</v>
      </c>
      <c r="AV282" s="14" t="s">
        <v>90</v>
      </c>
      <c r="AW282" s="14" t="s">
        <v>30</v>
      </c>
      <c r="AX282" s="14" t="s">
        <v>75</v>
      </c>
      <c r="AY282" s="176" t="s">
        <v>187</v>
      </c>
    </row>
    <row r="283" spans="1:65" s="15" customFormat="1" ht="11.25">
      <c r="B283" s="183"/>
      <c r="D283" s="168" t="s">
        <v>195</v>
      </c>
      <c r="E283" s="184" t="s">
        <v>106</v>
      </c>
      <c r="F283" s="185" t="s">
        <v>231</v>
      </c>
      <c r="H283" s="186">
        <v>82.6</v>
      </c>
      <c r="I283" s="187"/>
      <c r="L283" s="183"/>
      <c r="M283" s="188"/>
      <c r="N283" s="189"/>
      <c r="O283" s="189"/>
      <c r="P283" s="189"/>
      <c r="Q283" s="189"/>
      <c r="R283" s="189"/>
      <c r="S283" s="189"/>
      <c r="T283" s="190"/>
      <c r="AT283" s="184" t="s">
        <v>195</v>
      </c>
      <c r="AU283" s="184" t="s">
        <v>90</v>
      </c>
      <c r="AV283" s="15" t="s">
        <v>193</v>
      </c>
      <c r="AW283" s="15" t="s">
        <v>30</v>
      </c>
      <c r="AX283" s="15" t="s">
        <v>83</v>
      </c>
      <c r="AY283" s="184" t="s">
        <v>187</v>
      </c>
    </row>
    <row r="284" spans="1:65" s="2" customFormat="1" ht="33" customHeight="1">
      <c r="A284" s="33"/>
      <c r="B284" s="152"/>
      <c r="C284" s="153" t="s">
        <v>394</v>
      </c>
      <c r="D284" s="153" t="s">
        <v>189</v>
      </c>
      <c r="E284" s="154" t="s">
        <v>395</v>
      </c>
      <c r="F284" s="155" t="s">
        <v>396</v>
      </c>
      <c r="G284" s="156" t="s">
        <v>192</v>
      </c>
      <c r="H284" s="157">
        <v>33.880000000000003</v>
      </c>
      <c r="I284" s="158"/>
      <c r="J284" s="157">
        <f>ROUND(I284*H284,3)</f>
        <v>0</v>
      </c>
      <c r="K284" s="159"/>
      <c r="L284" s="34"/>
      <c r="M284" s="160" t="s">
        <v>1</v>
      </c>
      <c r="N284" s="161" t="s">
        <v>41</v>
      </c>
      <c r="O284" s="62"/>
      <c r="P284" s="162">
        <f>O284*H284</f>
        <v>0</v>
      </c>
      <c r="Q284" s="162">
        <v>1.495E-2</v>
      </c>
      <c r="R284" s="162">
        <f>Q284*H284</f>
        <v>0.50650600000000001</v>
      </c>
      <c r="S284" s="162">
        <v>0</v>
      </c>
      <c r="T284" s="163">
        <f>S284*H284</f>
        <v>0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164" t="s">
        <v>193</v>
      </c>
      <c r="AT284" s="164" t="s">
        <v>189</v>
      </c>
      <c r="AU284" s="164" t="s">
        <v>90</v>
      </c>
      <c r="AY284" s="18" t="s">
        <v>187</v>
      </c>
      <c r="BE284" s="165">
        <f>IF(N284="základná",J284,0)</f>
        <v>0</v>
      </c>
      <c r="BF284" s="165">
        <f>IF(N284="znížená",J284,0)</f>
        <v>0</v>
      </c>
      <c r="BG284" s="165">
        <f>IF(N284="zákl. prenesená",J284,0)</f>
        <v>0</v>
      </c>
      <c r="BH284" s="165">
        <f>IF(N284="zníž. prenesená",J284,0)</f>
        <v>0</v>
      </c>
      <c r="BI284" s="165">
        <f>IF(N284="nulová",J284,0)</f>
        <v>0</v>
      </c>
      <c r="BJ284" s="18" t="s">
        <v>90</v>
      </c>
      <c r="BK284" s="166">
        <f>ROUND(I284*H284,3)</f>
        <v>0</v>
      </c>
      <c r="BL284" s="18" t="s">
        <v>193</v>
      </c>
      <c r="BM284" s="164" t="s">
        <v>397</v>
      </c>
    </row>
    <row r="285" spans="1:65" s="13" customFormat="1" ht="11.25">
      <c r="B285" s="167"/>
      <c r="D285" s="168" t="s">
        <v>195</v>
      </c>
      <c r="E285" s="169" t="s">
        <v>1</v>
      </c>
      <c r="F285" s="170" t="s">
        <v>398</v>
      </c>
      <c r="H285" s="169" t="s">
        <v>1</v>
      </c>
      <c r="I285" s="171"/>
      <c r="L285" s="167"/>
      <c r="M285" s="172"/>
      <c r="N285" s="173"/>
      <c r="O285" s="173"/>
      <c r="P285" s="173"/>
      <c r="Q285" s="173"/>
      <c r="R285" s="173"/>
      <c r="S285" s="173"/>
      <c r="T285" s="174"/>
      <c r="AT285" s="169" t="s">
        <v>195</v>
      </c>
      <c r="AU285" s="169" t="s">
        <v>90</v>
      </c>
      <c r="AV285" s="13" t="s">
        <v>83</v>
      </c>
      <c r="AW285" s="13" t="s">
        <v>30</v>
      </c>
      <c r="AX285" s="13" t="s">
        <v>75</v>
      </c>
      <c r="AY285" s="169" t="s">
        <v>187</v>
      </c>
    </row>
    <row r="286" spans="1:65" s="14" customFormat="1" ht="11.25">
      <c r="B286" s="175"/>
      <c r="D286" s="168" t="s">
        <v>195</v>
      </c>
      <c r="E286" s="176" t="s">
        <v>1</v>
      </c>
      <c r="F286" s="177" t="s">
        <v>399</v>
      </c>
      <c r="H286" s="178">
        <v>30.93</v>
      </c>
      <c r="I286" s="179"/>
      <c r="L286" s="175"/>
      <c r="M286" s="180"/>
      <c r="N286" s="181"/>
      <c r="O286" s="181"/>
      <c r="P286" s="181"/>
      <c r="Q286" s="181"/>
      <c r="R286" s="181"/>
      <c r="S286" s="181"/>
      <c r="T286" s="182"/>
      <c r="AT286" s="176" t="s">
        <v>195</v>
      </c>
      <c r="AU286" s="176" t="s">
        <v>90</v>
      </c>
      <c r="AV286" s="14" t="s">
        <v>90</v>
      </c>
      <c r="AW286" s="14" t="s">
        <v>30</v>
      </c>
      <c r="AX286" s="14" t="s">
        <v>75</v>
      </c>
      <c r="AY286" s="176" t="s">
        <v>187</v>
      </c>
    </row>
    <row r="287" spans="1:65" s="14" customFormat="1" ht="11.25">
      <c r="B287" s="175"/>
      <c r="D287" s="168" t="s">
        <v>195</v>
      </c>
      <c r="E287" s="176" t="s">
        <v>1</v>
      </c>
      <c r="F287" s="177" t="s">
        <v>400</v>
      </c>
      <c r="H287" s="178">
        <v>-0.9</v>
      </c>
      <c r="I287" s="179"/>
      <c r="L287" s="175"/>
      <c r="M287" s="180"/>
      <c r="N287" s="181"/>
      <c r="O287" s="181"/>
      <c r="P287" s="181"/>
      <c r="Q287" s="181"/>
      <c r="R287" s="181"/>
      <c r="S287" s="181"/>
      <c r="T287" s="182"/>
      <c r="AT287" s="176" t="s">
        <v>195</v>
      </c>
      <c r="AU287" s="176" t="s">
        <v>90</v>
      </c>
      <c r="AV287" s="14" t="s">
        <v>90</v>
      </c>
      <c r="AW287" s="14" t="s">
        <v>30</v>
      </c>
      <c r="AX287" s="14" t="s">
        <v>75</v>
      </c>
      <c r="AY287" s="176" t="s">
        <v>187</v>
      </c>
    </row>
    <row r="288" spans="1:65" s="14" customFormat="1" ht="11.25">
      <c r="B288" s="175"/>
      <c r="D288" s="168" t="s">
        <v>195</v>
      </c>
      <c r="E288" s="176" t="s">
        <v>1</v>
      </c>
      <c r="F288" s="177" t="s">
        <v>401</v>
      </c>
      <c r="H288" s="178">
        <v>-1.2</v>
      </c>
      <c r="I288" s="179"/>
      <c r="L288" s="175"/>
      <c r="M288" s="180"/>
      <c r="N288" s="181"/>
      <c r="O288" s="181"/>
      <c r="P288" s="181"/>
      <c r="Q288" s="181"/>
      <c r="R288" s="181"/>
      <c r="S288" s="181"/>
      <c r="T288" s="182"/>
      <c r="AT288" s="176" t="s">
        <v>195</v>
      </c>
      <c r="AU288" s="176" t="s">
        <v>90</v>
      </c>
      <c r="AV288" s="14" t="s">
        <v>90</v>
      </c>
      <c r="AW288" s="14" t="s">
        <v>30</v>
      </c>
      <c r="AX288" s="14" t="s">
        <v>75</v>
      </c>
      <c r="AY288" s="176" t="s">
        <v>187</v>
      </c>
    </row>
    <row r="289" spans="1:65" s="14" customFormat="1" ht="11.25">
      <c r="B289" s="175"/>
      <c r="D289" s="168" t="s">
        <v>195</v>
      </c>
      <c r="E289" s="176" t="s">
        <v>1</v>
      </c>
      <c r="F289" s="177" t="s">
        <v>402</v>
      </c>
      <c r="H289" s="178">
        <v>1.2</v>
      </c>
      <c r="I289" s="179"/>
      <c r="L289" s="175"/>
      <c r="M289" s="180"/>
      <c r="N289" s="181"/>
      <c r="O289" s="181"/>
      <c r="P289" s="181"/>
      <c r="Q289" s="181"/>
      <c r="R289" s="181"/>
      <c r="S289" s="181"/>
      <c r="T289" s="182"/>
      <c r="AT289" s="176" t="s">
        <v>195</v>
      </c>
      <c r="AU289" s="176" t="s">
        <v>90</v>
      </c>
      <c r="AV289" s="14" t="s">
        <v>90</v>
      </c>
      <c r="AW289" s="14" t="s">
        <v>30</v>
      </c>
      <c r="AX289" s="14" t="s">
        <v>75</v>
      </c>
      <c r="AY289" s="176" t="s">
        <v>187</v>
      </c>
    </row>
    <row r="290" spans="1:65" s="14" customFormat="1" ht="11.25">
      <c r="B290" s="175"/>
      <c r="D290" s="168" t="s">
        <v>195</v>
      </c>
      <c r="E290" s="176" t="s">
        <v>1</v>
      </c>
      <c r="F290" s="177" t="s">
        <v>403</v>
      </c>
      <c r="H290" s="178">
        <v>0.9</v>
      </c>
      <c r="I290" s="179"/>
      <c r="L290" s="175"/>
      <c r="M290" s="180"/>
      <c r="N290" s="181"/>
      <c r="O290" s="181"/>
      <c r="P290" s="181"/>
      <c r="Q290" s="181"/>
      <c r="R290" s="181"/>
      <c r="S290" s="181"/>
      <c r="T290" s="182"/>
      <c r="AT290" s="176" t="s">
        <v>195</v>
      </c>
      <c r="AU290" s="176" t="s">
        <v>90</v>
      </c>
      <c r="AV290" s="14" t="s">
        <v>90</v>
      </c>
      <c r="AW290" s="14" t="s">
        <v>30</v>
      </c>
      <c r="AX290" s="14" t="s">
        <v>75</v>
      </c>
      <c r="AY290" s="176" t="s">
        <v>187</v>
      </c>
    </row>
    <row r="291" spans="1:65" s="14" customFormat="1" ht="11.25">
      <c r="B291" s="175"/>
      <c r="D291" s="168" t="s">
        <v>195</v>
      </c>
      <c r="E291" s="176" t="s">
        <v>1</v>
      </c>
      <c r="F291" s="177" t="s">
        <v>404</v>
      </c>
      <c r="H291" s="178">
        <v>0.40500000000000003</v>
      </c>
      <c r="I291" s="179"/>
      <c r="L291" s="175"/>
      <c r="M291" s="180"/>
      <c r="N291" s="181"/>
      <c r="O291" s="181"/>
      <c r="P291" s="181"/>
      <c r="Q291" s="181"/>
      <c r="R291" s="181"/>
      <c r="S291" s="181"/>
      <c r="T291" s="182"/>
      <c r="AT291" s="176" t="s">
        <v>195</v>
      </c>
      <c r="AU291" s="176" t="s">
        <v>90</v>
      </c>
      <c r="AV291" s="14" t="s">
        <v>90</v>
      </c>
      <c r="AW291" s="14" t="s">
        <v>30</v>
      </c>
      <c r="AX291" s="14" t="s">
        <v>75</v>
      </c>
      <c r="AY291" s="176" t="s">
        <v>187</v>
      </c>
    </row>
    <row r="292" spans="1:65" s="14" customFormat="1" ht="11.25">
      <c r="B292" s="175"/>
      <c r="D292" s="168" t="s">
        <v>195</v>
      </c>
      <c r="E292" s="176" t="s">
        <v>1</v>
      </c>
      <c r="F292" s="177" t="s">
        <v>405</v>
      </c>
      <c r="H292" s="178">
        <v>1.2949999999999999</v>
      </c>
      <c r="I292" s="179"/>
      <c r="L292" s="175"/>
      <c r="M292" s="180"/>
      <c r="N292" s="181"/>
      <c r="O292" s="181"/>
      <c r="P292" s="181"/>
      <c r="Q292" s="181"/>
      <c r="R292" s="181"/>
      <c r="S292" s="181"/>
      <c r="T292" s="182"/>
      <c r="AT292" s="176" t="s">
        <v>195</v>
      </c>
      <c r="AU292" s="176" t="s">
        <v>90</v>
      </c>
      <c r="AV292" s="14" t="s">
        <v>90</v>
      </c>
      <c r="AW292" s="14" t="s">
        <v>30</v>
      </c>
      <c r="AX292" s="14" t="s">
        <v>75</v>
      </c>
      <c r="AY292" s="176" t="s">
        <v>187</v>
      </c>
    </row>
    <row r="293" spans="1:65" s="14" customFormat="1" ht="11.25">
      <c r="B293" s="175"/>
      <c r="D293" s="168" t="s">
        <v>195</v>
      </c>
      <c r="E293" s="176" t="s">
        <v>1</v>
      </c>
      <c r="F293" s="177" t="s">
        <v>406</v>
      </c>
      <c r="H293" s="178">
        <v>1.25</v>
      </c>
      <c r="I293" s="179"/>
      <c r="L293" s="175"/>
      <c r="M293" s="180"/>
      <c r="N293" s="181"/>
      <c r="O293" s="181"/>
      <c r="P293" s="181"/>
      <c r="Q293" s="181"/>
      <c r="R293" s="181"/>
      <c r="S293" s="181"/>
      <c r="T293" s="182"/>
      <c r="AT293" s="176" t="s">
        <v>195</v>
      </c>
      <c r="AU293" s="176" t="s">
        <v>90</v>
      </c>
      <c r="AV293" s="14" t="s">
        <v>90</v>
      </c>
      <c r="AW293" s="14" t="s">
        <v>30</v>
      </c>
      <c r="AX293" s="14" t="s">
        <v>75</v>
      </c>
      <c r="AY293" s="176" t="s">
        <v>187</v>
      </c>
    </row>
    <row r="294" spans="1:65" s="15" customFormat="1" ht="11.25">
      <c r="B294" s="183"/>
      <c r="D294" s="168" t="s">
        <v>195</v>
      </c>
      <c r="E294" s="184" t="s">
        <v>96</v>
      </c>
      <c r="F294" s="185" t="s">
        <v>231</v>
      </c>
      <c r="H294" s="186">
        <v>33.880000000000003</v>
      </c>
      <c r="I294" s="187"/>
      <c r="L294" s="183"/>
      <c r="M294" s="188"/>
      <c r="N294" s="189"/>
      <c r="O294" s="189"/>
      <c r="P294" s="189"/>
      <c r="Q294" s="189"/>
      <c r="R294" s="189"/>
      <c r="S294" s="189"/>
      <c r="T294" s="190"/>
      <c r="AT294" s="184" t="s">
        <v>195</v>
      </c>
      <c r="AU294" s="184" t="s">
        <v>90</v>
      </c>
      <c r="AV294" s="15" t="s">
        <v>193</v>
      </c>
      <c r="AW294" s="15" t="s">
        <v>30</v>
      </c>
      <c r="AX294" s="15" t="s">
        <v>83</v>
      </c>
      <c r="AY294" s="184" t="s">
        <v>187</v>
      </c>
    </row>
    <row r="295" spans="1:65" s="2" customFormat="1" ht="24.2" customHeight="1">
      <c r="A295" s="33"/>
      <c r="B295" s="152"/>
      <c r="C295" s="153" t="s">
        <v>407</v>
      </c>
      <c r="D295" s="153" t="s">
        <v>189</v>
      </c>
      <c r="E295" s="154" t="s">
        <v>408</v>
      </c>
      <c r="F295" s="155" t="s">
        <v>409</v>
      </c>
      <c r="G295" s="156" t="s">
        <v>192</v>
      </c>
      <c r="H295" s="157">
        <v>40.203000000000003</v>
      </c>
      <c r="I295" s="158"/>
      <c r="J295" s="157">
        <f>ROUND(I295*H295,3)</f>
        <v>0</v>
      </c>
      <c r="K295" s="159"/>
      <c r="L295" s="34"/>
      <c r="M295" s="160" t="s">
        <v>1</v>
      </c>
      <c r="N295" s="161" t="s">
        <v>41</v>
      </c>
      <c r="O295" s="62"/>
      <c r="P295" s="162">
        <f>O295*H295</f>
        <v>0</v>
      </c>
      <c r="Q295" s="162">
        <v>2.0820000000000002E-2</v>
      </c>
      <c r="R295" s="162">
        <f>Q295*H295</f>
        <v>0.83702646000000014</v>
      </c>
      <c r="S295" s="162">
        <v>0</v>
      </c>
      <c r="T295" s="163">
        <f>S295*H295</f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64" t="s">
        <v>193</v>
      </c>
      <c r="AT295" s="164" t="s">
        <v>189</v>
      </c>
      <c r="AU295" s="164" t="s">
        <v>90</v>
      </c>
      <c r="AY295" s="18" t="s">
        <v>187</v>
      </c>
      <c r="BE295" s="165">
        <f>IF(N295="základná",J295,0)</f>
        <v>0</v>
      </c>
      <c r="BF295" s="165">
        <f>IF(N295="znížená",J295,0)</f>
        <v>0</v>
      </c>
      <c r="BG295" s="165">
        <f>IF(N295="zákl. prenesená",J295,0)</f>
        <v>0</v>
      </c>
      <c r="BH295" s="165">
        <f>IF(N295="zníž. prenesená",J295,0)</f>
        <v>0</v>
      </c>
      <c r="BI295" s="165">
        <f>IF(N295="nulová",J295,0)</f>
        <v>0</v>
      </c>
      <c r="BJ295" s="18" t="s">
        <v>90</v>
      </c>
      <c r="BK295" s="166">
        <f>ROUND(I295*H295,3)</f>
        <v>0</v>
      </c>
      <c r="BL295" s="18" t="s">
        <v>193</v>
      </c>
      <c r="BM295" s="164" t="s">
        <v>410</v>
      </c>
    </row>
    <row r="296" spans="1:65" s="13" customFormat="1" ht="11.25">
      <c r="B296" s="167"/>
      <c r="D296" s="168" t="s">
        <v>195</v>
      </c>
      <c r="E296" s="169" t="s">
        <v>1</v>
      </c>
      <c r="F296" s="170" t="s">
        <v>411</v>
      </c>
      <c r="H296" s="169" t="s">
        <v>1</v>
      </c>
      <c r="I296" s="171"/>
      <c r="L296" s="167"/>
      <c r="M296" s="172"/>
      <c r="N296" s="173"/>
      <c r="O296" s="173"/>
      <c r="P296" s="173"/>
      <c r="Q296" s="173"/>
      <c r="R296" s="173"/>
      <c r="S296" s="173"/>
      <c r="T296" s="174"/>
      <c r="AT296" s="169" t="s">
        <v>195</v>
      </c>
      <c r="AU296" s="169" t="s">
        <v>90</v>
      </c>
      <c r="AV296" s="13" t="s">
        <v>83</v>
      </c>
      <c r="AW296" s="13" t="s">
        <v>30</v>
      </c>
      <c r="AX296" s="13" t="s">
        <v>75</v>
      </c>
      <c r="AY296" s="169" t="s">
        <v>187</v>
      </c>
    </row>
    <row r="297" spans="1:65" s="13" customFormat="1" ht="11.25">
      <c r="B297" s="167"/>
      <c r="D297" s="168" t="s">
        <v>195</v>
      </c>
      <c r="E297" s="169" t="s">
        <v>1</v>
      </c>
      <c r="F297" s="170" t="s">
        <v>412</v>
      </c>
      <c r="H297" s="169" t="s">
        <v>1</v>
      </c>
      <c r="I297" s="171"/>
      <c r="L297" s="167"/>
      <c r="M297" s="172"/>
      <c r="N297" s="173"/>
      <c r="O297" s="173"/>
      <c r="P297" s="173"/>
      <c r="Q297" s="173"/>
      <c r="R297" s="173"/>
      <c r="S297" s="173"/>
      <c r="T297" s="174"/>
      <c r="AT297" s="169" t="s">
        <v>195</v>
      </c>
      <c r="AU297" s="169" t="s">
        <v>90</v>
      </c>
      <c r="AV297" s="13" t="s">
        <v>83</v>
      </c>
      <c r="AW297" s="13" t="s">
        <v>30</v>
      </c>
      <c r="AX297" s="13" t="s">
        <v>75</v>
      </c>
      <c r="AY297" s="169" t="s">
        <v>187</v>
      </c>
    </row>
    <row r="298" spans="1:65" s="14" customFormat="1" ht="11.25">
      <c r="B298" s="175"/>
      <c r="D298" s="168" t="s">
        <v>195</v>
      </c>
      <c r="E298" s="176" t="s">
        <v>1</v>
      </c>
      <c r="F298" s="177" t="s">
        <v>413</v>
      </c>
      <c r="H298" s="178">
        <v>1.8</v>
      </c>
      <c r="I298" s="179"/>
      <c r="L298" s="175"/>
      <c r="M298" s="180"/>
      <c r="N298" s="181"/>
      <c r="O298" s="181"/>
      <c r="P298" s="181"/>
      <c r="Q298" s="181"/>
      <c r="R298" s="181"/>
      <c r="S298" s="181"/>
      <c r="T298" s="182"/>
      <c r="AT298" s="176" t="s">
        <v>195</v>
      </c>
      <c r="AU298" s="176" t="s">
        <v>90</v>
      </c>
      <c r="AV298" s="14" t="s">
        <v>90</v>
      </c>
      <c r="AW298" s="14" t="s">
        <v>30</v>
      </c>
      <c r="AX298" s="14" t="s">
        <v>75</v>
      </c>
      <c r="AY298" s="176" t="s">
        <v>187</v>
      </c>
    </row>
    <row r="299" spans="1:65" s="14" customFormat="1" ht="11.25">
      <c r="B299" s="175"/>
      <c r="D299" s="168" t="s">
        <v>195</v>
      </c>
      <c r="E299" s="176" t="s">
        <v>1</v>
      </c>
      <c r="F299" s="177" t="s">
        <v>414</v>
      </c>
      <c r="H299" s="178">
        <v>0.63</v>
      </c>
      <c r="I299" s="179"/>
      <c r="L299" s="175"/>
      <c r="M299" s="180"/>
      <c r="N299" s="181"/>
      <c r="O299" s="181"/>
      <c r="P299" s="181"/>
      <c r="Q299" s="181"/>
      <c r="R299" s="181"/>
      <c r="S299" s="181"/>
      <c r="T299" s="182"/>
      <c r="AT299" s="176" t="s">
        <v>195</v>
      </c>
      <c r="AU299" s="176" t="s">
        <v>90</v>
      </c>
      <c r="AV299" s="14" t="s">
        <v>90</v>
      </c>
      <c r="AW299" s="14" t="s">
        <v>30</v>
      </c>
      <c r="AX299" s="14" t="s">
        <v>75</v>
      </c>
      <c r="AY299" s="176" t="s">
        <v>187</v>
      </c>
    </row>
    <row r="300" spans="1:65" s="14" customFormat="1" ht="11.25">
      <c r="B300" s="175"/>
      <c r="D300" s="168" t="s">
        <v>195</v>
      </c>
      <c r="E300" s="176" t="s">
        <v>1</v>
      </c>
      <c r="F300" s="177" t="s">
        <v>415</v>
      </c>
      <c r="H300" s="178">
        <v>1.2150000000000001</v>
      </c>
      <c r="I300" s="179"/>
      <c r="L300" s="175"/>
      <c r="M300" s="180"/>
      <c r="N300" s="181"/>
      <c r="O300" s="181"/>
      <c r="P300" s="181"/>
      <c r="Q300" s="181"/>
      <c r="R300" s="181"/>
      <c r="S300" s="181"/>
      <c r="T300" s="182"/>
      <c r="AT300" s="176" t="s">
        <v>195</v>
      </c>
      <c r="AU300" s="176" t="s">
        <v>90</v>
      </c>
      <c r="AV300" s="14" t="s">
        <v>90</v>
      </c>
      <c r="AW300" s="14" t="s">
        <v>30</v>
      </c>
      <c r="AX300" s="14" t="s">
        <v>75</v>
      </c>
      <c r="AY300" s="176" t="s">
        <v>187</v>
      </c>
    </row>
    <row r="301" spans="1:65" s="14" customFormat="1" ht="11.25">
      <c r="B301" s="175"/>
      <c r="D301" s="168" t="s">
        <v>195</v>
      </c>
      <c r="E301" s="176" t="s">
        <v>1</v>
      </c>
      <c r="F301" s="177" t="s">
        <v>416</v>
      </c>
      <c r="H301" s="178">
        <v>0.47299999999999998</v>
      </c>
      <c r="I301" s="179"/>
      <c r="L301" s="175"/>
      <c r="M301" s="180"/>
      <c r="N301" s="181"/>
      <c r="O301" s="181"/>
      <c r="P301" s="181"/>
      <c r="Q301" s="181"/>
      <c r="R301" s="181"/>
      <c r="S301" s="181"/>
      <c r="T301" s="182"/>
      <c r="AT301" s="176" t="s">
        <v>195</v>
      </c>
      <c r="AU301" s="176" t="s">
        <v>90</v>
      </c>
      <c r="AV301" s="14" t="s">
        <v>90</v>
      </c>
      <c r="AW301" s="14" t="s">
        <v>30</v>
      </c>
      <c r="AX301" s="14" t="s">
        <v>75</v>
      </c>
      <c r="AY301" s="176" t="s">
        <v>187</v>
      </c>
    </row>
    <row r="302" spans="1:65" s="13" customFormat="1" ht="11.25">
      <c r="B302" s="167"/>
      <c r="D302" s="168" t="s">
        <v>195</v>
      </c>
      <c r="E302" s="169" t="s">
        <v>1</v>
      </c>
      <c r="F302" s="170" t="s">
        <v>417</v>
      </c>
      <c r="H302" s="169" t="s">
        <v>1</v>
      </c>
      <c r="I302" s="171"/>
      <c r="L302" s="167"/>
      <c r="M302" s="172"/>
      <c r="N302" s="173"/>
      <c r="O302" s="173"/>
      <c r="P302" s="173"/>
      <c r="Q302" s="173"/>
      <c r="R302" s="173"/>
      <c r="S302" s="173"/>
      <c r="T302" s="174"/>
      <c r="AT302" s="169" t="s">
        <v>195</v>
      </c>
      <c r="AU302" s="169" t="s">
        <v>90</v>
      </c>
      <c r="AV302" s="13" t="s">
        <v>83</v>
      </c>
      <c r="AW302" s="13" t="s">
        <v>30</v>
      </c>
      <c r="AX302" s="13" t="s">
        <v>75</v>
      </c>
      <c r="AY302" s="169" t="s">
        <v>187</v>
      </c>
    </row>
    <row r="303" spans="1:65" s="14" customFormat="1" ht="11.25">
      <c r="B303" s="175"/>
      <c r="D303" s="168" t="s">
        <v>195</v>
      </c>
      <c r="E303" s="176" t="s">
        <v>1</v>
      </c>
      <c r="F303" s="177" t="s">
        <v>418</v>
      </c>
      <c r="H303" s="178">
        <v>36.085000000000001</v>
      </c>
      <c r="I303" s="179"/>
      <c r="L303" s="175"/>
      <c r="M303" s="180"/>
      <c r="N303" s="181"/>
      <c r="O303" s="181"/>
      <c r="P303" s="181"/>
      <c r="Q303" s="181"/>
      <c r="R303" s="181"/>
      <c r="S303" s="181"/>
      <c r="T303" s="182"/>
      <c r="AT303" s="176" t="s">
        <v>195</v>
      </c>
      <c r="AU303" s="176" t="s">
        <v>90</v>
      </c>
      <c r="AV303" s="14" t="s">
        <v>90</v>
      </c>
      <c r="AW303" s="14" t="s">
        <v>30</v>
      </c>
      <c r="AX303" s="14" t="s">
        <v>75</v>
      </c>
      <c r="AY303" s="176" t="s">
        <v>187</v>
      </c>
    </row>
    <row r="304" spans="1:65" s="16" customFormat="1" ht="11.25">
      <c r="B304" s="191"/>
      <c r="D304" s="168" t="s">
        <v>195</v>
      </c>
      <c r="E304" s="192" t="s">
        <v>103</v>
      </c>
      <c r="F304" s="193" t="s">
        <v>354</v>
      </c>
      <c r="H304" s="194">
        <v>40.203000000000003</v>
      </c>
      <c r="I304" s="195"/>
      <c r="L304" s="191"/>
      <c r="M304" s="196"/>
      <c r="N304" s="197"/>
      <c r="O304" s="197"/>
      <c r="P304" s="197"/>
      <c r="Q304" s="197"/>
      <c r="R304" s="197"/>
      <c r="S304" s="197"/>
      <c r="T304" s="198"/>
      <c r="AT304" s="192" t="s">
        <v>195</v>
      </c>
      <c r="AU304" s="192" t="s">
        <v>90</v>
      </c>
      <c r="AV304" s="16" t="s">
        <v>201</v>
      </c>
      <c r="AW304" s="16" t="s">
        <v>30</v>
      </c>
      <c r="AX304" s="16" t="s">
        <v>75</v>
      </c>
      <c r="AY304" s="192" t="s">
        <v>187</v>
      </c>
    </row>
    <row r="305" spans="1:65" s="15" customFormat="1" ht="11.25">
      <c r="B305" s="183"/>
      <c r="D305" s="168" t="s">
        <v>195</v>
      </c>
      <c r="E305" s="184" t="s">
        <v>1</v>
      </c>
      <c r="F305" s="185" t="s">
        <v>231</v>
      </c>
      <c r="H305" s="186">
        <v>40.203000000000003</v>
      </c>
      <c r="I305" s="187"/>
      <c r="L305" s="183"/>
      <c r="M305" s="188"/>
      <c r="N305" s="189"/>
      <c r="O305" s="189"/>
      <c r="P305" s="189"/>
      <c r="Q305" s="189"/>
      <c r="R305" s="189"/>
      <c r="S305" s="189"/>
      <c r="T305" s="190"/>
      <c r="AT305" s="184" t="s">
        <v>195</v>
      </c>
      <c r="AU305" s="184" t="s">
        <v>90</v>
      </c>
      <c r="AV305" s="15" t="s">
        <v>193</v>
      </c>
      <c r="AW305" s="15" t="s">
        <v>30</v>
      </c>
      <c r="AX305" s="15" t="s">
        <v>83</v>
      </c>
      <c r="AY305" s="184" t="s">
        <v>187</v>
      </c>
    </row>
    <row r="306" spans="1:65" s="2" customFormat="1" ht="33" customHeight="1">
      <c r="A306" s="33"/>
      <c r="B306" s="152"/>
      <c r="C306" s="153" t="s">
        <v>419</v>
      </c>
      <c r="D306" s="153" t="s">
        <v>189</v>
      </c>
      <c r="E306" s="154" t="s">
        <v>420</v>
      </c>
      <c r="F306" s="155" t="s">
        <v>421</v>
      </c>
      <c r="G306" s="156" t="s">
        <v>192</v>
      </c>
      <c r="H306" s="157">
        <v>25.625</v>
      </c>
      <c r="I306" s="158"/>
      <c r="J306" s="157">
        <f>ROUND(I306*H306,3)</f>
        <v>0</v>
      </c>
      <c r="K306" s="159"/>
      <c r="L306" s="34"/>
      <c r="M306" s="160" t="s">
        <v>1</v>
      </c>
      <c r="N306" s="161" t="s">
        <v>41</v>
      </c>
      <c r="O306" s="62"/>
      <c r="P306" s="162">
        <f>O306*H306</f>
        <v>0</v>
      </c>
      <c r="Q306" s="162">
        <v>2.0820000000000002E-2</v>
      </c>
      <c r="R306" s="162">
        <f>Q306*H306</f>
        <v>0.53351250000000006</v>
      </c>
      <c r="S306" s="162">
        <v>0</v>
      </c>
      <c r="T306" s="163">
        <f>S306*H306</f>
        <v>0</v>
      </c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R306" s="164" t="s">
        <v>193</v>
      </c>
      <c r="AT306" s="164" t="s">
        <v>189</v>
      </c>
      <c r="AU306" s="164" t="s">
        <v>90</v>
      </c>
      <c r="AY306" s="18" t="s">
        <v>187</v>
      </c>
      <c r="BE306" s="165">
        <f>IF(N306="základná",J306,0)</f>
        <v>0</v>
      </c>
      <c r="BF306" s="165">
        <f>IF(N306="znížená",J306,0)</f>
        <v>0</v>
      </c>
      <c r="BG306" s="165">
        <f>IF(N306="zákl. prenesená",J306,0)</f>
        <v>0</v>
      </c>
      <c r="BH306" s="165">
        <f>IF(N306="zníž. prenesená",J306,0)</f>
        <v>0</v>
      </c>
      <c r="BI306" s="165">
        <f>IF(N306="nulová",J306,0)</f>
        <v>0</v>
      </c>
      <c r="BJ306" s="18" t="s">
        <v>90</v>
      </c>
      <c r="BK306" s="166">
        <f>ROUND(I306*H306,3)</f>
        <v>0</v>
      </c>
      <c r="BL306" s="18" t="s">
        <v>193</v>
      </c>
      <c r="BM306" s="164" t="s">
        <v>422</v>
      </c>
    </row>
    <row r="307" spans="1:65" s="13" customFormat="1" ht="11.25">
      <c r="B307" s="167"/>
      <c r="D307" s="168" t="s">
        <v>195</v>
      </c>
      <c r="E307" s="169" t="s">
        <v>1</v>
      </c>
      <c r="F307" s="170" t="s">
        <v>411</v>
      </c>
      <c r="H307" s="169" t="s">
        <v>1</v>
      </c>
      <c r="I307" s="171"/>
      <c r="L307" s="167"/>
      <c r="M307" s="172"/>
      <c r="N307" s="173"/>
      <c r="O307" s="173"/>
      <c r="P307" s="173"/>
      <c r="Q307" s="173"/>
      <c r="R307" s="173"/>
      <c r="S307" s="173"/>
      <c r="T307" s="174"/>
      <c r="AT307" s="169" t="s">
        <v>195</v>
      </c>
      <c r="AU307" s="169" t="s">
        <v>90</v>
      </c>
      <c r="AV307" s="13" t="s">
        <v>83</v>
      </c>
      <c r="AW307" s="13" t="s">
        <v>30</v>
      </c>
      <c r="AX307" s="13" t="s">
        <v>75</v>
      </c>
      <c r="AY307" s="169" t="s">
        <v>187</v>
      </c>
    </row>
    <row r="308" spans="1:65" s="13" customFormat="1" ht="11.25">
      <c r="B308" s="167"/>
      <c r="D308" s="168" t="s">
        <v>195</v>
      </c>
      <c r="E308" s="169" t="s">
        <v>1</v>
      </c>
      <c r="F308" s="170" t="s">
        <v>423</v>
      </c>
      <c r="H308" s="169" t="s">
        <v>1</v>
      </c>
      <c r="I308" s="171"/>
      <c r="L308" s="167"/>
      <c r="M308" s="172"/>
      <c r="N308" s="173"/>
      <c r="O308" s="173"/>
      <c r="P308" s="173"/>
      <c r="Q308" s="173"/>
      <c r="R308" s="173"/>
      <c r="S308" s="173"/>
      <c r="T308" s="174"/>
      <c r="AT308" s="169" t="s">
        <v>195</v>
      </c>
      <c r="AU308" s="169" t="s">
        <v>90</v>
      </c>
      <c r="AV308" s="13" t="s">
        <v>83</v>
      </c>
      <c r="AW308" s="13" t="s">
        <v>30</v>
      </c>
      <c r="AX308" s="13" t="s">
        <v>75</v>
      </c>
      <c r="AY308" s="169" t="s">
        <v>187</v>
      </c>
    </row>
    <row r="309" spans="1:65" s="14" customFormat="1" ht="11.25">
      <c r="B309" s="175"/>
      <c r="D309" s="168" t="s">
        <v>195</v>
      </c>
      <c r="E309" s="176" t="s">
        <v>1</v>
      </c>
      <c r="F309" s="177" t="s">
        <v>424</v>
      </c>
      <c r="H309" s="178">
        <v>4.5</v>
      </c>
      <c r="I309" s="179"/>
      <c r="L309" s="175"/>
      <c r="M309" s="180"/>
      <c r="N309" s="181"/>
      <c r="O309" s="181"/>
      <c r="P309" s="181"/>
      <c r="Q309" s="181"/>
      <c r="R309" s="181"/>
      <c r="S309" s="181"/>
      <c r="T309" s="182"/>
      <c r="AT309" s="176" t="s">
        <v>195</v>
      </c>
      <c r="AU309" s="176" t="s">
        <v>90</v>
      </c>
      <c r="AV309" s="14" t="s">
        <v>90</v>
      </c>
      <c r="AW309" s="14" t="s">
        <v>30</v>
      </c>
      <c r="AX309" s="14" t="s">
        <v>75</v>
      </c>
      <c r="AY309" s="176" t="s">
        <v>187</v>
      </c>
    </row>
    <row r="310" spans="1:65" s="14" customFormat="1" ht="11.25">
      <c r="B310" s="175"/>
      <c r="D310" s="168" t="s">
        <v>195</v>
      </c>
      <c r="E310" s="176" t="s">
        <v>1</v>
      </c>
      <c r="F310" s="177" t="s">
        <v>425</v>
      </c>
      <c r="H310" s="178">
        <v>19</v>
      </c>
      <c r="I310" s="179"/>
      <c r="L310" s="175"/>
      <c r="M310" s="180"/>
      <c r="N310" s="181"/>
      <c r="O310" s="181"/>
      <c r="P310" s="181"/>
      <c r="Q310" s="181"/>
      <c r="R310" s="181"/>
      <c r="S310" s="181"/>
      <c r="T310" s="182"/>
      <c r="AT310" s="176" t="s">
        <v>195</v>
      </c>
      <c r="AU310" s="176" t="s">
        <v>90</v>
      </c>
      <c r="AV310" s="14" t="s">
        <v>90</v>
      </c>
      <c r="AW310" s="14" t="s">
        <v>30</v>
      </c>
      <c r="AX310" s="14" t="s">
        <v>75</v>
      </c>
      <c r="AY310" s="176" t="s">
        <v>187</v>
      </c>
    </row>
    <row r="311" spans="1:65" s="14" customFormat="1" ht="11.25">
      <c r="B311" s="175"/>
      <c r="D311" s="168" t="s">
        <v>195</v>
      </c>
      <c r="E311" s="176" t="s">
        <v>1</v>
      </c>
      <c r="F311" s="177" t="s">
        <v>426</v>
      </c>
      <c r="H311" s="178">
        <v>2.125</v>
      </c>
      <c r="I311" s="179"/>
      <c r="L311" s="175"/>
      <c r="M311" s="180"/>
      <c r="N311" s="181"/>
      <c r="O311" s="181"/>
      <c r="P311" s="181"/>
      <c r="Q311" s="181"/>
      <c r="R311" s="181"/>
      <c r="S311" s="181"/>
      <c r="T311" s="182"/>
      <c r="AT311" s="176" t="s">
        <v>195</v>
      </c>
      <c r="AU311" s="176" t="s">
        <v>90</v>
      </c>
      <c r="AV311" s="14" t="s">
        <v>90</v>
      </c>
      <c r="AW311" s="14" t="s">
        <v>30</v>
      </c>
      <c r="AX311" s="14" t="s">
        <v>75</v>
      </c>
      <c r="AY311" s="176" t="s">
        <v>187</v>
      </c>
    </row>
    <row r="312" spans="1:65" s="16" customFormat="1" ht="11.25">
      <c r="B312" s="191"/>
      <c r="D312" s="168" t="s">
        <v>195</v>
      </c>
      <c r="E312" s="192" t="s">
        <v>108</v>
      </c>
      <c r="F312" s="193" t="s">
        <v>354</v>
      </c>
      <c r="H312" s="194">
        <v>25.625</v>
      </c>
      <c r="I312" s="195"/>
      <c r="L312" s="191"/>
      <c r="M312" s="196"/>
      <c r="N312" s="197"/>
      <c r="O312" s="197"/>
      <c r="P312" s="197"/>
      <c r="Q312" s="197"/>
      <c r="R312" s="197"/>
      <c r="S312" s="197"/>
      <c r="T312" s="198"/>
      <c r="AT312" s="192" t="s">
        <v>195</v>
      </c>
      <c r="AU312" s="192" t="s">
        <v>90</v>
      </c>
      <c r="AV312" s="16" t="s">
        <v>201</v>
      </c>
      <c r="AW312" s="16" t="s">
        <v>30</v>
      </c>
      <c r="AX312" s="16" t="s">
        <v>75</v>
      </c>
      <c r="AY312" s="192" t="s">
        <v>187</v>
      </c>
    </row>
    <row r="313" spans="1:65" s="15" customFormat="1" ht="11.25">
      <c r="B313" s="183"/>
      <c r="D313" s="168" t="s">
        <v>195</v>
      </c>
      <c r="E313" s="184" t="s">
        <v>1</v>
      </c>
      <c r="F313" s="185" t="s">
        <v>231</v>
      </c>
      <c r="H313" s="186">
        <v>25.625</v>
      </c>
      <c r="I313" s="187"/>
      <c r="L313" s="183"/>
      <c r="M313" s="188"/>
      <c r="N313" s="189"/>
      <c r="O313" s="189"/>
      <c r="P313" s="189"/>
      <c r="Q313" s="189"/>
      <c r="R313" s="189"/>
      <c r="S313" s="189"/>
      <c r="T313" s="190"/>
      <c r="AT313" s="184" t="s">
        <v>195</v>
      </c>
      <c r="AU313" s="184" t="s">
        <v>90</v>
      </c>
      <c r="AV313" s="15" t="s">
        <v>193</v>
      </c>
      <c r="AW313" s="15" t="s">
        <v>30</v>
      </c>
      <c r="AX313" s="15" t="s">
        <v>83</v>
      </c>
      <c r="AY313" s="184" t="s">
        <v>187</v>
      </c>
    </row>
    <row r="314" spans="1:65" s="2" customFormat="1" ht="33" customHeight="1">
      <c r="A314" s="33"/>
      <c r="B314" s="152"/>
      <c r="C314" s="153" t="s">
        <v>427</v>
      </c>
      <c r="D314" s="153" t="s">
        <v>189</v>
      </c>
      <c r="E314" s="154" t="s">
        <v>428</v>
      </c>
      <c r="F314" s="155" t="s">
        <v>429</v>
      </c>
      <c r="G314" s="156" t="s">
        <v>192</v>
      </c>
      <c r="H314" s="157">
        <v>9.6270000000000007</v>
      </c>
      <c r="I314" s="158"/>
      <c r="J314" s="157">
        <f>ROUND(I314*H314,3)</f>
        <v>0</v>
      </c>
      <c r="K314" s="159"/>
      <c r="L314" s="34"/>
      <c r="M314" s="160" t="s">
        <v>1</v>
      </c>
      <c r="N314" s="161" t="s">
        <v>41</v>
      </c>
      <c r="O314" s="62"/>
      <c r="P314" s="162">
        <f>O314*H314</f>
        <v>0</v>
      </c>
      <c r="Q314" s="162">
        <v>2.76E-2</v>
      </c>
      <c r="R314" s="162">
        <f>Q314*H314</f>
        <v>0.26570520000000003</v>
      </c>
      <c r="S314" s="162">
        <v>0</v>
      </c>
      <c r="T314" s="163">
        <f>S314*H314</f>
        <v>0</v>
      </c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R314" s="164" t="s">
        <v>193</v>
      </c>
      <c r="AT314" s="164" t="s">
        <v>189</v>
      </c>
      <c r="AU314" s="164" t="s">
        <v>90</v>
      </c>
      <c r="AY314" s="18" t="s">
        <v>187</v>
      </c>
      <c r="BE314" s="165">
        <f>IF(N314="základná",J314,0)</f>
        <v>0</v>
      </c>
      <c r="BF314" s="165">
        <f>IF(N314="znížená",J314,0)</f>
        <v>0</v>
      </c>
      <c r="BG314" s="165">
        <f>IF(N314="zákl. prenesená",J314,0)</f>
        <v>0</v>
      </c>
      <c r="BH314" s="165">
        <f>IF(N314="zníž. prenesená",J314,0)</f>
        <v>0</v>
      </c>
      <c r="BI314" s="165">
        <f>IF(N314="nulová",J314,0)</f>
        <v>0</v>
      </c>
      <c r="BJ314" s="18" t="s">
        <v>90</v>
      </c>
      <c r="BK314" s="166">
        <f>ROUND(I314*H314,3)</f>
        <v>0</v>
      </c>
      <c r="BL314" s="18" t="s">
        <v>193</v>
      </c>
      <c r="BM314" s="164" t="s">
        <v>430</v>
      </c>
    </row>
    <row r="315" spans="1:65" s="13" customFormat="1" ht="11.25">
      <c r="B315" s="167"/>
      <c r="D315" s="168" t="s">
        <v>195</v>
      </c>
      <c r="E315" s="169" t="s">
        <v>1</v>
      </c>
      <c r="F315" s="170" t="s">
        <v>431</v>
      </c>
      <c r="H315" s="169" t="s">
        <v>1</v>
      </c>
      <c r="I315" s="171"/>
      <c r="L315" s="167"/>
      <c r="M315" s="172"/>
      <c r="N315" s="173"/>
      <c r="O315" s="173"/>
      <c r="P315" s="173"/>
      <c r="Q315" s="173"/>
      <c r="R315" s="173"/>
      <c r="S315" s="173"/>
      <c r="T315" s="174"/>
      <c r="AT315" s="169" t="s">
        <v>195</v>
      </c>
      <c r="AU315" s="169" t="s">
        <v>90</v>
      </c>
      <c r="AV315" s="13" t="s">
        <v>83</v>
      </c>
      <c r="AW315" s="13" t="s">
        <v>30</v>
      </c>
      <c r="AX315" s="13" t="s">
        <v>75</v>
      </c>
      <c r="AY315" s="169" t="s">
        <v>187</v>
      </c>
    </row>
    <row r="316" spans="1:65" s="14" customFormat="1" ht="11.25">
      <c r="B316" s="175"/>
      <c r="D316" s="168" t="s">
        <v>195</v>
      </c>
      <c r="E316" s="176" t="s">
        <v>1</v>
      </c>
      <c r="F316" s="177" t="s">
        <v>432</v>
      </c>
      <c r="H316" s="178">
        <v>36.225999999999999</v>
      </c>
      <c r="I316" s="179"/>
      <c r="L316" s="175"/>
      <c r="M316" s="180"/>
      <c r="N316" s="181"/>
      <c r="O316" s="181"/>
      <c r="P316" s="181"/>
      <c r="Q316" s="181"/>
      <c r="R316" s="181"/>
      <c r="S316" s="181"/>
      <c r="T316" s="182"/>
      <c r="AT316" s="176" t="s">
        <v>195</v>
      </c>
      <c r="AU316" s="176" t="s">
        <v>90</v>
      </c>
      <c r="AV316" s="14" t="s">
        <v>90</v>
      </c>
      <c r="AW316" s="14" t="s">
        <v>30</v>
      </c>
      <c r="AX316" s="14" t="s">
        <v>75</v>
      </c>
      <c r="AY316" s="176" t="s">
        <v>187</v>
      </c>
    </row>
    <row r="317" spans="1:65" s="14" customFormat="1" ht="11.25">
      <c r="B317" s="175"/>
      <c r="D317" s="168" t="s">
        <v>195</v>
      </c>
      <c r="E317" s="176" t="s">
        <v>1</v>
      </c>
      <c r="F317" s="177" t="s">
        <v>433</v>
      </c>
      <c r="H317" s="178">
        <v>-24.687999999999999</v>
      </c>
      <c r="I317" s="179"/>
      <c r="L317" s="175"/>
      <c r="M317" s="180"/>
      <c r="N317" s="181"/>
      <c r="O317" s="181"/>
      <c r="P317" s="181"/>
      <c r="Q317" s="181"/>
      <c r="R317" s="181"/>
      <c r="S317" s="181"/>
      <c r="T317" s="182"/>
      <c r="AT317" s="176" t="s">
        <v>195</v>
      </c>
      <c r="AU317" s="176" t="s">
        <v>90</v>
      </c>
      <c r="AV317" s="14" t="s">
        <v>90</v>
      </c>
      <c r="AW317" s="14" t="s">
        <v>30</v>
      </c>
      <c r="AX317" s="14" t="s">
        <v>75</v>
      </c>
      <c r="AY317" s="176" t="s">
        <v>187</v>
      </c>
    </row>
    <row r="318" spans="1:65" s="14" customFormat="1" ht="11.25">
      <c r="B318" s="175"/>
      <c r="D318" s="168" t="s">
        <v>195</v>
      </c>
      <c r="E318" s="176" t="s">
        <v>1</v>
      </c>
      <c r="F318" s="177" t="s">
        <v>434</v>
      </c>
      <c r="H318" s="178">
        <v>-1.911</v>
      </c>
      <c r="I318" s="179"/>
      <c r="L318" s="175"/>
      <c r="M318" s="180"/>
      <c r="N318" s="181"/>
      <c r="O318" s="181"/>
      <c r="P318" s="181"/>
      <c r="Q318" s="181"/>
      <c r="R318" s="181"/>
      <c r="S318" s="181"/>
      <c r="T318" s="182"/>
      <c r="AT318" s="176" t="s">
        <v>195</v>
      </c>
      <c r="AU318" s="176" t="s">
        <v>90</v>
      </c>
      <c r="AV318" s="14" t="s">
        <v>90</v>
      </c>
      <c r="AW318" s="14" t="s">
        <v>30</v>
      </c>
      <c r="AX318" s="14" t="s">
        <v>75</v>
      </c>
      <c r="AY318" s="176" t="s">
        <v>187</v>
      </c>
    </row>
    <row r="319" spans="1:65" s="15" customFormat="1" ht="11.25">
      <c r="B319" s="183"/>
      <c r="D319" s="168" t="s">
        <v>195</v>
      </c>
      <c r="E319" s="184" t="s">
        <v>112</v>
      </c>
      <c r="F319" s="185" t="s">
        <v>231</v>
      </c>
      <c r="H319" s="186">
        <v>9.6270000000000007</v>
      </c>
      <c r="I319" s="187"/>
      <c r="L319" s="183"/>
      <c r="M319" s="188"/>
      <c r="N319" s="189"/>
      <c r="O319" s="189"/>
      <c r="P319" s="189"/>
      <c r="Q319" s="189"/>
      <c r="R319" s="189"/>
      <c r="S319" s="189"/>
      <c r="T319" s="190"/>
      <c r="AT319" s="184" t="s">
        <v>195</v>
      </c>
      <c r="AU319" s="184" t="s">
        <v>90</v>
      </c>
      <c r="AV319" s="15" t="s">
        <v>193</v>
      </c>
      <c r="AW319" s="15" t="s">
        <v>30</v>
      </c>
      <c r="AX319" s="15" t="s">
        <v>83</v>
      </c>
      <c r="AY319" s="184" t="s">
        <v>187</v>
      </c>
    </row>
    <row r="320" spans="1:65" s="2" customFormat="1" ht="33" customHeight="1">
      <c r="A320" s="33"/>
      <c r="B320" s="152"/>
      <c r="C320" s="153" t="s">
        <v>435</v>
      </c>
      <c r="D320" s="153" t="s">
        <v>189</v>
      </c>
      <c r="E320" s="154" t="s">
        <v>436</v>
      </c>
      <c r="F320" s="155" t="s">
        <v>437</v>
      </c>
      <c r="G320" s="156" t="s">
        <v>192</v>
      </c>
      <c r="H320" s="157">
        <v>43.912999999999997</v>
      </c>
      <c r="I320" s="158"/>
      <c r="J320" s="157">
        <f>ROUND(I320*H320,3)</f>
        <v>0</v>
      </c>
      <c r="K320" s="159"/>
      <c r="L320" s="34"/>
      <c r="M320" s="160" t="s">
        <v>1</v>
      </c>
      <c r="N320" s="161" t="s">
        <v>41</v>
      </c>
      <c r="O320" s="62"/>
      <c r="P320" s="162">
        <f>O320*H320</f>
        <v>0</v>
      </c>
      <c r="Q320" s="162">
        <v>3.007E-2</v>
      </c>
      <c r="R320" s="162">
        <f>Q320*H320</f>
        <v>1.32046391</v>
      </c>
      <c r="S320" s="162">
        <v>0</v>
      </c>
      <c r="T320" s="163">
        <f>S320*H320</f>
        <v>0</v>
      </c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R320" s="164" t="s">
        <v>193</v>
      </c>
      <c r="AT320" s="164" t="s">
        <v>189</v>
      </c>
      <c r="AU320" s="164" t="s">
        <v>90</v>
      </c>
      <c r="AY320" s="18" t="s">
        <v>187</v>
      </c>
      <c r="BE320" s="165">
        <f>IF(N320="základná",J320,0)</f>
        <v>0</v>
      </c>
      <c r="BF320" s="165">
        <f>IF(N320="znížená",J320,0)</f>
        <v>0</v>
      </c>
      <c r="BG320" s="165">
        <f>IF(N320="zákl. prenesená",J320,0)</f>
        <v>0</v>
      </c>
      <c r="BH320" s="165">
        <f>IF(N320="zníž. prenesená",J320,0)</f>
        <v>0</v>
      </c>
      <c r="BI320" s="165">
        <f>IF(N320="nulová",J320,0)</f>
        <v>0</v>
      </c>
      <c r="BJ320" s="18" t="s">
        <v>90</v>
      </c>
      <c r="BK320" s="166">
        <f>ROUND(I320*H320,3)</f>
        <v>0</v>
      </c>
      <c r="BL320" s="18" t="s">
        <v>193</v>
      </c>
      <c r="BM320" s="164" t="s">
        <v>438</v>
      </c>
    </row>
    <row r="321" spans="1:65" s="13" customFormat="1" ht="11.25">
      <c r="B321" s="167"/>
      <c r="D321" s="168" t="s">
        <v>195</v>
      </c>
      <c r="E321" s="169" t="s">
        <v>1</v>
      </c>
      <c r="F321" s="170" t="s">
        <v>439</v>
      </c>
      <c r="H321" s="169" t="s">
        <v>1</v>
      </c>
      <c r="I321" s="171"/>
      <c r="L321" s="167"/>
      <c r="M321" s="172"/>
      <c r="N321" s="173"/>
      <c r="O321" s="173"/>
      <c r="P321" s="173"/>
      <c r="Q321" s="173"/>
      <c r="R321" s="173"/>
      <c r="S321" s="173"/>
      <c r="T321" s="174"/>
      <c r="AT321" s="169" t="s">
        <v>195</v>
      </c>
      <c r="AU321" s="169" t="s">
        <v>90</v>
      </c>
      <c r="AV321" s="13" t="s">
        <v>83</v>
      </c>
      <c r="AW321" s="13" t="s">
        <v>30</v>
      </c>
      <c r="AX321" s="13" t="s">
        <v>75</v>
      </c>
      <c r="AY321" s="169" t="s">
        <v>187</v>
      </c>
    </row>
    <row r="322" spans="1:65" s="14" customFormat="1" ht="11.25">
      <c r="B322" s="175"/>
      <c r="D322" s="168" t="s">
        <v>195</v>
      </c>
      <c r="E322" s="176" t="s">
        <v>1</v>
      </c>
      <c r="F322" s="177" t="s">
        <v>440</v>
      </c>
      <c r="H322" s="178">
        <v>6.6840000000000002</v>
      </c>
      <c r="I322" s="179"/>
      <c r="L322" s="175"/>
      <c r="M322" s="180"/>
      <c r="N322" s="181"/>
      <c r="O322" s="181"/>
      <c r="P322" s="181"/>
      <c r="Q322" s="181"/>
      <c r="R322" s="181"/>
      <c r="S322" s="181"/>
      <c r="T322" s="182"/>
      <c r="AT322" s="176" t="s">
        <v>195</v>
      </c>
      <c r="AU322" s="176" t="s">
        <v>90</v>
      </c>
      <c r="AV322" s="14" t="s">
        <v>90</v>
      </c>
      <c r="AW322" s="14" t="s">
        <v>30</v>
      </c>
      <c r="AX322" s="14" t="s">
        <v>75</v>
      </c>
      <c r="AY322" s="176" t="s">
        <v>187</v>
      </c>
    </row>
    <row r="323" spans="1:65" s="14" customFormat="1" ht="11.25">
      <c r="B323" s="175"/>
      <c r="D323" s="168" t="s">
        <v>195</v>
      </c>
      <c r="E323" s="176" t="s">
        <v>1</v>
      </c>
      <c r="F323" s="177" t="s">
        <v>441</v>
      </c>
      <c r="H323" s="178">
        <v>6.5640000000000001</v>
      </c>
      <c r="I323" s="179"/>
      <c r="L323" s="175"/>
      <c r="M323" s="180"/>
      <c r="N323" s="181"/>
      <c r="O323" s="181"/>
      <c r="P323" s="181"/>
      <c r="Q323" s="181"/>
      <c r="R323" s="181"/>
      <c r="S323" s="181"/>
      <c r="T323" s="182"/>
      <c r="AT323" s="176" t="s">
        <v>195</v>
      </c>
      <c r="AU323" s="176" t="s">
        <v>90</v>
      </c>
      <c r="AV323" s="14" t="s">
        <v>90</v>
      </c>
      <c r="AW323" s="14" t="s">
        <v>30</v>
      </c>
      <c r="AX323" s="14" t="s">
        <v>75</v>
      </c>
      <c r="AY323" s="176" t="s">
        <v>187</v>
      </c>
    </row>
    <row r="324" spans="1:65" s="14" customFormat="1" ht="11.25">
      <c r="B324" s="175"/>
      <c r="D324" s="168" t="s">
        <v>195</v>
      </c>
      <c r="E324" s="176" t="s">
        <v>1</v>
      </c>
      <c r="F324" s="177" t="s">
        <v>442</v>
      </c>
      <c r="H324" s="178">
        <v>6.6840000000000002</v>
      </c>
      <c r="I324" s="179"/>
      <c r="L324" s="175"/>
      <c r="M324" s="180"/>
      <c r="N324" s="181"/>
      <c r="O324" s="181"/>
      <c r="P324" s="181"/>
      <c r="Q324" s="181"/>
      <c r="R324" s="181"/>
      <c r="S324" s="181"/>
      <c r="T324" s="182"/>
      <c r="AT324" s="176" t="s">
        <v>195</v>
      </c>
      <c r="AU324" s="176" t="s">
        <v>90</v>
      </c>
      <c r="AV324" s="14" t="s">
        <v>90</v>
      </c>
      <c r="AW324" s="14" t="s">
        <v>30</v>
      </c>
      <c r="AX324" s="14" t="s">
        <v>75</v>
      </c>
      <c r="AY324" s="176" t="s">
        <v>187</v>
      </c>
    </row>
    <row r="325" spans="1:65" s="14" customFormat="1" ht="11.25">
      <c r="B325" s="175"/>
      <c r="D325" s="168" t="s">
        <v>195</v>
      </c>
      <c r="E325" s="176" t="s">
        <v>1</v>
      </c>
      <c r="F325" s="177" t="s">
        <v>443</v>
      </c>
      <c r="H325" s="178">
        <v>23.981000000000002</v>
      </c>
      <c r="I325" s="179"/>
      <c r="L325" s="175"/>
      <c r="M325" s="180"/>
      <c r="N325" s="181"/>
      <c r="O325" s="181"/>
      <c r="P325" s="181"/>
      <c r="Q325" s="181"/>
      <c r="R325" s="181"/>
      <c r="S325" s="181"/>
      <c r="T325" s="182"/>
      <c r="AT325" s="176" t="s">
        <v>195</v>
      </c>
      <c r="AU325" s="176" t="s">
        <v>90</v>
      </c>
      <c r="AV325" s="14" t="s">
        <v>90</v>
      </c>
      <c r="AW325" s="14" t="s">
        <v>30</v>
      </c>
      <c r="AX325" s="14" t="s">
        <v>75</v>
      </c>
      <c r="AY325" s="176" t="s">
        <v>187</v>
      </c>
    </row>
    <row r="326" spans="1:65" s="15" customFormat="1" ht="11.25">
      <c r="B326" s="183"/>
      <c r="D326" s="168" t="s">
        <v>195</v>
      </c>
      <c r="E326" s="184" t="s">
        <v>110</v>
      </c>
      <c r="F326" s="185" t="s">
        <v>231</v>
      </c>
      <c r="H326" s="186">
        <v>43.912999999999997</v>
      </c>
      <c r="I326" s="187"/>
      <c r="L326" s="183"/>
      <c r="M326" s="188"/>
      <c r="N326" s="189"/>
      <c r="O326" s="189"/>
      <c r="P326" s="189"/>
      <c r="Q326" s="189"/>
      <c r="R326" s="189"/>
      <c r="S326" s="189"/>
      <c r="T326" s="190"/>
      <c r="AT326" s="184" t="s">
        <v>195</v>
      </c>
      <c r="AU326" s="184" t="s">
        <v>90</v>
      </c>
      <c r="AV326" s="15" t="s">
        <v>193</v>
      </c>
      <c r="AW326" s="15" t="s">
        <v>30</v>
      </c>
      <c r="AX326" s="15" t="s">
        <v>83</v>
      </c>
      <c r="AY326" s="184" t="s">
        <v>187</v>
      </c>
    </row>
    <row r="327" spans="1:65" s="2" customFormat="1" ht="33" customHeight="1">
      <c r="A327" s="33"/>
      <c r="B327" s="152"/>
      <c r="C327" s="153" t="s">
        <v>444</v>
      </c>
      <c r="D327" s="153" t="s">
        <v>189</v>
      </c>
      <c r="E327" s="154" t="s">
        <v>445</v>
      </c>
      <c r="F327" s="155" t="s">
        <v>446</v>
      </c>
      <c r="G327" s="156" t="s">
        <v>192</v>
      </c>
      <c r="H327" s="157">
        <v>365.27800000000002</v>
      </c>
      <c r="I327" s="158"/>
      <c r="J327" s="157">
        <f>ROUND(I327*H327,3)</f>
        <v>0</v>
      </c>
      <c r="K327" s="159"/>
      <c r="L327" s="34"/>
      <c r="M327" s="160" t="s">
        <v>1</v>
      </c>
      <c r="N327" s="161" t="s">
        <v>41</v>
      </c>
      <c r="O327" s="62"/>
      <c r="P327" s="162">
        <f>O327*H327</f>
        <v>0</v>
      </c>
      <c r="Q327" s="162">
        <v>3.7379999999999997E-2</v>
      </c>
      <c r="R327" s="162">
        <f>Q327*H327</f>
        <v>13.654091639999999</v>
      </c>
      <c r="S327" s="162">
        <v>0</v>
      </c>
      <c r="T327" s="163">
        <f>S327*H327</f>
        <v>0</v>
      </c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R327" s="164" t="s">
        <v>193</v>
      </c>
      <c r="AT327" s="164" t="s">
        <v>189</v>
      </c>
      <c r="AU327" s="164" t="s">
        <v>90</v>
      </c>
      <c r="AY327" s="18" t="s">
        <v>187</v>
      </c>
      <c r="BE327" s="165">
        <f>IF(N327="základná",J327,0)</f>
        <v>0</v>
      </c>
      <c r="BF327" s="165">
        <f>IF(N327="znížená",J327,0)</f>
        <v>0</v>
      </c>
      <c r="BG327" s="165">
        <f>IF(N327="zákl. prenesená",J327,0)</f>
        <v>0</v>
      </c>
      <c r="BH327" s="165">
        <f>IF(N327="zníž. prenesená",J327,0)</f>
        <v>0</v>
      </c>
      <c r="BI327" s="165">
        <f>IF(N327="nulová",J327,0)</f>
        <v>0</v>
      </c>
      <c r="BJ327" s="18" t="s">
        <v>90</v>
      </c>
      <c r="BK327" s="166">
        <f>ROUND(I327*H327,3)</f>
        <v>0</v>
      </c>
      <c r="BL327" s="18" t="s">
        <v>193</v>
      </c>
      <c r="BM327" s="164" t="s">
        <v>447</v>
      </c>
    </row>
    <row r="328" spans="1:65" s="13" customFormat="1" ht="11.25">
      <c r="B328" s="167"/>
      <c r="D328" s="168" t="s">
        <v>195</v>
      </c>
      <c r="E328" s="169" t="s">
        <v>1</v>
      </c>
      <c r="F328" s="170" t="s">
        <v>448</v>
      </c>
      <c r="H328" s="169" t="s">
        <v>1</v>
      </c>
      <c r="I328" s="171"/>
      <c r="L328" s="167"/>
      <c r="M328" s="172"/>
      <c r="N328" s="173"/>
      <c r="O328" s="173"/>
      <c r="P328" s="173"/>
      <c r="Q328" s="173"/>
      <c r="R328" s="173"/>
      <c r="S328" s="173"/>
      <c r="T328" s="174"/>
      <c r="AT328" s="169" t="s">
        <v>195</v>
      </c>
      <c r="AU328" s="169" t="s">
        <v>90</v>
      </c>
      <c r="AV328" s="13" t="s">
        <v>83</v>
      </c>
      <c r="AW328" s="13" t="s">
        <v>30</v>
      </c>
      <c r="AX328" s="13" t="s">
        <v>75</v>
      </c>
      <c r="AY328" s="169" t="s">
        <v>187</v>
      </c>
    </row>
    <row r="329" spans="1:65" s="14" customFormat="1" ht="11.25">
      <c r="B329" s="175"/>
      <c r="D329" s="168" t="s">
        <v>195</v>
      </c>
      <c r="E329" s="176" t="s">
        <v>1</v>
      </c>
      <c r="F329" s="177" t="s">
        <v>449</v>
      </c>
      <c r="H329" s="178">
        <v>408.79199999999997</v>
      </c>
      <c r="I329" s="179"/>
      <c r="L329" s="175"/>
      <c r="M329" s="180"/>
      <c r="N329" s="181"/>
      <c r="O329" s="181"/>
      <c r="P329" s="181"/>
      <c r="Q329" s="181"/>
      <c r="R329" s="181"/>
      <c r="S329" s="181"/>
      <c r="T329" s="182"/>
      <c r="AT329" s="176" t="s">
        <v>195</v>
      </c>
      <c r="AU329" s="176" t="s">
        <v>90</v>
      </c>
      <c r="AV329" s="14" t="s">
        <v>90</v>
      </c>
      <c r="AW329" s="14" t="s">
        <v>30</v>
      </c>
      <c r="AX329" s="14" t="s">
        <v>75</v>
      </c>
      <c r="AY329" s="176" t="s">
        <v>187</v>
      </c>
    </row>
    <row r="330" spans="1:65" s="14" customFormat="1" ht="11.25">
      <c r="B330" s="175"/>
      <c r="D330" s="168" t="s">
        <v>195</v>
      </c>
      <c r="E330" s="176" t="s">
        <v>1</v>
      </c>
      <c r="F330" s="177" t="s">
        <v>450</v>
      </c>
      <c r="H330" s="178">
        <v>1.254</v>
      </c>
      <c r="I330" s="179"/>
      <c r="L330" s="175"/>
      <c r="M330" s="180"/>
      <c r="N330" s="181"/>
      <c r="O330" s="181"/>
      <c r="P330" s="181"/>
      <c r="Q330" s="181"/>
      <c r="R330" s="181"/>
      <c r="S330" s="181"/>
      <c r="T330" s="182"/>
      <c r="AT330" s="176" t="s">
        <v>195</v>
      </c>
      <c r="AU330" s="176" t="s">
        <v>90</v>
      </c>
      <c r="AV330" s="14" t="s">
        <v>90</v>
      </c>
      <c r="AW330" s="14" t="s">
        <v>30</v>
      </c>
      <c r="AX330" s="14" t="s">
        <v>75</v>
      </c>
      <c r="AY330" s="176" t="s">
        <v>187</v>
      </c>
    </row>
    <row r="331" spans="1:65" s="14" customFormat="1" ht="11.25">
      <c r="B331" s="175"/>
      <c r="D331" s="168" t="s">
        <v>195</v>
      </c>
      <c r="E331" s="176" t="s">
        <v>1</v>
      </c>
      <c r="F331" s="177" t="s">
        <v>451</v>
      </c>
      <c r="H331" s="178">
        <v>2.8919999999999999</v>
      </c>
      <c r="I331" s="179"/>
      <c r="L331" s="175"/>
      <c r="M331" s="180"/>
      <c r="N331" s="181"/>
      <c r="O331" s="181"/>
      <c r="P331" s="181"/>
      <c r="Q331" s="181"/>
      <c r="R331" s="181"/>
      <c r="S331" s="181"/>
      <c r="T331" s="182"/>
      <c r="AT331" s="176" t="s">
        <v>195</v>
      </c>
      <c r="AU331" s="176" t="s">
        <v>90</v>
      </c>
      <c r="AV331" s="14" t="s">
        <v>90</v>
      </c>
      <c r="AW331" s="14" t="s">
        <v>30</v>
      </c>
      <c r="AX331" s="14" t="s">
        <v>75</v>
      </c>
      <c r="AY331" s="176" t="s">
        <v>187</v>
      </c>
    </row>
    <row r="332" spans="1:65" s="14" customFormat="1" ht="11.25">
      <c r="B332" s="175"/>
      <c r="D332" s="168" t="s">
        <v>195</v>
      </c>
      <c r="E332" s="176" t="s">
        <v>1</v>
      </c>
      <c r="F332" s="177" t="s">
        <v>452</v>
      </c>
      <c r="H332" s="178">
        <v>0.69799999999999995</v>
      </c>
      <c r="I332" s="179"/>
      <c r="L332" s="175"/>
      <c r="M332" s="180"/>
      <c r="N332" s="181"/>
      <c r="O332" s="181"/>
      <c r="P332" s="181"/>
      <c r="Q332" s="181"/>
      <c r="R332" s="181"/>
      <c r="S332" s="181"/>
      <c r="T332" s="182"/>
      <c r="AT332" s="176" t="s">
        <v>195</v>
      </c>
      <c r="AU332" s="176" t="s">
        <v>90</v>
      </c>
      <c r="AV332" s="14" t="s">
        <v>90</v>
      </c>
      <c r="AW332" s="14" t="s">
        <v>30</v>
      </c>
      <c r="AX332" s="14" t="s">
        <v>75</v>
      </c>
      <c r="AY332" s="176" t="s">
        <v>187</v>
      </c>
    </row>
    <row r="333" spans="1:65" s="14" customFormat="1" ht="11.25">
      <c r="B333" s="175"/>
      <c r="D333" s="168" t="s">
        <v>195</v>
      </c>
      <c r="E333" s="176" t="s">
        <v>1</v>
      </c>
      <c r="F333" s="177" t="s">
        <v>453</v>
      </c>
      <c r="H333" s="178">
        <v>18.399999999999999</v>
      </c>
      <c r="I333" s="179"/>
      <c r="L333" s="175"/>
      <c r="M333" s="180"/>
      <c r="N333" s="181"/>
      <c r="O333" s="181"/>
      <c r="P333" s="181"/>
      <c r="Q333" s="181"/>
      <c r="R333" s="181"/>
      <c r="S333" s="181"/>
      <c r="T333" s="182"/>
      <c r="AT333" s="176" t="s">
        <v>195</v>
      </c>
      <c r="AU333" s="176" t="s">
        <v>90</v>
      </c>
      <c r="AV333" s="14" t="s">
        <v>90</v>
      </c>
      <c r="AW333" s="14" t="s">
        <v>30</v>
      </c>
      <c r="AX333" s="14" t="s">
        <v>75</v>
      </c>
      <c r="AY333" s="176" t="s">
        <v>187</v>
      </c>
    </row>
    <row r="334" spans="1:65" s="14" customFormat="1" ht="11.25">
      <c r="B334" s="175"/>
      <c r="D334" s="168" t="s">
        <v>195</v>
      </c>
      <c r="E334" s="176" t="s">
        <v>1</v>
      </c>
      <c r="F334" s="177" t="s">
        <v>454</v>
      </c>
      <c r="H334" s="178">
        <v>2.2839999999999998</v>
      </c>
      <c r="I334" s="179"/>
      <c r="L334" s="175"/>
      <c r="M334" s="180"/>
      <c r="N334" s="181"/>
      <c r="O334" s="181"/>
      <c r="P334" s="181"/>
      <c r="Q334" s="181"/>
      <c r="R334" s="181"/>
      <c r="S334" s="181"/>
      <c r="T334" s="182"/>
      <c r="AT334" s="176" t="s">
        <v>195</v>
      </c>
      <c r="AU334" s="176" t="s">
        <v>90</v>
      </c>
      <c r="AV334" s="14" t="s">
        <v>90</v>
      </c>
      <c r="AW334" s="14" t="s">
        <v>30</v>
      </c>
      <c r="AX334" s="14" t="s">
        <v>75</v>
      </c>
      <c r="AY334" s="176" t="s">
        <v>187</v>
      </c>
    </row>
    <row r="335" spans="1:65" s="14" customFormat="1" ht="11.25">
      <c r="B335" s="175"/>
      <c r="D335" s="168" t="s">
        <v>195</v>
      </c>
      <c r="E335" s="176" t="s">
        <v>1</v>
      </c>
      <c r="F335" s="177" t="s">
        <v>455</v>
      </c>
      <c r="H335" s="178">
        <v>2.3849999999999998</v>
      </c>
      <c r="I335" s="179"/>
      <c r="L335" s="175"/>
      <c r="M335" s="180"/>
      <c r="N335" s="181"/>
      <c r="O335" s="181"/>
      <c r="P335" s="181"/>
      <c r="Q335" s="181"/>
      <c r="R335" s="181"/>
      <c r="S335" s="181"/>
      <c r="T335" s="182"/>
      <c r="AT335" s="176" t="s">
        <v>195</v>
      </c>
      <c r="AU335" s="176" t="s">
        <v>90</v>
      </c>
      <c r="AV335" s="14" t="s">
        <v>90</v>
      </c>
      <c r="AW335" s="14" t="s">
        <v>30</v>
      </c>
      <c r="AX335" s="14" t="s">
        <v>75</v>
      </c>
      <c r="AY335" s="176" t="s">
        <v>187</v>
      </c>
    </row>
    <row r="336" spans="1:65" s="13" customFormat="1" ht="11.25">
      <c r="B336" s="167"/>
      <c r="D336" s="168" t="s">
        <v>195</v>
      </c>
      <c r="E336" s="169" t="s">
        <v>1</v>
      </c>
      <c r="F336" s="170" t="s">
        <v>456</v>
      </c>
      <c r="H336" s="169" t="s">
        <v>1</v>
      </c>
      <c r="I336" s="171"/>
      <c r="L336" s="167"/>
      <c r="M336" s="172"/>
      <c r="N336" s="173"/>
      <c r="O336" s="173"/>
      <c r="P336" s="173"/>
      <c r="Q336" s="173"/>
      <c r="R336" s="173"/>
      <c r="S336" s="173"/>
      <c r="T336" s="174"/>
      <c r="AT336" s="169" t="s">
        <v>195</v>
      </c>
      <c r="AU336" s="169" t="s">
        <v>90</v>
      </c>
      <c r="AV336" s="13" t="s">
        <v>83</v>
      </c>
      <c r="AW336" s="13" t="s">
        <v>30</v>
      </c>
      <c r="AX336" s="13" t="s">
        <v>75</v>
      </c>
      <c r="AY336" s="169" t="s">
        <v>187</v>
      </c>
    </row>
    <row r="337" spans="2:51" s="14" customFormat="1" ht="11.25">
      <c r="B337" s="175"/>
      <c r="D337" s="168" t="s">
        <v>195</v>
      </c>
      <c r="E337" s="176" t="s">
        <v>1</v>
      </c>
      <c r="F337" s="177" t="s">
        <v>457</v>
      </c>
      <c r="H337" s="178">
        <v>-1.1399999999999999</v>
      </c>
      <c r="I337" s="179"/>
      <c r="L337" s="175"/>
      <c r="M337" s="180"/>
      <c r="N337" s="181"/>
      <c r="O337" s="181"/>
      <c r="P337" s="181"/>
      <c r="Q337" s="181"/>
      <c r="R337" s="181"/>
      <c r="S337" s="181"/>
      <c r="T337" s="182"/>
      <c r="AT337" s="176" t="s">
        <v>195</v>
      </c>
      <c r="AU337" s="176" t="s">
        <v>90</v>
      </c>
      <c r="AV337" s="14" t="s">
        <v>90</v>
      </c>
      <c r="AW337" s="14" t="s">
        <v>30</v>
      </c>
      <c r="AX337" s="14" t="s">
        <v>75</v>
      </c>
      <c r="AY337" s="176" t="s">
        <v>187</v>
      </c>
    </row>
    <row r="338" spans="2:51" s="14" customFormat="1" ht="11.25">
      <c r="B338" s="175"/>
      <c r="D338" s="168" t="s">
        <v>195</v>
      </c>
      <c r="E338" s="176" t="s">
        <v>1</v>
      </c>
      <c r="F338" s="177" t="s">
        <v>458</v>
      </c>
      <c r="H338" s="178">
        <v>-11.563000000000001</v>
      </c>
      <c r="I338" s="179"/>
      <c r="L338" s="175"/>
      <c r="M338" s="180"/>
      <c r="N338" s="181"/>
      <c r="O338" s="181"/>
      <c r="P338" s="181"/>
      <c r="Q338" s="181"/>
      <c r="R338" s="181"/>
      <c r="S338" s="181"/>
      <c r="T338" s="182"/>
      <c r="AT338" s="176" t="s">
        <v>195</v>
      </c>
      <c r="AU338" s="176" t="s">
        <v>90</v>
      </c>
      <c r="AV338" s="14" t="s">
        <v>90</v>
      </c>
      <c r="AW338" s="14" t="s">
        <v>30</v>
      </c>
      <c r="AX338" s="14" t="s">
        <v>75</v>
      </c>
      <c r="AY338" s="176" t="s">
        <v>187</v>
      </c>
    </row>
    <row r="339" spans="2:51" s="14" customFormat="1" ht="11.25">
      <c r="B339" s="175"/>
      <c r="D339" s="168" t="s">
        <v>195</v>
      </c>
      <c r="E339" s="176" t="s">
        <v>1</v>
      </c>
      <c r="F339" s="177" t="s">
        <v>459</v>
      </c>
      <c r="H339" s="178">
        <v>-3</v>
      </c>
      <c r="I339" s="179"/>
      <c r="L339" s="175"/>
      <c r="M339" s="180"/>
      <c r="N339" s="181"/>
      <c r="O339" s="181"/>
      <c r="P339" s="181"/>
      <c r="Q339" s="181"/>
      <c r="R339" s="181"/>
      <c r="S339" s="181"/>
      <c r="T339" s="182"/>
      <c r="AT339" s="176" t="s">
        <v>195</v>
      </c>
      <c r="AU339" s="176" t="s">
        <v>90</v>
      </c>
      <c r="AV339" s="14" t="s">
        <v>90</v>
      </c>
      <c r="AW339" s="14" t="s">
        <v>30</v>
      </c>
      <c r="AX339" s="14" t="s">
        <v>75</v>
      </c>
      <c r="AY339" s="176" t="s">
        <v>187</v>
      </c>
    </row>
    <row r="340" spans="2:51" s="14" customFormat="1" ht="11.25">
      <c r="B340" s="175"/>
      <c r="D340" s="168" t="s">
        <v>195</v>
      </c>
      <c r="E340" s="176" t="s">
        <v>1</v>
      </c>
      <c r="F340" s="177" t="s">
        <v>460</v>
      </c>
      <c r="H340" s="178">
        <v>-4.5999999999999996</v>
      </c>
      <c r="I340" s="179"/>
      <c r="L340" s="175"/>
      <c r="M340" s="180"/>
      <c r="N340" s="181"/>
      <c r="O340" s="181"/>
      <c r="P340" s="181"/>
      <c r="Q340" s="181"/>
      <c r="R340" s="181"/>
      <c r="S340" s="181"/>
      <c r="T340" s="182"/>
      <c r="AT340" s="176" t="s">
        <v>195</v>
      </c>
      <c r="AU340" s="176" t="s">
        <v>90</v>
      </c>
      <c r="AV340" s="14" t="s">
        <v>90</v>
      </c>
      <c r="AW340" s="14" t="s">
        <v>30</v>
      </c>
      <c r="AX340" s="14" t="s">
        <v>75</v>
      </c>
      <c r="AY340" s="176" t="s">
        <v>187</v>
      </c>
    </row>
    <row r="341" spans="2:51" s="14" customFormat="1" ht="11.25">
      <c r="B341" s="175"/>
      <c r="D341" s="168" t="s">
        <v>195</v>
      </c>
      <c r="E341" s="176" t="s">
        <v>1</v>
      </c>
      <c r="F341" s="177" t="s">
        <v>461</v>
      </c>
      <c r="H341" s="178">
        <v>-1.897</v>
      </c>
      <c r="I341" s="179"/>
      <c r="L341" s="175"/>
      <c r="M341" s="180"/>
      <c r="N341" s="181"/>
      <c r="O341" s="181"/>
      <c r="P341" s="181"/>
      <c r="Q341" s="181"/>
      <c r="R341" s="181"/>
      <c r="S341" s="181"/>
      <c r="T341" s="182"/>
      <c r="AT341" s="176" t="s">
        <v>195</v>
      </c>
      <c r="AU341" s="176" t="s">
        <v>90</v>
      </c>
      <c r="AV341" s="14" t="s">
        <v>90</v>
      </c>
      <c r="AW341" s="14" t="s">
        <v>30</v>
      </c>
      <c r="AX341" s="14" t="s">
        <v>75</v>
      </c>
      <c r="AY341" s="176" t="s">
        <v>187</v>
      </c>
    </row>
    <row r="342" spans="2:51" s="14" customFormat="1" ht="11.25">
      <c r="B342" s="175"/>
      <c r="D342" s="168" t="s">
        <v>195</v>
      </c>
      <c r="E342" s="176" t="s">
        <v>1</v>
      </c>
      <c r="F342" s="177" t="s">
        <v>462</v>
      </c>
      <c r="H342" s="178">
        <v>-0.78700000000000003</v>
      </c>
      <c r="I342" s="179"/>
      <c r="L342" s="175"/>
      <c r="M342" s="180"/>
      <c r="N342" s="181"/>
      <c r="O342" s="181"/>
      <c r="P342" s="181"/>
      <c r="Q342" s="181"/>
      <c r="R342" s="181"/>
      <c r="S342" s="181"/>
      <c r="T342" s="182"/>
      <c r="AT342" s="176" t="s">
        <v>195</v>
      </c>
      <c r="AU342" s="176" t="s">
        <v>90</v>
      </c>
      <c r="AV342" s="14" t="s">
        <v>90</v>
      </c>
      <c r="AW342" s="14" t="s">
        <v>30</v>
      </c>
      <c r="AX342" s="14" t="s">
        <v>75</v>
      </c>
      <c r="AY342" s="176" t="s">
        <v>187</v>
      </c>
    </row>
    <row r="343" spans="2:51" s="14" customFormat="1" ht="11.25">
      <c r="B343" s="175"/>
      <c r="D343" s="168" t="s">
        <v>195</v>
      </c>
      <c r="E343" s="176" t="s">
        <v>1</v>
      </c>
      <c r="F343" s="177" t="s">
        <v>463</v>
      </c>
      <c r="H343" s="178">
        <v>-3.6579999999999999</v>
      </c>
      <c r="I343" s="179"/>
      <c r="L343" s="175"/>
      <c r="M343" s="180"/>
      <c r="N343" s="181"/>
      <c r="O343" s="181"/>
      <c r="P343" s="181"/>
      <c r="Q343" s="181"/>
      <c r="R343" s="181"/>
      <c r="S343" s="181"/>
      <c r="T343" s="182"/>
      <c r="AT343" s="176" t="s">
        <v>195</v>
      </c>
      <c r="AU343" s="176" t="s">
        <v>90</v>
      </c>
      <c r="AV343" s="14" t="s">
        <v>90</v>
      </c>
      <c r="AW343" s="14" t="s">
        <v>30</v>
      </c>
      <c r="AX343" s="14" t="s">
        <v>75</v>
      </c>
      <c r="AY343" s="176" t="s">
        <v>187</v>
      </c>
    </row>
    <row r="344" spans="2:51" s="14" customFormat="1" ht="11.25">
      <c r="B344" s="175"/>
      <c r="D344" s="168" t="s">
        <v>195</v>
      </c>
      <c r="E344" s="176" t="s">
        <v>1</v>
      </c>
      <c r="F344" s="177" t="s">
        <v>464</v>
      </c>
      <c r="H344" s="178">
        <v>-2.548</v>
      </c>
      <c r="I344" s="179"/>
      <c r="L344" s="175"/>
      <c r="M344" s="180"/>
      <c r="N344" s="181"/>
      <c r="O344" s="181"/>
      <c r="P344" s="181"/>
      <c r="Q344" s="181"/>
      <c r="R344" s="181"/>
      <c r="S344" s="181"/>
      <c r="T344" s="182"/>
      <c r="AT344" s="176" t="s">
        <v>195</v>
      </c>
      <c r="AU344" s="176" t="s">
        <v>90</v>
      </c>
      <c r="AV344" s="14" t="s">
        <v>90</v>
      </c>
      <c r="AW344" s="14" t="s">
        <v>30</v>
      </c>
      <c r="AX344" s="14" t="s">
        <v>75</v>
      </c>
      <c r="AY344" s="176" t="s">
        <v>187</v>
      </c>
    </row>
    <row r="345" spans="2:51" s="14" customFormat="1" ht="11.25">
      <c r="B345" s="175"/>
      <c r="D345" s="168" t="s">
        <v>195</v>
      </c>
      <c r="E345" s="176" t="s">
        <v>1</v>
      </c>
      <c r="F345" s="177" t="s">
        <v>465</v>
      </c>
      <c r="H345" s="178">
        <v>-3.0449999999999999</v>
      </c>
      <c r="I345" s="179"/>
      <c r="L345" s="175"/>
      <c r="M345" s="180"/>
      <c r="N345" s="181"/>
      <c r="O345" s="181"/>
      <c r="P345" s="181"/>
      <c r="Q345" s="181"/>
      <c r="R345" s="181"/>
      <c r="S345" s="181"/>
      <c r="T345" s="182"/>
      <c r="AT345" s="176" t="s">
        <v>195</v>
      </c>
      <c r="AU345" s="176" t="s">
        <v>90</v>
      </c>
      <c r="AV345" s="14" t="s">
        <v>90</v>
      </c>
      <c r="AW345" s="14" t="s">
        <v>30</v>
      </c>
      <c r="AX345" s="14" t="s">
        <v>75</v>
      </c>
      <c r="AY345" s="176" t="s">
        <v>187</v>
      </c>
    </row>
    <row r="346" spans="2:51" s="14" customFormat="1" ht="11.25">
      <c r="B346" s="175"/>
      <c r="D346" s="168" t="s">
        <v>195</v>
      </c>
      <c r="E346" s="176" t="s">
        <v>1</v>
      </c>
      <c r="F346" s="177" t="s">
        <v>466</v>
      </c>
      <c r="H346" s="178">
        <v>-1.839</v>
      </c>
      <c r="I346" s="179"/>
      <c r="L346" s="175"/>
      <c r="M346" s="180"/>
      <c r="N346" s="181"/>
      <c r="O346" s="181"/>
      <c r="P346" s="181"/>
      <c r="Q346" s="181"/>
      <c r="R346" s="181"/>
      <c r="S346" s="181"/>
      <c r="T346" s="182"/>
      <c r="AT346" s="176" t="s">
        <v>195</v>
      </c>
      <c r="AU346" s="176" t="s">
        <v>90</v>
      </c>
      <c r="AV346" s="14" t="s">
        <v>90</v>
      </c>
      <c r="AW346" s="14" t="s">
        <v>30</v>
      </c>
      <c r="AX346" s="14" t="s">
        <v>75</v>
      </c>
      <c r="AY346" s="176" t="s">
        <v>187</v>
      </c>
    </row>
    <row r="347" spans="2:51" s="14" customFormat="1" ht="11.25">
      <c r="B347" s="175"/>
      <c r="D347" s="168" t="s">
        <v>195</v>
      </c>
      <c r="E347" s="176" t="s">
        <v>1</v>
      </c>
      <c r="F347" s="177" t="s">
        <v>467</v>
      </c>
      <c r="H347" s="178">
        <v>-0.74399999999999999</v>
      </c>
      <c r="I347" s="179"/>
      <c r="L347" s="175"/>
      <c r="M347" s="180"/>
      <c r="N347" s="181"/>
      <c r="O347" s="181"/>
      <c r="P347" s="181"/>
      <c r="Q347" s="181"/>
      <c r="R347" s="181"/>
      <c r="S347" s="181"/>
      <c r="T347" s="182"/>
      <c r="AT347" s="176" t="s">
        <v>195</v>
      </c>
      <c r="AU347" s="176" t="s">
        <v>90</v>
      </c>
      <c r="AV347" s="14" t="s">
        <v>90</v>
      </c>
      <c r="AW347" s="14" t="s">
        <v>30</v>
      </c>
      <c r="AX347" s="14" t="s">
        <v>75</v>
      </c>
      <c r="AY347" s="176" t="s">
        <v>187</v>
      </c>
    </row>
    <row r="348" spans="2:51" s="14" customFormat="1" ht="11.25">
      <c r="B348" s="175"/>
      <c r="D348" s="168" t="s">
        <v>195</v>
      </c>
      <c r="E348" s="176" t="s">
        <v>1</v>
      </c>
      <c r="F348" s="177" t="s">
        <v>468</v>
      </c>
      <c r="H348" s="178">
        <v>-1.61</v>
      </c>
      <c r="I348" s="179"/>
      <c r="L348" s="175"/>
      <c r="M348" s="180"/>
      <c r="N348" s="181"/>
      <c r="O348" s="181"/>
      <c r="P348" s="181"/>
      <c r="Q348" s="181"/>
      <c r="R348" s="181"/>
      <c r="S348" s="181"/>
      <c r="T348" s="182"/>
      <c r="AT348" s="176" t="s">
        <v>195</v>
      </c>
      <c r="AU348" s="176" t="s">
        <v>90</v>
      </c>
      <c r="AV348" s="14" t="s">
        <v>90</v>
      </c>
      <c r="AW348" s="14" t="s">
        <v>30</v>
      </c>
      <c r="AX348" s="14" t="s">
        <v>75</v>
      </c>
      <c r="AY348" s="176" t="s">
        <v>187</v>
      </c>
    </row>
    <row r="349" spans="2:51" s="14" customFormat="1" ht="11.25">
      <c r="B349" s="175"/>
      <c r="D349" s="168" t="s">
        <v>195</v>
      </c>
      <c r="E349" s="176" t="s">
        <v>1</v>
      </c>
      <c r="F349" s="177" t="s">
        <v>469</v>
      </c>
      <c r="H349" s="178">
        <v>-1.9550000000000001</v>
      </c>
      <c r="I349" s="179"/>
      <c r="L349" s="175"/>
      <c r="M349" s="180"/>
      <c r="N349" s="181"/>
      <c r="O349" s="181"/>
      <c r="P349" s="181"/>
      <c r="Q349" s="181"/>
      <c r="R349" s="181"/>
      <c r="S349" s="181"/>
      <c r="T349" s="182"/>
      <c r="AT349" s="176" t="s">
        <v>195</v>
      </c>
      <c r="AU349" s="176" t="s">
        <v>90</v>
      </c>
      <c r="AV349" s="14" t="s">
        <v>90</v>
      </c>
      <c r="AW349" s="14" t="s">
        <v>30</v>
      </c>
      <c r="AX349" s="14" t="s">
        <v>75</v>
      </c>
      <c r="AY349" s="176" t="s">
        <v>187</v>
      </c>
    </row>
    <row r="350" spans="2:51" s="14" customFormat="1" ht="11.25">
      <c r="B350" s="175"/>
      <c r="D350" s="168" t="s">
        <v>195</v>
      </c>
      <c r="E350" s="176" t="s">
        <v>1</v>
      </c>
      <c r="F350" s="177" t="s">
        <v>470</v>
      </c>
      <c r="H350" s="178">
        <v>-2.9550000000000001</v>
      </c>
      <c r="I350" s="179"/>
      <c r="L350" s="175"/>
      <c r="M350" s="180"/>
      <c r="N350" s="181"/>
      <c r="O350" s="181"/>
      <c r="P350" s="181"/>
      <c r="Q350" s="181"/>
      <c r="R350" s="181"/>
      <c r="S350" s="181"/>
      <c r="T350" s="182"/>
      <c r="AT350" s="176" t="s">
        <v>195</v>
      </c>
      <c r="AU350" s="176" t="s">
        <v>90</v>
      </c>
      <c r="AV350" s="14" t="s">
        <v>90</v>
      </c>
      <c r="AW350" s="14" t="s">
        <v>30</v>
      </c>
      <c r="AX350" s="14" t="s">
        <v>75</v>
      </c>
      <c r="AY350" s="176" t="s">
        <v>187</v>
      </c>
    </row>
    <row r="351" spans="2:51" s="14" customFormat="1" ht="11.25">
      <c r="B351" s="175"/>
      <c r="D351" s="168" t="s">
        <v>195</v>
      </c>
      <c r="E351" s="176" t="s">
        <v>1</v>
      </c>
      <c r="F351" s="177" t="s">
        <v>471</v>
      </c>
      <c r="H351" s="178">
        <v>-17.582000000000001</v>
      </c>
      <c r="I351" s="179"/>
      <c r="L351" s="175"/>
      <c r="M351" s="180"/>
      <c r="N351" s="181"/>
      <c r="O351" s="181"/>
      <c r="P351" s="181"/>
      <c r="Q351" s="181"/>
      <c r="R351" s="181"/>
      <c r="S351" s="181"/>
      <c r="T351" s="182"/>
      <c r="AT351" s="176" t="s">
        <v>195</v>
      </c>
      <c r="AU351" s="176" t="s">
        <v>90</v>
      </c>
      <c r="AV351" s="14" t="s">
        <v>90</v>
      </c>
      <c r="AW351" s="14" t="s">
        <v>30</v>
      </c>
      <c r="AX351" s="14" t="s">
        <v>75</v>
      </c>
      <c r="AY351" s="176" t="s">
        <v>187</v>
      </c>
    </row>
    <row r="352" spans="2:51" s="14" customFormat="1" ht="11.25">
      <c r="B352" s="175"/>
      <c r="D352" s="168" t="s">
        <v>195</v>
      </c>
      <c r="E352" s="176" t="s">
        <v>1</v>
      </c>
      <c r="F352" s="177" t="s">
        <v>472</v>
      </c>
      <c r="H352" s="178">
        <v>-3.4119999999999999</v>
      </c>
      <c r="I352" s="179"/>
      <c r="L352" s="175"/>
      <c r="M352" s="180"/>
      <c r="N352" s="181"/>
      <c r="O352" s="181"/>
      <c r="P352" s="181"/>
      <c r="Q352" s="181"/>
      <c r="R352" s="181"/>
      <c r="S352" s="181"/>
      <c r="T352" s="182"/>
      <c r="AT352" s="176" t="s">
        <v>195</v>
      </c>
      <c r="AU352" s="176" t="s">
        <v>90</v>
      </c>
      <c r="AV352" s="14" t="s">
        <v>90</v>
      </c>
      <c r="AW352" s="14" t="s">
        <v>30</v>
      </c>
      <c r="AX352" s="14" t="s">
        <v>75</v>
      </c>
      <c r="AY352" s="176" t="s">
        <v>187</v>
      </c>
    </row>
    <row r="353" spans="1:65" s="14" customFormat="1" ht="11.25">
      <c r="B353" s="175"/>
      <c r="D353" s="168" t="s">
        <v>195</v>
      </c>
      <c r="E353" s="176" t="s">
        <v>1</v>
      </c>
      <c r="F353" s="177" t="s">
        <v>463</v>
      </c>
      <c r="H353" s="178">
        <v>-3.6579999999999999</v>
      </c>
      <c r="I353" s="179"/>
      <c r="L353" s="175"/>
      <c r="M353" s="180"/>
      <c r="N353" s="181"/>
      <c r="O353" s="181"/>
      <c r="P353" s="181"/>
      <c r="Q353" s="181"/>
      <c r="R353" s="181"/>
      <c r="S353" s="181"/>
      <c r="T353" s="182"/>
      <c r="AT353" s="176" t="s">
        <v>195</v>
      </c>
      <c r="AU353" s="176" t="s">
        <v>90</v>
      </c>
      <c r="AV353" s="14" t="s">
        <v>90</v>
      </c>
      <c r="AW353" s="14" t="s">
        <v>30</v>
      </c>
      <c r="AX353" s="14" t="s">
        <v>75</v>
      </c>
      <c r="AY353" s="176" t="s">
        <v>187</v>
      </c>
    </row>
    <row r="354" spans="1:65" s="14" customFormat="1" ht="11.25">
      <c r="B354" s="175"/>
      <c r="D354" s="168" t="s">
        <v>195</v>
      </c>
      <c r="E354" s="176" t="s">
        <v>1</v>
      </c>
      <c r="F354" s="177" t="s">
        <v>473</v>
      </c>
      <c r="H354" s="178">
        <v>-0.72299999999999998</v>
      </c>
      <c r="I354" s="179"/>
      <c r="L354" s="175"/>
      <c r="M354" s="180"/>
      <c r="N354" s="181"/>
      <c r="O354" s="181"/>
      <c r="P354" s="181"/>
      <c r="Q354" s="181"/>
      <c r="R354" s="181"/>
      <c r="S354" s="181"/>
      <c r="T354" s="182"/>
      <c r="AT354" s="176" t="s">
        <v>195</v>
      </c>
      <c r="AU354" s="176" t="s">
        <v>90</v>
      </c>
      <c r="AV354" s="14" t="s">
        <v>90</v>
      </c>
      <c r="AW354" s="14" t="s">
        <v>30</v>
      </c>
      <c r="AX354" s="14" t="s">
        <v>75</v>
      </c>
      <c r="AY354" s="176" t="s">
        <v>187</v>
      </c>
    </row>
    <row r="355" spans="1:65" s="14" customFormat="1" ht="11.25">
      <c r="B355" s="175"/>
      <c r="D355" s="168" t="s">
        <v>195</v>
      </c>
      <c r="E355" s="176" t="s">
        <v>1</v>
      </c>
      <c r="F355" s="177" t="s">
        <v>474</v>
      </c>
      <c r="H355" s="178">
        <v>-3.36</v>
      </c>
      <c r="I355" s="179"/>
      <c r="L355" s="175"/>
      <c r="M355" s="180"/>
      <c r="N355" s="181"/>
      <c r="O355" s="181"/>
      <c r="P355" s="181"/>
      <c r="Q355" s="181"/>
      <c r="R355" s="181"/>
      <c r="S355" s="181"/>
      <c r="T355" s="182"/>
      <c r="AT355" s="176" t="s">
        <v>195</v>
      </c>
      <c r="AU355" s="176" t="s">
        <v>90</v>
      </c>
      <c r="AV355" s="14" t="s">
        <v>90</v>
      </c>
      <c r="AW355" s="14" t="s">
        <v>30</v>
      </c>
      <c r="AX355" s="14" t="s">
        <v>75</v>
      </c>
      <c r="AY355" s="176" t="s">
        <v>187</v>
      </c>
    </row>
    <row r="356" spans="1:65" s="14" customFormat="1" ht="11.25">
      <c r="B356" s="175"/>
      <c r="D356" s="168" t="s">
        <v>195</v>
      </c>
      <c r="E356" s="176" t="s">
        <v>1</v>
      </c>
      <c r="F356" s="177" t="s">
        <v>475</v>
      </c>
      <c r="H356" s="178">
        <v>-1.351</v>
      </c>
      <c r="I356" s="179"/>
      <c r="L356" s="175"/>
      <c r="M356" s="180"/>
      <c r="N356" s="181"/>
      <c r="O356" s="181"/>
      <c r="P356" s="181"/>
      <c r="Q356" s="181"/>
      <c r="R356" s="181"/>
      <c r="S356" s="181"/>
      <c r="T356" s="182"/>
      <c r="AT356" s="176" t="s">
        <v>195</v>
      </c>
      <c r="AU356" s="176" t="s">
        <v>90</v>
      </c>
      <c r="AV356" s="14" t="s">
        <v>90</v>
      </c>
      <c r="AW356" s="14" t="s">
        <v>30</v>
      </c>
      <c r="AX356" s="14" t="s">
        <v>75</v>
      </c>
      <c r="AY356" s="176" t="s">
        <v>187</v>
      </c>
    </row>
    <row r="357" spans="1:65" s="15" customFormat="1" ht="11.25">
      <c r="B357" s="183"/>
      <c r="D357" s="168" t="s">
        <v>195</v>
      </c>
      <c r="E357" s="184" t="s">
        <v>94</v>
      </c>
      <c r="F357" s="185" t="s">
        <v>231</v>
      </c>
      <c r="H357" s="186">
        <v>365.27800000000002</v>
      </c>
      <c r="I357" s="187"/>
      <c r="L357" s="183"/>
      <c r="M357" s="188"/>
      <c r="N357" s="189"/>
      <c r="O357" s="189"/>
      <c r="P357" s="189"/>
      <c r="Q357" s="189"/>
      <c r="R357" s="189"/>
      <c r="S357" s="189"/>
      <c r="T357" s="190"/>
      <c r="AT357" s="184" t="s">
        <v>195</v>
      </c>
      <c r="AU357" s="184" t="s">
        <v>90</v>
      </c>
      <c r="AV357" s="15" t="s">
        <v>193</v>
      </c>
      <c r="AW357" s="15" t="s">
        <v>30</v>
      </c>
      <c r="AX357" s="15" t="s">
        <v>83</v>
      </c>
      <c r="AY357" s="184" t="s">
        <v>187</v>
      </c>
    </row>
    <row r="358" spans="1:65" s="2" customFormat="1" ht="24.2" customHeight="1">
      <c r="A358" s="33"/>
      <c r="B358" s="152"/>
      <c r="C358" s="153" t="s">
        <v>476</v>
      </c>
      <c r="D358" s="153" t="s">
        <v>189</v>
      </c>
      <c r="E358" s="154" t="s">
        <v>477</v>
      </c>
      <c r="F358" s="155" t="s">
        <v>478</v>
      </c>
      <c r="G358" s="156" t="s">
        <v>192</v>
      </c>
      <c r="H358" s="157">
        <v>42.652000000000001</v>
      </c>
      <c r="I358" s="158"/>
      <c r="J358" s="157">
        <f>ROUND(I358*H358,3)</f>
        <v>0</v>
      </c>
      <c r="K358" s="159"/>
      <c r="L358" s="34"/>
      <c r="M358" s="160" t="s">
        <v>1</v>
      </c>
      <c r="N358" s="161" t="s">
        <v>41</v>
      </c>
      <c r="O358" s="62"/>
      <c r="P358" s="162">
        <f>O358*H358</f>
        <v>0</v>
      </c>
      <c r="Q358" s="162">
        <v>1.864E-2</v>
      </c>
      <c r="R358" s="162">
        <f>Q358*H358</f>
        <v>0.79503328000000006</v>
      </c>
      <c r="S358" s="162">
        <v>0</v>
      </c>
      <c r="T358" s="163">
        <f>S358*H358</f>
        <v>0</v>
      </c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R358" s="164" t="s">
        <v>193</v>
      </c>
      <c r="AT358" s="164" t="s">
        <v>189</v>
      </c>
      <c r="AU358" s="164" t="s">
        <v>90</v>
      </c>
      <c r="AY358" s="18" t="s">
        <v>187</v>
      </c>
      <c r="BE358" s="165">
        <f>IF(N358="základná",J358,0)</f>
        <v>0</v>
      </c>
      <c r="BF358" s="165">
        <f>IF(N358="znížená",J358,0)</f>
        <v>0</v>
      </c>
      <c r="BG358" s="165">
        <f>IF(N358="zákl. prenesená",J358,0)</f>
        <v>0</v>
      </c>
      <c r="BH358" s="165">
        <f>IF(N358="zníž. prenesená",J358,0)</f>
        <v>0</v>
      </c>
      <c r="BI358" s="165">
        <f>IF(N358="nulová",J358,0)</f>
        <v>0</v>
      </c>
      <c r="BJ358" s="18" t="s">
        <v>90</v>
      </c>
      <c r="BK358" s="166">
        <f>ROUND(I358*H358,3)</f>
        <v>0</v>
      </c>
      <c r="BL358" s="18" t="s">
        <v>193</v>
      </c>
      <c r="BM358" s="164" t="s">
        <v>479</v>
      </c>
    </row>
    <row r="359" spans="1:65" s="13" customFormat="1" ht="11.25">
      <c r="B359" s="167"/>
      <c r="D359" s="168" t="s">
        <v>195</v>
      </c>
      <c r="E359" s="169" t="s">
        <v>1</v>
      </c>
      <c r="F359" s="170" t="s">
        <v>480</v>
      </c>
      <c r="H359" s="169" t="s">
        <v>1</v>
      </c>
      <c r="I359" s="171"/>
      <c r="L359" s="167"/>
      <c r="M359" s="172"/>
      <c r="N359" s="173"/>
      <c r="O359" s="173"/>
      <c r="P359" s="173"/>
      <c r="Q359" s="173"/>
      <c r="R359" s="173"/>
      <c r="S359" s="173"/>
      <c r="T359" s="174"/>
      <c r="AT359" s="169" t="s">
        <v>195</v>
      </c>
      <c r="AU359" s="169" t="s">
        <v>90</v>
      </c>
      <c r="AV359" s="13" t="s">
        <v>83</v>
      </c>
      <c r="AW359" s="13" t="s">
        <v>30</v>
      </c>
      <c r="AX359" s="13" t="s">
        <v>75</v>
      </c>
      <c r="AY359" s="169" t="s">
        <v>187</v>
      </c>
    </row>
    <row r="360" spans="1:65" s="14" customFormat="1" ht="11.25">
      <c r="B360" s="175"/>
      <c r="D360" s="168" t="s">
        <v>195</v>
      </c>
      <c r="E360" s="176" t="s">
        <v>1</v>
      </c>
      <c r="F360" s="177" t="s">
        <v>481</v>
      </c>
      <c r="H360" s="178">
        <v>1.373</v>
      </c>
      <c r="I360" s="179"/>
      <c r="L360" s="175"/>
      <c r="M360" s="180"/>
      <c r="N360" s="181"/>
      <c r="O360" s="181"/>
      <c r="P360" s="181"/>
      <c r="Q360" s="181"/>
      <c r="R360" s="181"/>
      <c r="S360" s="181"/>
      <c r="T360" s="182"/>
      <c r="AT360" s="176" t="s">
        <v>195</v>
      </c>
      <c r="AU360" s="176" t="s">
        <v>90</v>
      </c>
      <c r="AV360" s="14" t="s">
        <v>90</v>
      </c>
      <c r="AW360" s="14" t="s">
        <v>30</v>
      </c>
      <c r="AX360" s="14" t="s">
        <v>75</v>
      </c>
      <c r="AY360" s="176" t="s">
        <v>187</v>
      </c>
    </row>
    <row r="361" spans="1:65" s="14" customFormat="1" ht="11.25">
      <c r="B361" s="175"/>
      <c r="D361" s="168" t="s">
        <v>195</v>
      </c>
      <c r="E361" s="176" t="s">
        <v>1</v>
      </c>
      <c r="F361" s="177" t="s">
        <v>482</v>
      </c>
      <c r="H361" s="178">
        <v>5.5330000000000004</v>
      </c>
      <c r="I361" s="179"/>
      <c r="L361" s="175"/>
      <c r="M361" s="180"/>
      <c r="N361" s="181"/>
      <c r="O361" s="181"/>
      <c r="P361" s="181"/>
      <c r="Q361" s="181"/>
      <c r="R361" s="181"/>
      <c r="S361" s="181"/>
      <c r="T361" s="182"/>
      <c r="AT361" s="176" t="s">
        <v>195</v>
      </c>
      <c r="AU361" s="176" t="s">
        <v>90</v>
      </c>
      <c r="AV361" s="14" t="s">
        <v>90</v>
      </c>
      <c r="AW361" s="14" t="s">
        <v>30</v>
      </c>
      <c r="AX361" s="14" t="s">
        <v>75</v>
      </c>
      <c r="AY361" s="176" t="s">
        <v>187</v>
      </c>
    </row>
    <row r="362" spans="1:65" s="14" customFormat="1" ht="11.25">
      <c r="B362" s="175"/>
      <c r="D362" s="168" t="s">
        <v>195</v>
      </c>
      <c r="E362" s="176" t="s">
        <v>1</v>
      </c>
      <c r="F362" s="177" t="s">
        <v>483</v>
      </c>
      <c r="H362" s="178">
        <v>1.54</v>
      </c>
      <c r="I362" s="179"/>
      <c r="L362" s="175"/>
      <c r="M362" s="180"/>
      <c r="N362" s="181"/>
      <c r="O362" s="181"/>
      <c r="P362" s="181"/>
      <c r="Q362" s="181"/>
      <c r="R362" s="181"/>
      <c r="S362" s="181"/>
      <c r="T362" s="182"/>
      <c r="AT362" s="176" t="s">
        <v>195</v>
      </c>
      <c r="AU362" s="176" t="s">
        <v>90</v>
      </c>
      <c r="AV362" s="14" t="s">
        <v>90</v>
      </c>
      <c r="AW362" s="14" t="s">
        <v>30</v>
      </c>
      <c r="AX362" s="14" t="s">
        <v>75</v>
      </c>
      <c r="AY362" s="176" t="s">
        <v>187</v>
      </c>
    </row>
    <row r="363" spans="1:65" s="14" customFormat="1" ht="11.25">
      <c r="B363" s="175"/>
      <c r="D363" s="168" t="s">
        <v>195</v>
      </c>
      <c r="E363" s="176" t="s">
        <v>1</v>
      </c>
      <c r="F363" s="177" t="s">
        <v>484</v>
      </c>
      <c r="H363" s="178">
        <v>2.3559999999999999</v>
      </c>
      <c r="I363" s="179"/>
      <c r="L363" s="175"/>
      <c r="M363" s="180"/>
      <c r="N363" s="181"/>
      <c r="O363" s="181"/>
      <c r="P363" s="181"/>
      <c r="Q363" s="181"/>
      <c r="R363" s="181"/>
      <c r="S363" s="181"/>
      <c r="T363" s="182"/>
      <c r="AT363" s="176" t="s">
        <v>195</v>
      </c>
      <c r="AU363" s="176" t="s">
        <v>90</v>
      </c>
      <c r="AV363" s="14" t="s">
        <v>90</v>
      </c>
      <c r="AW363" s="14" t="s">
        <v>30</v>
      </c>
      <c r="AX363" s="14" t="s">
        <v>75</v>
      </c>
      <c r="AY363" s="176" t="s">
        <v>187</v>
      </c>
    </row>
    <row r="364" spans="1:65" s="14" customFormat="1" ht="11.25">
      <c r="B364" s="175"/>
      <c r="D364" s="168" t="s">
        <v>195</v>
      </c>
      <c r="E364" s="176" t="s">
        <v>1</v>
      </c>
      <c r="F364" s="177" t="s">
        <v>485</v>
      </c>
      <c r="H364" s="178">
        <v>1.403</v>
      </c>
      <c r="I364" s="179"/>
      <c r="L364" s="175"/>
      <c r="M364" s="180"/>
      <c r="N364" s="181"/>
      <c r="O364" s="181"/>
      <c r="P364" s="181"/>
      <c r="Q364" s="181"/>
      <c r="R364" s="181"/>
      <c r="S364" s="181"/>
      <c r="T364" s="182"/>
      <c r="AT364" s="176" t="s">
        <v>195</v>
      </c>
      <c r="AU364" s="176" t="s">
        <v>90</v>
      </c>
      <c r="AV364" s="14" t="s">
        <v>90</v>
      </c>
      <c r="AW364" s="14" t="s">
        <v>30</v>
      </c>
      <c r="AX364" s="14" t="s">
        <v>75</v>
      </c>
      <c r="AY364" s="176" t="s">
        <v>187</v>
      </c>
    </row>
    <row r="365" spans="1:65" s="14" customFormat="1" ht="11.25">
      <c r="B365" s="175"/>
      <c r="D365" s="168" t="s">
        <v>195</v>
      </c>
      <c r="E365" s="176" t="s">
        <v>1</v>
      </c>
      <c r="F365" s="177" t="s">
        <v>486</v>
      </c>
      <c r="H365" s="178">
        <v>0.88500000000000001</v>
      </c>
      <c r="I365" s="179"/>
      <c r="L365" s="175"/>
      <c r="M365" s="180"/>
      <c r="N365" s="181"/>
      <c r="O365" s="181"/>
      <c r="P365" s="181"/>
      <c r="Q365" s="181"/>
      <c r="R365" s="181"/>
      <c r="S365" s="181"/>
      <c r="T365" s="182"/>
      <c r="AT365" s="176" t="s">
        <v>195</v>
      </c>
      <c r="AU365" s="176" t="s">
        <v>90</v>
      </c>
      <c r="AV365" s="14" t="s">
        <v>90</v>
      </c>
      <c r="AW365" s="14" t="s">
        <v>30</v>
      </c>
      <c r="AX365" s="14" t="s">
        <v>75</v>
      </c>
      <c r="AY365" s="176" t="s">
        <v>187</v>
      </c>
    </row>
    <row r="366" spans="1:65" s="14" customFormat="1" ht="11.25">
      <c r="B366" s="175"/>
      <c r="D366" s="168" t="s">
        <v>195</v>
      </c>
      <c r="E366" s="176" t="s">
        <v>1</v>
      </c>
      <c r="F366" s="177" t="s">
        <v>487</v>
      </c>
      <c r="H366" s="178">
        <v>2.0099999999999998</v>
      </c>
      <c r="I366" s="179"/>
      <c r="L366" s="175"/>
      <c r="M366" s="180"/>
      <c r="N366" s="181"/>
      <c r="O366" s="181"/>
      <c r="P366" s="181"/>
      <c r="Q366" s="181"/>
      <c r="R366" s="181"/>
      <c r="S366" s="181"/>
      <c r="T366" s="182"/>
      <c r="AT366" s="176" t="s">
        <v>195</v>
      </c>
      <c r="AU366" s="176" t="s">
        <v>90</v>
      </c>
      <c r="AV366" s="14" t="s">
        <v>90</v>
      </c>
      <c r="AW366" s="14" t="s">
        <v>30</v>
      </c>
      <c r="AX366" s="14" t="s">
        <v>75</v>
      </c>
      <c r="AY366" s="176" t="s">
        <v>187</v>
      </c>
    </row>
    <row r="367" spans="1:65" s="14" customFormat="1" ht="11.25">
      <c r="B367" s="175"/>
      <c r="D367" s="168" t="s">
        <v>195</v>
      </c>
      <c r="E367" s="176" t="s">
        <v>1</v>
      </c>
      <c r="F367" s="177" t="s">
        <v>488</v>
      </c>
      <c r="H367" s="178">
        <v>1.73</v>
      </c>
      <c r="I367" s="179"/>
      <c r="L367" s="175"/>
      <c r="M367" s="180"/>
      <c r="N367" s="181"/>
      <c r="O367" s="181"/>
      <c r="P367" s="181"/>
      <c r="Q367" s="181"/>
      <c r="R367" s="181"/>
      <c r="S367" s="181"/>
      <c r="T367" s="182"/>
      <c r="AT367" s="176" t="s">
        <v>195</v>
      </c>
      <c r="AU367" s="176" t="s">
        <v>90</v>
      </c>
      <c r="AV367" s="14" t="s">
        <v>90</v>
      </c>
      <c r="AW367" s="14" t="s">
        <v>30</v>
      </c>
      <c r="AX367" s="14" t="s">
        <v>75</v>
      </c>
      <c r="AY367" s="176" t="s">
        <v>187</v>
      </c>
    </row>
    <row r="368" spans="1:65" s="14" customFormat="1" ht="11.25">
      <c r="B368" s="175"/>
      <c r="D368" s="168" t="s">
        <v>195</v>
      </c>
      <c r="E368" s="176" t="s">
        <v>1</v>
      </c>
      <c r="F368" s="177" t="s">
        <v>489</v>
      </c>
      <c r="H368" s="178">
        <v>1.9179999999999999</v>
      </c>
      <c r="I368" s="179"/>
      <c r="L368" s="175"/>
      <c r="M368" s="180"/>
      <c r="N368" s="181"/>
      <c r="O368" s="181"/>
      <c r="P368" s="181"/>
      <c r="Q368" s="181"/>
      <c r="R368" s="181"/>
      <c r="S368" s="181"/>
      <c r="T368" s="182"/>
      <c r="AT368" s="176" t="s">
        <v>195</v>
      </c>
      <c r="AU368" s="176" t="s">
        <v>90</v>
      </c>
      <c r="AV368" s="14" t="s">
        <v>90</v>
      </c>
      <c r="AW368" s="14" t="s">
        <v>30</v>
      </c>
      <c r="AX368" s="14" t="s">
        <v>75</v>
      </c>
      <c r="AY368" s="176" t="s">
        <v>187</v>
      </c>
    </row>
    <row r="369" spans="1:65" s="14" customFormat="1" ht="11.25">
      <c r="B369" s="175"/>
      <c r="D369" s="168" t="s">
        <v>195</v>
      </c>
      <c r="E369" s="176" t="s">
        <v>1</v>
      </c>
      <c r="F369" s="177" t="s">
        <v>490</v>
      </c>
      <c r="H369" s="178">
        <v>1.19</v>
      </c>
      <c r="I369" s="179"/>
      <c r="L369" s="175"/>
      <c r="M369" s="180"/>
      <c r="N369" s="181"/>
      <c r="O369" s="181"/>
      <c r="P369" s="181"/>
      <c r="Q369" s="181"/>
      <c r="R369" s="181"/>
      <c r="S369" s="181"/>
      <c r="T369" s="182"/>
      <c r="AT369" s="176" t="s">
        <v>195</v>
      </c>
      <c r="AU369" s="176" t="s">
        <v>90</v>
      </c>
      <c r="AV369" s="14" t="s">
        <v>90</v>
      </c>
      <c r="AW369" s="14" t="s">
        <v>30</v>
      </c>
      <c r="AX369" s="14" t="s">
        <v>75</v>
      </c>
      <c r="AY369" s="176" t="s">
        <v>187</v>
      </c>
    </row>
    <row r="370" spans="1:65" s="14" customFormat="1" ht="11.25">
      <c r="B370" s="175"/>
      <c r="D370" s="168" t="s">
        <v>195</v>
      </c>
      <c r="E370" s="176" t="s">
        <v>1</v>
      </c>
      <c r="F370" s="177" t="s">
        <v>491</v>
      </c>
      <c r="H370" s="178">
        <v>0.84599999999999997</v>
      </c>
      <c r="I370" s="179"/>
      <c r="L370" s="175"/>
      <c r="M370" s="180"/>
      <c r="N370" s="181"/>
      <c r="O370" s="181"/>
      <c r="P370" s="181"/>
      <c r="Q370" s="181"/>
      <c r="R370" s="181"/>
      <c r="S370" s="181"/>
      <c r="T370" s="182"/>
      <c r="AT370" s="176" t="s">
        <v>195</v>
      </c>
      <c r="AU370" s="176" t="s">
        <v>90</v>
      </c>
      <c r="AV370" s="14" t="s">
        <v>90</v>
      </c>
      <c r="AW370" s="14" t="s">
        <v>30</v>
      </c>
      <c r="AX370" s="14" t="s">
        <v>75</v>
      </c>
      <c r="AY370" s="176" t="s">
        <v>187</v>
      </c>
    </row>
    <row r="371" spans="1:65" s="14" customFormat="1" ht="11.25">
      <c r="B371" s="175"/>
      <c r="D371" s="168" t="s">
        <v>195</v>
      </c>
      <c r="E371" s="176" t="s">
        <v>1</v>
      </c>
      <c r="F371" s="177" t="s">
        <v>492</v>
      </c>
      <c r="H371" s="178">
        <v>1.484</v>
      </c>
      <c r="I371" s="179"/>
      <c r="L371" s="175"/>
      <c r="M371" s="180"/>
      <c r="N371" s="181"/>
      <c r="O371" s="181"/>
      <c r="P371" s="181"/>
      <c r="Q371" s="181"/>
      <c r="R371" s="181"/>
      <c r="S371" s="181"/>
      <c r="T371" s="182"/>
      <c r="AT371" s="176" t="s">
        <v>195</v>
      </c>
      <c r="AU371" s="176" t="s">
        <v>90</v>
      </c>
      <c r="AV371" s="14" t="s">
        <v>90</v>
      </c>
      <c r="AW371" s="14" t="s">
        <v>30</v>
      </c>
      <c r="AX371" s="14" t="s">
        <v>75</v>
      </c>
      <c r="AY371" s="176" t="s">
        <v>187</v>
      </c>
    </row>
    <row r="372" spans="1:65" s="14" customFormat="1" ht="11.25">
      <c r="B372" s="175"/>
      <c r="D372" s="168" t="s">
        <v>195</v>
      </c>
      <c r="E372" s="176" t="s">
        <v>1</v>
      </c>
      <c r="F372" s="177" t="s">
        <v>493</v>
      </c>
      <c r="H372" s="178">
        <v>1.526</v>
      </c>
      <c r="I372" s="179"/>
      <c r="L372" s="175"/>
      <c r="M372" s="180"/>
      <c r="N372" s="181"/>
      <c r="O372" s="181"/>
      <c r="P372" s="181"/>
      <c r="Q372" s="181"/>
      <c r="R372" s="181"/>
      <c r="S372" s="181"/>
      <c r="T372" s="182"/>
      <c r="AT372" s="176" t="s">
        <v>195</v>
      </c>
      <c r="AU372" s="176" t="s">
        <v>90</v>
      </c>
      <c r="AV372" s="14" t="s">
        <v>90</v>
      </c>
      <c r="AW372" s="14" t="s">
        <v>30</v>
      </c>
      <c r="AX372" s="14" t="s">
        <v>75</v>
      </c>
      <c r="AY372" s="176" t="s">
        <v>187</v>
      </c>
    </row>
    <row r="373" spans="1:65" s="14" customFormat="1" ht="11.25">
      <c r="B373" s="175"/>
      <c r="D373" s="168" t="s">
        <v>195</v>
      </c>
      <c r="E373" s="176" t="s">
        <v>1</v>
      </c>
      <c r="F373" s="177" t="s">
        <v>494</v>
      </c>
      <c r="H373" s="178">
        <v>1.3919999999999999</v>
      </c>
      <c r="I373" s="179"/>
      <c r="L373" s="175"/>
      <c r="M373" s="180"/>
      <c r="N373" s="181"/>
      <c r="O373" s="181"/>
      <c r="P373" s="181"/>
      <c r="Q373" s="181"/>
      <c r="R373" s="181"/>
      <c r="S373" s="181"/>
      <c r="T373" s="182"/>
      <c r="AT373" s="176" t="s">
        <v>195</v>
      </c>
      <c r="AU373" s="176" t="s">
        <v>90</v>
      </c>
      <c r="AV373" s="14" t="s">
        <v>90</v>
      </c>
      <c r="AW373" s="14" t="s">
        <v>30</v>
      </c>
      <c r="AX373" s="14" t="s">
        <v>75</v>
      </c>
      <c r="AY373" s="176" t="s">
        <v>187</v>
      </c>
    </row>
    <row r="374" spans="1:65" s="14" customFormat="1" ht="11.25">
      <c r="B374" s="175"/>
      <c r="D374" s="168" t="s">
        <v>195</v>
      </c>
      <c r="E374" s="176" t="s">
        <v>1</v>
      </c>
      <c r="F374" s="177" t="s">
        <v>495</v>
      </c>
      <c r="H374" s="178">
        <v>8.2989999999999995</v>
      </c>
      <c r="I374" s="179"/>
      <c r="L374" s="175"/>
      <c r="M374" s="180"/>
      <c r="N374" s="181"/>
      <c r="O374" s="181"/>
      <c r="P374" s="181"/>
      <c r="Q374" s="181"/>
      <c r="R374" s="181"/>
      <c r="S374" s="181"/>
      <c r="T374" s="182"/>
      <c r="AT374" s="176" t="s">
        <v>195</v>
      </c>
      <c r="AU374" s="176" t="s">
        <v>90</v>
      </c>
      <c r="AV374" s="14" t="s">
        <v>90</v>
      </c>
      <c r="AW374" s="14" t="s">
        <v>30</v>
      </c>
      <c r="AX374" s="14" t="s">
        <v>75</v>
      </c>
      <c r="AY374" s="176" t="s">
        <v>187</v>
      </c>
    </row>
    <row r="375" spans="1:65" s="14" customFormat="1" ht="11.25">
      <c r="B375" s="175"/>
      <c r="D375" s="168" t="s">
        <v>195</v>
      </c>
      <c r="E375" s="176" t="s">
        <v>1</v>
      </c>
      <c r="F375" s="177" t="s">
        <v>496</v>
      </c>
      <c r="H375" s="178">
        <v>2.407</v>
      </c>
      <c r="I375" s="179"/>
      <c r="L375" s="175"/>
      <c r="M375" s="180"/>
      <c r="N375" s="181"/>
      <c r="O375" s="181"/>
      <c r="P375" s="181"/>
      <c r="Q375" s="181"/>
      <c r="R375" s="181"/>
      <c r="S375" s="181"/>
      <c r="T375" s="182"/>
      <c r="AT375" s="176" t="s">
        <v>195</v>
      </c>
      <c r="AU375" s="176" t="s">
        <v>90</v>
      </c>
      <c r="AV375" s="14" t="s">
        <v>90</v>
      </c>
      <c r="AW375" s="14" t="s">
        <v>30</v>
      </c>
      <c r="AX375" s="14" t="s">
        <v>75</v>
      </c>
      <c r="AY375" s="176" t="s">
        <v>187</v>
      </c>
    </row>
    <row r="376" spans="1:65" s="14" customFormat="1" ht="11.25">
      <c r="B376" s="175"/>
      <c r="D376" s="168" t="s">
        <v>195</v>
      </c>
      <c r="E376" s="176" t="s">
        <v>1</v>
      </c>
      <c r="F376" s="177" t="s">
        <v>497</v>
      </c>
      <c r="H376" s="178">
        <v>1.9990000000000001</v>
      </c>
      <c r="I376" s="179"/>
      <c r="L376" s="175"/>
      <c r="M376" s="180"/>
      <c r="N376" s="181"/>
      <c r="O376" s="181"/>
      <c r="P376" s="181"/>
      <c r="Q376" s="181"/>
      <c r="R376" s="181"/>
      <c r="S376" s="181"/>
      <c r="T376" s="182"/>
      <c r="AT376" s="176" t="s">
        <v>195</v>
      </c>
      <c r="AU376" s="176" t="s">
        <v>90</v>
      </c>
      <c r="AV376" s="14" t="s">
        <v>90</v>
      </c>
      <c r="AW376" s="14" t="s">
        <v>30</v>
      </c>
      <c r="AX376" s="14" t="s">
        <v>75</v>
      </c>
      <c r="AY376" s="176" t="s">
        <v>187</v>
      </c>
    </row>
    <row r="377" spans="1:65" s="14" customFormat="1" ht="11.25">
      <c r="B377" s="175"/>
      <c r="D377" s="168" t="s">
        <v>195</v>
      </c>
      <c r="E377" s="176" t="s">
        <v>1</v>
      </c>
      <c r="F377" s="177" t="s">
        <v>498</v>
      </c>
      <c r="H377" s="178">
        <v>0.83</v>
      </c>
      <c r="I377" s="179"/>
      <c r="L377" s="175"/>
      <c r="M377" s="180"/>
      <c r="N377" s="181"/>
      <c r="O377" s="181"/>
      <c r="P377" s="181"/>
      <c r="Q377" s="181"/>
      <c r="R377" s="181"/>
      <c r="S377" s="181"/>
      <c r="T377" s="182"/>
      <c r="AT377" s="176" t="s">
        <v>195</v>
      </c>
      <c r="AU377" s="176" t="s">
        <v>90</v>
      </c>
      <c r="AV377" s="14" t="s">
        <v>90</v>
      </c>
      <c r="AW377" s="14" t="s">
        <v>30</v>
      </c>
      <c r="AX377" s="14" t="s">
        <v>75</v>
      </c>
      <c r="AY377" s="176" t="s">
        <v>187</v>
      </c>
    </row>
    <row r="378" spans="1:65" s="14" customFormat="1" ht="11.25">
      <c r="B378" s="175"/>
      <c r="D378" s="168" t="s">
        <v>195</v>
      </c>
      <c r="E378" s="176" t="s">
        <v>1</v>
      </c>
      <c r="F378" s="177" t="s">
        <v>499</v>
      </c>
      <c r="H378" s="178">
        <v>2.2930000000000001</v>
      </c>
      <c r="I378" s="179"/>
      <c r="L378" s="175"/>
      <c r="M378" s="180"/>
      <c r="N378" s="181"/>
      <c r="O378" s="181"/>
      <c r="P378" s="181"/>
      <c r="Q378" s="181"/>
      <c r="R378" s="181"/>
      <c r="S378" s="181"/>
      <c r="T378" s="182"/>
      <c r="AT378" s="176" t="s">
        <v>195</v>
      </c>
      <c r="AU378" s="176" t="s">
        <v>90</v>
      </c>
      <c r="AV378" s="14" t="s">
        <v>90</v>
      </c>
      <c r="AW378" s="14" t="s">
        <v>30</v>
      </c>
      <c r="AX378" s="14" t="s">
        <v>75</v>
      </c>
      <c r="AY378" s="176" t="s">
        <v>187</v>
      </c>
    </row>
    <row r="379" spans="1:65" s="14" customFormat="1" ht="11.25">
      <c r="B379" s="175"/>
      <c r="D379" s="168" t="s">
        <v>195</v>
      </c>
      <c r="E379" s="176" t="s">
        <v>1</v>
      </c>
      <c r="F379" s="177" t="s">
        <v>500</v>
      </c>
      <c r="H379" s="178">
        <v>1.6379999999999999</v>
      </c>
      <c r="I379" s="179"/>
      <c r="L379" s="175"/>
      <c r="M379" s="180"/>
      <c r="N379" s="181"/>
      <c r="O379" s="181"/>
      <c r="P379" s="181"/>
      <c r="Q379" s="181"/>
      <c r="R379" s="181"/>
      <c r="S379" s="181"/>
      <c r="T379" s="182"/>
      <c r="AT379" s="176" t="s">
        <v>195</v>
      </c>
      <c r="AU379" s="176" t="s">
        <v>90</v>
      </c>
      <c r="AV379" s="14" t="s">
        <v>90</v>
      </c>
      <c r="AW379" s="14" t="s">
        <v>30</v>
      </c>
      <c r="AX379" s="14" t="s">
        <v>75</v>
      </c>
      <c r="AY379" s="176" t="s">
        <v>187</v>
      </c>
    </row>
    <row r="380" spans="1:65" s="15" customFormat="1" ht="11.25">
      <c r="B380" s="183"/>
      <c r="D380" s="168" t="s">
        <v>195</v>
      </c>
      <c r="E380" s="184" t="s">
        <v>98</v>
      </c>
      <c r="F380" s="185" t="s">
        <v>231</v>
      </c>
      <c r="H380" s="186">
        <v>42.652000000000001</v>
      </c>
      <c r="I380" s="187"/>
      <c r="L380" s="183"/>
      <c r="M380" s="188"/>
      <c r="N380" s="189"/>
      <c r="O380" s="189"/>
      <c r="P380" s="189"/>
      <c r="Q380" s="189"/>
      <c r="R380" s="189"/>
      <c r="S380" s="189"/>
      <c r="T380" s="190"/>
      <c r="AT380" s="184" t="s">
        <v>195</v>
      </c>
      <c r="AU380" s="184" t="s">
        <v>90</v>
      </c>
      <c r="AV380" s="15" t="s">
        <v>193</v>
      </c>
      <c r="AW380" s="15" t="s">
        <v>30</v>
      </c>
      <c r="AX380" s="15" t="s">
        <v>83</v>
      </c>
      <c r="AY380" s="184" t="s">
        <v>187</v>
      </c>
    </row>
    <row r="381" spans="1:65" s="2" customFormat="1" ht="33" customHeight="1">
      <c r="A381" s="33"/>
      <c r="B381" s="152"/>
      <c r="C381" s="153" t="s">
        <v>501</v>
      </c>
      <c r="D381" s="153" t="s">
        <v>189</v>
      </c>
      <c r="E381" s="154" t="s">
        <v>502</v>
      </c>
      <c r="F381" s="155" t="s">
        <v>503</v>
      </c>
      <c r="G381" s="156" t="s">
        <v>204</v>
      </c>
      <c r="H381" s="157">
        <v>9.6660000000000004</v>
      </c>
      <c r="I381" s="158"/>
      <c r="J381" s="157">
        <f>ROUND(I381*H381,3)</f>
        <v>0</v>
      </c>
      <c r="K381" s="159"/>
      <c r="L381" s="34"/>
      <c r="M381" s="160" t="s">
        <v>1</v>
      </c>
      <c r="N381" s="161" t="s">
        <v>41</v>
      </c>
      <c r="O381" s="62"/>
      <c r="P381" s="162">
        <f>O381*H381</f>
        <v>0</v>
      </c>
      <c r="Q381" s="162">
        <v>2.0952500000000001</v>
      </c>
      <c r="R381" s="162">
        <f>Q381*H381</f>
        <v>20.252686500000003</v>
      </c>
      <c r="S381" s="162">
        <v>0</v>
      </c>
      <c r="T381" s="163">
        <f>S381*H381</f>
        <v>0</v>
      </c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R381" s="164" t="s">
        <v>193</v>
      </c>
      <c r="AT381" s="164" t="s">
        <v>189</v>
      </c>
      <c r="AU381" s="164" t="s">
        <v>90</v>
      </c>
      <c r="AY381" s="18" t="s">
        <v>187</v>
      </c>
      <c r="BE381" s="165">
        <f>IF(N381="základná",J381,0)</f>
        <v>0</v>
      </c>
      <c r="BF381" s="165">
        <f>IF(N381="znížená",J381,0)</f>
        <v>0</v>
      </c>
      <c r="BG381" s="165">
        <f>IF(N381="zákl. prenesená",J381,0)</f>
        <v>0</v>
      </c>
      <c r="BH381" s="165">
        <f>IF(N381="zníž. prenesená",J381,0)</f>
        <v>0</v>
      </c>
      <c r="BI381" s="165">
        <f>IF(N381="nulová",J381,0)</f>
        <v>0</v>
      </c>
      <c r="BJ381" s="18" t="s">
        <v>90</v>
      </c>
      <c r="BK381" s="166">
        <f>ROUND(I381*H381,3)</f>
        <v>0</v>
      </c>
      <c r="BL381" s="18" t="s">
        <v>193</v>
      </c>
      <c r="BM381" s="164" t="s">
        <v>504</v>
      </c>
    </row>
    <row r="382" spans="1:65" s="13" customFormat="1" ht="11.25">
      <c r="B382" s="167"/>
      <c r="D382" s="168" t="s">
        <v>195</v>
      </c>
      <c r="E382" s="169" t="s">
        <v>1</v>
      </c>
      <c r="F382" s="170" t="s">
        <v>505</v>
      </c>
      <c r="H382" s="169" t="s">
        <v>1</v>
      </c>
      <c r="I382" s="171"/>
      <c r="L382" s="167"/>
      <c r="M382" s="172"/>
      <c r="N382" s="173"/>
      <c r="O382" s="173"/>
      <c r="P382" s="173"/>
      <c r="Q382" s="173"/>
      <c r="R382" s="173"/>
      <c r="S382" s="173"/>
      <c r="T382" s="174"/>
      <c r="AT382" s="169" t="s">
        <v>195</v>
      </c>
      <c r="AU382" s="169" t="s">
        <v>90</v>
      </c>
      <c r="AV382" s="13" t="s">
        <v>83</v>
      </c>
      <c r="AW382" s="13" t="s">
        <v>30</v>
      </c>
      <c r="AX382" s="13" t="s">
        <v>75</v>
      </c>
      <c r="AY382" s="169" t="s">
        <v>187</v>
      </c>
    </row>
    <row r="383" spans="1:65" s="14" customFormat="1" ht="11.25">
      <c r="B383" s="175"/>
      <c r="D383" s="168" t="s">
        <v>195</v>
      </c>
      <c r="E383" s="176" t="s">
        <v>1</v>
      </c>
      <c r="F383" s="177" t="s">
        <v>506</v>
      </c>
      <c r="H383" s="178">
        <v>9.6660000000000004</v>
      </c>
      <c r="I383" s="179"/>
      <c r="L383" s="175"/>
      <c r="M383" s="180"/>
      <c r="N383" s="181"/>
      <c r="O383" s="181"/>
      <c r="P383" s="181"/>
      <c r="Q383" s="181"/>
      <c r="R383" s="181"/>
      <c r="S383" s="181"/>
      <c r="T383" s="182"/>
      <c r="AT383" s="176" t="s">
        <v>195</v>
      </c>
      <c r="AU383" s="176" t="s">
        <v>90</v>
      </c>
      <c r="AV383" s="14" t="s">
        <v>90</v>
      </c>
      <c r="AW383" s="14" t="s">
        <v>30</v>
      </c>
      <c r="AX383" s="14" t="s">
        <v>83</v>
      </c>
      <c r="AY383" s="176" t="s">
        <v>187</v>
      </c>
    </row>
    <row r="384" spans="1:65" s="2" customFormat="1" ht="24.2" customHeight="1">
      <c r="A384" s="33"/>
      <c r="B384" s="152"/>
      <c r="C384" s="153" t="s">
        <v>507</v>
      </c>
      <c r="D384" s="153" t="s">
        <v>189</v>
      </c>
      <c r="E384" s="154" t="s">
        <v>508</v>
      </c>
      <c r="F384" s="155" t="s">
        <v>509</v>
      </c>
      <c r="G384" s="156" t="s">
        <v>192</v>
      </c>
      <c r="H384" s="157">
        <v>6.69</v>
      </c>
      <c r="I384" s="158"/>
      <c r="J384" s="157">
        <f>ROUND(I384*H384,3)</f>
        <v>0</v>
      </c>
      <c r="K384" s="159"/>
      <c r="L384" s="34"/>
      <c r="M384" s="160" t="s">
        <v>1</v>
      </c>
      <c r="N384" s="161" t="s">
        <v>41</v>
      </c>
      <c r="O384" s="62"/>
      <c r="P384" s="162">
        <f>O384*H384</f>
        <v>0</v>
      </c>
      <c r="Q384" s="162">
        <v>1.6320000000000001E-2</v>
      </c>
      <c r="R384" s="162">
        <f>Q384*H384</f>
        <v>0.10918080000000001</v>
      </c>
      <c r="S384" s="162">
        <v>0</v>
      </c>
      <c r="T384" s="163">
        <f>S384*H384</f>
        <v>0</v>
      </c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R384" s="164" t="s">
        <v>193</v>
      </c>
      <c r="AT384" s="164" t="s">
        <v>189</v>
      </c>
      <c r="AU384" s="164" t="s">
        <v>90</v>
      </c>
      <c r="AY384" s="18" t="s">
        <v>187</v>
      </c>
      <c r="BE384" s="165">
        <f>IF(N384="základná",J384,0)</f>
        <v>0</v>
      </c>
      <c r="BF384" s="165">
        <f>IF(N384="znížená",J384,0)</f>
        <v>0</v>
      </c>
      <c r="BG384" s="165">
        <f>IF(N384="zákl. prenesená",J384,0)</f>
        <v>0</v>
      </c>
      <c r="BH384" s="165">
        <f>IF(N384="zníž. prenesená",J384,0)</f>
        <v>0</v>
      </c>
      <c r="BI384" s="165">
        <f>IF(N384="nulová",J384,0)</f>
        <v>0</v>
      </c>
      <c r="BJ384" s="18" t="s">
        <v>90</v>
      </c>
      <c r="BK384" s="166">
        <f>ROUND(I384*H384,3)</f>
        <v>0</v>
      </c>
      <c r="BL384" s="18" t="s">
        <v>193</v>
      </c>
      <c r="BM384" s="164" t="s">
        <v>510</v>
      </c>
    </row>
    <row r="385" spans="1:65" s="13" customFormat="1" ht="11.25">
      <c r="B385" s="167"/>
      <c r="D385" s="168" t="s">
        <v>195</v>
      </c>
      <c r="E385" s="169" t="s">
        <v>1</v>
      </c>
      <c r="F385" s="170" t="s">
        <v>511</v>
      </c>
      <c r="H385" s="169" t="s">
        <v>1</v>
      </c>
      <c r="I385" s="171"/>
      <c r="L385" s="167"/>
      <c r="M385" s="172"/>
      <c r="N385" s="173"/>
      <c r="O385" s="173"/>
      <c r="P385" s="173"/>
      <c r="Q385" s="173"/>
      <c r="R385" s="173"/>
      <c r="S385" s="173"/>
      <c r="T385" s="174"/>
      <c r="AT385" s="169" t="s">
        <v>195</v>
      </c>
      <c r="AU385" s="169" t="s">
        <v>90</v>
      </c>
      <c r="AV385" s="13" t="s">
        <v>83</v>
      </c>
      <c r="AW385" s="13" t="s">
        <v>30</v>
      </c>
      <c r="AX385" s="13" t="s">
        <v>75</v>
      </c>
      <c r="AY385" s="169" t="s">
        <v>187</v>
      </c>
    </row>
    <row r="386" spans="1:65" s="14" customFormat="1" ht="11.25">
      <c r="B386" s="175"/>
      <c r="D386" s="168" t="s">
        <v>195</v>
      </c>
      <c r="E386" s="176" t="s">
        <v>1</v>
      </c>
      <c r="F386" s="177" t="s">
        <v>512</v>
      </c>
      <c r="H386" s="178">
        <v>4.53</v>
      </c>
      <c r="I386" s="179"/>
      <c r="L386" s="175"/>
      <c r="M386" s="180"/>
      <c r="N386" s="181"/>
      <c r="O386" s="181"/>
      <c r="P386" s="181"/>
      <c r="Q386" s="181"/>
      <c r="R386" s="181"/>
      <c r="S386" s="181"/>
      <c r="T386" s="182"/>
      <c r="AT386" s="176" t="s">
        <v>195</v>
      </c>
      <c r="AU386" s="176" t="s">
        <v>90</v>
      </c>
      <c r="AV386" s="14" t="s">
        <v>90</v>
      </c>
      <c r="AW386" s="14" t="s">
        <v>30</v>
      </c>
      <c r="AX386" s="14" t="s">
        <v>75</v>
      </c>
      <c r="AY386" s="176" t="s">
        <v>187</v>
      </c>
    </row>
    <row r="387" spans="1:65" s="14" customFormat="1" ht="11.25">
      <c r="B387" s="175"/>
      <c r="D387" s="168" t="s">
        <v>195</v>
      </c>
      <c r="E387" s="176" t="s">
        <v>1</v>
      </c>
      <c r="F387" s="177" t="s">
        <v>513</v>
      </c>
      <c r="H387" s="178">
        <v>1.8</v>
      </c>
      <c r="I387" s="179"/>
      <c r="L387" s="175"/>
      <c r="M387" s="180"/>
      <c r="N387" s="181"/>
      <c r="O387" s="181"/>
      <c r="P387" s="181"/>
      <c r="Q387" s="181"/>
      <c r="R387" s="181"/>
      <c r="S387" s="181"/>
      <c r="T387" s="182"/>
      <c r="AT387" s="176" t="s">
        <v>195</v>
      </c>
      <c r="AU387" s="176" t="s">
        <v>90</v>
      </c>
      <c r="AV387" s="14" t="s">
        <v>90</v>
      </c>
      <c r="AW387" s="14" t="s">
        <v>30</v>
      </c>
      <c r="AX387" s="14" t="s">
        <v>75</v>
      </c>
      <c r="AY387" s="176" t="s">
        <v>187</v>
      </c>
    </row>
    <row r="388" spans="1:65" s="14" customFormat="1" ht="11.25">
      <c r="B388" s="175"/>
      <c r="D388" s="168" t="s">
        <v>195</v>
      </c>
      <c r="E388" s="176" t="s">
        <v>1</v>
      </c>
      <c r="F388" s="177" t="s">
        <v>514</v>
      </c>
      <c r="H388" s="178">
        <v>0.36</v>
      </c>
      <c r="I388" s="179"/>
      <c r="L388" s="175"/>
      <c r="M388" s="180"/>
      <c r="N388" s="181"/>
      <c r="O388" s="181"/>
      <c r="P388" s="181"/>
      <c r="Q388" s="181"/>
      <c r="R388" s="181"/>
      <c r="S388" s="181"/>
      <c r="T388" s="182"/>
      <c r="AT388" s="176" t="s">
        <v>195</v>
      </c>
      <c r="AU388" s="176" t="s">
        <v>90</v>
      </c>
      <c r="AV388" s="14" t="s">
        <v>90</v>
      </c>
      <c r="AW388" s="14" t="s">
        <v>30</v>
      </c>
      <c r="AX388" s="14" t="s">
        <v>75</v>
      </c>
      <c r="AY388" s="176" t="s">
        <v>187</v>
      </c>
    </row>
    <row r="389" spans="1:65" s="15" customFormat="1" ht="11.25">
      <c r="B389" s="183"/>
      <c r="D389" s="168" t="s">
        <v>195</v>
      </c>
      <c r="E389" s="184" t="s">
        <v>128</v>
      </c>
      <c r="F389" s="185" t="s">
        <v>231</v>
      </c>
      <c r="H389" s="186">
        <v>6.69</v>
      </c>
      <c r="I389" s="187"/>
      <c r="L389" s="183"/>
      <c r="M389" s="188"/>
      <c r="N389" s="189"/>
      <c r="O389" s="189"/>
      <c r="P389" s="189"/>
      <c r="Q389" s="189"/>
      <c r="R389" s="189"/>
      <c r="S389" s="189"/>
      <c r="T389" s="190"/>
      <c r="AT389" s="184" t="s">
        <v>195</v>
      </c>
      <c r="AU389" s="184" t="s">
        <v>90</v>
      </c>
      <c r="AV389" s="15" t="s">
        <v>193</v>
      </c>
      <c r="AW389" s="15" t="s">
        <v>30</v>
      </c>
      <c r="AX389" s="15" t="s">
        <v>83</v>
      </c>
      <c r="AY389" s="184" t="s">
        <v>187</v>
      </c>
    </row>
    <row r="390" spans="1:65" s="2" customFormat="1" ht="24.2" customHeight="1">
      <c r="A390" s="33"/>
      <c r="B390" s="152"/>
      <c r="C390" s="153" t="s">
        <v>515</v>
      </c>
      <c r="D390" s="153" t="s">
        <v>189</v>
      </c>
      <c r="E390" s="154" t="s">
        <v>516</v>
      </c>
      <c r="F390" s="155" t="s">
        <v>517</v>
      </c>
      <c r="G390" s="156" t="s">
        <v>518</v>
      </c>
      <c r="H390" s="157">
        <v>1</v>
      </c>
      <c r="I390" s="158"/>
      <c r="J390" s="157">
        <f>ROUND(I390*H390,3)</f>
        <v>0</v>
      </c>
      <c r="K390" s="159"/>
      <c r="L390" s="34"/>
      <c r="M390" s="160" t="s">
        <v>1</v>
      </c>
      <c r="N390" s="161" t="s">
        <v>41</v>
      </c>
      <c r="O390" s="62"/>
      <c r="P390" s="162">
        <f>O390*H390</f>
        <v>0</v>
      </c>
      <c r="Q390" s="162">
        <v>2.1000000000000001E-2</v>
      </c>
      <c r="R390" s="162">
        <f>Q390*H390</f>
        <v>2.1000000000000001E-2</v>
      </c>
      <c r="S390" s="162">
        <v>0</v>
      </c>
      <c r="T390" s="163">
        <f>S390*H390</f>
        <v>0</v>
      </c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R390" s="164" t="s">
        <v>193</v>
      </c>
      <c r="AT390" s="164" t="s">
        <v>189</v>
      </c>
      <c r="AU390" s="164" t="s">
        <v>90</v>
      </c>
      <c r="AY390" s="18" t="s">
        <v>187</v>
      </c>
      <c r="BE390" s="165">
        <f>IF(N390="základná",J390,0)</f>
        <v>0</v>
      </c>
      <c r="BF390" s="165">
        <f>IF(N390="znížená",J390,0)</f>
        <v>0</v>
      </c>
      <c r="BG390" s="165">
        <f>IF(N390="zákl. prenesená",J390,0)</f>
        <v>0</v>
      </c>
      <c r="BH390" s="165">
        <f>IF(N390="zníž. prenesená",J390,0)</f>
        <v>0</v>
      </c>
      <c r="BI390" s="165">
        <f>IF(N390="nulová",J390,0)</f>
        <v>0</v>
      </c>
      <c r="BJ390" s="18" t="s">
        <v>90</v>
      </c>
      <c r="BK390" s="166">
        <f>ROUND(I390*H390,3)</f>
        <v>0</v>
      </c>
      <c r="BL390" s="18" t="s">
        <v>193</v>
      </c>
      <c r="BM390" s="164" t="s">
        <v>519</v>
      </c>
    </row>
    <row r="391" spans="1:65" s="12" customFormat="1" ht="22.9" customHeight="1">
      <c r="B391" s="139"/>
      <c r="D391" s="140" t="s">
        <v>74</v>
      </c>
      <c r="E391" s="150" t="s">
        <v>237</v>
      </c>
      <c r="F391" s="150" t="s">
        <v>520</v>
      </c>
      <c r="I391" s="142"/>
      <c r="J391" s="151">
        <f>BK391</f>
        <v>0</v>
      </c>
      <c r="L391" s="139"/>
      <c r="M391" s="144"/>
      <c r="N391" s="145"/>
      <c r="O391" s="145"/>
      <c r="P391" s="146">
        <f>SUM(P392:P664)</f>
        <v>0</v>
      </c>
      <c r="Q391" s="145"/>
      <c r="R391" s="146">
        <f>SUM(R392:R664)</f>
        <v>12.322953660000001</v>
      </c>
      <c r="S391" s="145"/>
      <c r="T391" s="147">
        <f>SUM(T392:T664)</f>
        <v>150.64938642999999</v>
      </c>
      <c r="AR391" s="140" t="s">
        <v>83</v>
      </c>
      <c r="AT391" s="148" t="s">
        <v>74</v>
      </c>
      <c r="AU391" s="148" t="s">
        <v>83</v>
      </c>
      <c r="AY391" s="140" t="s">
        <v>187</v>
      </c>
      <c r="BK391" s="149">
        <f>SUM(BK392:BK664)</f>
        <v>0</v>
      </c>
    </row>
    <row r="392" spans="1:65" s="2" customFormat="1" ht="37.9" customHeight="1">
      <c r="A392" s="33"/>
      <c r="B392" s="152"/>
      <c r="C392" s="153" t="s">
        <v>521</v>
      </c>
      <c r="D392" s="153" t="s">
        <v>189</v>
      </c>
      <c r="E392" s="154" t="s">
        <v>522</v>
      </c>
      <c r="F392" s="155" t="s">
        <v>523</v>
      </c>
      <c r="G392" s="156" t="s">
        <v>524</v>
      </c>
      <c r="H392" s="157">
        <v>25.324999999999999</v>
      </c>
      <c r="I392" s="158"/>
      <c r="J392" s="157">
        <f>ROUND(I392*H392,3)</f>
        <v>0</v>
      </c>
      <c r="K392" s="159"/>
      <c r="L392" s="34"/>
      <c r="M392" s="160" t="s">
        <v>1</v>
      </c>
      <c r="N392" s="161" t="s">
        <v>41</v>
      </c>
      <c r="O392" s="62"/>
      <c r="P392" s="162">
        <f>O392*H392</f>
        <v>0</v>
      </c>
      <c r="Q392" s="162">
        <v>9.8530000000000006E-2</v>
      </c>
      <c r="R392" s="162">
        <f>Q392*H392</f>
        <v>2.4952722500000002</v>
      </c>
      <c r="S392" s="162">
        <v>0</v>
      </c>
      <c r="T392" s="163">
        <f>S392*H392</f>
        <v>0</v>
      </c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R392" s="164" t="s">
        <v>193</v>
      </c>
      <c r="AT392" s="164" t="s">
        <v>189</v>
      </c>
      <c r="AU392" s="164" t="s">
        <v>90</v>
      </c>
      <c r="AY392" s="18" t="s">
        <v>187</v>
      </c>
      <c r="BE392" s="165">
        <f>IF(N392="základná",J392,0)</f>
        <v>0</v>
      </c>
      <c r="BF392" s="165">
        <f>IF(N392="znížená",J392,0)</f>
        <v>0</v>
      </c>
      <c r="BG392" s="165">
        <f>IF(N392="zákl. prenesená",J392,0)</f>
        <v>0</v>
      </c>
      <c r="BH392" s="165">
        <f>IF(N392="zníž. prenesená",J392,0)</f>
        <v>0</v>
      </c>
      <c r="BI392" s="165">
        <f>IF(N392="nulová",J392,0)</f>
        <v>0</v>
      </c>
      <c r="BJ392" s="18" t="s">
        <v>90</v>
      </c>
      <c r="BK392" s="166">
        <f>ROUND(I392*H392,3)</f>
        <v>0</v>
      </c>
      <c r="BL392" s="18" t="s">
        <v>193</v>
      </c>
      <c r="BM392" s="164" t="s">
        <v>525</v>
      </c>
    </row>
    <row r="393" spans="1:65" s="13" customFormat="1" ht="11.25">
      <c r="B393" s="167"/>
      <c r="D393" s="168" t="s">
        <v>195</v>
      </c>
      <c r="E393" s="169" t="s">
        <v>1</v>
      </c>
      <c r="F393" s="170" t="s">
        <v>526</v>
      </c>
      <c r="H393" s="169" t="s">
        <v>1</v>
      </c>
      <c r="I393" s="171"/>
      <c r="L393" s="167"/>
      <c r="M393" s="172"/>
      <c r="N393" s="173"/>
      <c r="O393" s="173"/>
      <c r="P393" s="173"/>
      <c r="Q393" s="173"/>
      <c r="R393" s="173"/>
      <c r="S393" s="173"/>
      <c r="T393" s="174"/>
      <c r="AT393" s="169" t="s">
        <v>195</v>
      </c>
      <c r="AU393" s="169" t="s">
        <v>90</v>
      </c>
      <c r="AV393" s="13" t="s">
        <v>83</v>
      </c>
      <c r="AW393" s="13" t="s">
        <v>30</v>
      </c>
      <c r="AX393" s="13" t="s">
        <v>75</v>
      </c>
      <c r="AY393" s="169" t="s">
        <v>187</v>
      </c>
    </row>
    <row r="394" spans="1:65" s="14" customFormat="1" ht="11.25">
      <c r="B394" s="175"/>
      <c r="D394" s="168" t="s">
        <v>195</v>
      </c>
      <c r="E394" s="176" t="s">
        <v>1</v>
      </c>
      <c r="F394" s="177" t="s">
        <v>527</v>
      </c>
      <c r="H394" s="178">
        <v>25.324999999999999</v>
      </c>
      <c r="I394" s="179"/>
      <c r="L394" s="175"/>
      <c r="M394" s="180"/>
      <c r="N394" s="181"/>
      <c r="O394" s="181"/>
      <c r="P394" s="181"/>
      <c r="Q394" s="181"/>
      <c r="R394" s="181"/>
      <c r="S394" s="181"/>
      <c r="T394" s="182"/>
      <c r="AT394" s="176" t="s">
        <v>195</v>
      </c>
      <c r="AU394" s="176" t="s">
        <v>90</v>
      </c>
      <c r="AV394" s="14" t="s">
        <v>90</v>
      </c>
      <c r="AW394" s="14" t="s">
        <v>30</v>
      </c>
      <c r="AX394" s="14" t="s">
        <v>75</v>
      </c>
      <c r="AY394" s="176" t="s">
        <v>187</v>
      </c>
    </row>
    <row r="395" spans="1:65" s="15" customFormat="1" ht="11.25">
      <c r="B395" s="183"/>
      <c r="D395" s="168" t="s">
        <v>195</v>
      </c>
      <c r="E395" s="184" t="s">
        <v>1</v>
      </c>
      <c r="F395" s="185" t="s">
        <v>231</v>
      </c>
      <c r="H395" s="186">
        <v>25.324999999999999</v>
      </c>
      <c r="I395" s="187"/>
      <c r="L395" s="183"/>
      <c r="M395" s="188"/>
      <c r="N395" s="189"/>
      <c r="O395" s="189"/>
      <c r="P395" s="189"/>
      <c r="Q395" s="189"/>
      <c r="R395" s="189"/>
      <c r="S395" s="189"/>
      <c r="T395" s="190"/>
      <c r="AT395" s="184" t="s">
        <v>195</v>
      </c>
      <c r="AU395" s="184" t="s">
        <v>90</v>
      </c>
      <c r="AV395" s="15" t="s">
        <v>193</v>
      </c>
      <c r="AW395" s="15" t="s">
        <v>30</v>
      </c>
      <c r="AX395" s="15" t="s">
        <v>83</v>
      </c>
      <c r="AY395" s="184" t="s">
        <v>187</v>
      </c>
    </row>
    <row r="396" spans="1:65" s="2" customFormat="1" ht="24.2" customHeight="1">
      <c r="A396" s="33"/>
      <c r="B396" s="152"/>
      <c r="C396" s="199" t="s">
        <v>528</v>
      </c>
      <c r="D396" s="199" t="s">
        <v>529</v>
      </c>
      <c r="E396" s="200" t="s">
        <v>530</v>
      </c>
      <c r="F396" s="201" t="s">
        <v>531</v>
      </c>
      <c r="G396" s="202" t="s">
        <v>240</v>
      </c>
      <c r="H396" s="203">
        <v>25.577999999999999</v>
      </c>
      <c r="I396" s="204"/>
      <c r="J396" s="203">
        <f>ROUND(I396*H396,3)</f>
        <v>0</v>
      </c>
      <c r="K396" s="205"/>
      <c r="L396" s="206"/>
      <c r="M396" s="207" t="s">
        <v>1</v>
      </c>
      <c r="N396" s="208" t="s">
        <v>41</v>
      </c>
      <c r="O396" s="62"/>
      <c r="P396" s="162">
        <f>O396*H396</f>
        <v>0</v>
      </c>
      <c r="Q396" s="162">
        <v>2.35E-2</v>
      </c>
      <c r="R396" s="162">
        <f>Q396*H396</f>
        <v>0.60108300000000003</v>
      </c>
      <c r="S396" s="162">
        <v>0</v>
      </c>
      <c r="T396" s="163">
        <f>S396*H396</f>
        <v>0</v>
      </c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R396" s="164" t="s">
        <v>232</v>
      </c>
      <c r="AT396" s="164" t="s">
        <v>529</v>
      </c>
      <c r="AU396" s="164" t="s">
        <v>90</v>
      </c>
      <c r="AY396" s="18" t="s">
        <v>187</v>
      </c>
      <c r="BE396" s="165">
        <f>IF(N396="základná",J396,0)</f>
        <v>0</v>
      </c>
      <c r="BF396" s="165">
        <f>IF(N396="znížená",J396,0)</f>
        <v>0</v>
      </c>
      <c r="BG396" s="165">
        <f>IF(N396="zákl. prenesená",J396,0)</f>
        <v>0</v>
      </c>
      <c r="BH396" s="165">
        <f>IF(N396="zníž. prenesená",J396,0)</f>
        <v>0</v>
      </c>
      <c r="BI396" s="165">
        <f>IF(N396="nulová",J396,0)</f>
        <v>0</v>
      </c>
      <c r="BJ396" s="18" t="s">
        <v>90</v>
      </c>
      <c r="BK396" s="166">
        <f>ROUND(I396*H396,3)</f>
        <v>0</v>
      </c>
      <c r="BL396" s="18" t="s">
        <v>193</v>
      </c>
      <c r="BM396" s="164" t="s">
        <v>532</v>
      </c>
    </row>
    <row r="397" spans="1:65" s="14" customFormat="1" ht="11.25">
      <c r="B397" s="175"/>
      <c r="D397" s="168" t="s">
        <v>195</v>
      </c>
      <c r="F397" s="177" t="s">
        <v>533</v>
      </c>
      <c r="H397" s="178">
        <v>25.577999999999999</v>
      </c>
      <c r="I397" s="179"/>
      <c r="L397" s="175"/>
      <c r="M397" s="180"/>
      <c r="N397" s="181"/>
      <c r="O397" s="181"/>
      <c r="P397" s="181"/>
      <c r="Q397" s="181"/>
      <c r="R397" s="181"/>
      <c r="S397" s="181"/>
      <c r="T397" s="182"/>
      <c r="AT397" s="176" t="s">
        <v>195</v>
      </c>
      <c r="AU397" s="176" t="s">
        <v>90</v>
      </c>
      <c r="AV397" s="14" t="s">
        <v>90</v>
      </c>
      <c r="AW397" s="14" t="s">
        <v>3</v>
      </c>
      <c r="AX397" s="14" t="s">
        <v>83</v>
      </c>
      <c r="AY397" s="176" t="s">
        <v>187</v>
      </c>
    </row>
    <row r="398" spans="1:65" s="2" customFormat="1" ht="24.2" customHeight="1">
      <c r="A398" s="33"/>
      <c r="B398" s="152"/>
      <c r="C398" s="153" t="s">
        <v>534</v>
      </c>
      <c r="D398" s="153" t="s">
        <v>189</v>
      </c>
      <c r="E398" s="154" t="s">
        <v>535</v>
      </c>
      <c r="F398" s="155" t="s">
        <v>536</v>
      </c>
      <c r="G398" s="156" t="s">
        <v>192</v>
      </c>
      <c r="H398" s="157">
        <v>483.17700000000002</v>
      </c>
      <c r="I398" s="158"/>
      <c r="J398" s="157">
        <f>ROUND(I398*H398,3)</f>
        <v>0</v>
      </c>
      <c r="K398" s="159"/>
      <c r="L398" s="34"/>
      <c r="M398" s="160" t="s">
        <v>1</v>
      </c>
      <c r="N398" s="161" t="s">
        <v>41</v>
      </c>
      <c r="O398" s="62"/>
      <c r="P398" s="162">
        <f>O398*H398</f>
        <v>0</v>
      </c>
      <c r="Q398" s="162">
        <v>1.653E-2</v>
      </c>
      <c r="R398" s="162">
        <f>Q398*H398</f>
        <v>7.9869158100000002</v>
      </c>
      <c r="S398" s="162">
        <v>0</v>
      </c>
      <c r="T398" s="163">
        <f>S398*H398</f>
        <v>0</v>
      </c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R398" s="164" t="s">
        <v>193</v>
      </c>
      <c r="AT398" s="164" t="s">
        <v>189</v>
      </c>
      <c r="AU398" s="164" t="s">
        <v>90</v>
      </c>
      <c r="AY398" s="18" t="s">
        <v>187</v>
      </c>
      <c r="BE398" s="165">
        <f>IF(N398="základná",J398,0)</f>
        <v>0</v>
      </c>
      <c r="BF398" s="165">
        <f>IF(N398="znížená",J398,0)</f>
        <v>0</v>
      </c>
      <c r="BG398" s="165">
        <f>IF(N398="zákl. prenesená",J398,0)</f>
        <v>0</v>
      </c>
      <c r="BH398" s="165">
        <f>IF(N398="zníž. prenesená",J398,0)</f>
        <v>0</v>
      </c>
      <c r="BI398" s="165">
        <f>IF(N398="nulová",J398,0)</f>
        <v>0</v>
      </c>
      <c r="BJ398" s="18" t="s">
        <v>90</v>
      </c>
      <c r="BK398" s="166">
        <f>ROUND(I398*H398,3)</f>
        <v>0</v>
      </c>
      <c r="BL398" s="18" t="s">
        <v>193</v>
      </c>
      <c r="BM398" s="164" t="s">
        <v>537</v>
      </c>
    </row>
    <row r="399" spans="1:65" s="13" customFormat="1" ht="11.25">
      <c r="B399" s="167"/>
      <c r="D399" s="168" t="s">
        <v>195</v>
      </c>
      <c r="E399" s="169" t="s">
        <v>1</v>
      </c>
      <c r="F399" s="170" t="s">
        <v>538</v>
      </c>
      <c r="H399" s="169" t="s">
        <v>1</v>
      </c>
      <c r="I399" s="171"/>
      <c r="L399" s="167"/>
      <c r="M399" s="172"/>
      <c r="N399" s="173"/>
      <c r="O399" s="173"/>
      <c r="P399" s="173"/>
      <c r="Q399" s="173"/>
      <c r="R399" s="173"/>
      <c r="S399" s="173"/>
      <c r="T399" s="174"/>
      <c r="AT399" s="169" t="s">
        <v>195</v>
      </c>
      <c r="AU399" s="169" t="s">
        <v>90</v>
      </c>
      <c r="AV399" s="13" t="s">
        <v>83</v>
      </c>
      <c r="AW399" s="13" t="s">
        <v>30</v>
      </c>
      <c r="AX399" s="13" t="s">
        <v>75</v>
      </c>
      <c r="AY399" s="169" t="s">
        <v>187</v>
      </c>
    </row>
    <row r="400" spans="1:65" s="14" customFormat="1" ht="11.25">
      <c r="B400" s="175"/>
      <c r="D400" s="168" t="s">
        <v>195</v>
      </c>
      <c r="E400" s="176" t="s">
        <v>1</v>
      </c>
      <c r="F400" s="177" t="s">
        <v>539</v>
      </c>
      <c r="H400" s="178">
        <v>425.28800000000001</v>
      </c>
      <c r="I400" s="179"/>
      <c r="L400" s="175"/>
      <c r="M400" s="180"/>
      <c r="N400" s="181"/>
      <c r="O400" s="181"/>
      <c r="P400" s="181"/>
      <c r="Q400" s="181"/>
      <c r="R400" s="181"/>
      <c r="S400" s="181"/>
      <c r="T400" s="182"/>
      <c r="AT400" s="176" t="s">
        <v>195</v>
      </c>
      <c r="AU400" s="176" t="s">
        <v>90</v>
      </c>
      <c r="AV400" s="14" t="s">
        <v>90</v>
      </c>
      <c r="AW400" s="14" t="s">
        <v>30</v>
      </c>
      <c r="AX400" s="14" t="s">
        <v>75</v>
      </c>
      <c r="AY400" s="176" t="s">
        <v>187</v>
      </c>
    </row>
    <row r="401" spans="1:65" s="13" customFormat="1" ht="11.25">
      <c r="B401" s="167"/>
      <c r="D401" s="168" t="s">
        <v>195</v>
      </c>
      <c r="E401" s="169" t="s">
        <v>1</v>
      </c>
      <c r="F401" s="170" t="s">
        <v>228</v>
      </c>
      <c r="H401" s="169" t="s">
        <v>1</v>
      </c>
      <c r="I401" s="171"/>
      <c r="L401" s="167"/>
      <c r="M401" s="172"/>
      <c r="N401" s="173"/>
      <c r="O401" s="173"/>
      <c r="P401" s="173"/>
      <c r="Q401" s="173"/>
      <c r="R401" s="173"/>
      <c r="S401" s="173"/>
      <c r="T401" s="174"/>
      <c r="AT401" s="169" t="s">
        <v>195</v>
      </c>
      <c r="AU401" s="169" t="s">
        <v>90</v>
      </c>
      <c r="AV401" s="13" t="s">
        <v>83</v>
      </c>
      <c r="AW401" s="13" t="s">
        <v>30</v>
      </c>
      <c r="AX401" s="13" t="s">
        <v>75</v>
      </c>
      <c r="AY401" s="169" t="s">
        <v>187</v>
      </c>
    </row>
    <row r="402" spans="1:65" s="14" customFormat="1" ht="11.25">
      <c r="B402" s="175"/>
      <c r="D402" s="168" t="s">
        <v>195</v>
      </c>
      <c r="E402" s="176" t="s">
        <v>1</v>
      </c>
      <c r="F402" s="177" t="s">
        <v>540</v>
      </c>
      <c r="H402" s="178">
        <v>57.889000000000003</v>
      </c>
      <c r="I402" s="179"/>
      <c r="L402" s="175"/>
      <c r="M402" s="180"/>
      <c r="N402" s="181"/>
      <c r="O402" s="181"/>
      <c r="P402" s="181"/>
      <c r="Q402" s="181"/>
      <c r="R402" s="181"/>
      <c r="S402" s="181"/>
      <c r="T402" s="182"/>
      <c r="AT402" s="176" t="s">
        <v>195</v>
      </c>
      <c r="AU402" s="176" t="s">
        <v>90</v>
      </c>
      <c r="AV402" s="14" t="s">
        <v>90</v>
      </c>
      <c r="AW402" s="14" t="s">
        <v>30</v>
      </c>
      <c r="AX402" s="14" t="s">
        <v>75</v>
      </c>
      <c r="AY402" s="176" t="s">
        <v>187</v>
      </c>
    </row>
    <row r="403" spans="1:65" s="15" customFormat="1" ht="11.25">
      <c r="B403" s="183"/>
      <c r="D403" s="168" t="s">
        <v>195</v>
      </c>
      <c r="E403" s="184" t="s">
        <v>120</v>
      </c>
      <c r="F403" s="185" t="s">
        <v>231</v>
      </c>
      <c r="H403" s="186">
        <v>483.17700000000002</v>
      </c>
      <c r="I403" s="187"/>
      <c r="L403" s="183"/>
      <c r="M403" s="188"/>
      <c r="N403" s="189"/>
      <c r="O403" s="189"/>
      <c r="P403" s="189"/>
      <c r="Q403" s="189"/>
      <c r="R403" s="189"/>
      <c r="S403" s="189"/>
      <c r="T403" s="190"/>
      <c r="AT403" s="184" t="s">
        <v>195</v>
      </c>
      <c r="AU403" s="184" t="s">
        <v>90</v>
      </c>
      <c r="AV403" s="15" t="s">
        <v>193</v>
      </c>
      <c r="AW403" s="15" t="s">
        <v>30</v>
      </c>
      <c r="AX403" s="15" t="s">
        <v>83</v>
      </c>
      <c r="AY403" s="184" t="s">
        <v>187</v>
      </c>
    </row>
    <row r="404" spans="1:65" s="2" customFormat="1" ht="24.2" customHeight="1">
      <c r="A404" s="33"/>
      <c r="B404" s="152"/>
      <c r="C404" s="153" t="s">
        <v>541</v>
      </c>
      <c r="D404" s="153" t="s">
        <v>189</v>
      </c>
      <c r="E404" s="154" t="s">
        <v>542</v>
      </c>
      <c r="F404" s="155" t="s">
        <v>543</v>
      </c>
      <c r="G404" s="156" t="s">
        <v>192</v>
      </c>
      <c r="H404" s="157">
        <v>483.17700000000002</v>
      </c>
      <c r="I404" s="158"/>
      <c r="J404" s="157">
        <f>ROUND(I404*H404,3)</f>
        <v>0</v>
      </c>
      <c r="K404" s="159"/>
      <c r="L404" s="34"/>
      <c r="M404" s="160" t="s">
        <v>1</v>
      </c>
      <c r="N404" s="161" t="s">
        <v>41</v>
      </c>
      <c r="O404" s="62"/>
      <c r="P404" s="162">
        <f>O404*H404</f>
        <v>0</v>
      </c>
      <c r="Q404" s="162">
        <v>0</v>
      </c>
      <c r="R404" s="162">
        <f>Q404*H404</f>
        <v>0</v>
      </c>
      <c r="S404" s="162">
        <v>0</v>
      </c>
      <c r="T404" s="163">
        <f>S404*H404</f>
        <v>0</v>
      </c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R404" s="164" t="s">
        <v>193</v>
      </c>
      <c r="AT404" s="164" t="s">
        <v>189</v>
      </c>
      <c r="AU404" s="164" t="s">
        <v>90</v>
      </c>
      <c r="AY404" s="18" t="s">
        <v>187</v>
      </c>
      <c r="BE404" s="165">
        <f>IF(N404="základná",J404,0)</f>
        <v>0</v>
      </c>
      <c r="BF404" s="165">
        <f>IF(N404="znížená",J404,0)</f>
        <v>0</v>
      </c>
      <c r="BG404" s="165">
        <f>IF(N404="zákl. prenesená",J404,0)</f>
        <v>0</v>
      </c>
      <c r="BH404" s="165">
        <f>IF(N404="zníž. prenesená",J404,0)</f>
        <v>0</v>
      </c>
      <c r="BI404" s="165">
        <f>IF(N404="nulová",J404,0)</f>
        <v>0</v>
      </c>
      <c r="BJ404" s="18" t="s">
        <v>90</v>
      </c>
      <c r="BK404" s="166">
        <f>ROUND(I404*H404,3)</f>
        <v>0</v>
      </c>
      <c r="BL404" s="18" t="s">
        <v>193</v>
      </c>
      <c r="BM404" s="164" t="s">
        <v>544</v>
      </c>
    </row>
    <row r="405" spans="1:65" s="14" customFormat="1" ht="11.25">
      <c r="B405" s="175"/>
      <c r="D405" s="168" t="s">
        <v>195</v>
      </c>
      <c r="E405" s="176" t="s">
        <v>1</v>
      </c>
      <c r="F405" s="177" t="s">
        <v>120</v>
      </c>
      <c r="H405" s="178">
        <v>483.17700000000002</v>
      </c>
      <c r="I405" s="179"/>
      <c r="L405" s="175"/>
      <c r="M405" s="180"/>
      <c r="N405" s="181"/>
      <c r="O405" s="181"/>
      <c r="P405" s="181"/>
      <c r="Q405" s="181"/>
      <c r="R405" s="181"/>
      <c r="S405" s="181"/>
      <c r="T405" s="182"/>
      <c r="AT405" s="176" t="s">
        <v>195</v>
      </c>
      <c r="AU405" s="176" t="s">
        <v>90</v>
      </c>
      <c r="AV405" s="14" t="s">
        <v>90</v>
      </c>
      <c r="AW405" s="14" t="s">
        <v>30</v>
      </c>
      <c r="AX405" s="14" t="s">
        <v>83</v>
      </c>
      <c r="AY405" s="176" t="s">
        <v>187</v>
      </c>
    </row>
    <row r="406" spans="1:65" s="2" customFormat="1" ht="37.9" customHeight="1">
      <c r="A406" s="33"/>
      <c r="B406" s="152"/>
      <c r="C406" s="153" t="s">
        <v>545</v>
      </c>
      <c r="D406" s="153" t="s">
        <v>189</v>
      </c>
      <c r="E406" s="154" t="s">
        <v>546</v>
      </c>
      <c r="F406" s="155" t="s">
        <v>547</v>
      </c>
      <c r="G406" s="156" t="s">
        <v>192</v>
      </c>
      <c r="H406" s="157">
        <v>966.35400000000004</v>
      </c>
      <c r="I406" s="158"/>
      <c r="J406" s="157">
        <f>ROUND(I406*H406,3)</f>
        <v>0</v>
      </c>
      <c r="K406" s="159"/>
      <c r="L406" s="34"/>
      <c r="M406" s="160" t="s">
        <v>1</v>
      </c>
      <c r="N406" s="161" t="s">
        <v>41</v>
      </c>
      <c r="O406" s="62"/>
      <c r="P406" s="162">
        <f>O406*H406</f>
        <v>0</v>
      </c>
      <c r="Q406" s="162">
        <v>0</v>
      </c>
      <c r="R406" s="162">
        <f>Q406*H406</f>
        <v>0</v>
      </c>
      <c r="S406" s="162">
        <v>0</v>
      </c>
      <c r="T406" s="163">
        <f>S406*H406</f>
        <v>0</v>
      </c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R406" s="164" t="s">
        <v>193</v>
      </c>
      <c r="AT406" s="164" t="s">
        <v>189</v>
      </c>
      <c r="AU406" s="164" t="s">
        <v>90</v>
      </c>
      <c r="AY406" s="18" t="s">
        <v>187</v>
      </c>
      <c r="BE406" s="165">
        <f>IF(N406="základná",J406,0)</f>
        <v>0</v>
      </c>
      <c r="BF406" s="165">
        <f>IF(N406="znížená",J406,0)</f>
        <v>0</v>
      </c>
      <c r="BG406" s="165">
        <f>IF(N406="zákl. prenesená",J406,0)</f>
        <v>0</v>
      </c>
      <c r="BH406" s="165">
        <f>IF(N406="zníž. prenesená",J406,0)</f>
        <v>0</v>
      </c>
      <c r="BI406" s="165">
        <f>IF(N406="nulová",J406,0)</f>
        <v>0</v>
      </c>
      <c r="BJ406" s="18" t="s">
        <v>90</v>
      </c>
      <c r="BK406" s="166">
        <f>ROUND(I406*H406,3)</f>
        <v>0</v>
      </c>
      <c r="BL406" s="18" t="s">
        <v>193</v>
      </c>
      <c r="BM406" s="164" t="s">
        <v>548</v>
      </c>
    </row>
    <row r="407" spans="1:65" s="14" customFormat="1" ht="11.25">
      <c r="B407" s="175"/>
      <c r="D407" s="168" t="s">
        <v>195</v>
      </c>
      <c r="E407" s="176" t="s">
        <v>1</v>
      </c>
      <c r="F407" s="177" t="s">
        <v>549</v>
      </c>
      <c r="H407" s="178">
        <v>966.35400000000004</v>
      </c>
      <c r="I407" s="179"/>
      <c r="L407" s="175"/>
      <c r="M407" s="180"/>
      <c r="N407" s="181"/>
      <c r="O407" s="181"/>
      <c r="P407" s="181"/>
      <c r="Q407" s="181"/>
      <c r="R407" s="181"/>
      <c r="S407" s="181"/>
      <c r="T407" s="182"/>
      <c r="AT407" s="176" t="s">
        <v>195</v>
      </c>
      <c r="AU407" s="176" t="s">
        <v>90</v>
      </c>
      <c r="AV407" s="14" t="s">
        <v>90</v>
      </c>
      <c r="AW407" s="14" t="s">
        <v>30</v>
      </c>
      <c r="AX407" s="14" t="s">
        <v>83</v>
      </c>
      <c r="AY407" s="176" t="s">
        <v>187</v>
      </c>
    </row>
    <row r="408" spans="1:65" s="2" customFormat="1" ht="24.2" customHeight="1">
      <c r="A408" s="33"/>
      <c r="B408" s="152"/>
      <c r="C408" s="153" t="s">
        <v>550</v>
      </c>
      <c r="D408" s="153" t="s">
        <v>189</v>
      </c>
      <c r="E408" s="154" t="s">
        <v>551</v>
      </c>
      <c r="F408" s="155" t="s">
        <v>552</v>
      </c>
      <c r="G408" s="156" t="s">
        <v>192</v>
      </c>
      <c r="H408" s="157">
        <v>82.6</v>
      </c>
      <c r="I408" s="158"/>
      <c r="J408" s="157">
        <f>ROUND(I408*H408,3)</f>
        <v>0</v>
      </c>
      <c r="K408" s="159"/>
      <c r="L408" s="34"/>
      <c r="M408" s="160" t="s">
        <v>1</v>
      </c>
      <c r="N408" s="161" t="s">
        <v>41</v>
      </c>
      <c r="O408" s="62"/>
      <c r="P408" s="162">
        <f>O408*H408</f>
        <v>0</v>
      </c>
      <c r="Q408" s="162">
        <v>1.5299999999999999E-3</v>
      </c>
      <c r="R408" s="162">
        <f>Q408*H408</f>
        <v>0.12637799999999999</v>
      </c>
      <c r="S408" s="162">
        <v>0</v>
      </c>
      <c r="T408" s="163">
        <f>S408*H408</f>
        <v>0</v>
      </c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R408" s="164" t="s">
        <v>193</v>
      </c>
      <c r="AT408" s="164" t="s">
        <v>189</v>
      </c>
      <c r="AU408" s="164" t="s">
        <v>90</v>
      </c>
      <c r="AY408" s="18" t="s">
        <v>187</v>
      </c>
      <c r="BE408" s="165">
        <f>IF(N408="základná",J408,0)</f>
        <v>0</v>
      </c>
      <c r="BF408" s="165">
        <f>IF(N408="znížená",J408,0)</f>
        <v>0</v>
      </c>
      <c r="BG408" s="165">
        <f>IF(N408="zákl. prenesená",J408,0)</f>
        <v>0</v>
      </c>
      <c r="BH408" s="165">
        <f>IF(N408="zníž. prenesená",J408,0)</f>
        <v>0</v>
      </c>
      <c r="BI408" s="165">
        <f>IF(N408="nulová",J408,0)</f>
        <v>0</v>
      </c>
      <c r="BJ408" s="18" t="s">
        <v>90</v>
      </c>
      <c r="BK408" s="166">
        <f>ROUND(I408*H408,3)</f>
        <v>0</v>
      </c>
      <c r="BL408" s="18" t="s">
        <v>193</v>
      </c>
      <c r="BM408" s="164" t="s">
        <v>553</v>
      </c>
    </row>
    <row r="409" spans="1:65" s="14" customFormat="1" ht="11.25">
      <c r="B409" s="175"/>
      <c r="D409" s="168" t="s">
        <v>195</v>
      </c>
      <c r="E409" s="176" t="s">
        <v>1</v>
      </c>
      <c r="F409" s="177" t="s">
        <v>554</v>
      </c>
      <c r="H409" s="178">
        <v>82.6</v>
      </c>
      <c r="I409" s="179"/>
      <c r="L409" s="175"/>
      <c r="M409" s="180"/>
      <c r="N409" s="181"/>
      <c r="O409" s="181"/>
      <c r="P409" s="181"/>
      <c r="Q409" s="181"/>
      <c r="R409" s="181"/>
      <c r="S409" s="181"/>
      <c r="T409" s="182"/>
      <c r="AT409" s="176" t="s">
        <v>195</v>
      </c>
      <c r="AU409" s="176" t="s">
        <v>90</v>
      </c>
      <c r="AV409" s="14" t="s">
        <v>90</v>
      </c>
      <c r="AW409" s="14" t="s">
        <v>30</v>
      </c>
      <c r="AX409" s="14" t="s">
        <v>83</v>
      </c>
      <c r="AY409" s="176" t="s">
        <v>187</v>
      </c>
    </row>
    <row r="410" spans="1:65" s="2" customFormat="1" ht="24.2" customHeight="1">
      <c r="A410" s="33"/>
      <c r="B410" s="152"/>
      <c r="C410" s="153" t="s">
        <v>555</v>
      </c>
      <c r="D410" s="153" t="s">
        <v>189</v>
      </c>
      <c r="E410" s="154" t="s">
        <v>556</v>
      </c>
      <c r="F410" s="155" t="s">
        <v>557</v>
      </c>
      <c r="G410" s="156" t="s">
        <v>192</v>
      </c>
      <c r="H410" s="157">
        <v>41.06</v>
      </c>
      <c r="I410" s="158"/>
      <c r="J410" s="157">
        <f>ROUND(I410*H410,3)</f>
        <v>0</v>
      </c>
      <c r="K410" s="159"/>
      <c r="L410" s="34"/>
      <c r="M410" s="160" t="s">
        <v>1</v>
      </c>
      <c r="N410" s="161" t="s">
        <v>41</v>
      </c>
      <c r="O410" s="62"/>
      <c r="P410" s="162">
        <f>O410*H410</f>
        <v>0</v>
      </c>
      <c r="Q410" s="162">
        <v>3.3700000000000002E-3</v>
      </c>
      <c r="R410" s="162">
        <f>Q410*H410</f>
        <v>0.1383722</v>
      </c>
      <c r="S410" s="162">
        <v>0</v>
      </c>
      <c r="T410" s="163">
        <f>S410*H410</f>
        <v>0</v>
      </c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R410" s="164" t="s">
        <v>193</v>
      </c>
      <c r="AT410" s="164" t="s">
        <v>189</v>
      </c>
      <c r="AU410" s="164" t="s">
        <v>90</v>
      </c>
      <c r="AY410" s="18" t="s">
        <v>187</v>
      </c>
      <c r="BE410" s="165">
        <f>IF(N410="základná",J410,0)</f>
        <v>0</v>
      </c>
      <c r="BF410" s="165">
        <f>IF(N410="znížená",J410,0)</f>
        <v>0</v>
      </c>
      <c r="BG410" s="165">
        <f>IF(N410="zákl. prenesená",J410,0)</f>
        <v>0</v>
      </c>
      <c r="BH410" s="165">
        <f>IF(N410="zníž. prenesená",J410,0)</f>
        <v>0</v>
      </c>
      <c r="BI410" s="165">
        <f>IF(N410="nulová",J410,0)</f>
        <v>0</v>
      </c>
      <c r="BJ410" s="18" t="s">
        <v>90</v>
      </c>
      <c r="BK410" s="166">
        <f>ROUND(I410*H410,3)</f>
        <v>0</v>
      </c>
      <c r="BL410" s="18" t="s">
        <v>193</v>
      </c>
      <c r="BM410" s="164" t="s">
        <v>558</v>
      </c>
    </row>
    <row r="411" spans="1:65" s="14" customFormat="1" ht="11.25">
      <c r="B411" s="175"/>
      <c r="D411" s="168" t="s">
        <v>195</v>
      </c>
      <c r="E411" s="176" t="s">
        <v>1</v>
      </c>
      <c r="F411" s="177" t="s">
        <v>559</v>
      </c>
      <c r="H411" s="178">
        <v>12.6</v>
      </c>
      <c r="I411" s="179"/>
      <c r="L411" s="175"/>
      <c r="M411" s="180"/>
      <c r="N411" s="181"/>
      <c r="O411" s="181"/>
      <c r="P411" s="181"/>
      <c r="Q411" s="181"/>
      <c r="R411" s="181"/>
      <c r="S411" s="181"/>
      <c r="T411" s="182"/>
      <c r="AT411" s="176" t="s">
        <v>195</v>
      </c>
      <c r="AU411" s="176" t="s">
        <v>90</v>
      </c>
      <c r="AV411" s="14" t="s">
        <v>90</v>
      </c>
      <c r="AW411" s="14" t="s">
        <v>30</v>
      </c>
      <c r="AX411" s="14" t="s">
        <v>75</v>
      </c>
      <c r="AY411" s="176" t="s">
        <v>187</v>
      </c>
    </row>
    <row r="412" spans="1:65" s="14" customFormat="1" ht="11.25">
      <c r="B412" s="175"/>
      <c r="D412" s="168" t="s">
        <v>195</v>
      </c>
      <c r="E412" s="176" t="s">
        <v>1</v>
      </c>
      <c r="F412" s="177" t="s">
        <v>560</v>
      </c>
      <c r="H412" s="178">
        <v>1.92</v>
      </c>
      <c r="I412" s="179"/>
      <c r="L412" s="175"/>
      <c r="M412" s="180"/>
      <c r="N412" s="181"/>
      <c r="O412" s="181"/>
      <c r="P412" s="181"/>
      <c r="Q412" s="181"/>
      <c r="R412" s="181"/>
      <c r="S412" s="181"/>
      <c r="T412" s="182"/>
      <c r="AT412" s="176" t="s">
        <v>195</v>
      </c>
      <c r="AU412" s="176" t="s">
        <v>90</v>
      </c>
      <c r="AV412" s="14" t="s">
        <v>90</v>
      </c>
      <c r="AW412" s="14" t="s">
        <v>30</v>
      </c>
      <c r="AX412" s="14" t="s">
        <v>75</v>
      </c>
      <c r="AY412" s="176" t="s">
        <v>187</v>
      </c>
    </row>
    <row r="413" spans="1:65" s="14" customFormat="1" ht="11.25">
      <c r="B413" s="175"/>
      <c r="D413" s="168" t="s">
        <v>195</v>
      </c>
      <c r="E413" s="176" t="s">
        <v>1</v>
      </c>
      <c r="F413" s="177" t="s">
        <v>561</v>
      </c>
      <c r="H413" s="178">
        <v>1.4</v>
      </c>
      <c r="I413" s="179"/>
      <c r="L413" s="175"/>
      <c r="M413" s="180"/>
      <c r="N413" s="181"/>
      <c r="O413" s="181"/>
      <c r="P413" s="181"/>
      <c r="Q413" s="181"/>
      <c r="R413" s="181"/>
      <c r="S413" s="181"/>
      <c r="T413" s="182"/>
      <c r="AT413" s="176" t="s">
        <v>195</v>
      </c>
      <c r="AU413" s="176" t="s">
        <v>90</v>
      </c>
      <c r="AV413" s="14" t="s">
        <v>90</v>
      </c>
      <c r="AW413" s="14" t="s">
        <v>30</v>
      </c>
      <c r="AX413" s="14" t="s">
        <v>75</v>
      </c>
      <c r="AY413" s="176" t="s">
        <v>187</v>
      </c>
    </row>
    <row r="414" spans="1:65" s="14" customFormat="1" ht="11.25">
      <c r="B414" s="175"/>
      <c r="D414" s="168" t="s">
        <v>195</v>
      </c>
      <c r="E414" s="176" t="s">
        <v>1</v>
      </c>
      <c r="F414" s="177" t="s">
        <v>562</v>
      </c>
      <c r="H414" s="178">
        <v>6.02</v>
      </c>
      <c r="I414" s="179"/>
      <c r="L414" s="175"/>
      <c r="M414" s="180"/>
      <c r="N414" s="181"/>
      <c r="O414" s="181"/>
      <c r="P414" s="181"/>
      <c r="Q414" s="181"/>
      <c r="R414" s="181"/>
      <c r="S414" s="181"/>
      <c r="T414" s="182"/>
      <c r="AT414" s="176" t="s">
        <v>195</v>
      </c>
      <c r="AU414" s="176" t="s">
        <v>90</v>
      </c>
      <c r="AV414" s="14" t="s">
        <v>90</v>
      </c>
      <c r="AW414" s="14" t="s">
        <v>30</v>
      </c>
      <c r="AX414" s="14" t="s">
        <v>75</v>
      </c>
      <c r="AY414" s="176" t="s">
        <v>187</v>
      </c>
    </row>
    <row r="415" spans="1:65" s="14" customFormat="1" ht="11.25">
      <c r="B415" s="175"/>
      <c r="D415" s="168" t="s">
        <v>195</v>
      </c>
      <c r="E415" s="176" t="s">
        <v>1</v>
      </c>
      <c r="F415" s="177" t="s">
        <v>563</v>
      </c>
      <c r="H415" s="178">
        <v>8.7200000000000006</v>
      </c>
      <c r="I415" s="179"/>
      <c r="L415" s="175"/>
      <c r="M415" s="180"/>
      <c r="N415" s="181"/>
      <c r="O415" s="181"/>
      <c r="P415" s="181"/>
      <c r="Q415" s="181"/>
      <c r="R415" s="181"/>
      <c r="S415" s="181"/>
      <c r="T415" s="182"/>
      <c r="AT415" s="176" t="s">
        <v>195</v>
      </c>
      <c r="AU415" s="176" t="s">
        <v>90</v>
      </c>
      <c r="AV415" s="14" t="s">
        <v>90</v>
      </c>
      <c r="AW415" s="14" t="s">
        <v>30</v>
      </c>
      <c r="AX415" s="14" t="s">
        <v>75</v>
      </c>
      <c r="AY415" s="176" t="s">
        <v>187</v>
      </c>
    </row>
    <row r="416" spans="1:65" s="14" customFormat="1" ht="11.25">
      <c r="B416" s="175"/>
      <c r="D416" s="168" t="s">
        <v>195</v>
      </c>
      <c r="E416" s="176" t="s">
        <v>1</v>
      </c>
      <c r="F416" s="177" t="s">
        <v>564</v>
      </c>
      <c r="H416" s="178">
        <v>3.2</v>
      </c>
      <c r="I416" s="179"/>
      <c r="L416" s="175"/>
      <c r="M416" s="180"/>
      <c r="N416" s="181"/>
      <c r="O416" s="181"/>
      <c r="P416" s="181"/>
      <c r="Q416" s="181"/>
      <c r="R416" s="181"/>
      <c r="S416" s="181"/>
      <c r="T416" s="182"/>
      <c r="AT416" s="176" t="s">
        <v>195</v>
      </c>
      <c r="AU416" s="176" t="s">
        <v>90</v>
      </c>
      <c r="AV416" s="14" t="s">
        <v>90</v>
      </c>
      <c r="AW416" s="14" t="s">
        <v>30</v>
      </c>
      <c r="AX416" s="14" t="s">
        <v>75</v>
      </c>
      <c r="AY416" s="176" t="s">
        <v>187</v>
      </c>
    </row>
    <row r="417" spans="1:65" s="14" customFormat="1" ht="11.25">
      <c r="B417" s="175"/>
      <c r="D417" s="168" t="s">
        <v>195</v>
      </c>
      <c r="E417" s="176" t="s">
        <v>1</v>
      </c>
      <c r="F417" s="177" t="s">
        <v>565</v>
      </c>
      <c r="H417" s="178">
        <v>7.2</v>
      </c>
      <c r="I417" s="179"/>
      <c r="L417" s="175"/>
      <c r="M417" s="180"/>
      <c r="N417" s="181"/>
      <c r="O417" s="181"/>
      <c r="P417" s="181"/>
      <c r="Q417" s="181"/>
      <c r="R417" s="181"/>
      <c r="S417" s="181"/>
      <c r="T417" s="182"/>
      <c r="AT417" s="176" t="s">
        <v>195</v>
      </c>
      <c r="AU417" s="176" t="s">
        <v>90</v>
      </c>
      <c r="AV417" s="14" t="s">
        <v>90</v>
      </c>
      <c r="AW417" s="14" t="s">
        <v>30</v>
      </c>
      <c r="AX417" s="14" t="s">
        <v>75</v>
      </c>
      <c r="AY417" s="176" t="s">
        <v>187</v>
      </c>
    </row>
    <row r="418" spans="1:65" s="15" customFormat="1" ht="11.25">
      <c r="B418" s="183"/>
      <c r="D418" s="168" t="s">
        <v>195</v>
      </c>
      <c r="E418" s="184" t="s">
        <v>1</v>
      </c>
      <c r="F418" s="185" t="s">
        <v>231</v>
      </c>
      <c r="H418" s="186">
        <v>41.06</v>
      </c>
      <c r="I418" s="187"/>
      <c r="L418" s="183"/>
      <c r="M418" s="188"/>
      <c r="N418" s="189"/>
      <c r="O418" s="189"/>
      <c r="P418" s="189"/>
      <c r="Q418" s="189"/>
      <c r="R418" s="189"/>
      <c r="S418" s="189"/>
      <c r="T418" s="190"/>
      <c r="AT418" s="184" t="s">
        <v>195</v>
      </c>
      <c r="AU418" s="184" t="s">
        <v>90</v>
      </c>
      <c r="AV418" s="15" t="s">
        <v>193</v>
      </c>
      <c r="AW418" s="15" t="s">
        <v>30</v>
      </c>
      <c r="AX418" s="15" t="s">
        <v>83</v>
      </c>
      <c r="AY418" s="184" t="s">
        <v>187</v>
      </c>
    </row>
    <row r="419" spans="1:65" s="2" customFormat="1" ht="33" customHeight="1">
      <c r="A419" s="33"/>
      <c r="B419" s="152"/>
      <c r="C419" s="153" t="s">
        <v>566</v>
      </c>
      <c r="D419" s="153" t="s">
        <v>189</v>
      </c>
      <c r="E419" s="154" t="s">
        <v>567</v>
      </c>
      <c r="F419" s="155" t="s">
        <v>568</v>
      </c>
      <c r="G419" s="156" t="s">
        <v>192</v>
      </c>
      <c r="H419" s="157">
        <v>4.32</v>
      </c>
      <c r="I419" s="158"/>
      <c r="J419" s="157">
        <f>ROUND(I419*H419,3)</f>
        <v>0</v>
      </c>
      <c r="K419" s="159"/>
      <c r="L419" s="34"/>
      <c r="M419" s="160" t="s">
        <v>1</v>
      </c>
      <c r="N419" s="161" t="s">
        <v>41</v>
      </c>
      <c r="O419" s="62"/>
      <c r="P419" s="162">
        <f>O419*H419</f>
        <v>0</v>
      </c>
      <c r="Q419" s="162">
        <v>2.4399999999999999E-3</v>
      </c>
      <c r="R419" s="162">
        <f>Q419*H419</f>
        <v>1.0540799999999999E-2</v>
      </c>
      <c r="S419" s="162">
        <v>0</v>
      </c>
      <c r="T419" s="163">
        <f>S419*H419</f>
        <v>0</v>
      </c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R419" s="164" t="s">
        <v>193</v>
      </c>
      <c r="AT419" s="164" t="s">
        <v>189</v>
      </c>
      <c r="AU419" s="164" t="s">
        <v>90</v>
      </c>
      <c r="AY419" s="18" t="s">
        <v>187</v>
      </c>
      <c r="BE419" s="165">
        <f>IF(N419="základná",J419,0)</f>
        <v>0</v>
      </c>
      <c r="BF419" s="165">
        <f>IF(N419="znížená",J419,0)</f>
        <v>0</v>
      </c>
      <c r="BG419" s="165">
        <f>IF(N419="zákl. prenesená",J419,0)</f>
        <v>0</v>
      </c>
      <c r="BH419" s="165">
        <f>IF(N419="zníž. prenesená",J419,0)</f>
        <v>0</v>
      </c>
      <c r="BI419" s="165">
        <f>IF(N419="nulová",J419,0)</f>
        <v>0</v>
      </c>
      <c r="BJ419" s="18" t="s">
        <v>90</v>
      </c>
      <c r="BK419" s="166">
        <f>ROUND(I419*H419,3)</f>
        <v>0</v>
      </c>
      <c r="BL419" s="18" t="s">
        <v>193</v>
      </c>
      <c r="BM419" s="164" t="s">
        <v>569</v>
      </c>
    </row>
    <row r="420" spans="1:65" s="14" customFormat="1" ht="11.25">
      <c r="B420" s="175"/>
      <c r="D420" s="168" t="s">
        <v>195</v>
      </c>
      <c r="E420" s="176" t="s">
        <v>1</v>
      </c>
      <c r="F420" s="177" t="s">
        <v>570</v>
      </c>
      <c r="H420" s="178">
        <v>4.32</v>
      </c>
      <c r="I420" s="179"/>
      <c r="L420" s="175"/>
      <c r="M420" s="180"/>
      <c r="N420" s="181"/>
      <c r="O420" s="181"/>
      <c r="P420" s="181"/>
      <c r="Q420" s="181"/>
      <c r="R420" s="181"/>
      <c r="S420" s="181"/>
      <c r="T420" s="182"/>
      <c r="AT420" s="176" t="s">
        <v>195</v>
      </c>
      <c r="AU420" s="176" t="s">
        <v>90</v>
      </c>
      <c r="AV420" s="14" t="s">
        <v>90</v>
      </c>
      <c r="AW420" s="14" t="s">
        <v>30</v>
      </c>
      <c r="AX420" s="14" t="s">
        <v>83</v>
      </c>
      <c r="AY420" s="176" t="s">
        <v>187</v>
      </c>
    </row>
    <row r="421" spans="1:65" s="2" customFormat="1" ht="24.2" customHeight="1">
      <c r="A421" s="33"/>
      <c r="B421" s="152"/>
      <c r="C421" s="153" t="s">
        <v>571</v>
      </c>
      <c r="D421" s="153" t="s">
        <v>189</v>
      </c>
      <c r="E421" s="154" t="s">
        <v>572</v>
      </c>
      <c r="F421" s="155" t="s">
        <v>573</v>
      </c>
      <c r="G421" s="156" t="s">
        <v>192</v>
      </c>
      <c r="H421" s="157">
        <v>322.18799999999999</v>
      </c>
      <c r="I421" s="158"/>
      <c r="J421" s="157">
        <f>ROUND(I421*H421,3)</f>
        <v>0</v>
      </c>
      <c r="K421" s="159"/>
      <c r="L421" s="34"/>
      <c r="M421" s="160" t="s">
        <v>1</v>
      </c>
      <c r="N421" s="161" t="s">
        <v>41</v>
      </c>
      <c r="O421" s="62"/>
      <c r="P421" s="162">
        <f>O421*H421</f>
        <v>0</v>
      </c>
      <c r="Q421" s="162">
        <v>0</v>
      </c>
      <c r="R421" s="162">
        <f>Q421*H421</f>
        <v>0</v>
      </c>
      <c r="S421" s="162">
        <v>0</v>
      </c>
      <c r="T421" s="163">
        <f>S421*H421</f>
        <v>0</v>
      </c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R421" s="164" t="s">
        <v>193</v>
      </c>
      <c r="AT421" s="164" t="s">
        <v>189</v>
      </c>
      <c r="AU421" s="164" t="s">
        <v>90</v>
      </c>
      <c r="AY421" s="18" t="s">
        <v>187</v>
      </c>
      <c r="BE421" s="165">
        <f>IF(N421="základná",J421,0)</f>
        <v>0</v>
      </c>
      <c r="BF421" s="165">
        <f>IF(N421="znížená",J421,0)</f>
        <v>0</v>
      </c>
      <c r="BG421" s="165">
        <f>IF(N421="zákl. prenesená",J421,0)</f>
        <v>0</v>
      </c>
      <c r="BH421" s="165">
        <f>IF(N421="zníž. prenesená",J421,0)</f>
        <v>0</v>
      </c>
      <c r="BI421" s="165">
        <f>IF(N421="nulová",J421,0)</f>
        <v>0</v>
      </c>
      <c r="BJ421" s="18" t="s">
        <v>90</v>
      </c>
      <c r="BK421" s="166">
        <f>ROUND(I421*H421,3)</f>
        <v>0</v>
      </c>
      <c r="BL421" s="18" t="s">
        <v>193</v>
      </c>
      <c r="BM421" s="164" t="s">
        <v>574</v>
      </c>
    </row>
    <row r="422" spans="1:65" s="13" customFormat="1" ht="11.25">
      <c r="B422" s="167"/>
      <c r="D422" s="168" t="s">
        <v>195</v>
      </c>
      <c r="E422" s="169" t="s">
        <v>1</v>
      </c>
      <c r="F422" s="170" t="s">
        <v>575</v>
      </c>
      <c r="H422" s="169" t="s">
        <v>1</v>
      </c>
      <c r="I422" s="171"/>
      <c r="L422" s="167"/>
      <c r="M422" s="172"/>
      <c r="N422" s="173"/>
      <c r="O422" s="173"/>
      <c r="P422" s="173"/>
      <c r="Q422" s="173"/>
      <c r="R422" s="173"/>
      <c r="S422" s="173"/>
      <c r="T422" s="174"/>
      <c r="AT422" s="169" t="s">
        <v>195</v>
      </c>
      <c r="AU422" s="169" t="s">
        <v>90</v>
      </c>
      <c r="AV422" s="13" t="s">
        <v>83</v>
      </c>
      <c r="AW422" s="13" t="s">
        <v>30</v>
      </c>
      <c r="AX422" s="13" t="s">
        <v>75</v>
      </c>
      <c r="AY422" s="169" t="s">
        <v>187</v>
      </c>
    </row>
    <row r="423" spans="1:65" s="14" customFormat="1" ht="11.25">
      <c r="B423" s="175"/>
      <c r="D423" s="168" t="s">
        <v>195</v>
      </c>
      <c r="E423" s="176" t="s">
        <v>1</v>
      </c>
      <c r="F423" s="177" t="s">
        <v>576</v>
      </c>
      <c r="H423" s="178">
        <v>322.18799999999999</v>
      </c>
      <c r="I423" s="179"/>
      <c r="L423" s="175"/>
      <c r="M423" s="180"/>
      <c r="N423" s="181"/>
      <c r="O423" s="181"/>
      <c r="P423" s="181"/>
      <c r="Q423" s="181"/>
      <c r="R423" s="181"/>
      <c r="S423" s="181"/>
      <c r="T423" s="182"/>
      <c r="AT423" s="176" t="s">
        <v>195</v>
      </c>
      <c r="AU423" s="176" t="s">
        <v>90</v>
      </c>
      <c r="AV423" s="14" t="s">
        <v>90</v>
      </c>
      <c r="AW423" s="14" t="s">
        <v>30</v>
      </c>
      <c r="AX423" s="14" t="s">
        <v>83</v>
      </c>
      <c r="AY423" s="176" t="s">
        <v>187</v>
      </c>
    </row>
    <row r="424" spans="1:65" s="2" customFormat="1" ht="24.2" customHeight="1">
      <c r="A424" s="33"/>
      <c r="B424" s="152"/>
      <c r="C424" s="153" t="s">
        <v>577</v>
      </c>
      <c r="D424" s="153" t="s">
        <v>189</v>
      </c>
      <c r="E424" s="154" t="s">
        <v>578</v>
      </c>
      <c r="F424" s="155" t="s">
        <v>579</v>
      </c>
      <c r="G424" s="156" t="s">
        <v>192</v>
      </c>
      <c r="H424" s="157">
        <v>366.05799999999999</v>
      </c>
      <c r="I424" s="158"/>
      <c r="J424" s="157">
        <f>ROUND(I424*H424,3)</f>
        <v>0</v>
      </c>
      <c r="K424" s="159"/>
      <c r="L424" s="34"/>
      <c r="M424" s="160" t="s">
        <v>1</v>
      </c>
      <c r="N424" s="161" t="s">
        <v>41</v>
      </c>
      <c r="O424" s="62"/>
      <c r="P424" s="162">
        <f>O424*H424</f>
        <v>0</v>
      </c>
      <c r="Q424" s="162">
        <v>0</v>
      </c>
      <c r="R424" s="162">
        <f>Q424*H424</f>
        <v>0</v>
      </c>
      <c r="S424" s="162">
        <v>0</v>
      </c>
      <c r="T424" s="163">
        <f>S424*H424</f>
        <v>0</v>
      </c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R424" s="164" t="s">
        <v>193</v>
      </c>
      <c r="AT424" s="164" t="s">
        <v>189</v>
      </c>
      <c r="AU424" s="164" t="s">
        <v>90</v>
      </c>
      <c r="AY424" s="18" t="s">
        <v>187</v>
      </c>
      <c r="BE424" s="165">
        <f>IF(N424="základná",J424,0)</f>
        <v>0</v>
      </c>
      <c r="BF424" s="165">
        <f>IF(N424="znížená",J424,0)</f>
        <v>0</v>
      </c>
      <c r="BG424" s="165">
        <f>IF(N424="zákl. prenesená",J424,0)</f>
        <v>0</v>
      </c>
      <c r="BH424" s="165">
        <f>IF(N424="zníž. prenesená",J424,0)</f>
        <v>0</v>
      </c>
      <c r="BI424" s="165">
        <f>IF(N424="nulová",J424,0)</f>
        <v>0</v>
      </c>
      <c r="BJ424" s="18" t="s">
        <v>90</v>
      </c>
      <c r="BK424" s="166">
        <f>ROUND(I424*H424,3)</f>
        <v>0</v>
      </c>
      <c r="BL424" s="18" t="s">
        <v>193</v>
      </c>
      <c r="BM424" s="164" t="s">
        <v>580</v>
      </c>
    </row>
    <row r="425" spans="1:65" s="14" customFormat="1" ht="11.25">
      <c r="B425" s="175"/>
      <c r="D425" s="168" t="s">
        <v>195</v>
      </c>
      <c r="E425" s="176" t="s">
        <v>1</v>
      </c>
      <c r="F425" s="177" t="s">
        <v>91</v>
      </c>
      <c r="H425" s="178">
        <v>366.05799999999999</v>
      </c>
      <c r="I425" s="179"/>
      <c r="L425" s="175"/>
      <c r="M425" s="180"/>
      <c r="N425" s="181"/>
      <c r="O425" s="181"/>
      <c r="P425" s="181"/>
      <c r="Q425" s="181"/>
      <c r="R425" s="181"/>
      <c r="S425" s="181"/>
      <c r="T425" s="182"/>
      <c r="AT425" s="176" t="s">
        <v>195</v>
      </c>
      <c r="AU425" s="176" t="s">
        <v>90</v>
      </c>
      <c r="AV425" s="14" t="s">
        <v>90</v>
      </c>
      <c r="AW425" s="14" t="s">
        <v>30</v>
      </c>
      <c r="AX425" s="14" t="s">
        <v>83</v>
      </c>
      <c r="AY425" s="176" t="s">
        <v>187</v>
      </c>
    </row>
    <row r="426" spans="1:65" s="2" customFormat="1" ht="24.2" customHeight="1">
      <c r="A426" s="33"/>
      <c r="B426" s="152"/>
      <c r="C426" s="153" t="s">
        <v>581</v>
      </c>
      <c r="D426" s="153" t="s">
        <v>189</v>
      </c>
      <c r="E426" s="154" t="s">
        <v>582</v>
      </c>
      <c r="F426" s="155" t="s">
        <v>583</v>
      </c>
      <c r="G426" s="156" t="s">
        <v>524</v>
      </c>
      <c r="H426" s="157">
        <v>25.6</v>
      </c>
      <c r="I426" s="158"/>
      <c r="J426" s="157">
        <f>ROUND(I426*H426,3)</f>
        <v>0</v>
      </c>
      <c r="K426" s="159"/>
      <c r="L426" s="34"/>
      <c r="M426" s="160" t="s">
        <v>1</v>
      </c>
      <c r="N426" s="161" t="s">
        <v>41</v>
      </c>
      <c r="O426" s="62"/>
      <c r="P426" s="162">
        <f>O426*H426</f>
        <v>0</v>
      </c>
      <c r="Q426" s="162">
        <v>3.5000000000000003E-2</v>
      </c>
      <c r="R426" s="162">
        <f>Q426*H426</f>
        <v>0.89600000000000013</v>
      </c>
      <c r="S426" s="162">
        <v>0</v>
      </c>
      <c r="T426" s="163">
        <f>S426*H426</f>
        <v>0</v>
      </c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R426" s="164" t="s">
        <v>193</v>
      </c>
      <c r="AT426" s="164" t="s">
        <v>189</v>
      </c>
      <c r="AU426" s="164" t="s">
        <v>90</v>
      </c>
      <c r="AY426" s="18" t="s">
        <v>187</v>
      </c>
      <c r="BE426" s="165">
        <f>IF(N426="základná",J426,0)</f>
        <v>0</v>
      </c>
      <c r="BF426" s="165">
        <f>IF(N426="znížená",J426,0)</f>
        <v>0</v>
      </c>
      <c r="BG426" s="165">
        <f>IF(N426="zákl. prenesená",J426,0)</f>
        <v>0</v>
      </c>
      <c r="BH426" s="165">
        <f>IF(N426="zníž. prenesená",J426,0)</f>
        <v>0</v>
      </c>
      <c r="BI426" s="165">
        <f>IF(N426="nulová",J426,0)</f>
        <v>0</v>
      </c>
      <c r="BJ426" s="18" t="s">
        <v>90</v>
      </c>
      <c r="BK426" s="166">
        <f>ROUND(I426*H426,3)</f>
        <v>0</v>
      </c>
      <c r="BL426" s="18" t="s">
        <v>193</v>
      </c>
      <c r="BM426" s="164" t="s">
        <v>584</v>
      </c>
    </row>
    <row r="427" spans="1:65" s="14" customFormat="1" ht="11.25">
      <c r="B427" s="175"/>
      <c r="D427" s="168" t="s">
        <v>195</v>
      </c>
      <c r="E427" s="176" t="s">
        <v>1</v>
      </c>
      <c r="F427" s="177" t="s">
        <v>585</v>
      </c>
      <c r="H427" s="178">
        <v>25.6</v>
      </c>
      <c r="I427" s="179"/>
      <c r="L427" s="175"/>
      <c r="M427" s="180"/>
      <c r="N427" s="181"/>
      <c r="O427" s="181"/>
      <c r="P427" s="181"/>
      <c r="Q427" s="181"/>
      <c r="R427" s="181"/>
      <c r="S427" s="181"/>
      <c r="T427" s="182"/>
      <c r="AT427" s="176" t="s">
        <v>195</v>
      </c>
      <c r="AU427" s="176" t="s">
        <v>90</v>
      </c>
      <c r="AV427" s="14" t="s">
        <v>90</v>
      </c>
      <c r="AW427" s="14" t="s">
        <v>30</v>
      </c>
      <c r="AX427" s="14" t="s">
        <v>83</v>
      </c>
      <c r="AY427" s="176" t="s">
        <v>187</v>
      </c>
    </row>
    <row r="428" spans="1:65" s="2" customFormat="1" ht="16.5" customHeight="1">
      <c r="A428" s="33"/>
      <c r="B428" s="152"/>
      <c r="C428" s="153" t="s">
        <v>586</v>
      </c>
      <c r="D428" s="153" t="s">
        <v>189</v>
      </c>
      <c r="E428" s="154" t="s">
        <v>587</v>
      </c>
      <c r="F428" s="155" t="s">
        <v>588</v>
      </c>
      <c r="G428" s="156" t="s">
        <v>524</v>
      </c>
      <c r="H428" s="157">
        <v>24.94</v>
      </c>
      <c r="I428" s="158"/>
      <c r="J428" s="157">
        <f>ROUND(I428*H428,3)</f>
        <v>0</v>
      </c>
      <c r="K428" s="159"/>
      <c r="L428" s="34"/>
      <c r="M428" s="160" t="s">
        <v>1</v>
      </c>
      <c r="N428" s="161" t="s">
        <v>41</v>
      </c>
      <c r="O428" s="62"/>
      <c r="P428" s="162">
        <f>O428*H428</f>
        <v>0</v>
      </c>
      <c r="Q428" s="162">
        <v>3.0000000000000001E-5</v>
      </c>
      <c r="R428" s="162">
        <f>Q428*H428</f>
        <v>7.4820000000000008E-4</v>
      </c>
      <c r="S428" s="162">
        <v>0</v>
      </c>
      <c r="T428" s="163">
        <f>S428*H428</f>
        <v>0</v>
      </c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R428" s="164" t="s">
        <v>193</v>
      </c>
      <c r="AT428" s="164" t="s">
        <v>189</v>
      </c>
      <c r="AU428" s="164" t="s">
        <v>90</v>
      </c>
      <c r="AY428" s="18" t="s">
        <v>187</v>
      </c>
      <c r="BE428" s="165">
        <f>IF(N428="základná",J428,0)</f>
        <v>0</v>
      </c>
      <c r="BF428" s="165">
        <f>IF(N428="znížená",J428,0)</f>
        <v>0</v>
      </c>
      <c r="BG428" s="165">
        <f>IF(N428="zákl. prenesená",J428,0)</f>
        <v>0</v>
      </c>
      <c r="BH428" s="165">
        <f>IF(N428="zníž. prenesená",J428,0)</f>
        <v>0</v>
      </c>
      <c r="BI428" s="165">
        <f>IF(N428="nulová",J428,0)</f>
        <v>0</v>
      </c>
      <c r="BJ428" s="18" t="s">
        <v>90</v>
      </c>
      <c r="BK428" s="166">
        <f>ROUND(I428*H428,3)</f>
        <v>0</v>
      </c>
      <c r="BL428" s="18" t="s">
        <v>193</v>
      </c>
      <c r="BM428" s="164" t="s">
        <v>589</v>
      </c>
    </row>
    <row r="429" spans="1:65" s="14" customFormat="1" ht="11.25">
      <c r="B429" s="175"/>
      <c r="D429" s="168" t="s">
        <v>195</v>
      </c>
      <c r="E429" s="176" t="s">
        <v>1</v>
      </c>
      <c r="F429" s="177" t="s">
        <v>590</v>
      </c>
      <c r="H429" s="178">
        <v>10.4</v>
      </c>
      <c r="I429" s="179"/>
      <c r="L429" s="175"/>
      <c r="M429" s="180"/>
      <c r="N429" s="181"/>
      <c r="O429" s="181"/>
      <c r="P429" s="181"/>
      <c r="Q429" s="181"/>
      <c r="R429" s="181"/>
      <c r="S429" s="181"/>
      <c r="T429" s="182"/>
      <c r="AT429" s="176" t="s">
        <v>195</v>
      </c>
      <c r="AU429" s="176" t="s">
        <v>90</v>
      </c>
      <c r="AV429" s="14" t="s">
        <v>90</v>
      </c>
      <c r="AW429" s="14" t="s">
        <v>30</v>
      </c>
      <c r="AX429" s="14" t="s">
        <v>75</v>
      </c>
      <c r="AY429" s="176" t="s">
        <v>187</v>
      </c>
    </row>
    <row r="430" spans="1:65" s="14" customFormat="1" ht="11.25">
      <c r="B430" s="175"/>
      <c r="D430" s="168" t="s">
        <v>195</v>
      </c>
      <c r="E430" s="176" t="s">
        <v>1</v>
      </c>
      <c r="F430" s="177" t="s">
        <v>591</v>
      </c>
      <c r="H430" s="178">
        <v>4.5999999999999996</v>
      </c>
      <c r="I430" s="179"/>
      <c r="L430" s="175"/>
      <c r="M430" s="180"/>
      <c r="N430" s="181"/>
      <c r="O430" s="181"/>
      <c r="P430" s="181"/>
      <c r="Q430" s="181"/>
      <c r="R430" s="181"/>
      <c r="S430" s="181"/>
      <c r="T430" s="182"/>
      <c r="AT430" s="176" t="s">
        <v>195</v>
      </c>
      <c r="AU430" s="176" t="s">
        <v>90</v>
      </c>
      <c r="AV430" s="14" t="s">
        <v>90</v>
      </c>
      <c r="AW430" s="14" t="s">
        <v>30</v>
      </c>
      <c r="AX430" s="14" t="s">
        <v>75</v>
      </c>
      <c r="AY430" s="176" t="s">
        <v>187</v>
      </c>
    </row>
    <row r="431" spans="1:65" s="14" customFormat="1" ht="11.25">
      <c r="B431" s="175"/>
      <c r="D431" s="168" t="s">
        <v>195</v>
      </c>
      <c r="E431" s="176" t="s">
        <v>1</v>
      </c>
      <c r="F431" s="177" t="s">
        <v>592</v>
      </c>
      <c r="H431" s="178">
        <v>9.94</v>
      </c>
      <c r="I431" s="179"/>
      <c r="L431" s="175"/>
      <c r="M431" s="180"/>
      <c r="N431" s="181"/>
      <c r="O431" s="181"/>
      <c r="P431" s="181"/>
      <c r="Q431" s="181"/>
      <c r="R431" s="181"/>
      <c r="S431" s="181"/>
      <c r="T431" s="182"/>
      <c r="AT431" s="176" t="s">
        <v>195</v>
      </c>
      <c r="AU431" s="176" t="s">
        <v>90</v>
      </c>
      <c r="AV431" s="14" t="s">
        <v>90</v>
      </c>
      <c r="AW431" s="14" t="s">
        <v>30</v>
      </c>
      <c r="AX431" s="14" t="s">
        <v>75</v>
      </c>
      <c r="AY431" s="176" t="s">
        <v>187</v>
      </c>
    </row>
    <row r="432" spans="1:65" s="15" customFormat="1" ht="11.25">
      <c r="B432" s="183"/>
      <c r="D432" s="168" t="s">
        <v>195</v>
      </c>
      <c r="E432" s="184" t="s">
        <v>1</v>
      </c>
      <c r="F432" s="185" t="s">
        <v>231</v>
      </c>
      <c r="H432" s="186">
        <v>24.94</v>
      </c>
      <c r="I432" s="187"/>
      <c r="L432" s="183"/>
      <c r="M432" s="188"/>
      <c r="N432" s="189"/>
      <c r="O432" s="189"/>
      <c r="P432" s="189"/>
      <c r="Q432" s="189"/>
      <c r="R432" s="189"/>
      <c r="S432" s="189"/>
      <c r="T432" s="190"/>
      <c r="AT432" s="184" t="s">
        <v>195</v>
      </c>
      <c r="AU432" s="184" t="s">
        <v>90</v>
      </c>
      <c r="AV432" s="15" t="s">
        <v>193</v>
      </c>
      <c r="AW432" s="15" t="s">
        <v>30</v>
      </c>
      <c r="AX432" s="15" t="s">
        <v>83</v>
      </c>
      <c r="AY432" s="184" t="s">
        <v>187</v>
      </c>
    </row>
    <row r="433" spans="1:65" s="2" customFormat="1" ht="16.5" customHeight="1">
      <c r="A433" s="33"/>
      <c r="B433" s="152"/>
      <c r="C433" s="153" t="s">
        <v>593</v>
      </c>
      <c r="D433" s="153" t="s">
        <v>189</v>
      </c>
      <c r="E433" s="154" t="s">
        <v>594</v>
      </c>
      <c r="F433" s="155" t="s">
        <v>595</v>
      </c>
      <c r="G433" s="156" t="s">
        <v>524</v>
      </c>
      <c r="H433" s="157">
        <v>43.54</v>
      </c>
      <c r="I433" s="158"/>
      <c r="J433" s="157">
        <f>ROUND(I433*H433,3)</f>
        <v>0</v>
      </c>
      <c r="K433" s="159"/>
      <c r="L433" s="34"/>
      <c r="M433" s="160" t="s">
        <v>1</v>
      </c>
      <c r="N433" s="161" t="s">
        <v>41</v>
      </c>
      <c r="O433" s="62"/>
      <c r="P433" s="162">
        <f>O433*H433</f>
        <v>0</v>
      </c>
      <c r="Q433" s="162">
        <v>4.6000000000000001E-4</v>
      </c>
      <c r="R433" s="162">
        <f>Q433*H433</f>
        <v>2.0028400000000002E-2</v>
      </c>
      <c r="S433" s="162">
        <v>0</v>
      </c>
      <c r="T433" s="163">
        <f>S433*H433</f>
        <v>0</v>
      </c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R433" s="164" t="s">
        <v>193</v>
      </c>
      <c r="AT433" s="164" t="s">
        <v>189</v>
      </c>
      <c r="AU433" s="164" t="s">
        <v>90</v>
      </c>
      <c r="AY433" s="18" t="s">
        <v>187</v>
      </c>
      <c r="BE433" s="165">
        <f>IF(N433="základná",J433,0)</f>
        <v>0</v>
      </c>
      <c r="BF433" s="165">
        <f>IF(N433="znížená",J433,0)</f>
        <v>0</v>
      </c>
      <c r="BG433" s="165">
        <f>IF(N433="zákl. prenesená",J433,0)</f>
        <v>0</v>
      </c>
      <c r="BH433" s="165">
        <f>IF(N433="zníž. prenesená",J433,0)</f>
        <v>0</v>
      </c>
      <c r="BI433" s="165">
        <f>IF(N433="nulová",J433,0)</f>
        <v>0</v>
      </c>
      <c r="BJ433" s="18" t="s">
        <v>90</v>
      </c>
      <c r="BK433" s="166">
        <f>ROUND(I433*H433,3)</f>
        <v>0</v>
      </c>
      <c r="BL433" s="18" t="s">
        <v>193</v>
      </c>
      <c r="BM433" s="164" t="s">
        <v>596</v>
      </c>
    </row>
    <row r="434" spans="1:65" s="14" customFormat="1" ht="11.25">
      <c r="B434" s="175"/>
      <c r="D434" s="168" t="s">
        <v>195</v>
      </c>
      <c r="E434" s="176" t="s">
        <v>1</v>
      </c>
      <c r="F434" s="177" t="s">
        <v>597</v>
      </c>
      <c r="H434" s="178">
        <v>43.54</v>
      </c>
      <c r="I434" s="179"/>
      <c r="L434" s="175"/>
      <c r="M434" s="180"/>
      <c r="N434" s="181"/>
      <c r="O434" s="181"/>
      <c r="P434" s="181"/>
      <c r="Q434" s="181"/>
      <c r="R434" s="181"/>
      <c r="S434" s="181"/>
      <c r="T434" s="182"/>
      <c r="AT434" s="176" t="s">
        <v>195</v>
      </c>
      <c r="AU434" s="176" t="s">
        <v>90</v>
      </c>
      <c r="AV434" s="14" t="s">
        <v>90</v>
      </c>
      <c r="AW434" s="14" t="s">
        <v>30</v>
      </c>
      <c r="AX434" s="14" t="s">
        <v>83</v>
      </c>
      <c r="AY434" s="176" t="s">
        <v>187</v>
      </c>
    </row>
    <row r="435" spans="1:65" s="2" customFormat="1" ht="16.5" customHeight="1">
      <c r="A435" s="33"/>
      <c r="B435" s="152"/>
      <c r="C435" s="153" t="s">
        <v>598</v>
      </c>
      <c r="D435" s="153" t="s">
        <v>189</v>
      </c>
      <c r="E435" s="154" t="s">
        <v>599</v>
      </c>
      <c r="F435" s="155" t="s">
        <v>600</v>
      </c>
      <c r="G435" s="156" t="s">
        <v>524</v>
      </c>
      <c r="H435" s="157">
        <v>109.06</v>
      </c>
      <c r="I435" s="158"/>
      <c r="J435" s="157">
        <f>ROUND(I435*H435,3)</f>
        <v>0</v>
      </c>
      <c r="K435" s="159"/>
      <c r="L435" s="34"/>
      <c r="M435" s="160" t="s">
        <v>1</v>
      </c>
      <c r="N435" s="161" t="s">
        <v>41</v>
      </c>
      <c r="O435" s="62"/>
      <c r="P435" s="162">
        <f>O435*H435</f>
        <v>0</v>
      </c>
      <c r="Q435" s="162">
        <v>3.0000000000000001E-5</v>
      </c>
      <c r="R435" s="162">
        <f>Q435*H435</f>
        <v>3.2718000000000001E-3</v>
      </c>
      <c r="S435" s="162">
        <v>0</v>
      </c>
      <c r="T435" s="163">
        <f>S435*H435</f>
        <v>0</v>
      </c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R435" s="164" t="s">
        <v>193</v>
      </c>
      <c r="AT435" s="164" t="s">
        <v>189</v>
      </c>
      <c r="AU435" s="164" t="s">
        <v>90</v>
      </c>
      <c r="AY435" s="18" t="s">
        <v>187</v>
      </c>
      <c r="BE435" s="165">
        <f>IF(N435="základná",J435,0)</f>
        <v>0</v>
      </c>
      <c r="BF435" s="165">
        <f>IF(N435="znížená",J435,0)</f>
        <v>0</v>
      </c>
      <c r="BG435" s="165">
        <f>IF(N435="zákl. prenesená",J435,0)</f>
        <v>0</v>
      </c>
      <c r="BH435" s="165">
        <f>IF(N435="zníž. prenesená",J435,0)</f>
        <v>0</v>
      </c>
      <c r="BI435" s="165">
        <f>IF(N435="nulová",J435,0)</f>
        <v>0</v>
      </c>
      <c r="BJ435" s="18" t="s">
        <v>90</v>
      </c>
      <c r="BK435" s="166">
        <f>ROUND(I435*H435,3)</f>
        <v>0</v>
      </c>
      <c r="BL435" s="18" t="s">
        <v>193</v>
      </c>
      <c r="BM435" s="164" t="s">
        <v>601</v>
      </c>
    </row>
    <row r="436" spans="1:65" s="14" customFormat="1" ht="11.25">
      <c r="B436" s="175"/>
      <c r="D436" s="168" t="s">
        <v>195</v>
      </c>
      <c r="E436" s="176" t="s">
        <v>1</v>
      </c>
      <c r="F436" s="177" t="s">
        <v>602</v>
      </c>
      <c r="H436" s="178">
        <v>2.2799999999999998</v>
      </c>
      <c r="I436" s="179"/>
      <c r="L436" s="175"/>
      <c r="M436" s="180"/>
      <c r="N436" s="181"/>
      <c r="O436" s="181"/>
      <c r="P436" s="181"/>
      <c r="Q436" s="181"/>
      <c r="R436" s="181"/>
      <c r="S436" s="181"/>
      <c r="T436" s="182"/>
      <c r="AT436" s="176" t="s">
        <v>195</v>
      </c>
      <c r="AU436" s="176" t="s">
        <v>90</v>
      </c>
      <c r="AV436" s="14" t="s">
        <v>90</v>
      </c>
      <c r="AW436" s="14" t="s">
        <v>30</v>
      </c>
      <c r="AX436" s="14" t="s">
        <v>75</v>
      </c>
      <c r="AY436" s="176" t="s">
        <v>187</v>
      </c>
    </row>
    <row r="437" spans="1:65" s="14" customFormat="1" ht="11.25">
      <c r="B437" s="175"/>
      <c r="D437" s="168" t="s">
        <v>195</v>
      </c>
      <c r="E437" s="176" t="s">
        <v>1</v>
      </c>
      <c r="F437" s="177" t="s">
        <v>603</v>
      </c>
      <c r="H437" s="178">
        <v>11.84</v>
      </c>
      <c r="I437" s="179"/>
      <c r="L437" s="175"/>
      <c r="M437" s="180"/>
      <c r="N437" s="181"/>
      <c r="O437" s="181"/>
      <c r="P437" s="181"/>
      <c r="Q437" s="181"/>
      <c r="R437" s="181"/>
      <c r="S437" s="181"/>
      <c r="T437" s="182"/>
      <c r="AT437" s="176" t="s">
        <v>195</v>
      </c>
      <c r="AU437" s="176" t="s">
        <v>90</v>
      </c>
      <c r="AV437" s="14" t="s">
        <v>90</v>
      </c>
      <c r="AW437" s="14" t="s">
        <v>30</v>
      </c>
      <c r="AX437" s="14" t="s">
        <v>75</v>
      </c>
      <c r="AY437" s="176" t="s">
        <v>187</v>
      </c>
    </row>
    <row r="438" spans="1:65" s="14" customFormat="1" ht="11.25">
      <c r="B438" s="175"/>
      <c r="D438" s="168" t="s">
        <v>195</v>
      </c>
      <c r="E438" s="176" t="s">
        <v>1</v>
      </c>
      <c r="F438" s="177" t="s">
        <v>604</v>
      </c>
      <c r="H438" s="178">
        <v>4.5999999999999996</v>
      </c>
      <c r="I438" s="179"/>
      <c r="L438" s="175"/>
      <c r="M438" s="180"/>
      <c r="N438" s="181"/>
      <c r="O438" s="181"/>
      <c r="P438" s="181"/>
      <c r="Q438" s="181"/>
      <c r="R438" s="181"/>
      <c r="S438" s="181"/>
      <c r="T438" s="182"/>
      <c r="AT438" s="176" t="s">
        <v>195</v>
      </c>
      <c r="AU438" s="176" t="s">
        <v>90</v>
      </c>
      <c r="AV438" s="14" t="s">
        <v>90</v>
      </c>
      <c r="AW438" s="14" t="s">
        <v>30</v>
      </c>
      <c r="AX438" s="14" t="s">
        <v>75</v>
      </c>
      <c r="AY438" s="176" t="s">
        <v>187</v>
      </c>
    </row>
    <row r="439" spans="1:65" s="14" customFormat="1" ht="11.25">
      <c r="B439" s="175"/>
      <c r="D439" s="168" t="s">
        <v>195</v>
      </c>
      <c r="E439" s="176" t="s">
        <v>1</v>
      </c>
      <c r="F439" s="177" t="s">
        <v>605</v>
      </c>
      <c r="H439" s="178">
        <v>4.8</v>
      </c>
      <c r="I439" s="179"/>
      <c r="L439" s="175"/>
      <c r="M439" s="180"/>
      <c r="N439" s="181"/>
      <c r="O439" s="181"/>
      <c r="P439" s="181"/>
      <c r="Q439" s="181"/>
      <c r="R439" s="181"/>
      <c r="S439" s="181"/>
      <c r="T439" s="182"/>
      <c r="AT439" s="176" t="s">
        <v>195</v>
      </c>
      <c r="AU439" s="176" t="s">
        <v>90</v>
      </c>
      <c r="AV439" s="14" t="s">
        <v>90</v>
      </c>
      <c r="AW439" s="14" t="s">
        <v>30</v>
      </c>
      <c r="AX439" s="14" t="s">
        <v>75</v>
      </c>
      <c r="AY439" s="176" t="s">
        <v>187</v>
      </c>
    </row>
    <row r="440" spans="1:65" s="14" customFormat="1" ht="11.25">
      <c r="B440" s="175"/>
      <c r="D440" s="168" t="s">
        <v>195</v>
      </c>
      <c r="E440" s="176" t="s">
        <v>1</v>
      </c>
      <c r="F440" s="177" t="s">
        <v>606</v>
      </c>
      <c r="H440" s="178">
        <v>4.08</v>
      </c>
      <c r="I440" s="179"/>
      <c r="L440" s="175"/>
      <c r="M440" s="180"/>
      <c r="N440" s="181"/>
      <c r="O440" s="181"/>
      <c r="P440" s="181"/>
      <c r="Q440" s="181"/>
      <c r="R440" s="181"/>
      <c r="S440" s="181"/>
      <c r="T440" s="182"/>
      <c r="AT440" s="176" t="s">
        <v>195</v>
      </c>
      <c r="AU440" s="176" t="s">
        <v>90</v>
      </c>
      <c r="AV440" s="14" t="s">
        <v>90</v>
      </c>
      <c r="AW440" s="14" t="s">
        <v>30</v>
      </c>
      <c r="AX440" s="14" t="s">
        <v>75</v>
      </c>
      <c r="AY440" s="176" t="s">
        <v>187</v>
      </c>
    </row>
    <row r="441" spans="1:65" s="14" customFormat="1" ht="11.25">
      <c r="B441" s="175"/>
      <c r="D441" s="168" t="s">
        <v>195</v>
      </c>
      <c r="E441" s="176" t="s">
        <v>1</v>
      </c>
      <c r="F441" s="177" t="s">
        <v>607</v>
      </c>
      <c r="H441" s="178">
        <v>2.54</v>
      </c>
      <c r="I441" s="179"/>
      <c r="L441" s="175"/>
      <c r="M441" s="180"/>
      <c r="N441" s="181"/>
      <c r="O441" s="181"/>
      <c r="P441" s="181"/>
      <c r="Q441" s="181"/>
      <c r="R441" s="181"/>
      <c r="S441" s="181"/>
      <c r="T441" s="182"/>
      <c r="AT441" s="176" t="s">
        <v>195</v>
      </c>
      <c r="AU441" s="176" t="s">
        <v>90</v>
      </c>
      <c r="AV441" s="14" t="s">
        <v>90</v>
      </c>
      <c r="AW441" s="14" t="s">
        <v>30</v>
      </c>
      <c r="AX441" s="14" t="s">
        <v>75</v>
      </c>
      <c r="AY441" s="176" t="s">
        <v>187</v>
      </c>
    </row>
    <row r="442" spans="1:65" s="14" customFormat="1" ht="11.25">
      <c r="B442" s="175"/>
      <c r="D442" s="168" t="s">
        <v>195</v>
      </c>
      <c r="E442" s="176" t="s">
        <v>1</v>
      </c>
      <c r="F442" s="177" t="s">
        <v>608</v>
      </c>
      <c r="H442" s="178">
        <v>5.94</v>
      </c>
      <c r="I442" s="179"/>
      <c r="L442" s="175"/>
      <c r="M442" s="180"/>
      <c r="N442" s="181"/>
      <c r="O442" s="181"/>
      <c r="P442" s="181"/>
      <c r="Q442" s="181"/>
      <c r="R442" s="181"/>
      <c r="S442" s="181"/>
      <c r="T442" s="182"/>
      <c r="AT442" s="176" t="s">
        <v>195</v>
      </c>
      <c r="AU442" s="176" t="s">
        <v>90</v>
      </c>
      <c r="AV442" s="14" t="s">
        <v>90</v>
      </c>
      <c r="AW442" s="14" t="s">
        <v>30</v>
      </c>
      <c r="AX442" s="14" t="s">
        <v>75</v>
      </c>
      <c r="AY442" s="176" t="s">
        <v>187</v>
      </c>
    </row>
    <row r="443" spans="1:65" s="14" customFormat="1" ht="11.25">
      <c r="B443" s="175"/>
      <c r="D443" s="168" t="s">
        <v>195</v>
      </c>
      <c r="E443" s="176" t="s">
        <v>1</v>
      </c>
      <c r="F443" s="177" t="s">
        <v>609</v>
      </c>
      <c r="H443" s="178">
        <v>5.2</v>
      </c>
      <c r="I443" s="179"/>
      <c r="L443" s="175"/>
      <c r="M443" s="180"/>
      <c r="N443" s="181"/>
      <c r="O443" s="181"/>
      <c r="P443" s="181"/>
      <c r="Q443" s="181"/>
      <c r="R443" s="181"/>
      <c r="S443" s="181"/>
      <c r="T443" s="182"/>
      <c r="AT443" s="176" t="s">
        <v>195</v>
      </c>
      <c r="AU443" s="176" t="s">
        <v>90</v>
      </c>
      <c r="AV443" s="14" t="s">
        <v>90</v>
      </c>
      <c r="AW443" s="14" t="s">
        <v>30</v>
      </c>
      <c r="AX443" s="14" t="s">
        <v>75</v>
      </c>
      <c r="AY443" s="176" t="s">
        <v>187</v>
      </c>
    </row>
    <row r="444" spans="1:65" s="14" customFormat="1" ht="11.25">
      <c r="B444" s="175"/>
      <c r="D444" s="168" t="s">
        <v>195</v>
      </c>
      <c r="E444" s="176" t="s">
        <v>1</v>
      </c>
      <c r="F444" s="177" t="s">
        <v>610</v>
      </c>
      <c r="H444" s="178">
        <v>5.8</v>
      </c>
      <c r="I444" s="179"/>
      <c r="L444" s="175"/>
      <c r="M444" s="180"/>
      <c r="N444" s="181"/>
      <c r="O444" s="181"/>
      <c r="P444" s="181"/>
      <c r="Q444" s="181"/>
      <c r="R444" s="181"/>
      <c r="S444" s="181"/>
      <c r="T444" s="182"/>
      <c r="AT444" s="176" t="s">
        <v>195</v>
      </c>
      <c r="AU444" s="176" t="s">
        <v>90</v>
      </c>
      <c r="AV444" s="14" t="s">
        <v>90</v>
      </c>
      <c r="AW444" s="14" t="s">
        <v>30</v>
      </c>
      <c r="AX444" s="14" t="s">
        <v>75</v>
      </c>
      <c r="AY444" s="176" t="s">
        <v>187</v>
      </c>
    </row>
    <row r="445" spans="1:65" s="14" customFormat="1" ht="11.25">
      <c r="B445" s="175"/>
      <c r="D445" s="168" t="s">
        <v>195</v>
      </c>
      <c r="E445" s="176" t="s">
        <v>1</v>
      </c>
      <c r="F445" s="177" t="s">
        <v>611</v>
      </c>
      <c r="H445" s="178">
        <v>3.04</v>
      </c>
      <c r="I445" s="179"/>
      <c r="L445" s="175"/>
      <c r="M445" s="180"/>
      <c r="N445" s="181"/>
      <c r="O445" s="181"/>
      <c r="P445" s="181"/>
      <c r="Q445" s="181"/>
      <c r="R445" s="181"/>
      <c r="S445" s="181"/>
      <c r="T445" s="182"/>
      <c r="AT445" s="176" t="s">
        <v>195</v>
      </c>
      <c r="AU445" s="176" t="s">
        <v>90</v>
      </c>
      <c r="AV445" s="14" t="s">
        <v>90</v>
      </c>
      <c r="AW445" s="14" t="s">
        <v>30</v>
      </c>
      <c r="AX445" s="14" t="s">
        <v>75</v>
      </c>
      <c r="AY445" s="176" t="s">
        <v>187</v>
      </c>
    </row>
    <row r="446" spans="1:65" s="14" customFormat="1" ht="11.25">
      <c r="B446" s="175"/>
      <c r="D446" s="168" t="s">
        <v>195</v>
      </c>
      <c r="E446" s="176" t="s">
        <v>1</v>
      </c>
      <c r="F446" s="177" t="s">
        <v>612</v>
      </c>
      <c r="H446" s="178">
        <v>2.4</v>
      </c>
      <c r="I446" s="179"/>
      <c r="L446" s="175"/>
      <c r="M446" s="180"/>
      <c r="N446" s="181"/>
      <c r="O446" s="181"/>
      <c r="P446" s="181"/>
      <c r="Q446" s="181"/>
      <c r="R446" s="181"/>
      <c r="S446" s="181"/>
      <c r="T446" s="182"/>
      <c r="AT446" s="176" t="s">
        <v>195</v>
      </c>
      <c r="AU446" s="176" t="s">
        <v>90</v>
      </c>
      <c r="AV446" s="14" t="s">
        <v>90</v>
      </c>
      <c r="AW446" s="14" t="s">
        <v>30</v>
      </c>
      <c r="AX446" s="14" t="s">
        <v>75</v>
      </c>
      <c r="AY446" s="176" t="s">
        <v>187</v>
      </c>
    </row>
    <row r="447" spans="1:65" s="14" customFormat="1" ht="11.25">
      <c r="B447" s="175"/>
      <c r="D447" s="168" t="s">
        <v>195</v>
      </c>
      <c r="E447" s="176" t="s">
        <v>1</v>
      </c>
      <c r="F447" s="177" t="s">
        <v>604</v>
      </c>
      <c r="H447" s="178">
        <v>4.5999999999999996</v>
      </c>
      <c r="I447" s="179"/>
      <c r="L447" s="175"/>
      <c r="M447" s="180"/>
      <c r="N447" s="181"/>
      <c r="O447" s="181"/>
      <c r="P447" s="181"/>
      <c r="Q447" s="181"/>
      <c r="R447" s="181"/>
      <c r="S447" s="181"/>
      <c r="T447" s="182"/>
      <c r="AT447" s="176" t="s">
        <v>195</v>
      </c>
      <c r="AU447" s="176" t="s">
        <v>90</v>
      </c>
      <c r="AV447" s="14" t="s">
        <v>90</v>
      </c>
      <c r="AW447" s="14" t="s">
        <v>30</v>
      </c>
      <c r="AX447" s="14" t="s">
        <v>75</v>
      </c>
      <c r="AY447" s="176" t="s">
        <v>187</v>
      </c>
    </row>
    <row r="448" spans="1:65" s="14" customFormat="1" ht="11.25">
      <c r="B448" s="175"/>
      <c r="D448" s="168" t="s">
        <v>195</v>
      </c>
      <c r="E448" s="176" t="s">
        <v>1</v>
      </c>
      <c r="F448" s="177" t="s">
        <v>604</v>
      </c>
      <c r="H448" s="178">
        <v>4.5999999999999996</v>
      </c>
      <c r="I448" s="179"/>
      <c r="L448" s="175"/>
      <c r="M448" s="180"/>
      <c r="N448" s="181"/>
      <c r="O448" s="181"/>
      <c r="P448" s="181"/>
      <c r="Q448" s="181"/>
      <c r="R448" s="181"/>
      <c r="S448" s="181"/>
      <c r="T448" s="182"/>
      <c r="AT448" s="176" t="s">
        <v>195</v>
      </c>
      <c r="AU448" s="176" t="s">
        <v>90</v>
      </c>
      <c r="AV448" s="14" t="s">
        <v>90</v>
      </c>
      <c r="AW448" s="14" t="s">
        <v>30</v>
      </c>
      <c r="AX448" s="14" t="s">
        <v>75</v>
      </c>
      <c r="AY448" s="176" t="s">
        <v>187</v>
      </c>
    </row>
    <row r="449" spans="1:65" s="14" customFormat="1" ht="11.25">
      <c r="B449" s="175"/>
      <c r="D449" s="168" t="s">
        <v>195</v>
      </c>
      <c r="E449" s="176" t="s">
        <v>1</v>
      </c>
      <c r="F449" s="177" t="s">
        <v>613</v>
      </c>
      <c r="H449" s="178">
        <v>3</v>
      </c>
      <c r="I449" s="179"/>
      <c r="L449" s="175"/>
      <c r="M449" s="180"/>
      <c r="N449" s="181"/>
      <c r="O449" s="181"/>
      <c r="P449" s="181"/>
      <c r="Q449" s="181"/>
      <c r="R449" s="181"/>
      <c r="S449" s="181"/>
      <c r="T449" s="182"/>
      <c r="AT449" s="176" t="s">
        <v>195</v>
      </c>
      <c r="AU449" s="176" t="s">
        <v>90</v>
      </c>
      <c r="AV449" s="14" t="s">
        <v>90</v>
      </c>
      <c r="AW449" s="14" t="s">
        <v>30</v>
      </c>
      <c r="AX449" s="14" t="s">
        <v>75</v>
      </c>
      <c r="AY449" s="176" t="s">
        <v>187</v>
      </c>
    </row>
    <row r="450" spans="1:65" s="14" customFormat="1" ht="11.25">
      <c r="B450" s="175"/>
      <c r="D450" s="168" t="s">
        <v>195</v>
      </c>
      <c r="E450" s="176" t="s">
        <v>1</v>
      </c>
      <c r="F450" s="177" t="s">
        <v>614</v>
      </c>
      <c r="H450" s="178">
        <v>17.760000000000002</v>
      </c>
      <c r="I450" s="179"/>
      <c r="L450" s="175"/>
      <c r="M450" s="180"/>
      <c r="N450" s="181"/>
      <c r="O450" s="181"/>
      <c r="P450" s="181"/>
      <c r="Q450" s="181"/>
      <c r="R450" s="181"/>
      <c r="S450" s="181"/>
      <c r="T450" s="182"/>
      <c r="AT450" s="176" t="s">
        <v>195</v>
      </c>
      <c r="AU450" s="176" t="s">
        <v>90</v>
      </c>
      <c r="AV450" s="14" t="s">
        <v>90</v>
      </c>
      <c r="AW450" s="14" t="s">
        <v>30</v>
      </c>
      <c r="AX450" s="14" t="s">
        <v>75</v>
      </c>
      <c r="AY450" s="176" t="s">
        <v>187</v>
      </c>
    </row>
    <row r="451" spans="1:65" s="14" customFormat="1" ht="11.25">
      <c r="B451" s="175"/>
      <c r="D451" s="168" t="s">
        <v>195</v>
      </c>
      <c r="E451" s="176" t="s">
        <v>1</v>
      </c>
      <c r="F451" s="177" t="s">
        <v>615</v>
      </c>
      <c r="H451" s="178">
        <v>7.71</v>
      </c>
      <c r="I451" s="179"/>
      <c r="L451" s="175"/>
      <c r="M451" s="180"/>
      <c r="N451" s="181"/>
      <c r="O451" s="181"/>
      <c r="P451" s="181"/>
      <c r="Q451" s="181"/>
      <c r="R451" s="181"/>
      <c r="S451" s="181"/>
      <c r="T451" s="182"/>
      <c r="AT451" s="176" t="s">
        <v>195</v>
      </c>
      <c r="AU451" s="176" t="s">
        <v>90</v>
      </c>
      <c r="AV451" s="14" t="s">
        <v>90</v>
      </c>
      <c r="AW451" s="14" t="s">
        <v>30</v>
      </c>
      <c r="AX451" s="14" t="s">
        <v>75</v>
      </c>
      <c r="AY451" s="176" t="s">
        <v>187</v>
      </c>
    </row>
    <row r="452" spans="1:65" s="14" customFormat="1" ht="11.25">
      <c r="B452" s="175"/>
      <c r="D452" s="168" t="s">
        <v>195</v>
      </c>
      <c r="E452" s="176" t="s">
        <v>1</v>
      </c>
      <c r="F452" s="177" t="s">
        <v>616</v>
      </c>
      <c r="H452" s="178">
        <v>5.9</v>
      </c>
      <c r="I452" s="179"/>
      <c r="L452" s="175"/>
      <c r="M452" s="180"/>
      <c r="N452" s="181"/>
      <c r="O452" s="181"/>
      <c r="P452" s="181"/>
      <c r="Q452" s="181"/>
      <c r="R452" s="181"/>
      <c r="S452" s="181"/>
      <c r="T452" s="182"/>
      <c r="AT452" s="176" t="s">
        <v>195</v>
      </c>
      <c r="AU452" s="176" t="s">
        <v>90</v>
      </c>
      <c r="AV452" s="14" t="s">
        <v>90</v>
      </c>
      <c r="AW452" s="14" t="s">
        <v>30</v>
      </c>
      <c r="AX452" s="14" t="s">
        <v>75</v>
      </c>
      <c r="AY452" s="176" t="s">
        <v>187</v>
      </c>
    </row>
    <row r="453" spans="1:65" s="14" customFormat="1" ht="11.25">
      <c r="B453" s="175"/>
      <c r="D453" s="168" t="s">
        <v>195</v>
      </c>
      <c r="E453" s="176" t="s">
        <v>1</v>
      </c>
      <c r="F453" s="177" t="s">
        <v>617</v>
      </c>
      <c r="H453" s="178">
        <v>2.35</v>
      </c>
      <c r="I453" s="179"/>
      <c r="L453" s="175"/>
      <c r="M453" s="180"/>
      <c r="N453" s="181"/>
      <c r="O453" s="181"/>
      <c r="P453" s="181"/>
      <c r="Q453" s="181"/>
      <c r="R453" s="181"/>
      <c r="S453" s="181"/>
      <c r="T453" s="182"/>
      <c r="AT453" s="176" t="s">
        <v>195</v>
      </c>
      <c r="AU453" s="176" t="s">
        <v>90</v>
      </c>
      <c r="AV453" s="14" t="s">
        <v>90</v>
      </c>
      <c r="AW453" s="14" t="s">
        <v>30</v>
      </c>
      <c r="AX453" s="14" t="s">
        <v>75</v>
      </c>
      <c r="AY453" s="176" t="s">
        <v>187</v>
      </c>
    </row>
    <row r="454" spans="1:65" s="14" customFormat="1" ht="11.25">
      <c r="B454" s="175"/>
      <c r="D454" s="168" t="s">
        <v>195</v>
      </c>
      <c r="E454" s="176" t="s">
        <v>1</v>
      </c>
      <c r="F454" s="177" t="s">
        <v>618</v>
      </c>
      <c r="H454" s="178">
        <v>5.92</v>
      </c>
      <c r="I454" s="179"/>
      <c r="L454" s="175"/>
      <c r="M454" s="180"/>
      <c r="N454" s="181"/>
      <c r="O454" s="181"/>
      <c r="P454" s="181"/>
      <c r="Q454" s="181"/>
      <c r="R454" s="181"/>
      <c r="S454" s="181"/>
      <c r="T454" s="182"/>
      <c r="AT454" s="176" t="s">
        <v>195</v>
      </c>
      <c r="AU454" s="176" t="s">
        <v>90</v>
      </c>
      <c r="AV454" s="14" t="s">
        <v>90</v>
      </c>
      <c r="AW454" s="14" t="s">
        <v>30</v>
      </c>
      <c r="AX454" s="14" t="s">
        <v>75</v>
      </c>
      <c r="AY454" s="176" t="s">
        <v>187</v>
      </c>
    </row>
    <row r="455" spans="1:65" s="14" customFormat="1" ht="11.25">
      <c r="B455" s="175"/>
      <c r="D455" s="168" t="s">
        <v>195</v>
      </c>
      <c r="E455" s="176" t="s">
        <v>1</v>
      </c>
      <c r="F455" s="177" t="s">
        <v>619</v>
      </c>
      <c r="H455" s="178">
        <v>4.7</v>
      </c>
      <c r="I455" s="179"/>
      <c r="L455" s="175"/>
      <c r="M455" s="180"/>
      <c r="N455" s="181"/>
      <c r="O455" s="181"/>
      <c r="P455" s="181"/>
      <c r="Q455" s="181"/>
      <c r="R455" s="181"/>
      <c r="S455" s="181"/>
      <c r="T455" s="182"/>
      <c r="AT455" s="176" t="s">
        <v>195</v>
      </c>
      <c r="AU455" s="176" t="s">
        <v>90</v>
      </c>
      <c r="AV455" s="14" t="s">
        <v>90</v>
      </c>
      <c r="AW455" s="14" t="s">
        <v>30</v>
      </c>
      <c r="AX455" s="14" t="s">
        <v>75</v>
      </c>
      <c r="AY455" s="176" t="s">
        <v>187</v>
      </c>
    </row>
    <row r="456" spans="1:65" s="15" customFormat="1" ht="11.25">
      <c r="B456" s="183"/>
      <c r="D456" s="168" t="s">
        <v>195</v>
      </c>
      <c r="E456" s="184" t="s">
        <v>1</v>
      </c>
      <c r="F456" s="185" t="s">
        <v>231</v>
      </c>
      <c r="H456" s="186">
        <v>109.06</v>
      </c>
      <c r="I456" s="187"/>
      <c r="L456" s="183"/>
      <c r="M456" s="188"/>
      <c r="N456" s="189"/>
      <c r="O456" s="189"/>
      <c r="P456" s="189"/>
      <c r="Q456" s="189"/>
      <c r="R456" s="189"/>
      <c r="S456" s="189"/>
      <c r="T456" s="190"/>
      <c r="AT456" s="184" t="s">
        <v>195</v>
      </c>
      <c r="AU456" s="184" t="s">
        <v>90</v>
      </c>
      <c r="AV456" s="15" t="s">
        <v>193</v>
      </c>
      <c r="AW456" s="15" t="s">
        <v>30</v>
      </c>
      <c r="AX456" s="15" t="s">
        <v>83</v>
      </c>
      <c r="AY456" s="184" t="s">
        <v>187</v>
      </c>
    </row>
    <row r="457" spans="1:65" s="2" customFormat="1" ht="21.75" customHeight="1">
      <c r="A457" s="33"/>
      <c r="B457" s="152"/>
      <c r="C457" s="153" t="s">
        <v>620</v>
      </c>
      <c r="D457" s="153" t="s">
        <v>189</v>
      </c>
      <c r="E457" s="154" t="s">
        <v>621</v>
      </c>
      <c r="F457" s="155" t="s">
        <v>622</v>
      </c>
      <c r="G457" s="156" t="s">
        <v>524</v>
      </c>
      <c r="H457" s="157">
        <v>107.91500000000001</v>
      </c>
      <c r="I457" s="158"/>
      <c r="J457" s="157">
        <f>ROUND(I457*H457,3)</f>
        <v>0</v>
      </c>
      <c r="K457" s="159"/>
      <c r="L457" s="34"/>
      <c r="M457" s="160" t="s">
        <v>1</v>
      </c>
      <c r="N457" s="161" t="s">
        <v>41</v>
      </c>
      <c r="O457" s="62"/>
      <c r="P457" s="162">
        <f>O457*H457</f>
        <v>0</v>
      </c>
      <c r="Q457" s="162">
        <v>1E-4</v>
      </c>
      <c r="R457" s="162">
        <f>Q457*H457</f>
        <v>1.0791500000000001E-2</v>
      </c>
      <c r="S457" s="162">
        <v>0</v>
      </c>
      <c r="T457" s="163">
        <f>S457*H457</f>
        <v>0</v>
      </c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R457" s="164" t="s">
        <v>193</v>
      </c>
      <c r="AT457" s="164" t="s">
        <v>189</v>
      </c>
      <c r="AU457" s="164" t="s">
        <v>90</v>
      </c>
      <c r="AY457" s="18" t="s">
        <v>187</v>
      </c>
      <c r="BE457" s="165">
        <f>IF(N457="základná",J457,0)</f>
        <v>0</v>
      </c>
      <c r="BF457" s="165">
        <f>IF(N457="znížená",J457,0)</f>
        <v>0</v>
      </c>
      <c r="BG457" s="165">
        <f>IF(N457="zákl. prenesená",J457,0)</f>
        <v>0</v>
      </c>
      <c r="BH457" s="165">
        <f>IF(N457="zníž. prenesená",J457,0)</f>
        <v>0</v>
      </c>
      <c r="BI457" s="165">
        <f>IF(N457="nulová",J457,0)</f>
        <v>0</v>
      </c>
      <c r="BJ457" s="18" t="s">
        <v>90</v>
      </c>
      <c r="BK457" s="166">
        <f>ROUND(I457*H457,3)</f>
        <v>0</v>
      </c>
      <c r="BL457" s="18" t="s">
        <v>193</v>
      </c>
      <c r="BM457" s="164" t="s">
        <v>623</v>
      </c>
    </row>
    <row r="458" spans="1:65" s="13" customFormat="1" ht="11.25">
      <c r="B458" s="167"/>
      <c r="D458" s="168" t="s">
        <v>195</v>
      </c>
      <c r="E458" s="169" t="s">
        <v>1</v>
      </c>
      <c r="F458" s="170" t="s">
        <v>624</v>
      </c>
      <c r="H458" s="169" t="s">
        <v>1</v>
      </c>
      <c r="I458" s="171"/>
      <c r="L458" s="167"/>
      <c r="M458" s="172"/>
      <c r="N458" s="173"/>
      <c r="O458" s="173"/>
      <c r="P458" s="173"/>
      <c r="Q458" s="173"/>
      <c r="R458" s="173"/>
      <c r="S458" s="173"/>
      <c r="T458" s="174"/>
      <c r="AT458" s="169" t="s">
        <v>195</v>
      </c>
      <c r="AU458" s="169" t="s">
        <v>90</v>
      </c>
      <c r="AV458" s="13" t="s">
        <v>83</v>
      </c>
      <c r="AW458" s="13" t="s">
        <v>30</v>
      </c>
      <c r="AX458" s="13" t="s">
        <v>75</v>
      </c>
      <c r="AY458" s="169" t="s">
        <v>187</v>
      </c>
    </row>
    <row r="459" spans="1:65" s="13" customFormat="1" ht="11.25">
      <c r="B459" s="167"/>
      <c r="D459" s="168" t="s">
        <v>195</v>
      </c>
      <c r="E459" s="169" t="s">
        <v>1</v>
      </c>
      <c r="F459" s="170" t="s">
        <v>480</v>
      </c>
      <c r="H459" s="169" t="s">
        <v>1</v>
      </c>
      <c r="I459" s="171"/>
      <c r="L459" s="167"/>
      <c r="M459" s="172"/>
      <c r="N459" s="173"/>
      <c r="O459" s="173"/>
      <c r="P459" s="173"/>
      <c r="Q459" s="173"/>
      <c r="R459" s="173"/>
      <c r="S459" s="173"/>
      <c r="T459" s="174"/>
      <c r="AT459" s="169" t="s">
        <v>195</v>
      </c>
      <c r="AU459" s="169" t="s">
        <v>90</v>
      </c>
      <c r="AV459" s="13" t="s">
        <v>83</v>
      </c>
      <c r="AW459" s="13" t="s">
        <v>30</v>
      </c>
      <c r="AX459" s="13" t="s">
        <v>75</v>
      </c>
      <c r="AY459" s="169" t="s">
        <v>187</v>
      </c>
    </row>
    <row r="460" spans="1:65" s="14" customFormat="1" ht="11.25">
      <c r="B460" s="175"/>
      <c r="D460" s="168" t="s">
        <v>195</v>
      </c>
      <c r="E460" s="176" t="s">
        <v>1</v>
      </c>
      <c r="F460" s="177" t="s">
        <v>625</v>
      </c>
      <c r="H460" s="178">
        <v>3</v>
      </c>
      <c r="I460" s="179"/>
      <c r="L460" s="175"/>
      <c r="M460" s="180"/>
      <c r="N460" s="181"/>
      <c r="O460" s="181"/>
      <c r="P460" s="181"/>
      <c r="Q460" s="181"/>
      <c r="R460" s="181"/>
      <c r="S460" s="181"/>
      <c r="T460" s="182"/>
      <c r="AT460" s="176" t="s">
        <v>195</v>
      </c>
      <c r="AU460" s="176" t="s">
        <v>90</v>
      </c>
      <c r="AV460" s="14" t="s">
        <v>90</v>
      </c>
      <c r="AW460" s="14" t="s">
        <v>30</v>
      </c>
      <c r="AX460" s="14" t="s">
        <v>75</v>
      </c>
      <c r="AY460" s="176" t="s">
        <v>187</v>
      </c>
    </row>
    <row r="461" spans="1:65" s="14" customFormat="1" ht="11.25">
      <c r="B461" s="175"/>
      <c r="D461" s="168" t="s">
        <v>195</v>
      </c>
      <c r="E461" s="176" t="s">
        <v>1</v>
      </c>
      <c r="F461" s="177" t="s">
        <v>626</v>
      </c>
      <c r="H461" s="178">
        <v>7.92</v>
      </c>
      <c r="I461" s="179"/>
      <c r="L461" s="175"/>
      <c r="M461" s="180"/>
      <c r="N461" s="181"/>
      <c r="O461" s="181"/>
      <c r="P461" s="181"/>
      <c r="Q461" s="181"/>
      <c r="R461" s="181"/>
      <c r="S461" s="181"/>
      <c r="T461" s="182"/>
      <c r="AT461" s="176" t="s">
        <v>195</v>
      </c>
      <c r="AU461" s="176" t="s">
        <v>90</v>
      </c>
      <c r="AV461" s="14" t="s">
        <v>90</v>
      </c>
      <c r="AW461" s="14" t="s">
        <v>30</v>
      </c>
      <c r="AX461" s="14" t="s">
        <v>75</v>
      </c>
      <c r="AY461" s="176" t="s">
        <v>187</v>
      </c>
    </row>
    <row r="462" spans="1:65" s="14" customFormat="1" ht="11.25">
      <c r="B462" s="175"/>
      <c r="D462" s="168" t="s">
        <v>195</v>
      </c>
      <c r="E462" s="176" t="s">
        <v>1</v>
      </c>
      <c r="F462" s="177" t="s">
        <v>627</v>
      </c>
      <c r="H462" s="178">
        <v>1.5</v>
      </c>
      <c r="I462" s="179"/>
      <c r="L462" s="175"/>
      <c r="M462" s="180"/>
      <c r="N462" s="181"/>
      <c r="O462" s="181"/>
      <c r="P462" s="181"/>
      <c r="Q462" s="181"/>
      <c r="R462" s="181"/>
      <c r="S462" s="181"/>
      <c r="T462" s="182"/>
      <c r="AT462" s="176" t="s">
        <v>195</v>
      </c>
      <c r="AU462" s="176" t="s">
        <v>90</v>
      </c>
      <c r="AV462" s="14" t="s">
        <v>90</v>
      </c>
      <c r="AW462" s="14" t="s">
        <v>30</v>
      </c>
      <c r="AX462" s="14" t="s">
        <v>75</v>
      </c>
      <c r="AY462" s="176" t="s">
        <v>187</v>
      </c>
    </row>
    <row r="463" spans="1:65" s="14" customFormat="1" ht="11.25">
      <c r="B463" s="175"/>
      <c r="D463" s="168" t="s">
        <v>195</v>
      </c>
      <c r="E463" s="176" t="s">
        <v>1</v>
      </c>
      <c r="F463" s="177" t="s">
        <v>628</v>
      </c>
      <c r="H463" s="178">
        <v>2</v>
      </c>
      <c r="I463" s="179"/>
      <c r="L463" s="175"/>
      <c r="M463" s="180"/>
      <c r="N463" s="181"/>
      <c r="O463" s="181"/>
      <c r="P463" s="181"/>
      <c r="Q463" s="181"/>
      <c r="R463" s="181"/>
      <c r="S463" s="181"/>
      <c r="T463" s="182"/>
      <c r="AT463" s="176" t="s">
        <v>195</v>
      </c>
      <c r="AU463" s="176" t="s">
        <v>90</v>
      </c>
      <c r="AV463" s="14" t="s">
        <v>90</v>
      </c>
      <c r="AW463" s="14" t="s">
        <v>30</v>
      </c>
      <c r="AX463" s="14" t="s">
        <v>75</v>
      </c>
      <c r="AY463" s="176" t="s">
        <v>187</v>
      </c>
    </row>
    <row r="464" spans="1:65" s="14" customFormat="1" ht="11.25">
      <c r="B464" s="175"/>
      <c r="D464" s="168" t="s">
        <v>195</v>
      </c>
      <c r="E464" s="176" t="s">
        <v>1</v>
      </c>
      <c r="F464" s="177" t="s">
        <v>629</v>
      </c>
      <c r="H464" s="178">
        <v>0.93</v>
      </c>
      <c r="I464" s="179"/>
      <c r="L464" s="175"/>
      <c r="M464" s="180"/>
      <c r="N464" s="181"/>
      <c r="O464" s="181"/>
      <c r="P464" s="181"/>
      <c r="Q464" s="181"/>
      <c r="R464" s="181"/>
      <c r="S464" s="181"/>
      <c r="T464" s="182"/>
      <c r="AT464" s="176" t="s">
        <v>195</v>
      </c>
      <c r="AU464" s="176" t="s">
        <v>90</v>
      </c>
      <c r="AV464" s="14" t="s">
        <v>90</v>
      </c>
      <c r="AW464" s="14" t="s">
        <v>30</v>
      </c>
      <c r="AX464" s="14" t="s">
        <v>75</v>
      </c>
      <c r="AY464" s="176" t="s">
        <v>187</v>
      </c>
    </row>
    <row r="465" spans="2:51" s="14" customFormat="1" ht="11.25">
      <c r="B465" s="175"/>
      <c r="D465" s="168" t="s">
        <v>195</v>
      </c>
      <c r="E465" s="176" t="s">
        <v>1</v>
      </c>
      <c r="F465" s="177" t="s">
        <v>630</v>
      </c>
      <c r="H465" s="178">
        <v>0.62</v>
      </c>
      <c r="I465" s="179"/>
      <c r="L465" s="175"/>
      <c r="M465" s="180"/>
      <c r="N465" s="181"/>
      <c r="O465" s="181"/>
      <c r="P465" s="181"/>
      <c r="Q465" s="181"/>
      <c r="R465" s="181"/>
      <c r="S465" s="181"/>
      <c r="T465" s="182"/>
      <c r="AT465" s="176" t="s">
        <v>195</v>
      </c>
      <c r="AU465" s="176" t="s">
        <v>90</v>
      </c>
      <c r="AV465" s="14" t="s">
        <v>90</v>
      </c>
      <c r="AW465" s="14" t="s">
        <v>30</v>
      </c>
      <c r="AX465" s="14" t="s">
        <v>75</v>
      </c>
      <c r="AY465" s="176" t="s">
        <v>187</v>
      </c>
    </row>
    <row r="466" spans="2:51" s="14" customFormat="1" ht="11.25">
      <c r="B466" s="175"/>
      <c r="D466" s="168" t="s">
        <v>195</v>
      </c>
      <c r="E466" s="176" t="s">
        <v>1</v>
      </c>
      <c r="F466" s="177" t="s">
        <v>631</v>
      </c>
      <c r="H466" s="178">
        <v>1.24</v>
      </c>
      <c r="I466" s="179"/>
      <c r="L466" s="175"/>
      <c r="M466" s="180"/>
      <c r="N466" s="181"/>
      <c r="O466" s="181"/>
      <c r="P466" s="181"/>
      <c r="Q466" s="181"/>
      <c r="R466" s="181"/>
      <c r="S466" s="181"/>
      <c r="T466" s="182"/>
      <c r="AT466" s="176" t="s">
        <v>195</v>
      </c>
      <c r="AU466" s="176" t="s">
        <v>90</v>
      </c>
      <c r="AV466" s="14" t="s">
        <v>90</v>
      </c>
      <c r="AW466" s="14" t="s">
        <v>30</v>
      </c>
      <c r="AX466" s="14" t="s">
        <v>75</v>
      </c>
      <c r="AY466" s="176" t="s">
        <v>187</v>
      </c>
    </row>
    <row r="467" spans="2:51" s="14" customFormat="1" ht="11.25">
      <c r="B467" s="175"/>
      <c r="D467" s="168" t="s">
        <v>195</v>
      </c>
      <c r="E467" s="176" t="s">
        <v>1</v>
      </c>
      <c r="F467" s="177" t="s">
        <v>632</v>
      </c>
      <c r="H467" s="178">
        <v>0.98</v>
      </c>
      <c r="I467" s="179"/>
      <c r="L467" s="175"/>
      <c r="M467" s="180"/>
      <c r="N467" s="181"/>
      <c r="O467" s="181"/>
      <c r="P467" s="181"/>
      <c r="Q467" s="181"/>
      <c r="R467" s="181"/>
      <c r="S467" s="181"/>
      <c r="T467" s="182"/>
      <c r="AT467" s="176" t="s">
        <v>195</v>
      </c>
      <c r="AU467" s="176" t="s">
        <v>90</v>
      </c>
      <c r="AV467" s="14" t="s">
        <v>90</v>
      </c>
      <c r="AW467" s="14" t="s">
        <v>30</v>
      </c>
      <c r="AX467" s="14" t="s">
        <v>75</v>
      </c>
      <c r="AY467" s="176" t="s">
        <v>187</v>
      </c>
    </row>
    <row r="468" spans="2:51" s="14" customFormat="1" ht="11.25">
      <c r="B468" s="175"/>
      <c r="D468" s="168" t="s">
        <v>195</v>
      </c>
      <c r="E468" s="176" t="s">
        <v>1</v>
      </c>
      <c r="F468" s="177" t="s">
        <v>633</v>
      </c>
      <c r="H468" s="178">
        <v>1.05</v>
      </c>
      <c r="I468" s="179"/>
      <c r="L468" s="175"/>
      <c r="M468" s="180"/>
      <c r="N468" s="181"/>
      <c r="O468" s="181"/>
      <c r="P468" s="181"/>
      <c r="Q468" s="181"/>
      <c r="R468" s="181"/>
      <c r="S468" s="181"/>
      <c r="T468" s="182"/>
      <c r="AT468" s="176" t="s">
        <v>195</v>
      </c>
      <c r="AU468" s="176" t="s">
        <v>90</v>
      </c>
      <c r="AV468" s="14" t="s">
        <v>90</v>
      </c>
      <c r="AW468" s="14" t="s">
        <v>30</v>
      </c>
      <c r="AX468" s="14" t="s">
        <v>75</v>
      </c>
      <c r="AY468" s="176" t="s">
        <v>187</v>
      </c>
    </row>
    <row r="469" spans="2:51" s="14" customFormat="1" ht="11.25">
      <c r="B469" s="175"/>
      <c r="D469" s="168" t="s">
        <v>195</v>
      </c>
      <c r="E469" s="176" t="s">
        <v>1</v>
      </c>
      <c r="F469" s="177" t="s">
        <v>634</v>
      </c>
      <c r="H469" s="178">
        <v>1.21</v>
      </c>
      <c r="I469" s="179"/>
      <c r="L469" s="175"/>
      <c r="M469" s="180"/>
      <c r="N469" s="181"/>
      <c r="O469" s="181"/>
      <c r="P469" s="181"/>
      <c r="Q469" s="181"/>
      <c r="R469" s="181"/>
      <c r="S469" s="181"/>
      <c r="T469" s="182"/>
      <c r="AT469" s="176" t="s">
        <v>195</v>
      </c>
      <c r="AU469" s="176" t="s">
        <v>90</v>
      </c>
      <c r="AV469" s="14" t="s">
        <v>90</v>
      </c>
      <c r="AW469" s="14" t="s">
        <v>30</v>
      </c>
      <c r="AX469" s="14" t="s">
        <v>75</v>
      </c>
      <c r="AY469" s="176" t="s">
        <v>187</v>
      </c>
    </row>
    <row r="470" spans="2:51" s="14" customFormat="1" ht="11.25">
      <c r="B470" s="175"/>
      <c r="D470" s="168" t="s">
        <v>195</v>
      </c>
      <c r="E470" s="176" t="s">
        <v>1</v>
      </c>
      <c r="F470" s="177" t="s">
        <v>630</v>
      </c>
      <c r="H470" s="178">
        <v>0.62</v>
      </c>
      <c r="I470" s="179"/>
      <c r="L470" s="175"/>
      <c r="M470" s="180"/>
      <c r="N470" s="181"/>
      <c r="O470" s="181"/>
      <c r="P470" s="181"/>
      <c r="Q470" s="181"/>
      <c r="R470" s="181"/>
      <c r="S470" s="181"/>
      <c r="T470" s="182"/>
      <c r="AT470" s="176" t="s">
        <v>195</v>
      </c>
      <c r="AU470" s="176" t="s">
        <v>90</v>
      </c>
      <c r="AV470" s="14" t="s">
        <v>90</v>
      </c>
      <c r="AW470" s="14" t="s">
        <v>30</v>
      </c>
      <c r="AX470" s="14" t="s">
        <v>75</v>
      </c>
      <c r="AY470" s="176" t="s">
        <v>187</v>
      </c>
    </row>
    <row r="471" spans="2:51" s="14" customFormat="1" ht="11.25">
      <c r="B471" s="175"/>
      <c r="D471" s="168" t="s">
        <v>195</v>
      </c>
      <c r="E471" s="176" t="s">
        <v>1</v>
      </c>
      <c r="F471" s="177" t="s">
        <v>635</v>
      </c>
      <c r="H471" s="178">
        <v>0.7</v>
      </c>
      <c r="I471" s="179"/>
      <c r="L471" s="175"/>
      <c r="M471" s="180"/>
      <c r="N471" s="181"/>
      <c r="O471" s="181"/>
      <c r="P471" s="181"/>
      <c r="Q471" s="181"/>
      <c r="R471" s="181"/>
      <c r="S471" s="181"/>
      <c r="T471" s="182"/>
      <c r="AT471" s="176" t="s">
        <v>195</v>
      </c>
      <c r="AU471" s="176" t="s">
        <v>90</v>
      </c>
      <c r="AV471" s="14" t="s">
        <v>90</v>
      </c>
      <c r="AW471" s="14" t="s">
        <v>30</v>
      </c>
      <c r="AX471" s="14" t="s">
        <v>75</v>
      </c>
      <c r="AY471" s="176" t="s">
        <v>187</v>
      </c>
    </row>
    <row r="472" spans="2:51" s="14" customFormat="1" ht="11.25">
      <c r="B472" s="175"/>
      <c r="D472" s="168" t="s">
        <v>195</v>
      </c>
      <c r="E472" s="176" t="s">
        <v>1</v>
      </c>
      <c r="F472" s="177" t="s">
        <v>636</v>
      </c>
      <c r="H472" s="178">
        <v>0.85</v>
      </c>
      <c r="I472" s="179"/>
      <c r="L472" s="175"/>
      <c r="M472" s="180"/>
      <c r="N472" s="181"/>
      <c r="O472" s="181"/>
      <c r="P472" s="181"/>
      <c r="Q472" s="181"/>
      <c r="R472" s="181"/>
      <c r="S472" s="181"/>
      <c r="T472" s="182"/>
      <c r="AT472" s="176" t="s">
        <v>195</v>
      </c>
      <c r="AU472" s="176" t="s">
        <v>90</v>
      </c>
      <c r="AV472" s="14" t="s">
        <v>90</v>
      </c>
      <c r="AW472" s="14" t="s">
        <v>30</v>
      </c>
      <c r="AX472" s="14" t="s">
        <v>75</v>
      </c>
      <c r="AY472" s="176" t="s">
        <v>187</v>
      </c>
    </row>
    <row r="473" spans="2:51" s="14" customFormat="1" ht="11.25">
      <c r="B473" s="175"/>
      <c r="D473" s="168" t="s">
        <v>195</v>
      </c>
      <c r="E473" s="176" t="s">
        <v>1</v>
      </c>
      <c r="F473" s="177" t="s">
        <v>637</v>
      </c>
      <c r="H473" s="178">
        <v>1.97</v>
      </c>
      <c r="I473" s="179"/>
      <c r="L473" s="175"/>
      <c r="M473" s="180"/>
      <c r="N473" s="181"/>
      <c r="O473" s="181"/>
      <c r="P473" s="181"/>
      <c r="Q473" s="181"/>
      <c r="R473" s="181"/>
      <c r="S473" s="181"/>
      <c r="T473" s="182"/>
      <c r="AT473" s="176" t="s">
        <v>195</v>
      </c>
      <c r="AU473" s="176" t="s">
        <v>90</v>
      </c>
      <c r="AV473" s="14" t="s">
        <v>90</v>
      </c>
      <c r="AW473" s="14" t="s">
        <v>30</v>
      </c>
      <c r="AX473" s="14" t="s">
        <v>75</v>
      </c>
      <c r="AY473" s="176" t="s">
        <v>187</v>
      </c>
    </row>
    <row r="474" spans="2:51" s="14" customFormat="1" ht="11.25">
      <c r="B474" s="175"/>
      <c r="D474" s="168" t="s">
        <v>195</v>
      </c>
      <c r="E474" s="176" t="s">
        <v>1</v>
      </c>
      <c r="F474" s="177" t="s">
        <v>638</v>
      </c>
      <c r="H474" s="178">
        <v>11.88</v>
      </c>
      <c r="I474" s="179"/>
      <c r="L474" s="175"/>
      <c r="M474" s="180"/>
      <c r="N474" s="181"/>
      <c r="O474" s="181"/>
      <c r="P474" s="181"/>
      <c r="Q474" s="181"/>
      <c r="R474" s="181"/>
      <c r="S474" s="181"/>
      <c r="T474" s="182"/>
      <c r="AT474" s="176" t="s">
        <v>195</v>
      </c>
      <c r="AU474" s="176" t="s">
        <v>90</v>
      </c>
      <c r="AV474" s="14" t="s">
        <v>90</v>
      </c>
      <c r="AW474" s="14" t="s">
        <v>30</v>
      </c>
      <c r="AX474" s="14" t="s">
        <v>75</v>
      </c>
      <c r="AY474" s="176" t="s">
        <v>187</v>
      </c>
    </row>
    <row r="475" spans="2:51" s="14" customFormat="1" ht="11.25">
      <c r="B475" s="175"/>
      <c r="D475" s="168" t="s">
        <v>195</v>
      </c>
      <c r="E475" s="176" t="s">
        <v>1</v>
      </c>
      <c r="F475" s="177" t="s">
        <v>639</v>
      </c>
      <c r="H475" s="178">
        <v>0.88500000000000001</v>
      </c>
      <c r="I475" s="179"/>
      <c r="L475" s="175"/>
      <c r="M475" s="180"/>
      <c r="N475" s="181"/>
      <c r="O475" s="181"/>
      <c r="P475" s="181"/>
      <c r="Q475" s="181"/>
      <c r="R475" s="181"/>
      <c r="S475" s="181"/>
      <c r="T475" s="182"/>
      <c r="AT475" s="176" t="s">
        <v>195</v>
      </c>
      <c r="AU475" s="176" t="s">
        <v>90</v>
      </c>
      <c r="AV475" s="14" t="s">
        <v>90</v>
      </c>
      <c r="AW475" s="14" t="s">
        <v>30</v>
      </c>
      <c r="AX475" s="14" t="s">
        <v>75</v>
      </c>
      <c r="AY475" s="176" t="s">
        <v>187</v>
      </c>
    </row>
    <row r="476" spans="2:51" s="14" customFormat="1" ht="11.25">
      <c r="B476" s="175"/>
      <c r="D476" s="168" t="s">
        <v>195</v>
      </c>
      <c r="E476" s="176" t="s">
        <v>1</v>
      </c>
      <c r="F476" s="177" t="s">
        <v>631</v>
      </c>
      <c r="H476" s="178">
        <v>1.24</v>
      </c>
      <c r="I476" s="179"/>
      <c r="L476" s="175"/>
      <c r="M476" s="180"/>
      <c r="N476" s="181"/>
      <c r="O476" s="181"/>
      <c r="P476" s="181"/>
      <c r="Q476" s="181"/>
      <c r="R476" s="181"/>
      <c r="S476" s="181"/>
      <c r="T476" s="182"/>
      <c r="AT476" s="176" t="s">
        <v>195</v>
      </c>
      <c r="AU476" s="176" t="s">
        <v>90</v>
      </c>
      <c r="AV476" s="14" t="s">
        <v>90</v>
      </c>
      <c r="AW476" s="14" t="s">
        <v>30</v>
      </c>
      <c r="AX476" s="14" t="s">
        <v>75</v>
      </c>
      <c r="AY476" s="176" t="s">
        <v>187</v>
      </c>
    </row>
    <row r="477" spans="2:51" s="14" customFormat="1" ht="11.25">
      <c r="B477" s="175"/>
      <c r="D477" s="168" t="s">
        <v>195</v>
      </c>
      <c r="E477" s="176" t="s">
        <v>1</v>
      </c>
      <c r="F477" s="177" t="s">
        <v>640</v>
      </c>
      <c r="H477" s="178">
        <v>0.61499999999999999</v>
      </c>
      <c r="I477" s="179"/>
      <c r="L477" s="175"/>
      <c r="M477" s="180"/>
      <c r="N477" s="181"/>
      <c r="O477" s="181"/>
      <c r="P477" s="181"/>
      <c r="Q477" s="181"/>
      <c r="R477" s="181"/>
      <c r="S477" s="181"/>
      <c r="T477" s="182"/>
      <c r="AT477" s="176" t="s">
        <v>195</v>
      </c>
      <c r="AU477" s="176" t="s">
        <v>90</v>
      </c>
      <c r="AV477" s="14" t="s">
        <v>90</v>
      </c>
      <c r="AW477" s="14" t="s">
        <v>30</v>
      </c>
      <c r="AX477" s="14" t="s">
        <v>75</v>
      </c>
      <c r="AY477" s="176" t="s">
        <v>187</v>
      </c>
    </row>
    <row r="478" spans="2:51" s="14" customFormat="1" ht="11.25">
      <c r="B478" s="175"/>
      <c r="D478" s="168" t="s">
        <v>195</v>
      </c>
      <c r="E478" s="176" t="s">
        <v>1</v>
      </c>
      <c r="F478" s="177" t="s">
        <v>641</v>
      </c>
      <c r="H478" s="178">
        <v>2.27</v>
      </c>
      <c r="I478" s="179"/>
      <c r="L478" s="175"/>
      <c r="M478" s="180"/>
      <c r="N478" s="181"/>
      <c r="O478" s="181"/>
      <c r="P478" s="181"/>
      <c r="Q478" s="181"/>
      <c r="R478" s="181"/>
      <c r="S478" s="181"/>
      <c r="T478" s="182"/>
      <c r="AT478" s="176" t="s">
        <v>195</v>
      </c>
      <c r="AU478" s="176" t="s">
        <v>90</v>
      </c>
      <c r="AV478" s="14" t="s">
        <v>90</v>
      </c>
      <c r="AW478" s="14" t="s">
        <v>30</v>
      </c>
      <c r="AX478" s="14" t="s">
        <v>75</v>
      </c>
      <c r="AY478" s="176" t="s">
        <v>187</v>
      </c>
    </row>
    <row r="479" spans="2:51" s="14" customFormat="1" ht="11.25">
      <c r="B479" s="175"/>
      <c r="D479" s="168" t="s">
        <v>195</v>
      </c>
      <c r="E479" s="176" t="s">
        <v>1</v>
      </c>
      <c r="F479" s="177" t="s">
        <v>642</v>
      </c>
      <c r="H479" s="178">
        <v>1.1499999999999999</v>
      </c>
      <c r="I479" s="179"/>
      <c r="L479" s="175"/>
      <c r="M479" s="180"/>
      <c r="N479" s="181"/>
      <c r="O479" s="181"/>
      <c r="P479" s="181"/>
      <c r="Q479" s="181"/>
      <c r="R479" s="181"/>
      <c r="S479" s="181"/>
      <c r="T479" s="182"/>
      <c r="AT479" s="176" t="s">
        <v>195</v>
      </c>
      <c r="AU479" s="176" t="s">
        <v>90</v>
      </c>
      <c r="AV479" s="14" t="s">
        <v>90</v>
      </c>
      <c r="AW479" s="14" t="s">
        <v>30</v>
      </c>
      <c r="AX479" s="14" t="s">
        <v>75</v>
      </c>
      <c r="AY479" s="176" t="s">
        <v>187</v>
      </c>
    </row>
    <row r="480" spans="2:51" s="13" customFormat="1" ht="11.25">
      <c r="B480" s="167"/>
      <c r="D480" s="168" t="s">
        <v>195</v>
      </c>
      <c r="E480" s="169" t="s">
        <v>1</v>
      </c>
      <c r="F480" s="170" t="s">
        <v>417</v>
      </c>
      <c r="H480" s="169" t="s">
        <v>1</v>
      </c>
      <c r="I480" s="171"/>
      <c r="L480" s="167"/>
      <c r="M480" s="172"/>
      <c r="N480" s="173"/>
      <c r="O480" s="173"/>
      <c r="P480" s="173"/>
      <c r="Q480" s="173"/>
      <c r="R480" s="173"/>
      <c r="S480" s="173"/>
      <c r="T480" s="174"/>
      <c r="AT480" s="169" t="s">
        <v>195</v>
      </c>
      <c r="AU480" s="169" t="s">
        <v>90</v>
      </c>
      <c r="AV480" s="13" t="s">
        <v>83</v>
      </c>
      <c r="AW480" s="13" t="s">
        <v>30</v>
      </c>
      <c r="AX480" s="13" t="s">
        <v>75</v>
      </c>
      <c r="AY480" s="169" t="s">
        <v>187</v>
      </c>
    </row>
    <row r="481" spans="1:65" s="14" customFormat="1" ht="11.25">
      <c r="B481" s="175"/>
      <c r="D481" s="168" t="s">
        <v>195</v>
      </c>
      <c r="E481" s="176" t="s">
        <v>1</v>
      </c>
      <c r="F481" s="177" t="s">
        <v>643</v>
      </c>
      <c r="H481" s="178">
        <v>51.55</v>
      </c>
      <c r="I481" s="179"/>
      <c r="L481" s="175"/>
      <c r="M481" s="180"/>
      <c r="N481" s="181"/>
      <c r="O481" s="181"/>
      <c r="P481" s="181"/>
      <c r="Q481" s="181"/>
      <c r="R481" s="181"/>
      <c r="S481" s="181"/>
      <c r="T481" s="182"/>
      <c r="AT481" s="176" t="s">
        <v>195</v>
      </c>
      <c r="AU481" s="176" t="s">
        <v>90</v>
      </c>
      <c r="AV481" s="14" t="s">
        <v>90</v>
      </c>
      <c r="AW481" s="14" t="s">
        <v>30</v>
      </c>
      <c r="AX481" s="14" t="s">
        <v>75</v>
      </c>
      <c r="AY481" s="176" t="s">
        <v>187</v>
      </c>
    </row>
    <row r="482" spans="1:65" s="13" customFormat="1" ht="11.25">
      <c r="B482" s="167"/>
      <c r="D482" s="168" t="s">
        <v>195</v>
      </c>
      <c r="E482" s="169" t="s">
        <v>1</v>
      </c>
      <c r="F482" s="170" t="s">
        <v>644</v>
      </c>
      <c r="H482" s="169" t="s">
        <v>1</v>
      </c>
      <c r="I482" s="171"/>
      <c r="L482" s="167"/>
      <c r="M482" s="172"/>
      <c r="N482" s="173"/>
      <c r="O482" s="173"/>
      <c r="P482" s="173"/>
      <c r="Q482" s="173"/>
      <c r="R482" s="173"/>
      <c r="S482" s="173"/>
      <c r="T482" s="174"/>
      <c r="AT482" s="169" t="s">
        <v>195</v>
      </c>
      <c r="AU482" s="169" t="s">
        <v>90</v>
      </c>
      <c r="AV482" s="13" t="s">
        <v>83</v>
      </c>
      <c r="AW482" s="13" t="s">
        <v>30</v>
      </c>
      <c r="AX482" s="13" t="s">
        <v>75</v>
      </c>
      <c r="AY482" s="169" t="s">
        <v>187</v>
      </c>
    </row>
    <row r="483" spans="1:65" s="14" customFormat="1" ht="11.25">
      <c r="B483" s="175"/>
      <c r="D483" s="168" t="s">
        <v>195</v>
      </c>
      <c r="E483" s="176" t="s">
        <v>1</v>
      </c>
      <c r="F483" s="177" t="s">
        <v>645</v>
      </c>
      <c r="H483" s="178">
        <v>6.3849999999999998</v>
      </c>
      <c r="I483" s="179"/>
      <c r="L483" s="175"/>
      <c r="M483" s="180"/>
      <c r="N483" s="181"/>
      <c r="O483" s="181"/>
      <c r="P483" s="181"/>
      <c r="Q483" s="181"/>
      <c r="R483" s="181"/>
      <c r="S483" s="181"/>
      <c r="T483" s="182"/>
      <c r="AT483" s="176" t="s">
        <v>195</v>
      </c>
      <c r="AU483" s="176" t="s">
        <v>90</v>
      </c>
      <c r="AV483" s="14" t="s">
        <v>90</v>
      </c>
      <c r="AW483" s="14" t="s">
        <v>30</v>
      </c>
      <c r="AX483" s="14" t="s">
        <v>75</v>
      </c>
      <c r="AY483" s="176" t="s">
        <v>187</v>
      </c>
    </row>
    <row r="484" spans="1:65" s="13" customFormat="1" ht="11.25">
      <c r="B484" s="167"/>
      <c r="D484" s="168" t="s">
        <v>195</v>
      </c>
      <c r="E484" s="169" t="s">
        <v>1</v>
      </c>
      <c r="F484" s="170" t="s">
        <v>646</v>
      </c>
      <c r="H484" s="169" t="s">
        <v>1</v>
      </c>
      <c r="I484" s="171"/>
      <c r="L484" s="167"/>
      <c r="M484" s="172"/>
      <c r="N484" s="173"/>
      <c r="O484" s="173"/>
      <c r="P484" s="173"/>
      <c r="Q484" s="173"/>
      <c r="R484" s="173"/>
      <c r="S484" s="173"/>
      <c r="T484" s="174"/>
      <c r="AT484" s="169" t="s">
        <v>195</v>
      </c>
      <c r="AU484" s="169" t="s">
        <v>90</v>
      </c>
      <c r="AV484" s="13" t="s">
        <v>83</v>
      </c>
      <c r="AW484" s="13" t="s">
        <v>30</v>
      </c>
      <c r="AX484" s="13" t="s">
        <v>75</v>
      </c>
      <c r="AY484" s="169" t="s">
        <v>187</v>
      </c>
    </row>
    <row r="485" spans="1:65" s="14" customFormat="1" ht="11.25">
      <c r="B485" s="175"/>
      <c r="D485" s="168" t="s">
        <v>195</v>
      </c>
      <c r="E485" s="176" t="s">
        <v>1</v>
      </c>
      <c r="F485" s="177" t="s">
        <v>647</v>
      </c>
      <c r="H485" s="178">
        <v>4.2</v>
      </c>
      <c r="I485" s="179"/>
      <c r="L485" s="175"/>
      <c r="M485" s="180"/>
      <c r="N485" s="181"/>
      <c r="O485" s="181"/>
      <c r="P485" s="181"/>
      <c r="Q485" s="181"/>
      <c r="R485" s="181"/>
      <c r="S485" s="181"/>
      <c r="T485" s="182"/>
      <c r="AT485" s="176" t="s">
        <v>195</v>
      </c>
      <c r="AU485" s="176" t="s">
        <v>90</v>
      </c>
      <c r="AV485" s="14" t="s">
        <v>90</v>
      </c>
      <c r="AW485" s="14" t="s">
        <v>30</v>
      </c>
      <c r="AX485" s="14" t="s">
        <v>75</v>
      </c>
      <c r="AY485" s="176" t="s">
        <v>187</v>
      </c>
    </row>
    <row r="486" spans="1:65" s="14" customFormat="1" ht="11.25">
      <c r="B486" s="175"/>
      <c r="D486" s="168" t="s">
        <v>195</v>
      </c>
      <c r="E486" s="176" t="s">
        <v>1</v>
      </c>
      <c r="F486" s="177" t="s">
        <v>648</v>
      </c>
      <c r="H486" s="178">
        <v>3.15</v>
      </c>
      <c r="I486" s="179"/>
      <c r="L486" s="175"/>
      <c r="M486" s="180"/>
      <c r="N486" s="181"/>
      <c r="O486" s="181"/>
      <c r="P486" s="181"/>
      <c r="Q486" s="181"/>
      <c r="R486" s="181"/>
      <c r="S486" s="181"/>
      <c r="T486" s="182"/>
      <c r="AT486" s="176" t="s">
        <v>195</v>
      </c>
      <c r="AU486" s="176" t="s">
        <v>90</v>
      </c>
      <c r="AV486" s="14" t="s">
        <v>90</v>
      </c>
      <c r="AW486" s="14" t="s">
        <v>30</v>
      </c>
      <c r="AX486" s="14" t="s">
        <v>75</v>
      </c>
      <c r="AY486" s="176" t="s">
        <v>187</v>
      </c>
    </row>
    <row r="487" spans="1:65" s="15" customFormat="1" ht="11.25">
      <c r="B487" s="183"/>
      <c r="D487" s="168" t="s">
        <v>195</v>
      </c>
      <c r="E487" s="184" t="s">
        <v>1</v>
      </c>
      <c r="F487" s="185" t="s">
        <v>231</v>
      </c>
      <c r="H487" s="186">
        <v>107.91500000000001</v>
      </c>
      <c r="I487" s="187"/>
      <c r="L487" s="183"/>
      <c r="M487" s="188"/>
      <c r="N487" s="189"/>
      <c r="O487" s="189"/>
      <c r="P487" s="189"/>
      <c r="Q487" s="189"/>
      <c r="R487" s="189"/>
      <c r="S487" s="189"/>
      <c r="T487" s="190"/>
      <c r="AT487" s="184" t="s">
        <v>195</v>
      </c>
      <c r="AU487" s="184" t="s">
        <v>90</v>
      </c>
      <c r="AV487" s="15" t="s">
        <v>193</v>
      </c>
      <c r="AW487" s="15" t="s">
        <v>30</v>
      </c>
      <c r="AX487" s="15" t="s">
        <v>83</v>
      </c>
      <c r="AY487" s="184" t="s">
        <v>187</v>
      </c>
    </row>
    <row r="488" spans="1:65" s="2" customFormat="1" ht="21.75" customHeight="1">
      <c r="A488" s="33"/>
      <c r="B488" s="152"/>
      <c r="C488" s="153" t="s">
        <v>649</v>
      </c>
      <c r="D488" s="153" t="s">
        <v>189</v>
      </c>
      <c r="E488" s="154" t="s">
        <v>650</v>
      </c>
      <c r="F488" s="155" t="s">
        <v>651</v>
      </c>
      <c r="G488" s="156" t="s">
        <v>524</v>
      </c>
      <c r="H488" s="157">
        <v>43.54</v>
      </c>
      <c r="I488" s="158"/>
      <c r="J488" s="157">
        <f>ROUND(I488*H488,3)</f>
        <v>0</v>
      </c>
      <c r="K488" s="159"/>
      <c r="L488" s="34"/>
      <c r="M488" s="160" t="s">
        <v>1</v>
      </c>
      <c r="N488" s="161" t="s">
        <v>41</v>
      </c>
      <c r="O488" s="62"/>
      <c r="P488" s="162">
        <f>O488*H488</f>
        <v>0</v>
      </c>
      <c r="Q488" s="162">
        <v>2.0000000000000002E-5</v>
      </c>
      <c r="R488" s="162">
        <f>Q488*H488</f>
        <v>8.7080000000000002E-4</v>
      </c>
      <c r="S488" s="162">
        <v>0</v>
      </c>
      <c r="T488" s="163">
        <f>S488*H488</f>
        <v>0</v>
      </c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R488" s="164" t="s">
        <v>193</v>
      </c>
      <c r="AT488" s="164" t="s">
        <v>189</v>
      </c>
      <c r="AU488" s="164" t="s">
        <v>90</v>
      </c>
      <c r="AY488" s="18" t="s">
        <v>187</v>
      </c>
      <c r="BE488" s="165">
        <f>IF(N488="základná",J488,0)</f>
        <v>0</v>
      </c>
      <c r="BF488" s="165">
        <f>IF(N488="znížená",J488,0)</f>
        <v>0</v>
      </c>
      <c r="BG488" s="165">
        <f>IF(N488="zákl. prenesená",J488,0)</f>
        <v>0</v>
      </c>
      <c r="BH488" s="165">
        <f>IF(N488="zníž. prenesená",J488,0)</f>
        <v>0</v>
      </c>
      <c r="BI488" s="165">
        <f>IF(N488="nulová",J488,0)</f>
        <v>0</v>
      </c>
      <c r="BJ488" s="18" t="s">
        <v>90</v>
      </c>
      <c r="BK488" s="166">
        <f>ROUND(I488*H488,3)</f>
        <v>0</v>
      </c>
      <c r="BL488" s="18" t="s">
        <v>193</v>
      </c>
      <c r="BM488" s="164" t="s">
        <v>652</v>
      </c>
    </row>
    <row r="489" spans="1:65" s="14" customFormat="1" ht="11.25">
      <c r="B489" s="175"/>
      <c r="D489" s="168" t="s">
        <v>195</v>
      </c>
      <c r="E489" s="176" t="s">
        <v>1</v>
      </c>
      <c r="F489" s="177" t="s">
        <v>653</v>
      </c>
      <c r="H489" s="178">
        <v>43.54</v>
      </c>
      <c r="I489" s="179"/>
      <c r="L489" s="175"/>
      <c r="M489" s="180"/>
      <c r="N489" s="181"/>
      <c r="O489" s="181"/>
      <c r="P489" s="181"/>
      <c r="Q489" s="181"/>
      <c r="R489" s="181"/>
      <c r="S489" s="181"/>
      <c r="T489" s="182"/>
      <c r="AT489" s="176" t="s">
        <v>195</v>
      </c>
      <c r="AU489" s="176" t="s">
        <v>90</v>
      </c>
      <c r="AV489" s="14" t="s">
        <v>90</v>
      </c>
      <c r="AW489" s="14" t="s">
        <v>30</v>
      </c>
      <c r="AX489" s="14" t="s">
        <v>83</v>
      </c>
      <c r="AY489" s="176" t="s">
        <v>187</v>
      </c>
    </row>
    <row r="490" spans="1:65" s="2" customFormat="1" ht="21.75" customHeight="1">
      <c r="A490" s="33"/>
      <c r="B490" s="152"/>
      <c r="C490" s="153" t="s">
        <v>654</v>
      </c>
      <c r="D490" s="153" t="s">
        <v>189</v>
      </c>
      <c r="E490" s="154" t="s">
        <v>655</v>
      </c>
      <c r="F490" s="155" t="s">
        <v>656</v>
      </c>
      <c r="G490" s="156" t="s">
        <v>524</v>
      </c>
      <c r="H490" s="157">
        <v>151.69</v>
      </c>
      <c r="I490" s="158"/>
      <c r="J490" s="157">
        <f>ROUND(I490*H490,3)</f>
        <v>0</v>
      </c>
      <c r="K490" s="159"/>
      <c r="L490" s="34"/>
      <c r="M490" s="160" t="s">
        <v>1</v>
      </c>
      <c r="N490" s="161" t="s">
        <v>41</v>
      </c>
      <c r="O490" s="62"/>
      <c r="P490" s="162">
        <f>O490*H490</f>
        <v>0</v>
      </c>
      <c r="Q490" s="162">
        <v>2.1000000000000001E-4</v>
      </c>
      <c r="R490" s="162">
        <f>Q490*H490</f>
        <v>3.1854899999999998E-2</v>
      </c>
      <c r="S490" s="162">
        <v>0</v>
      </c>
      <c r="T490" s="163">
        <f>S490*H490</f>
        <v>0</v>
      </c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R490" s="164" t="s">
        <v>193</v>
      </c>
      <c r="AT490" s="164" t="s">
        <v>189</v>
      </c>
      <c r="AU490" s="164" t="s">
        <v>90</v>
      </c>
      <c r="AY490" s="18" t="s">
        <v>187</v>
      </c>
      <c r="BE490" s="165">
        <f>IF(N490="základná",J490,0)</f>
        <v>0</v>
      </c>
      <c r="BF490" s="165">
        <f>IF(N490="znížená",J490,0)</f>
        <v>0</v>
      </c>
      <c r="BG490" s="165">
        <f>IF(N490="zákl. prenesená",J490,0)</f>
        <v>0</v>
      </c>
      <c r="BH490" s="165">
        <f>IF(N490="zníž. prenesená",J490,0)</f>
        <v>0</v>
      </c>
      <c r="BI490" s="165">
        <f>IF(N490="nulová",J490,0)</f>
        <v>0</v>
      </c>
      <c r="BJ490" s="18" t="s">
        <v>90</v>
      </c>
      <c r="BK490" s="166">
        <f>ROUND(I490*H490,3)</f>
        <v>0</v>
      </c>
      <c r="BL490" s="18" t="s">
        <v>193</v>
      </c>
      <c r="BM490" s="164" t="s">
        <v>657</v>
      </c>
    </row>
    <row r="491" spans="1:65" s="13" customFormat="1" ht="11.25">
      <c r="B491" s="167"/>
      <c r="D491" s="168" t="s">
        <v>195</v>
      </c>
      <c r="E491" s="169" t="s">
        <v>1</v>
      </c>
      <c r="F491" s="170" t="s">
        <v>480</v>
      </c>
      <c r="H491" s="169" t="s">
        <v>1</v>
      </c>
      <c r="I491" s="171"/>
      <c r="L491" s="167"/>
      <c r="M491" s="172"/>
      <c r="N491" s="173"/>
      <c r="O491" s="173"/>
      <c r="P491" s="173"/>
      <c r="Q491" s="173"/>
      <c r="R491" s="173"/>
      <c r="S491" s="173"/>
      <c r="T491" s="174"/>
      <c r="AT491" s="169" t="s">
        <v>195</v>
      </c>
      <c r="AU491" s="169" t="s">
        <v>90</v>
      </c>
      <c r="AV491" s="13" t="s">
        <v>83</v>
      </c>
      <c r="AW491" s="13" t="s">
        <v>30</v>
      </c>
      <c r="AX491" s="13" t="s">
        <v>75</v>
      </c>
      <c r="AY491" s="169" t="s">
        <v>187</v>
      </c>
    </row>
    <row r="492" spans="1:65" s="14" customFormat="1" ht="11.25">
      <c r="B492" s="175"/>
      <c r="D492" s="168" t="s">
        <v>195</v>
      </c>
      <c r="E492" s="176" t="s">
        <v>1</v>
      </c>
      <c r="F492" s="177" t="s">
        <v>658</v>
      </c>
      <c r="H492" s="178">
        <v>5.28</v>
      </c>
      <c r="I492" s="179"/>
      <c r="L492" s="175"/>
      <c r="M492" s="180"/>
      <c r="N492" s="181"/>
      <c r="O492" s="181"/>
      <c r="P492" s="181"/>
      <c r="Q492" s="181"/>
      <c r="R492" s="181"/>
      <c r="S492" s="181"/>
      <c r="T492" s="182"/>
      <c r="AT492" s="176" t="s">
        <v>195</v>
      </c>
      <c r="AU492" s="176" t="s">
        <v>90</v>
      </c>
      <c r="AV492" s="14" t="s">
        <v>90</v>
      </c>
      <c r="AW492" s="14" t="s">
        <v>30</v>
      </c>
      <c r="AX492" s="14" t="s">
        <v>75</v>
      </c>
      <c r="AY492" s="176" t="s">
        <v>187</v>
      </c>
    </row>
    <row r="493" spans="1:65" s="14" customFormat="1" ht="11.25">
      <c r="B493" s="175"/>
      <c r="D493" s="168" t="s">
        <v>195</v>
      </c>
      <c r="E493" s="176" t="s">
        <v>1</v>
      </c>
      <c r="F493" s="177" t="s">
        <v>659</v>
      </c>
      <c r="H493" s="178">
        <v>19.760000000000002</v>
      </c>
      <c r="I493" s="179"/>
      <c r="L493" s="175"/>
      <c r="M493" s="180"/>
      <c r="N493" s="181"/>
      <c r="O493" s="181"/>
      <c r="P493" s="181"/>
      <c r="Q493" s="181"/>
      <c r="R493" s="181"/>
      <c r="S493" s="181"/>
      <c r="T493" s="182"/>
      <c r="AT493" s="176" t="s">
        <v>195</v>
      </c>
      <c r="AU493" s="176" t="s">
        <v>90</v>
      </c>
      <c r="AV493" s="14" t="s">
        <v>90</v>
      </c>
      <c r="AW493" s="14" t="s">
        <v>30</v>
      </c>
      <c r="AX493" s="14" t="s">
        <v>75</v>
      </c>
      <c r="AY493" s="176" t="s">
        <v>187</v>
      </c>
    </row>
    <row r="494" spans="1:65" s="14" customFormat="1" ht="11.25">
      <c r="B494" s="175"/>
      <c r="D494" s="168" t="s">
        <v>195</v>
      </c>
      <c r="E494" s="176" t="s">
        <v>1</v>
      </c>
      <c r="F494" s="177" t="s">
        <v>660</v>
      </c>
      <c r="H494" s="178">
        <v>6.1</v>
      </c>
      <c r="I494" s="179"/>
      <c r="L494" s="175"/>
      <c r="M494" s="180"/>
      <c r="N494" s="181"/>
      <c r="O494" s="181"/>
      <c r="P494" s="181"/>
      <c r="Q494" s="181"/>
      <c r="R494" s="181"/>
      <c r="S494" s="181"/>
      <c r="T494" s="182"/>
      <c r="AT494" s="176" t="s">
        <v>195</v>
      </c>
      <c r="AU494" s="176" t="s">
        <v>90</v>
      </c>
      <c r="AV494" s="14" t="s">
        <v>90</v>
      </c>
      <c r="AW494" s="14" t="s">
        <v>30</v>
      </c>
      <c r="AX494" s="14" t="s">
        <v>75</v>
      </c>
      <c r="AY494" s="176" t="s">
        <v>187</v>
      </c>
    </row>
    <row r="495" spans="1:65" s="14" customFormat="1" ht="11.25">
      <c r="B495" s="175"/>
      <c r="D495" s="168" t="s">
        <v>195</v>
      </c>
      <c r="E495" s="176" t="s">
        <v>1</v>
      </c>
      <c r="F495" s="177" t="s">
        <v>661</v>
      </c>
      <c r="H495" s="178">
        <v>6.8</v>
      </c>
      <c r="I495" s="179"/>
      <c r="L495" s="175"/>
      <c r="M495" s="180"/>
      <c r="N495" s="181"/>
      <c r="O495" s="181"/>
      <c r="P495" s="181"/>
      <c r="Q495" s="181"/>
      <c r="R495" s="181"/>
      <c r="S495" s="181"/>
      <c r="T495" s="182"/>
      <c r="AT495" s="176" t="s">
        <v>195</v>
      </c>
      <c r="AU495" s="176" t="s">
        <v>90</v>
      </c>
      <c r="AV495" s="14" t="s">
        <v>90</v>
      </c>
      <c r="AW495" s="14" t="s">
        <v>30</v>
      </c>
      <c r="AX495" s="14" t="s">
        <v>75</v>
      </c>
      <c r="AY495" s="176" t="s">
        <v>187</v>
      </c>
    </row>
    <row r="496" spans="1:65" s="14" customFormat="1" ht="11.25">
      <c r="B496" s="175"/>
      <c r="D496" s="168" t="s">
        <v>195</v>
      </c>
      <c r="E496" s="176" t="s">
        <v>1</v>
      </c>
      <c r="F496" s="177" t="s">
        <v>662</v>
      </c>
      <c r="H496" s="178">
        <v>5.01</v>
      </c>
      <c r="I496" s="179"/>
      <c r="L496" s="175"/>
      <c r="M496" s="180"/>
      <c r="N496" s="181"/>
      <c r="O496" s="181"/>
      <c r="P496" s="181"/>
      <c r="Q496" s="181"/>
      <c r="R496" s="181"/>
      <c r="S496" s="181"/>
      <c r="T496" s="182"/>
      <c r="AT496" s="176" t="s">
        <v>195</v>
      </c>
      <c r="AU496" s="176" t="s">
        <v>90</v>
      </c>
      <c r="AV496" s="14" t="s">
        <v>90</v>
      </c>
      <c r="AW496" s="14" t="s">
        <v>30</v>
      </c>
      <c r="AX496" s="14" t="s">
        <v>75</v>
      </c>
      <c r="AY496" s="176" t="s">
        <v>187</v>
      </c>
    </row>
    <row r="497" spans="2:51" s="14" customFormat="1" ht="11.25">
      <c r="B497" s="175"/>
      <c r="D497" s="168" t="s">
        <v>195</v>
      </c>
      <c r="E497" s="176" t="s">
        <v>1</v>
      </c>
      <c r="F497" s="177" t="s">
        <v>663</v>
      </c>
      <c r="H497" s="178">
        <v>3.16</v>
      </c>
      <c r="I497" s="179"/>
      <c r="L497" s="175"/>
      <c r="M497" s="180"/>
      <c r="N497" s="181"/>
      <c r="O497" s="181"/>
      <c r="P497" s="181"/>
      <c r="Q497" s="181"/>
      <c r="R497" s="181"/>
      <c r="S497" s="181"/>
      <c r="T497" s="182"/>
      <c r="AT497" s="176" t="s">
        <v>195</v>
      </c>
      <c r="AU497" s="176" t="s">
        <v>90</v>
      </c>
      <c r="AV497" s="14" t="s">
        <v>90</v>
      </c>
      <c r="AW497" s="14" t="s">
        <v>30</v>
      </c>
      <c r="AX497" s="14" t="s">
        <v>75</v>
      </c>
      <c r="AY497" s="176" t="s">
        <v>187</v>
      </c>
    </row>
    <row r="498" spans="2:51" s="14" customFormat="1" ht="11.25">
      <c r="B498" s="175"/>
      <c r="D498" s="168" t="s">
        <v>195</v>
      </c>
      <c r="E498" s="176" t="s">
        <v>1</v>
      </c>
      <c r="F498" s="177" t="s">
        <v>664</v>
      </c>
      <c r="H498" s="178">
        <v>7.18</v>
      </c>
      <c r="I498" s="179"/>
      <c r="L498" s="175"/>
      <c r="M498" s="180"/>
      <c r="N498" s="181"/>
      <c r="O498" s="181"/>
      <c r="P498" s="181"/>
      <c r="Q498" s="181"/>
      <c r="R498" s="181"/>
      <c r="S498" s="181"/>
      <c r="T498" s="182"/>
      <c r="AT498" s="176" t="s">
        <v>195</v>
      </c>
      <c r="AU498" s="176" t="s">
        <v>90</v>
      </c>
      <c r="AV498" s="14" t="s">
        <v>90</v>
      </c>
      <c r="AW498" s="14" t="s">
        <v>30</v>
      </c>
      <c r="AX498" s="14" t="s">
        <v>75</v>
      </c>
      <c r="AY498" s="176" t="s">
        <v>187</v>
      </c>
    </row>
    <row r="499" spans="2:51" s="14" customFormat="1" ht="11.25">
      <c r="B499" s="175"/>
      <c r="D499" s="168" t="s">
        <v>195</v>
      </c>
      <c r="E499" s="176" t="s">
        <v>1</v>
      </c>
      <c r="F499" s="177" t="s">
        <v>665</v>
      </c>
      <c r="H499" s="178">
        <v>6.18</v>
      </c>
      <c r="I499" s="179"/>
      <c r="L499" s="175"/>
      <c r="M499" s="180"/>
      <c r="N499" s="181"/>
      <c r="O499" s="181"/>
      <c r="P499" s="181"/>
      <c r="Q499" s="181"/>
      <c r="R499" s="181"/>
      <c r="S499" s="181"/>
      <c r="T499" s="182"/>
      <c r="AT499" s="176" t="s">
        <v>195</v>
      </c>
      <c r="AU499" s="176" t="s">
        <v>90</v>
      </c>
      <c r="AV499" s="14" t="s">
        <v>90</v>
      </c>
      <c r="AW499" s="14" t="s">
        <v>30</v>
      </c>
      <c r="AX499" s="14" t="s">
        <v>75</v>
      </c>
      <c r="AY499" s="176" t="s">
        <v>187</v>
      </c>
    </row>
    <row r="500" spans="2:51" s="14" customFormat="1" ht="11.25">
      <c r="B500" s="175"/>
      <c r="D500" s="168" t="s">
        <v>195</v>
      </c>
      <c r="E500" s="176" t="s">
        <v>1</v>
      </c>
      <c r="F500" s="177" t="s">
        <v>666</v>
      </c>
      <c r="H500" s="178">
        <v>6.85</v>
      </c>
      <c r="I500" s="179"/>
      <c r="L500" s="175"/>
      <c r="M500" s="180"/>
      <c r="N500" s="181"/>
      <c r="O500" s="181"/>
      <c r="P500" s="181"/>
      <c r="Q500" s="181"/>
      <c r="R500" s="181"/>
      <c r="S500" s="181"/>
      <c r="T500" s="182"/>
      <c r="AT500" s="176" t="s">
        <v>195</v>
      </c>
      <c r="AU500" s="176" t="s">
        <v>90</v>
      </c>
      <c r="AV500" s="14" t="s">
        <v>90</v>
      </c>
      <c r="AW500" s="14" t="s">
        <v>30</v>
      </c>
      <c r="AX500" s="14" t="s">
        <v>75</v>
      </c>
      <c r="AY500" s="176" t="s">
        <v>187</v>
      </c>
    </row>
    <row r="501" spans="2:51" s="14" customFormat="1" ht="11.25">
      <c r="B501" s="175"/>
      <c r="D501" s="168" t="s">
        <v>195</v>
      </c>
      <c r="E501" s="176" t="s">
        <v>1</v>
      </c>
      <c r="F501" s="177" t="s">
        <v>667</v>
      </c>
      <c r="H501" s="178">
        <v>4.25</v>
      </c>
      <c r="I501" s="179"/>
      <c r="L501" s="175"/>
      <c r="M501" s="180"/>
      <c r="N501" s="181"/>
      <c r="O501" s="181"/>
      <c r="P501" s="181"/>
      <c r="Q501" s="181"/>
      <c r="R501" s="181"/>
      <c r="S501" s="181"/>
      <c r="T501" s="182"/>
      <c r="AT501" s="176" t="s">
        <v>195</v>
      </c>
      <c r="AU501" s="176" t="s">
        <v>90</v>
      </c>
      <c r="AV501" s="14" t="s">
        <v>90</v>
      </c>
      <c r="AW501" s="14" t="s">
        <v>30</v>
      </c>
      <c r="AX501" s="14" t="s">
        <v>75</v>
      </c>
      <c r="AY501" s="176" t="s">
        <v>187</v>
      </c>
    </row>
    <row r="502" spans="2:51" s="14" customFormat="1" ht="11.25">
      <c r="B502" s="175"/>
      <c r="D502" s="168" t="s">
        <v>195</v>
      </c>
      <c r="E502" s="176" t="s">
        <v>1</v>
      </c>
      <c r="F502" s="177" t="s">
        <v>668</v>
      </c>
      <c r="H502" s="178">
        <v>3.02</v>
      </c>
      <c r="I502" s="179"/>
      <c r="L502" s="175"/>
      <c r="M502" s="180"/>
      <c r="N502" s="181"/>
      <c r="O502" s="181"/>
      <c r="P502" s="181"/>
      <c r="Q502" s="181"/>
      <c r="R502" s="181"/>
      <c r="S502" s="181"/>
      <c r="T502" s="182"/>
      <c r="AT502" s="176" t="s">
        <v>195</v>
      </c>
      <c r="AU502" s="176" t="s">
        <v>90</v>
      </c>
      <c r="AV502" s="14" t="s">
        <v>90</v>
      </c>
      <c r="AW502" s="14" t="s">
        <v>30</v>
      </c>
      <c r="AX502" s="14" t="s">
        <v>75</v>
      </c>
      <c r="AY502" s="176" t="s">
        <v>187</v>
      </c>
    </row>
    <row r="503" spans="2:51" s="14" customFormat="1" ht="11.25">
      <c r="B503" s="175"/>
      <c r="D503" s="168" t="s">
        <v>195</v>
      </c>
      <c r="E503" s="176" t="s">
        <v>1</v>
      </c>
      <c r="F503" s="177" t="s">
        <v>669</v>
      </c>
      <c r="H503" s="178">
        <v>5.3</v>
      </c>
      <c r="I503" s="179"/>
      <c r="L503" s="175"/>
      <c r="M503" s="180"/>
      <c r="N503" s="181"/>
      <c r="O503" s="181"/>
      <c r="P503" s="181"/>
      <c r="Q503" s="181"/>
      <c r="R503" s="181"/>
      <c r="S503" s="181"/>
      <c r="T503" s="182"/>
      <c r="AT503" s="176" t="s">
        <v>195</v>
      </c>
      <c r="AU503" s="176" t="s">
        <v>90</v>
      </c>
      <c r="AV503" s="14" t="s">
        <v>90</v>
      </c>
      <c r="AW503" s="14" t="s">
        <v>30</v>
      </c>
      <c r="AX503" s="14" t="s">
        <v>75</v>
      </c>
      <c r="AY503" s="176" t="s">
        <v>187</v>
      </c>
    </row>
    <row r="504" spans="2:51" s="14" customFormat="1" ht="11.25">
      <c r="B504" s="175"/>
      <c r="D504" s="168" t="s">
        <v>195</v>
      </c>
      <c r="E504" s="176" t="s">
        <v>1</v>
      </c>
      <c r="F504" s="177" t="s">
        <v>670</v>
      </c>
      <c r="H504" s="178">
        <v>5.45</v>
      </c>
      <c r="I504" s="179"/>
      <c r="L504" s="175"/>
      <c r="M504" s="180"/>
      <c r="N504" s="181"/>
      <c r="O504" s="181"/>
      <c r="P504" s="181"/>
      <c r="Q504" s="181"/>
      <c r="R504" s="181"/>
      <c r="S504" s="181"/>
      <c r="T504" s="182"/>
      <c r="AT504" s="176" t="s">
        <v>195</v>
      </c>
      <c r="AU504" s="176" t="s">
        <v>90</v>
      </c>
      <c r="AV504" s="14" t="s">
        <v>90</v>
      </c>
      <c r="AW504" s="14" t="s">
        <v>30</v>
      </c>
      <c r="AX504" s="14" t="s">
        <v>75</v>
      </c>
      <c r="AY504" s="176" t="s">
        <v>187</v>
      </c>
    </row>
    <row r="505" spans="2:51" s="14" customFormat="1" ht="11.25">
      <c r="B505" s="175"/>
      <c r="D505" s="168" t="s">
        <v>195</v>
      </c>
      <c r="E505" s="176" t="s">
        <v>1</v>
      </c>
      <c r="F505" s="177" t="s">
        <v>671</v>
      </c>
      <c r="H505" s="178">
        <v>4.97</v>
      </c>
      <c r="I505" s="179"/>
      <c r="L505" s="175"/>
      <c r="M505" s="180"/>
      <c r="N505" s="181"/>
      <c r="O505" s="181"/>
      <c r="P505" s="181"/>
      <c r="Q505" s="181"/>
      <c r="R505" s="181"/>
      <c r="S505" s="181"/>
      <c r="T505" s="182"/>
      <c r="AT505" s="176" t="s">
        <v>195</v>
      </c>
      <c r="AU505" s="176" t="s">
        <v>90</v>
      </c>
      <c r="AV505" s="14" t="s">
        <v>90</v>
      </c>
      <c r="AW505" s="14" t="s">
        <v>30</v>
      </c>
      <c r="AX505" s="14" t="s">
        <v>75</v>
      </c>
      <c r="AY505" s="176" t="s">
        <v>187</v>
      </c>
    </row>
    <row r="506" spans="2:51" s="14" customFormat="1" ht="11.25">
      <c r="B506" s="175"/>
      <c r="D506" s="168" t="s">
        <v>195</v>
      </c>
      <c r="E506" s="176" t="s">
        <v>1</v>
      </c>
      <c r="F506" s="177" t="s">
        <v>672</v>
      </c>
      <c r="H506" s="178">
        <v>29.64</v>
      </c>
      <c r="I506" s="179"/>
      <c r="L506" s="175"/>
      <c r="M506" s="180"/>
      <c r="N506" s="181"/>
      <c r="O506" s="181"/>
      <c r="P506" s="181"/>
      <c r="Q506" s="181"/>
      <c r="R506" s="181"/>
      <c r="S506" s="181"/>
      <c r="T506" s="182"/>
      <c r="AT506" s="176" t="s">
        <v>195</v>
      </c>
      <c r="AU506" s="176" t="s">
        <v>90</v>
      </c>
      <c r="AV506" s="14" t="s">
        <v>90</v>
      </c>
      <c r="AW506" s="14" t="s">
        <v>30</v>
      </c>
      <c r="AX506" s="14" t="s">
        <v>75</v>
      </c>
      <c r="AY506" s="176" t="s">
        <v>187</v>
      </c>
    </row>
    <row r="507" spans="2:51" s="14" customFormat="1" ht="11.25">
      <c r="B507" s="175"/>
      <c r="D507" s="168" t="s">
        <v>195</v>
      </c>
      <c r="E507" s="176" t="s">
        <v>1</v>
      </c>
      <c r="F507" s="177" t="s">
        <v>673</v>
      </c>
      <c r="H507" s="178">
        <v>8.5950000000000006</v>
      </c>
      <c r="I507" s="179"/>
      <c r="L507" s="175"/>
      <c r="M507" s="180"/>
      <c r="N507" s="181"/>
      <c r="O507" s="181"/>
      <c r="P507" s="181"/>
      <c r="Q507" s="181"/>
      <c r="R507" s="181"/>
      <c r="S507" s="181"/>
      <c r="T507" s="182"/>
      <c r="AT507" s="176" t="s">
        <v>195</v>
      </c>
      <c r="AU507" s="176" t="s">
        <v>90</v>
      </c>
      <c r="AV507" s="14" t="s">
        <v>90</v>
      </c>
      <c r="AW507" s="14" t="s">
        <v>30</v>
      </c>
      <c r="AX507" s="14" t="s">
        <v>75</v>
      </c>
      <c r="AY507" s="176" t="s">
        <v>187</v>
      </c>
    </row>
    <row r="508" spans="2:51" s="14" customFormat="1" ht="11.25">
      <c r="B508" s="175"/>
      <c r="D508" s="168" t="s">
        <v>195</v>
      </c>
      <c r="E508" s="176" t="s">
        <v>1</v>
      </c>
      <c r="F508" s="177" t="s">
        <v>674</v>
      </c>
      <c r="H508" s="178">
        <v>7.14</v>
      </c>
      <c r="I508" s="179"/>
      <c r="L508" s="175"/>
      <c r="M508" s="180"/>
      <c r="N508" s="181"/>
      <c r="O508" s="181"/>
      <c r="P508" s="181"/>
      <c r="Q508" s="181"/>
      <c r="R508" s="181"/>
      <c r="S508" s="181"/>
      <c r="T508" s="182"/>
      <c r="AT508" s="176" t="s">
        <v>195</v>
      </c>
      <c r="AU508" s="176" t="s">
        <v>90</v>
      </c>
      <c r="AV508" s="14" t="s">
        <v>90</v>
      </c>
      <c r="AW508" s="14" t="s">
        <v>30</v>
      </c>
      <c r="AX508" s="14" t="s">
        <v>75</v>
      </c>
      <c r="AY508" s="176" t="s">
        <v>187</v>
      </c>
    </row>
    <row r="509" spans="2:51" s="14" customFormat="1" ht="11.25">
      <c r="B509" s="175"/>
      <c r="D509" s="168" t="s">
        <v>195</v>
      </c>
      <c r="E509" s="176" t="s">
        <v>1</v>
      </c>
      <c r="F509" s="177" t="s">
        <v>675</v>
      </c>
      <c r="H509" s="178">
        <v>2.9649999999999999</v>
      </c>
      <c r="I509" s="179"/>
      <c r="L509" s="175"/>
      <c r="M509" s="180"/>
      <c r="N509" s="181"/>
      <c r="O509" s="181"/>
      <c r="P509" s="181"/>
      <c r="Q509" s="181"/>
      <c r="R509" s="181"/>
      <c r="S509" s="181"/>
      <c r="T509" s="182"/>
      <c r="AT509" s="176" t="s">
        <v>195</v>
      </c>
      <c r="AU509" s="176" t="s">
        <v>90</v>
      </c>
      <c r="AV509" s="14" t="s">
        <v>90</v>
      </c>
      <c r="AW509" s="14" t="s">
        <v>30</v>
      </c>
      <c r="AX509" s="14" t="s">
        <v>75</v>
      </c>
      <c r="AY509" s="176" t="s">
        <v>187</v>
      </c>
    </row>
    <row r="510" spans="2:51" s="14" customFormat="1" ht="11.25">
      <c r="B510" s="175"/>
      <c r="D510" s="168" t="s">
        <v>195</v>
      </c>
      <c r="E510" s="176" t="s">
        <v>1</v>
      </c>
      <c r="F510" s="177" t="s">
        <v>676</v>
      </c>
      <c r="H510" s="178">
        <v>8.19</v>
      </c>
      <c r="I510" s="179"/>
      <c r="L510" s="175"/>
      <c r="M510" s="180"/>
      <c r="N510" s="181"/>
      <c r="O510" s="181"/>
      <c r="P510" s="181"/>
      <c r="Q510" s="181"/>
      <c r="R510" s="181"/>
      <c r="S510" s="181"/>
      <c r="T510" s="182"/>
      <c r="AT510" s="176" t="s">
        <v>195</v>
      </c>
      <c r="AU510" s="176" t="s">
        <v>90</v>
      </c>
      <c r="AV510" s="14" t="s">
        <v>90</v>
      </c>
      <c r="AW510" s="14" t="s">
        <v>30</v>
      </c>
      <c r="AX510" s="14" t="s">
        <v>75</v>
      </c>
      <c r="AY510" s="176" t="s">
        <v>187</v>
      </c>
    </row>
    <row r="511" spans="2:51" s="14" customFormat="1" ht="11.25">
      <c r="B511" s="175"/>
      <c r="D511" s="168" t="s">
        <v>195</v>
      </c>
      <c r="E511" s="176" t="s">
        <v>1</v>
      </c>
      <c r="F511" s="177" t="s">
        <v>677</v>
      </c>
      <c r="H511" s="178">
        <v>5.85</v>
      </c>
      <c r="I511" s="179"/>
      <c r="L511" s="175"/>
      <c r="M511" s="180"/>
      <c r="N511" s="181"/>
      <c r="O511" s="181"/>
      <c r="P511" s="181"/>
      <c r="Q511" s="181"/>
      <c r="R511" s="181"/>
      <c r="S511" s="181"/>
      <c r="T511" s="182"/>
      <c r="AT511" s="176" t="s">
        <v>195</v>
      </c>
      <c r="AU511" s="176" t="s">
        <v>90</v>
      </c>
      <c r="AV511" s="14" t="s">
        <v>90</v>
      </c>
      <c r="AW511" s="14" t="s">
        <v>30</v>
      </c>
      <c r="AX511" s="14" t="s">
        <v>75</v>
      </c>
      <c r="AY511" s="176" t="s">
        <v>187</v>
      </c>
    </row>
    <row r="512" spans="2:51" s="15" customFormat="1" ht="11.25">
      <c r="B512" s="183"/>
      <c r="D512" s="168" t="s">
        <v>195</v>
      </c>
      <c r="E512" s="184" t="s">
        <v>1</v>
      </c>
      <c r="F512" s="185" t="s">
        <v>231</v>
      </c>
      <c r="H512" s="186">
        <v>151.69</v>
      </c>
      <c r="I512" s="187"/>
      <c r="L512" s="183"/>
      <c r="M512" s="188"/>
      <c r="N512" s="189"/>
      <c r="O512" s="189"/>
      <c r="P512" s="189"/>
      <c r="Q512" s="189"/>
      <c r="R512" s="189"/>
      <c r="S512" s="189"/>
      <c r="T512" s="190"/>
      <c r="AT512" s="184" t="s">
        <v>195</v>
      </c>
      <c r="AU512" s="184" t="s">
        <v>90</v>
      </c>
      <c r="AV512" s="15" t="s">
        <v>193</v>
      </c>
      <c r="AW512" s="15" t="s">
        <v>30</v>
      </c>
      <c r="AX512" s="15" t="s">
        <v>83</v>
      </c>
      <c r="AY512" s="184" t="s">
        <v>187</v>
      </c>
    </row>
    <row r="513" spans="1:65" s="2" customFormat="1" ht="44.25" customHeight="1">
      <c r="A513" s="33"/>
      <c r="B513" s="152"/>
      <c r="C513" s="153" t="s">
        <v>678</v>
      </c>
      <c r="D513" s="153" t="s">
        <v>189</v>
      </c>
      <c r="E513" s="154" t="s">
        <v>679</v>
      </c>
      <c r="F513" s="155" t="s">
        <v>680</v>
      </c>
      <c r="G513" s="156" t="s">
        <v>204</v>
      </c>
      <c r="H513" s="157">
        <v>30.882999999999999</v>
      </c>
      <c r="I513" s="158"/>
      <c r="J513" s="157">
        <f>ROUND(I513*H513,3)</f>
        <v>0</v>
      </c>
      <c r="K513" s="159"/>
      <c r="L513" s="34"/>
      <c r="M513" s="160" t="s">
        <v>1</v>
      </c>
      <c r="N513" s="161" t="s">
        <v>41</v>
      </c>
      <c r="O513" s="62"/>
      <c r="P513" s="162">
        <f>O513*H513</f>
        <v>0</v>
      </c>
      <c r="Q513" s="162">
        <v>0</v>
      </c>
      <c r="R513" s="162">
        <f>Q513*H513</f>
        <v>0</v>
      </c>
      <c r="S513" s="162">
        <v>1.905</v>
      </c>
      <c r="T513" s="163">
        <f>S513*H513</f>
        <v>58.832115000000002</v>
      </c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R513" s="164" t="s">
        <v>193</v>
      </c>
      <c r="AT513" s="164" t="s">
        <v>189</v>
      </c>
      <c r="AU513" s="164" t="s">
        <v>90</v>
      </c>
      <c r="AY513" s="18" t="s">
        <v>187</v>
      </c>
      <c r="BE513" s="165">
        <f>IF(N513="základná",J513,0)</f>
        <v>0</v>
      </c>
      <c r="BF513" s="165">
        <f>IF(N513="znížená",J513,0)</f>
        <v>0</v>
      </c>
      <c r="BG513" s="165">
        <f>IF(N513="zákl. prenesená",J513,0)</f>
        <v>0</v>
      </c>
      <c r="BH513" s="165">
        <f>IF(N513="zníž. prenesená",J513,0)</f>
        <v>0</v>
      </c>
      <c r="BI513" s="165">
        <f>IF(N513="nulová",J513,0)</f>
        <v>0</v>
      </c>
      <c r="BJ513" s="18" t="s">
        <v>90</v>
      </c>
      <c r="BK513" s="166">
        <f>ROUND(I513*H513,3)</f>
        <v>0</v>
      </c>
      <c r="BL513" s="18" t="s">
        <v>193</v>
      </c>
      <c r="BM513" s="164" t="s">
        <v>681</v>
      </c>
    </row>
    <row r="514" spans="1:65" s="13" customFormat="1" ht="11.25">
      <c r="B514" s="167"/>
      <c r="D514" s="168" t="s">
        <v>195</v>
      </c>
      <c r="E514" s="169" t="s">
        <v>1</v>
      </c>
      <c r="F514" s="170" t="s">
        <v>682</v>
      </c>
      <c r="H514" s="169" t="s">
        <v>1</v>
      </c>
      <c r="I514" s="171"/>
      <c r="L514" s="167"/>
      <c r="M514" s="172"/>
      <c r="N514" s="173"/>
      <c r="O514" s="173"/>
      <c r="P514" s="173"/>
      <c r="Q514" s="173"/>
      <c r="R514" s="173"/>
      <c r="S514" s="173"/>
      <c r="T514" s="174"/>
      <c r="AT514" s="169" t="s">
        <v>195</v>
      </c>
      <c r="AU514" s="169" t="s">
        <v>90</v>
      </c>
      <c r="AV514" s="13" t="s">
        <v>83</v>
      </c>
      <c r="AW514" s="13" t="s">
        <v>30</v>
      </c>
      <c r="AX514" s="13" t="s">
        <v>75</v>
      </c>
      <c r="AY514" s="169" t="s">
        <v>187</v>
      </c>
    </row>
    <row r="515" spans="1:65" s="14" customFormat="1" ht="11.25">
      <c r="B515" s="175"/>
      <c r="D515" s="168" t="s">
        <v>195</v>
      </c>
      <c r="E515" s="176" t="s">
        <v>1</v>
      </c>
      <c r="F515" s="177" t="s">
        <v>683</v>
      </c>
      <c r="H515" s="178">
        <v>11.385</v>
      </c>
      <c r="I515" s="179"/>
      <c r="L515" s="175"/>
      <c r="M515" s="180"/>
      <c r="N515" s="181"/>
      <c r="O515" s="181"/>
      <c r="P515" s="181"/>
      <c r="Q515" s="181"/>
      <c r="R515" s="181"/>
      <c r="S515" s="181"/>
      <c r="T515" s="182"/>
      <c r="AT515" s="176" t="s">
        <v>195</v>
      </c>
      <c r="AU515" s="176" t="s">
        <v>90</v>
      </c>
      <c r="AV515" s="14" t="s">
        <v>90</v>
      </c>
      <c r="AW515" s="14" t="s">
        <v>30</v>
      </c>
      <c r="AX515" s="14" t="s">
        <v>75</v>
      </c>
      <c r="AY515" s="176" t="s">
        <v>187</v>
      </c>
    </row>
    <row r="516" spans="1:65" s="13" customFormat="1" ht="11.25">
      <c r="B516" s="167"/>
      <c r="D516" s="168" t="s">
        <v>195</v>
      </c>
      <c r="E516" s="169" t="s">
        <v>1</v>
      </c>
      <c r="F516" s="170" t="s">
        <v>684</v>
      </c>
      <c r="H516" s="169" t="s">
        <v>1</v>
      </c>
      <c r="I516" s="171"/>
      <c r="L516" s="167"/>
      <c r="M516" s="172"/>
      <c r="N516" s="173"/>
      <c r="O516" s="173"/>
      <c r="P516" s="173"/>
      <c r="Q516" s="173"/>
      <c r="R516" s="173"/>
      <c r="S516" s="173"/>
      <c r="T516" s="174"/>
      <c r="AT516" s="169" t="s">
        <v>195</v>
      </c>
      <c r="AU516" s="169" t="s">
        <v>90</v>
      </c>
      <c r="AV516" s="13" t="s">
        <v>83</v>
      </c>
      <c r="AW516" s="13" t="s">
        <v>30</v>
      </c>
      <c r="AX516" s="13" t="s">
        <v>75</v>
      </c>
      <c r="AY516" s="169" t="s">
        <v>187</v>
      </c>
    </row>
    <row r="517" spans="1:65" s="14" customFormat="1" ht="11.25">
      <c r="B517" s="175"/>
      <c r="D517" s="168" t="s">
        <v>195</v>
      </c>
      <c r="E517" s="176" t="s">
        <v>1</v>
      </c>
      <c r="F517" s="177" t="s">
        <v>685</v>
      </c>
      <c r="H517" s="178">
        <v>19.498000000000001</v>
      </c>
      <c r="I517" s="179"/>
      <c r="L517" s="175"/>
      <c r="M517" s="180"/>
      <c r="N517" s="181"/>
      <c r="O517" s="181"/>
      <c r="P517" s="181"/>
      <c r="Q517" s="181"/>
      <c r="R517" s="181"/>
      <c r="S517" s="181"/>
      <c r="T517" s="182"/>
      <c r="AT517" s="176" t="s">
        <v>195</v>
      </c>
      <c r="AU517" s="176" t="s">
        <v>90</v>
      </c>
      <c r="AV517" s="14" t="s">
        <v>90</v>
      </c>
      <c r="AW517" s="14" t="s">
        <v>30</v>
      </c>
      <c r="AX517" s="14" t="s">
        <v>75</v>
      </c>
      <c r="AY517" s="176" t="s">
        <v>187</v>
      </c>
    </row>
    <row r="518" spans="1:65" s="15" customFormat="1" ht="11.25">
      <c r="B518" s="183"/>
      <c r="D518" s="168" t="s">
        <v>195</v>
      </c>
      <c r="E518" s="184" t="s">
        <v>1</v>
      </c>
      <c r="F518" s="185" t="s">
        <v>231</v>
      </c>
      <c r="H518" s="186">
        <v>30.882999999999999</v>
      </c>
      <c r="I518" s="187"/>
      <c r="L518" s="183"/>
      <c r="M518" s="188"/>
      <c r="N518" s="189"/>
      <c r="O518" s="189"/>
      <c r="P518" s="189"/>
      <c r="Q518" s="189"/>
      <c r="R518" s="189"/>
      <c r="S518" s="189"/>
      <c r="T518" s="190"/>
      <c r="AT518" s="184" t="s">
        <v>195</v>
      </c>
      <c r="AU518" s="184" t="s">
        <v>90</v>
      </c>
      <c r="AV518" s="15" t="s">
        <v>193</v>
      </c>
      <c r="AW518" s="15" t="s">
        <v>30</v>
      </c>
      <c r="AX518" s="15" t="s">
        <v>83</v>
      </c>
      <c r="AY518" s="184" t="s">
        <v>187</v>
      </c>
    </row>
    <row r="519" spans="1:65" s="2" customFormat="1" ht="24.2" customHeight="1">
      <c r="A519" s="33"/>
      <c r="B519" s="152"/>
      <c r="C519" s="153" t="s">
        <v>686</v>
      </c>
      <c r="D519" s="153" t="s">
        <v>189</v>
      </c>
      <c r="E519" s="154" t="s">
        <v>687</v>
      </c>
      <c r="F519" s="155" t="s">
        <v>688</v>
      </c>
      <c r="G519" s="156" t="s">
        <v>204</v>
      </c>
      <c r="H519" s="157">
        <v>19.225999999999999</v>
      </c>
      <c r="I519" s="158"/>
      <c r="J519" s="157">
        <f>ROUND(I519*H519,3)</f>
        <v>0</v>
      </c>
      <c r="K519" s="159"/>
      <c r="L519" s="34"/>
      <c r="M519" s="160" t="s">
        <v>1</v>
      </c>
      <c r="N519" s="161" t="s">
        <v>41</v>
      </c>
      <c r="O519" s="62"/>
      <c r="P519" s="162">
        <f>O519*H519</f>
        <v>0</v>
      </c>
      <c r="Q519" s="162">
        <v>0</v>
      </c>
      <c r="R519" s="162">
        <f>Q519*H519</f>
        <v>0</v>
      </c>
      <c r="S519" s="162">
        <v>1.633</v>
      </c>
      <c r="T519" s="163">
        <f>S519*H519</f>
        <v>31.396058</v>
      </c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R519" s="164" t="s">
        <v>193</v>
      </c>
      <c r="AT519" s="164" t="s">
        <v>189</v>
      </c>
      <c r="AU519" s="164" t="s">
        <v>90</v>
      </c>
      <c r="AY519" s="18" t="s">
        <v>187</v>
      </c>
      <c r="BE519" s="165">
        <f>IF(N519="základná",J519,0)</f>
        <v>0</v>
      </c>
      <c r="BF519" s="165">
        <f>IF(N519="znížená",J519,0)</f>
        <v>0</v>
      </c>
      <c r="BG519" s="165">
        <f>IF(N519="zákl. prenesená",J519,0)</f>
        <v>0</v>
      </c>
      <c r="BH519" s="165">
        <f>IF(N519="zníž. prenesená",J519,0)</f>
        <v>0</v>
      </c>
      <c r="BI519" s="165">
        <f>IF(N519="nulová",J519,0)</f>
        <v>0</v>
      </c>
      <c r="BJ519" s="18" t="s">
        <v>90</v>
      </c>
      <c r="BK519" s="166">
        <f>ROUND(I519*H519,3)</f>
        <v>0</v>
      </c>
      <c r="BL519" s="18" t="s">
        <v>193</v>
      </c>
      <c r="BM519" s="164" t="s">
        <v>689</v>
      </c>
    </row>
    <row r="520" spans="1:65" s="13" customFormat="1" ht="11.25">
      <c r="B520" s="167"/>
      <c r="D520" s="168" t="s">
        <v>195</v>
      </c>
      <c r="E520" s="169" t="s">
        <v>1</v>
      </c>
      <c r="F520" s="170" t="s">
        <v>690</v>
      </c>
      <c r="H520" s="169" t="s">
        <v>1</v>
      </c>
      <c r="I520" s="171"/>
      <c r="L520" s="167"/>
      <c r="M520" s="172"/>
      <c r="N520" s="173"/>
      <c r="O520" s="173"/>
      <c r="P520" s="173"/>
      <c r="Q520" s="173"/>
      <c r="R520" s="173"/>
      <c r="S520" s="173"/>
      <c r="T520" s="174"/>
      <c r="AT520" s="169" t="s">
        <v>195</v>
      </c>
      <c r="AU520" s="169" t="s">
        <v>90</v>
      </c>
      <c r="AV520" s="13" t="s">
        <v>83</v>
      </c>
      <c r="AW520" s="13" t="s">
        <v>30</v>
      </c>
      <c r="AX520" s="13" t="s">
        <v>75</v>
      </c>
      <c r="AY520" s="169" t="s">
        <v>187</v>
      </c>
    </row>
    <row r="521" spans="1:65" s="14" customFormat="1" ht="11.25">
      <c r="B521" s="175"/>
      <c r="D521" s="168" t="s">
        <v>195</v>
      </c>
      <c r="E521" s="176" t="s">
        <v>1</v>
      </c>
      <c r="F521" s="177" t="s">
        <v>691</v>
      </c>
      <c r="H521" s="178">
        <v>11.394</v>
      </c>
      <c r="I521" s="179"/>
      <c r="L521" s="175"/>
      <c r="M521" s="180"/>
      <c r="N521" s="181"/>
      <c r="O521" s="181"/>
      <c r="P521" s="181"/>
      <c r="Q521" s="181"/>
      <c r="R521" s="181"/>
      <c r="S521" s="181"/>
      <c r="T521" s="182"/>
      <c r="AT521" s="176" t="s">
        <v>195</v>
      </c>
      <c r="AU521" s="176" t="s">
        <v>90</v>
      </c>
      <c r="AV521" s="14" t="s">
        <v>90</v>
      </c>
      <c r="AW521" s="14" t="s">
        <v>30</v>
      </c>
      <c r="AX521" s="14" t="s">
        <v>75</v>
      </c>
      <c r="AY521" s="176" t="s">
        <v>187</v>
      </c>
    </row>
    <row r="522" spans="1:65" s="14" customFormat="1" ht="11.25">
      <c r="B522" s="175"/>
      <c r="D522" s="168" t="s">
        <v>195</v>
      </c>
      <c r="E522" s="176" t="s">
        <v>1</v>
      </c>
      <c r="F522" s="177" t="s">
        <v>692</v>
      </c>
      <c r="H522" s="178">
        <v>3.0190000000000001</v>
      </c>
      <c r="I522" s="179"/>
      <c r="L522" s="175"/>
      <c r="M522" s="180"/>
      <c r="N522" s="181"/>
      <c r="O522" s="181"/>
      <c r="P522" s="181"/>
      <c r="Q522" s="181"/>
      <c r="R522" s="181"/>
      <c r="S522" s="181"/>
      <c r="T522" s="182"/>
      <c r="AT522" s="176" t="s">
        <v>195</v>
      </c>
      <c r="AU522" s="176" t="s">
        <v>90</v>
      </c>
      <c r="AV522" s="14" t="s">
        <v>90</v>
      </c>
      <c r="AW522" s="14" t="s">
        <v>30</v>
      </c>
      <c r="AX522" s="14" t="s">
        <v>75</v>
      </c>
      <c r="AY522" s="176" t="s">
        <v>187</v>
      </c>
    </row>
    <row r="523" spans="1:65" s="13" customFormat="1" ht="11.25">
      <c r="B523" s="167"/>
      <c r="D523" s="168" t="s">
        <v>195</v>
      </c>
      <c r="E523" s="169" t="s">
        <v>1</v>
      </c>
      <c r="F523" s="170" t="s">
        <v>693</v>
      </c>
      <c r="H523" s="169" t="s">
        <v>1</v>
      </c>
      <c r="I523" s="171"/>
      <c r="L523" s="167"/>
      <c r="M523" s="172"/>
      <c r="N523" s="173"/>
      <c r="O523" s="173"/>
      <c r="P523" s="173"/>
      <c r="Q523" s="173"/>
      <c r="R523" s="173"/>
      <c r="S523" s="173"/>
      <c r="T523" s="174"/>
      <c r="AT523" s="169" t="s">
        <v>195</v>
      </c>
      <c r="AU523" s="169" t="s">
        <v>90</v>
      </c>
      <c r="AV523" s="13" t="s">
        <v>83</v>
      </c>
      <c r="AW523" s="13" t="s">
        <v>30</v>
      </c>
      <c r="AX523" s="13" t="s">
        <v>75</v>
      </c>
      <c r="AY523" s="169" t="s">
        <v>187</v>
      </c>
    </row>
    <row r="524" spans="1:65" s="14" customFormat="1" ht="11.25">
      <c r="B524" s="175"/>
      <c r="D524" s="168" t="s">
        <v>195</v>
      </c>
      <c r="E524" s="176" t="s">
        <v>1</v>
      </c>
      <c r="F524" s="177" t="s">
        <v>694</v>
      </c>
      <c r="H524" s="178">
        <v>4.8129999999999997</v>
      </c>
      <c r="I524" s="179"/>
      <c r="L524" s="175"/>
      <c r="M524" s="180"/>
      <c r="N524" s="181"/>
      <c r="O524" s="181"/>
      <c r="P524" s="181"/>
      <c r="Q524" s="181"/>
      <c r="R524" s="181"/>
      <c r="S524" s="181"/>
      <c r="T524" s="182"/>
      <c r="AT524" s="176" t="s">
        <v>195</v>
      </c>
      <c r="AU524" s="176" t="s">
        <v>90</v>
      </c>
      <c r="AV524" s="14" t="s">
        <v>90</v>
      </c>
      <c r="AW524" s="14" t="s">
        <v>30</v>
      </c>
      <c r="AX524" s="14" t="s">
        <v>75</v>
      </c>
      <c r="AY524" s="176" t="s">
        <v>187</v>
      </c>
    </row>
    <row r="525" spans="1:65" s="15" customFormat="1" ht="11.25">
      <c r="B525" s="183"/>
      <c r="D525" s="168" t="s">
        <v>195</v>
      </c>
      <c r="E525" s="184" t="s">
        <v>1</v>
      </c>
      <c r="F525" s="185" t="s">
        <v>231</v>
      </c>
      <c r="H525" s="186">
        <v>19.225999999999999</v>
      </c>
      <c r="I525" s="187"/>
      <c r="L525" s="183"/>
      <c r="M525" s="188"/>
      <c r="N525" s="189"/>
      <c r="O525" s="189"/>
      <c r="P525" s="189"/>
      <c r="Q525" s="189"/>
      <c r="R525" s="189"/>
      <c r="S525" s="189"/>
      <c r="T525" s="190"/>
      <c r="AT525" s="184" t="s">
        <v>195</v>
      </c>
      <c r="AU525" s="184" t="s">
        <v>90</v>
      </c>
      <c r="AV525" s="15" t="s">
        <v>193</v>
      </c>
      <c r="AW525" s="15" t="s">
        <v>30</v>
      </c>
      <c r="AX525" s="15" t="s">
        <v>83</v>
      </c>
      <c r="AY525" s="184" t="s">
        <v>187</v>
      </c>
    </row>
    <row r="526" spans="1:65" s="2" customFormat="1" ht="24.2" customHeight="1">
      <c r="A526" s="33"/>
      <c r="B526" s="152"/>
      <c r="C526" s="153" t="s">
        <v>695</v>
      </c>
      <c r="D526" s="153" t="s">
        <v>189</v>
      </c>
      <c r="E526" s="154" t="s">
        <v>696</v>
      </c>
      <c r="F526" s="155" t="s">
        <v>697</v>
      </c>
      <c r="G526" s="156" t="s">
        <v>204</v>
      </c>
      <c r="H526" s="157">
        <v>3.87</v>
      </c>
      <c r="I526" s="158"/>
      <c r="J526" s="157">
        <f>ROUND(I526*H526,3)</f>
        <v>0</v>
      </c>
      <c r="K526" s="159"/>
      <c r="L526" s="34"/>
      <c r="M526" s="160" t="s">
        <v>1</v>
      </c>
      <c r="N526" s="161" t="s">
        <v>41</v>
      </c>
      <c r="O526" s="62"/>
      <c r="P526" s="162">
        <f>O526*H526</f>
        <v>0</v>
      </c>
      <c r="Q526" s="162">
        <v>0</v>
      </c>
      <c r="R526" s="162">
        <f>Q526*H526</f>
        <v>0</v>
      </c>
      <c r="S526" s="162">
        <v>2.4</v>
      </c>
      <c r="T526" s="163">
        <f>S526*H526</f>
        <v>9.2880000000000003</v>
      </c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R526" s="164" t="s">
        <v>193</v>
      </c>
      <c r="AT526" s="164" t="s">
        <v>189</v>
      </c>
      <c r="AU526" s="164" t="s">
        <v>90</v>
      </c>
      <c r="AY526" s="18" t="s">
        <v>187</v>
      </c>
      <c r="BE526" s="165">
        <f>IF(N526="základná",J526,0)</f>
        <v>0</v>
      </c>
      <c r="BF526" s="165">
        <f>IF(N526="znížená",J526,0)</f>
        <v>0</v>
      </c>
      <c r="BG526" s="165">
        <f>IF(N526="zákl. prenesená",J526,0)</f>
        <v>0</v>
      </c>
      <c r="BH526" s="165">
        <f>IF(N526="zníž. prenesená",J526,0)</f>
        <v>0</v>
      </c>
      <c r="BI526" s="165">
        <f>IF(N526="nulová",J526,0)</f>
        <v>0</v>
      </c>
      <c r="BJ526" s="18" t="s">
        <v>90</v>
      </c>
      <c r="BK526" s="166">
        <f>ROUND(I526*H526,3)</f>
        <v>0</v>
      </c>
      <c r="BL526" s="18" t="s">
        <v>193</v>
      </c>
      <c r="BM526" s="164" t="s">
        <v>698</v>
      </c>
    </row>
    <row r="527" spans="1:65" s="14" customFormat="1" ht="11.25">
      <c r="B527" s="175"/>
      <c r="D527" s="168" t="s">
        <v>195</v>
      </c>
      <c r="E527" s="176" t="s">
        <v>1</v>
      </c>
      <c r="F527" s="177" t="s">
        <v>699</v>
      </c>
      <c r="H527" s="178">
        <v>3.87</v>
      </c>
      <c r="I527" s="179"/>
      <c r="L527" s="175"/>
      <c r="M527" s="180"/>
      <c r="N527" s="181"/>
      <c r="O527" s="181"/>
      <c r="P527" s="181"/>
      <c r="Q527" s="181"/>
      <c r="R527" s="181"/>
      <c r="S527" s="181"/>
      <c r="T527" s="182"/>
      <c r="AT527" s="176" t="s">
        <v>195</v>
      </c>
      <c r="AU527" s="176" t="s">
        <v>90</v>
      </c>
      <c r="AV527" s="14" t="s">
        <v>90</v>
      </c>
      <c r="AW527" s="14" t="s">
        <v>30</v>
      </c>
      <c r="AX527" s="14" t="s">
        <v>83</v>
      </c>
      <c r="AY527" s="176" t="s">
        <v>187</v>
      </c>
    </row>
    <row r="528" spans="1:65" s="2" customFormat="1" ht="37.9" customHeight="1">
      <c r="A528" s="33"/>
      <c r="B528" s="152"/>
      <c r="C528" s="153" t="s">
        <v>700</v>
      </c>
      <c r="D528" s="153" t="s">
        <v>189</v>
      </c>
      <c r="E528" s="154" t="s">
        <v>701</v>
      </c>
      <c r="F528" s="155" t="s">
        <v>702</v>
      </c>
      <c r="G528" s="156" t="s">
        <v>204</v>
      </c>
      <c r="H528" s="157">
        <v>9.6660000000000004</v>
      </c>
      <c r="I528" s="158"/>
      <c r="J528" s="157">
        <f>ROUND(I528*H528,3)</f>
        <v>0</v>
      </c>
      <c r="K528" s="159"/>
      <c r="L528" s="34"/>
      <c r="M528" s="160" t="s">
        <v>1</v>
      </c>
      <c r="N528" s="161" t="s">
        <v>41</v>
      </c>
      <c r="O528" s="62"/>
      <c r="P528" s="162">
        <f>O528*H528</f>
        <v>0</v>
      </c>
      <c r="Q528" s="162">
        <v>0</v>
      </c>
      <c r="R528" s="162">
        <f>Q528*H528</f>
        <v>0</v>
      </c>
      <c r="S528" s="162">
        <v>2.2000000000000002</v>
      </c>
      <c r="T528" s="163">
        <f>S528*H528</f>
        <v>21.265200000000004</v>
      </c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R528" s="164" t="s">
        <v>193</v>
      </c>
      <c r="AT528" s="164" t="s">
        <v>189</v>
      </c>
      <c r="AU528" s="164" t="s">
        <v>90</v>
      </c>
      <c r="AY528" s="18" t="s">
        <v>187</v>
      </c>
      <c r="BE528" s="165">
        <f>IF(N528="základná",J528,0)</f>
        <v>0</v>
      </c>
      <c r="BF528" s="165">
        <f>IF(N528="znížená",J528,0)</f>
        <v>0</v>
      </c>
      <c r="BG528" s="165">
        <f>IF(N528="zákl. prenesená",J528,0)</f>
        <v>0</v>
      </c>
      <c r="BH528" s="165">
        <f>IF(N528="zníž. prenesená",J528,0)</f>
        <v>0</v>
      </c>
      <c r="BI528" s="165">
        <f>IF(N528="nulová",J528,0)</f>
        <v>0</v>
      </c>
      <c r="BJ528" s="18" t="s">
        <v>90</v>
      </c>
      <c r="BK528" s="166">
        <f>ROUND(I528*H528,3)</f>
        <v>0</v>
      </c>
      <c r="BL528" s="18" t="s">
        <v>193</v>
      </c>
      <c r="BM528" s="164" t="s">
        <v>703</v>
      </c>
    </row>
    <row r="529" spans="1:65" s="13" customFormat="1" ht="11.25">
      <c r="B529" s="167"/>
      <c r="D529" s="168" t="s">
        <v>195</v>
      </c>
      <c r="E529" s="169" t="s">
        <v>1</v>
      </c>
      <c r="F529" s="170" t="s">
        <v>505</v>
      </c>
      <c r="H529" s="169" t="s">
        <v>1</v>
      </c>
      <c r="I529" s="171"/>
      <c r="L529" s="167"/>
      <c r="M529" s="172"/>
      <c r="N529" s="173"/>
      <c r="O529" s="173"/>
      <c r="P529" s="173"/>
      <c r="Q529" s="173"/>
      <c r="R529" s="173"/>
      <c r="S529" s="173"/>
      <c r="T529" s="174"/>
      <c r="AT529" s="169" t="s">
        <v>195</v>
      </c>
      <c r="AU529" s="169" t="s">
        <v>90</v>
      </c>
      <c r="AV529" s="13" t="s">
        <v>83</v>
      </c>
      <c r="AW529" s="13" t="s">
        <v>30</v>
      </c>
      <c r="AX529" s="13" t="s">
        <v>75</v>
      </c>
      <c r="AY529" s="169" t="s">
        <v>187</v>
      </c>
    </row>
    <row r="530" spans="1:65" s="14" customFormat="1" ht="11.25">
      <c r="B530" s="175"/>
      <c r="D530" s="168" t="s">
        <v>195</v>
      </c>
      <c r="E530" s="176" t="s">
        <v>1</v>
      </c>
      <c r="F530" s="177" t="s">
        <v>506</v>
      </c>
      <c r="H530" s="178">
        <v>9.6660000000000004</v>
      </c>
      <c r="I530" s="179"/>
      <c r="L530" s="175"/>
      <c r="M530" s="180"/>
      <c r="N530" s="181"/>
      <c r="O530" s="181"/>
      <c r="P530" s="181"/>
      <c r="Q530" s="181"/>
      <c r="R530" s="181"/>
      <c r="S530" s="181"/>
      <c r="T530" s="182"/>
      <c r="AT530" s="176" t="s">
        <v>195</v>
      </c>
      <c r="AU530" s="176" t="s">
        <v>90</v>
      </c>
      <c r="AV530" s="14" t="s">
        <v>90</v>
      </c>
      <c r="AW530" s="14" t="s">
        <v>30</v>
      </c>
      <c r="AX530" s="14" t="s">
        <v>83</v>
      </c>
      <c r="AY530" s="176" t="s">
        <v>187</v>
      </c>
    </row>
    <row r="531" spans="1:65" s="2" customFormat="1" ht="24.2" customHeight="1">
      <c r="A531" s="33"/>
      <c r="B531" s="152"/>
      <c r="C531" s="153" t="s">
        <v>704</v>
      </c>
      <c r="D531" s="153" t="s">
        <v>189</v>
      </c>
      <c r="E531" s="154" t="s">
        <v>705</v>
      </c>
      <c r="F531" s="155" t="s">
        <v>706</v>
      </c>
      <c r="G531" s="156" t="s">
        <v>192</v>
      </c>
      <c r="H531" s="157">
        <v>82.6</v>
      </c>
      <c r="I531" s="158"/>
      <c r="J531" s="157">
        <f>ROUND(I531*H531,3)</f>
        <v>0</v>
      </c>
      <c r="K531" s="159"/>
      <c r="L531" s="34"/>
      <c r="M531" s="160" t="s">
        <v>1</v>
      </c>
      <c r="N531" s="161" t="s">
        <v>41</v>
      </c>
      <c r="O531" s="62"/>
      <c r="P531" s="162">
        <f>O531*H531</f>
        <v>0</v>
      </c>
      <c r="Q531" s="162">
        <v>1.0000000000000001E-5</v>
      </c>
      <c r="R531" s="162">
        <f>Q531*H531</f>
        <v>8.2600000000000002E-4</v>
      </c>
      <c r="S531" s="162">
        <v>6.0000000000000001E-3</v>
      </c>
      <c r="T531" s="163">
        <f>S531*H531</f>
        <v>0.49559999999999998</v>
      </c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R531" s="164" t="s">
        <v>193</v>
      </c>
      <c r="AT531" s="164" t="s">
        <v>189</v>
      </c>
      <c r="AU531" s="164" t="s">
        <v>90</v>
      </c>
      <c r="AY531" s="18" t="s">
        <v>187</v>
      </c>
      <c r="BE531" s="165">
        <f>IF(N531="základná",J531,0)</f>
        <v>0</v>
      </c>
      <c r="BF531" s="165">
        <f>IF(N531="znížená",J531,0)</f>
        <v>0</v>
      </c>
      <c r="BG531" s="165">
        <f>IF(N531="zákl. prenesená",J531,0)</f>
        <v>0</v>
      </c>
      <c r="BH531" s="165">
        <f>IF(N531="zníž. prenesená",J531,0)</f>
        <v>0</v>
      </c>
      <c r="BI531" s="165">
        <f>IF(N531="nulová",J531,0)</f>
        <v>0</v>
      </c>
      <c r="BJ531" s="18" t="s">
        <v>90</v>
      </c>
      <c r="BK531" s="166">
        <f>ROUND(I531*H531,3)</f>
        <v>0</v>
      </c>
      <c r="BL531" s="18" t="s">
        <v>193</v>
      </c>
      <c r="BM531" s="164" t="s">
        <v>707</v>
      </c>
    </row>
    <row r="532" spans="1:65" s="13" customFormat="1" ht="11.25">
      <c r="B532" s="167"/>
      <c r="D532" s="168" t="s">
        <v>195</v>
      </c>
      <c r="E532" s="169" t="s">
        <v>1</v>
      </c>
      <c r="F532" s="170" t="s">
        <v>708</v>
      </c>
      <c r="H532" s="169" t="s">
        <v>1</v>
      </c>
      <c r="I532" s="171"/>
      <c r="L532" s="167"/>
      <c r="M532" s="172"/>
      <c r="N532" s="173"/>
      <c r="O532" s="173"/>
      <c r="P532" s="173"/>
      <c r="Q532" s="173"/>
      <c r="R532" s="173"/>
      <c r="S532" s="173"/>
      <c r="T532" s="174"/>
      <c r="AT532" s="169" t="s">
        <v>195</v>
      </c>
      <c r="AU532" s="169" t="s">
        <v>90</v>
      </c>
      <c r="AV532" s="13" t="s">
        <v>83</v>
      </c>
      <c r="AW532" s="13" t="s">
        <v>30</v>
      </c>
      <c r="AX532" s="13" t="s">
        <v>75</v>
      </c>
      <c r="AY532" s="169" t="s">
        <v>187</v>
      </c>
    </row>
    <row r="533" spans="1:65" s="14" customFormat="1" ht="11.25">
      <c r="B533" s="175"/>
      <c r="D533" s="168" t="s">
        <v>195</v>
      </c>
      <c r="E533" s="176" t="s">
        <v>1</v>
      </c>
      <c r="F533" s="177" t="s">
        <v>390</v>
      </c>
      <c r="H533" s="178">
        <v>8.99</v>
      </c>
      <c r="I533" s="179"/>
      <c r="L533" s="175"/>
      <c r="M533" s="180"/>
      <c r="N533" s="181"/>
      <c r="O533" s="181"/>
      <c r="P533" s="181"/>
      <c r="Q533" s="181"/>
      <c r="R533" s="181"/>
      <c r="S533" s="181"/>
      <c r="T533" s="182"/>
      <c r="AT533" s="176" t="s">
        <v>195</v>
      </c>
      <c r="AU533" s="176" t="s">
        <v>90</v>
      </c>
      <c r="AV533" s="14" t="s">
        <v>90</v>
      </c>
      <c r="AW533" s="14" t="s">
        <v>30</v>
      </c>
      <c r="AX533" s="14" t="s">
        <v>75</v>
      </c>
      <c r="AY533" s="176" t="s">
        <v>187</v>
      </c>
    </row>
    <row r="534" spans="1:65" s="14" customFormat="1" ht="11.25">
      <c r="B534" s="175"/>
      <c r="D534" s="168" t="s">
        <v>195</v>
      </c>
      <c r="E534" s="176" t="s">
        <v>1</v>
      </c>
      <c r="F534" s="177" t="s">
        <v>391</v>
      </c>
      <c r="H534" s="178">
        <v>24.91</v>
      </c>
      <c r="I534" s="179"/>
      <c r="L534" s="175"/>
      <c r="M534" s="180"/>
      <c r="N534" s="181"/>
      <c r="O534" s="181"/>
      <c r="P534" s="181"/>
      <c r="Q534" s="181"/>
      <c r="R534" s="181"/>
      <c r="S534" s="181"/>
      <c r="T534" s="182"/>
      <c r="AT534" s="176" t="s">
        <v>195</v>
      </c>
      <c r="AU534" s="176" t="s">
        <v>90</v>
      </c>
      <c r="AV534" s="14" t="s">
        <v>90</v>
      </c>
      <c r="AW534" s="14" t="s">
        <v>30</v>
      </c>
      <c r="AX534" s="14" t="s">
        <v>75</v>
      </c>
      <c r="AY534" s="176" t="s">
        <v>187</v>
      </c>
    </row>
    <row r="535" spans="1:65" s="14" customFormat="1" ht="11.25">
      <c r="B535" s="175"/>
      <c r="D535" s="168" t="s">
        <v>195</v>
      </c>
      <c r="E535" s="176" t="s">
        <v>1</v>
      </c>
      <c r="F535" s="177" t="s">
        <v>392</v>
      </c>
      <c r="H535" s="178">
        <v>10.199999999999999</v>
      </c>
      <c r="I535" s="179"/>
      <c r="L535" s="175"/>
      <c r="M535" s="180"/>
      <c r="N535" s="181"/>
      <c r="O535" s="181"/>
      <c r="P535" s="181"/>
      <c r="Q535" s="181"/>
      <c r="R535" s="181"/>
      <c r="S535" s="181"/>
      <c r="T535" s="182"/>
      <c r="AT535" s="176" t="s">
        <v>195</v>
      </c>
      <c r="AU535" s="176" t="s">
        <v>90</v>
      </c>
      <c r="AV535" s="14" t="s">
        <v>90</v>
      </c>
      <c r="AW535" s="14" t="s">
        <v>30</v>
      </c>
      <c r="AX535" s="14" t="s">
        <v>75</v>
      </c>
      <c r="AY535" s="176" t="s">
        <v>187</v>
      </c>
    </row>
    <row r="536" spans="1:65" s="14" customFormat="1" ht="11.25">
      <c r="B536" s="175"/>
      <c r="D536" s="168" t="s">
        <v>195</v>
      </c>
      <c r="E536" s="176" t="s">
        <v>1</v>
      </c>
      <c r="F536" s="177" t="s">
        <v>393</v>
      </c>
      <c r="H536" s="178">
        <v>38.5</v>
      </c>
      <c r="I536" s="179"/>
      <c r="L536" s="175"/>
      <c r="M536" s="180"/>
      <c r="N536" s="181"/>
      <c r="O536" s="181"/>
      <c r="P536" s="181"/>
      <c r="Q536" s="181"/>
      <c r="R536" s="181"/>
      <c r="S536" s="181"/>
      <c r="T536" s="182"/>
      <c r="AT536" s="176" t="s">
        <v>195</v>
      </c>
      <c r="AU536" s="176" t="s">
        <v>90</v>
      </c>
      <c r="AV536" s="14" t="s">
        <v>90</v>
      </c>
      <c r="AW536" s="14" t="s">
        <v>30</v>
      </c>
      <c r="AX536" s="14" t="s">
        <v>75</v>
      </c>
      <c r="AY536" s="176" t="s">
        <v>187</v>
      </c>
    </row>
    <row r="537" spans="1:65" s="15" customFormat="1" ht="11.25">
      <c r="B537" s="183"/>
      <c r="D537" s="168" t="s">
        <v>195</v>
      </c>
      <c r="E537" s="184" t="s">
        <v>1</v>
      </c>
      <c r="F537" s="185" t="s">
        <v>231</v>
      </c>
      <c r="H537" s="186">
        <v>82.6</v>
      </c>
      <c r="I537" s="187"/>
      <c r="L537" s="183"/>
      <c r="M537" s="188"/>
      <c r="N537" s="189"/>
      <c r="O537" s="189"/>
      <c r="P537" s="189"/>
      <c r="Q537" s="189"/>
      <c r="R537" s="189"/>
      <c r="S537" s="189"/>
      <c r="T537" s="190"/>
      <c r="AT537" s="184" t="s">
        <v>195</v>
      </c>
      <c r="AU537" s="184" t="s">
        <v>90</v>
      </c>
      <c r="AV537" s="15" t="s">
        <v>193</v>
      </c>
      <c r="AW537" s="15" t="s">
        <v>30</v>
      </c>
      <c r="AX537" s="15" t="s">
        <v>83</v>
      </c>
      <c r="AY537" s="184" t="s">
        <v>187</v>
      </c>
    </row>
    <row r="538" spans="1:65" s="2" customFormat="1" ht="24.2" customHeight="1">
      <c r="A538" s="33"/>
      <c r="B538" s="152"/>
      <c r="C538" s="153" t="s">
        <v>709</v>
      </c>
      <c r="D538" s="153" t="s">
        <v>189</v>
      </c>
      <c r="E538" s="154" t="s">
        <v>710</v>
      </c>
      <c r="F538" s="155" t="s">
        <v>711</v>
      </c>
      <c r="G538" s="156" t="s">
        <v>524</v>
      </c>
      <c r="H538" s="157">
        <v>5.2</v>
      </c>
      <c r="I538" s="158"/>
      <c r="J538" s="157">
        <f>ROUND(I538*H538,3)</f>
        <v>0</v>
      </c>
      <c r="K538" s="159"/>
      <c r="L538" s="34"/>
      <c r="M538" s="160" t="s">
        <v>1</v>
      </c>
      <c r="N538" s="161" t="s">
        <v>41</v>
      </c>
      <c r="O538" s="62"/>
      <c r="P538" s="162">
        <f>O538*H538</f>
        <v>0</v>
      </c>
      <c r="Q538" s="162">
        <v>0</v>
      </c>
      <c r="R538" s="162">
        <f>Q538*H538</f>
        <v>0</v>
      </c>
      <c r="S538" s="162">
        <v>2E-3</v>
      </c>
      <c r="T538" s="163">
        <f>S538*H538</f>
        <v>1.0400000000000001E-2</v>
      </c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R538" s="164" t="s">
        <v>193</v>
      </c>
      <c r="AT538" s="164" t="s">
        <v>189</v>
      </c>
      <c r="AU538" s="164" t="s">
        <v>90</v>
      </c>
      <c r="AY538" s="18" t="s">
        <v>187</v>
      </c>
      <c r="BE538" s="165">
        <f>IF(N538="základná",J538,0)</f>
        <v>0</v>
      </c>
      <c r="BF538" s="165">
        <f>IF(N538="znížená",J538,0)</f>
        <v>0</v>
      </c>
      <c r="BG538" s="165">
        <f>IF(N538="zákl. prenesená",J538,0)</f>
        <v>0</v>
      </c>
      <c r="BH538" s="165">
        <f>IF(N538="zníž. prenesená",J538,0)</f>
        <v>0</v>
      </c>
      <c r="BI538" s="165">
        <f>IF(N538="nulová",J538,0)</f>
        <v>0</v>
      </c>
      <c r="BJ538" s="18" t="s">
        <v>90</v>
      </c>
      <c r="BK538" s="166">
        <f>ROUND(I538*H538,3)</f>
        <v>0</v>
      </c>
      <c r="BL538" s="18" t="s">
        <v>193</v>
      </c>
      <c r="BM538" s="164" t="s">
        <v>712</v>
      </c>
    </row>
    <row r="539" spans="1:65" s="14" customFormat="1" ht="11.25">
      <c r="B539" s="175"/>
      <c r="D539" s="168" t="s">
        <v>195</v>
      </c>
      <c r="E539" s="176" t="s">
        <v>1</v>
      </c>
      <c r="F539" s="177" t="s">
        <v>713</v>
      </c>
      <c r="H539" s="178">
        <v>5.2</v>
      </c>
      <c r="I539" s="179"/>
      <c r="L539" s="175"/>
      <c r="M539" s="180"/>
      <c r="N539" s="181"/>
      <c r="O539" s="181"/>
      <c r="P539" s="181"/>
      <c r="Q539" s="181"/>
      <c r="R539" s="181"/>
      <c r="S539" s="181"/>
      <c r="T539" s="182"/>
      <c r="AT539" s="176" t="s">
        <v>195</v>
      </c>
      <c r="AU539" s="176" t="s">
        <v>90</v>
      </c>
      <c r="AV539" s="14" t="s">
        <v>90</v>
      </c>
      <c r="AW539" s="14" t="s">
        <v>30</v>
      </c>
      <c r="AX539" s="14" t="s">
        <v>83</v>
      </c>
      <c r="AY539" s="176" t="s">
        <v>187</v>
      </c>
    </row>
    <row r="540" spans="1:65" s="2" customFormat="1" ht="37.9" customHeight="1">
      <c r="A540" s="33"/>
      <c r="B540" s="152"/>
      <c r="C540" s="153" t="s">
        <v>714</v>
      </c>
      <c r="D540" s="153" t="s">
        <v>189</v>
      </c>
      <c r="E540" s="154" t="s">
        <v>715</v>
      </c>
      <c r="F540" s="155" t="s">
        <v>716</v>
      </c>
      <c r="G540" s="156" t="s">
        <v>192</v>
      </c>
      <c r="H540" s="157">
        <v>6.33</v>
      </c>
      <c r="I540" s="158"/>
      <c r="J540" s="157">
        <f>ROUND(I540*H540,3)</f>
        <v>0</v>
      </c>
      <c r="K540" s="159"/>
      <c r="L540" s="34"/>
      <c r="M540" s="160" t="s">
        <v>1</v>
      </c>
      <c r="N540" s="161" t="s">
        <v>41</v>
      </c>
      <c r="O540" s="62"/>
      <c r="P540" s="162">
        <f>O540*H540</f>
        <v>0</v>
      </c>
      <c r="Q540" s="162">
        <v>0</v>
      </c>
      <c r="R540" s="162">
        <f>Q540*H540</f>
        <v>0</v>
      </c>
      <c r="S540" s="162">
        <v>6.5000000000000002E-2</v>
      </c>
      <c r="T540" s="163">
        <f>S540*H540</f>
        <v>0.41145000000000004</v>
      </c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R540" s="164" t="s">
        <v>193</v>
      </c>
      <c r="AT540" s="164" t="s">
        <v>189</v>
      </c>
      <c r="AU540" s="164" t="s">
        <v>90</v>
      </c>
      <c r="AY540" s="18" t="s">
        <v>187</v>
      </c>
      <c r="BE540" s="165">
        <f>IF(N540="základná",J540,0)</f>
        <v>0</v>
      </c>
      <c r="BF540" s="165">
        <f>IF(N540="znížená",J540,0)</f>
        <v>0</v>
      </c>
      <c r="BG540" s="165">
        <f>IF(N540="zákl. prenesená",J540,0)</f>
        <v>0</v>
      </c>
      <c r="BH540" s="165">
        <f>IF(N540="zníž. prenesená",J540,0)</f>
        <v>0</v>
      </c>
      <c r="BI540" s="165">
        <f>IF(N540="nulová",J540,0)</f>
        <v>0</v>
      </c>
      <c r="BJ540" s="18" t="s">
        <v>90</v>
      </c>
      <c r="BK540" s="166">
        <f>ROUND(I540*H540,3)</f>
        <v>0</v>
      </c>
      <c r="BL540" s="18" t="s">
        <v>193</v>
      </c>
      <c r="BM540" s="164" t="s">
        <v>717</v>
      </c>
    </row>
    <row r="541" spans="1:65" s="13" customFormat="1" ht="11.25">
      <c r="B541" s="167"/>
      <c r="D541" s="168" t="s">
        <v>195</v>
      </c>
      <c r="E541" s="169" t="s">
        <v>1</v>
      </c>
      <c r="F541" s="170" t="s">
        <v>718</v>
      </c>
      <c r="H541" s="169" t="s">
        <v>1</v>
      </c>
      <c r="I541" s="171"/>
      <c r="L541" s="167"/>
      <c r="M541" s="172"/>
      <c r="N541" s="173"/>
      <c r="O541" s="173"/>
      <c r="P541" s="173"/>
      <c r="Q541" s="173"/>
      <c r="R541" s="173"/>
      <c r="S541" s="173"/>
      <c r="T541" s="174"/>
      <c r="AT541" s="169" t="s">
        <v>195</v>
      </c>
      <c r="AU541" s="169" t="s">
        <v>90</v>
      </c>
      <c r="AV541" s="13" t="s">
        <v>83</v>
      </c>
      <c r="AW541" s="13" t="s">
        <v>30</v>
      </c>
      <c r="AX541" s="13" t="s">
        <v>75</v>
      </c>
      <c r="AY541" s="169" t="s">
        <v>187</v>
      </c>
    </row>
    <row r="542" spans="1:65" s="14" customFormat="1" ht="11.25">
      <c r="B542" s="175"/>
      <c r="D542" s="168" t="s">
        <v>195</v>
      </c>
      <c r="E542" s="176" t="s">
        <v>1</v>
      </c>
      <c r="F542" s="177" t="s">
        <v>512</v>
      </c>
      <c r="H542" s="178">
        <v>4.53</v>
      </c>
      <c r="I542" s="179"/>
      <c r="L542" s="175"/>
      <c r="M542" s="180"/>
      <c r="N542" s="181"/>
      <c r="O542" s="181"/>
      <c r="P542" s="181"/>
      <c r="Q542" s="181"/>
      <c r="R542" s="181"/>
      <c r="S542" s="181"/>
      <c r="T542" s="182"/>
      <c r="AT542" s="176" t="s">
        <v>195</v>
      </c>
      <c r="AU542" s="176" t="s">
        <v>90</v>
      </c>
      <c r="AV542" s="14" t="s">
        <v>90</v>
      </c>
      <c r="AW542" s="14" t="s">
        <v>30</v>
      </c>
      <c r="AX542" s="14" t="s">
        <v>75</v>
      </c>
      <c r="AY542" s="176" t="s">
        <v>187</v>
      </c>
    </row>
    <row r="543" spans="1:65" s="14" customFormat="1" ht="11.25">
      <c r="B543" s="175"/>
      <c r="D543" s="168" t="s">
        <v>195</v>
      </c>
      <c r="E543" s="176" t="s">
        <v>1</v>
      </c>
      <c r="F543" s="177" t="s">
        <v>719</v>
      </c>
      <c r="H543" s="178">
        <v>1.8</v>
      </c>
      <c r="I543" s="179"/>
      <c r="L543" s="175"/>
      <c r="M543" s="180"/>
      <c r="N543" s="181"/>
      <c r="O543" s="181"/>
      <c r="P543" s="181"/>
      <c r="Q543" s="181"/>
      <c r="R543" s="181"/>
      <c r="S543" s="181"/>
      <c r="T543" s="182"/>
      <c r="AT543" s="176" t="s">
        <v>195</v>
      </c>
      <c r="AU543" s="176" t="s">
        <v>90</v>
      </c>
      <c r="AV543" s="14" t="s">
        <v>90</v>
      </c>
      <c r="AW543" s="14" t="s">
        <v>30</v>
      </c>
      <c r="AX543" s="14" t="s">
        <v>75</v>
      </c>
      <c r="AY543" s="176" t="s">
        <v>187</v>
      </c>
    </row>
    <row r="544" spans="1:65" s="15" customFormat="1" ht="11.25">
      <c r="B544" s="183"/>
      <c r="D544" s="168" t="s">
        <v>195</v>
      </c>
      <c r="E544" s="184" t="s">
        <v>1</v>
      </c>
      <c r="F544" s="185" t="s">
        <v>231</v>
      </c>
      <c r="H544" s="186">
        <v>6.33</v>
      </c>
      <c r="I544" s="187"/>
      <c r="L544" s="183"/>
      <c r="M544" s="188"/>
      <c r="N544" s="189"/>
      <c r="O544" s="189"/>
      <c r="P544" s="189"/>
      <c r="Q544" s="189"/>
      <c r="R544" s="189"/>
      <c r="S544" s="189"/>
      <c r="T544" s="190"/>
      <c r="AT544" s="184" t="s">
        <v>195</v>
      </c>
      <c r="AU544" s="184" t="s">
        <v>90</v>
      </c>
      <c r="AV544" s="15" t="s">
        <v>193</v>
      </c>
      <c r="AW544" s="15" t="s">
        <v>30</v>
      </c>
      <c r="AX544" s="15" t="s">
        <v>83</v>
      </c>
      <c r="AY544" s="184" t="s">
        <v>187</v>
      </c>
    </row>
    <row r="545" spans="1:65" s="2" customFormat="1" ht="24.2" customHeight="1">
      <c r="A545" s="33"/>
      <c r="B545" s="152"/>
      <c r="C545" s="153" t="s">
        <v>720</v>
      </c>
      <c r="D545" s="153" t="s">
        <v>189</v>
      </c>
      <c r="E545" s="154" t="s">
        <v>721</v>
      </c>
      <c r="F545" s="155" t="s">
        <v>722</v>
      </c>
      <c r="G545" s="156" t="s">
        <v>524</v>
      </c>
      <c r="H545" s="157">
        <v>51.6</v>
      </c>
      <c r="I545" s="158"/>
      <c r="J545" s="157">
        <f>ROUND(I545*H545,3)</f>
        <v>0</v>
      </c>
      <c r="K545" s="159"/>
      <c r="L545" s="34"/>
      <c r="M545" s="160" t="s">
        <v>1</v>
      </c>
      <c r="N545" s="161" t="s">
        <v>41</v>
      </c>
      <c r="O545" s="62"/>
      <c r="P545" s="162">
        <f>O545*H545</f>
        <v>0</v>
      </c>
      <c r="Q545" s="162">
        <v>0</v>
      </c>
      <c r="R545" s="162">
        <f>Q545*H545</f>
        <v>0</v>
      </c>
      <c r="S545" s="162">
        <v>8.3000000000000004E-2</v>
      </c>
      <c r="T545" s="163">
        <f>S545*H545</f>
        <v>4.2827999999999999</v>
      </c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R545" s="164" t="s">
        <v>193</v>
      </c>
      <c r="AT545" s="164" t="s">
        <v>189</v>
      </c>
      <c r="AU545" s="164" t="s">
        <v>90</v>
      </c>
      <c r="AY545" s="18" t="s">
        <v>187</v>
      </c>
      <c r="BE545" s="165">
        <f>IF(N545="základná",J545,0)</f>
        <v>0</v>
      </c>
      <c r="BF545" s="165">
        <f>IF(N545="znížená",J545,0)</f>
        <v>0</v>
      </c>
      <c r="BG545" s="165">
        <f>IF(N545="zákl. prenesená",J545,0)</f>
        <v>0</v>
      </c>
      <c r="BH545" s="165">
        <f>IF(N545="zníž. prenesená",J545,0)</f>
        <v>0</v>
      </c>
      <c r="BI545" s="165">
        <f>IF(N545="nulová",J545,0)</f>
        <v>0</v>
      </c>
      <c r="BJ545" s="18" t="s">
        <v>90</v>
      </c>
      <c r="BK545" s="166">
        <f>ROUND(I545*H545,3)</f>
        <v>0</v>
      </c>
      <c r="BL545" s="18" t="s">
        <v>193</v>
      </c>
      <c r="BM545" s="164" t="s">
        <v>723</v>
      </c>
    </row>
    <row r="546" spans="1:65" s="14" customFormat="1" ht="11.25">
      <c r="B546" s="175"/>
      <c r="D546" s="168" t="s">
        <v>195</v>
      </c>
      <c r="E546" s="176" t="s">
        <v>1</v>
      </c>
      <c r="F546" s="177" t="s">
        <v>724</v>
      </c>
      <c r="H546" s="178">
        <v>51.6</v>
      </c>
      <c r="I546" s="179"/>
      <c r="L546" s="175"/>
      <c r="M546" s="180"/>
      <c r="N546" s="181"/>
      <c r="O546" s="181"/>
      <c r="P546" s="181"/>
      <c r="Q546" s="181"/>
      <c r="R546" s="181"/>
      <c r="S546" s="181"/>
      <c r="T546" s="182"/>
      <c r="AT546" s="176" t="s">
        <v>195</v>
      </c>
      <c r="AU546" s="176" t="s">
        <v>90</v>
      </c>
      <c r="AV546" s="14" t="s">
        <v>90</v>
      </c>
      <c r="AW546" s="14" t="s">
        <v>30</v>
      </c>
      <c r="AX546" s="14" t="s">
        <v>83</v>
      </c>
      <c r="AY546" s="176" t="s">
        <v>187</v>
      </c>
    </row>
    <row r="547" spans="1:65" s="2" customFormat="1" ht="24.2" customHeight="1">
      <c r="A547" s="33"/>
      <c r="B547" s="152"/>
      <c r="C547" s="153" t="s">
        <v>725</v>
      </c>
      <c r="D547" s="153" t="s">
        <v>189</v>
      </c>
      <c r="E547" s="154" t="s">
        <v>726</v>
      </c>
      <c r="F547" s="155" t="s">
        <v>727</v>
      </c>
      <c r="G547" s="156" t="s">
        <v>524</v>
      </c>
      <c r="H547" s="157">
        <v>7.9</v>
      </c>
      <c r="I547" s="158"/>
      <c r="J547" s="157">
        <f>ROUND(I547*H547,3)</f>
        <v>0</v>
      </c>
      <c r="K547" s="159"/>
      <c r="L547" s="34"/>
      <c r="M547" s="160" t="s">
        <v>1</v>
      </c>
      <c r="N547" s="161" t="s">
        <v>41</v>
      </c>
      <c r="O547" s="62"/>
      <c r="P547" s="162">
        <f>O547*H547</f>
        <v>0</v>
      </c>
      <c r="Q547" s="162">
        <v>0</v>
      </c>
      <c r="R547" s="162">
        <f>Q547*H547</f>
        <v>0</v>
      </c>
      <c r="S547" s="162">
        <v>1.2E-2</v>
      </c>
      <c r="T547" s="163">
        <f>S547*H547</f>
        <v>9.4800000000000009E-2</v>
      </c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R547" s="164" t="s">
        <v>193</v>
      </c>
      <c r="AT547" s="164" t="s">
        <v>189</v>
      </c>
      <c r="AU547" s="164" t="s">
        <v>90</v>
      </c>
      <c r="AY547" s="18" t="s">
        <v>187</v>
      </c>
      <c r="BE547" s="165">
        <f>IF(N547="základná",J547,0)</f>
        <v>0</v>
      </c>
      <c r="BF547" s="165">
        <f>IF(N547="znížená",J547,0)</f>
        <v>0</v>
      </c>
      <c r="BG547" s="165">
        <f>IF(N547="zákl. prenesená",J547,0)</f>
        <v>0</v>
      </c>
      <c r="BH547" s="165">
        <f>IF(N547="zníž. prenesená",J547,0)</f>
        <v>0</v>
      </c>
      <c r="BI547" s="165">
        <f>IF(N547="nulová",J547,0)</f>
        <v>0</v>
      </c>
      <c r="BJ547" s="18" t="s">
        <v>90</v>
      </c>
      <c r="BK547" s="166">
        <f>ROUND(I547*H547,3)</f>
        <v>0</v>
      </c>
      <c r="BL547" s="18" t="s">
        <v>193</v>
      </c>
      <c r="BM547" s="164" t="s">
        <v>728</v>
      </c>
    </row>
    <row r="548" spans="1:65" s="14" customFormat="1" ht="11.25">
      <c r="B548" s="175"/>
      <c r="D548" s="168" t="s">
        <v>195</v>
      </c>
      <c r="E548" s="176" t="s">
        <v>1</v>
      </c>
      <c r="F548" s="177" t="s">
        <v>729</v>
      </c>
      <c r="H548" s="178">
        <v>7.9</v>
      </c>
      <c r="I548" s="179"/>
      <c r="L548" s="175"/>
      <c r="M548" s="180"/>
      <c r="N548" s="181"/>
      <c r="O548" s="181"/>
      <c r="P548" s="181"/>
      <c r="Q548" s="181"/>
      <c r="R548" s="181"/>
      <c r="S548" s="181"/>
      <c r="T548" s="182"/>
      <c r="AT548" s="176" t="s">
        <v>195</v>
      </c>
      <c r="AU548" s="176" t="s">
        <v>90</v>
      </c>
      <c r="AV548" s="14" t="s">
        <v>90</v>
      </c>
      <c r="AW548" s="14" t="s">
        <v>30</v>
      </c>
      <c r="AX548" s="14" t="s">
        <v>83</v>
      </c>
      <c r="AY548" s="176" t="s">
        <v>187</v>
      </c>
    </row>
    <row r="549" spans="1:65" s="2" customFormat="1" ht="24.2" customHeight="1">
      <c r="A549" s="33"/>
      <c r="B549" s="152"/>
      <c r="C549" s="153" t="s">
        <v>730</v>
      </c>
      <c r="D549" s="153" t="s">
        <v>189</v>
      </c>
      <c r="E549" s="154" t="s">
        <v>731</v>
      </c>
      <c r="F549" s="155" t="s">
        <v>732</v>
      </c>
      <c r="G549" s="156" t="s">
        <v>240</v>
      </c>
      <c r="H549" s="157">
        <v>2</v>
      </c>
      <c r="I549" s="158"/>
      <c r="J549" s="157">
        <f>ROUND(I549*H549,3)</f>
        <v>0</v>
      </c>
      <c r="K549" s="159"/>
      <c r="L549" s="34"/>
      <c r="M549" s="160" t="s">
        <v>1</v>
      </c>
      <c r="N549" s="161" t="s">
        <v>41</v>
      </c>
      <c r="O549" s="62"/>
      <c r="P549" s="162">
        <f>O549*H549</f>
        <v>0</v>
      </c>
      <c r="Q549" s="162">
        <v>0</v>
      </c>
      <c r="R549" s="162">
        <f>Q549*H549</f>
        <v>0</v>
      </c>
      <c r="S549" s="162">
        <v>2.4E-2</v>
      </c>
      <c r="T549" s="163">
        <f>S549*H549</f>
        <v>4.8000000000000001E-2</v>
      </c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R549" s="164" t="s">
        <v>193</v>
      </c>
      <c r="AT549" s="164" t="s">
        <v>189</v>
      </c>
      <c r="AU549" s="164" t="s">
        <v>90</v>
      </c>
      <c r="AY549" s="18" t="s">
        <v>187</v>
      </c>
      <c r="BE549" s="165">
        <f>IF(N549="základná",J549,0)</f>
        <v>0</v>
      </c>
      <c r="BF549" s="165">
        <f>IF(N549="znížená",J549,0)</f>
        <v>0</v>
      </c>
      <c r="BG549" s="165">
        <f>IF(N549="zákl. prenesená",J549,0)</f>
        <v>0</v>
      </c>
      <c r="BH549" s="165">
        <f>IF(N549="zníž. prenesená",J549,0)</f>
        <v>0</v>
      </c>
      <c r="BI549" s="165">
        <f>IF(N549="nulová",J549,0)</f>
        <v>0</v>
      </c>
      <c r="BJ549" s="18" t="s">
        <v>90</v>
      </c>
      <c r="BK549" s="166">
        <f>ROUND(I549*H549,3)</f>
        <v>0</v>
      </c>
      <c r="BL549" s="18" t="s">
        <v>193</v>
      </c>
      <c r="BM549" s="164" t="s">
        <v>733</v>
      </c>
    </row>
    <row r="550" spans="1:65" s="14" customFormat="1" ht="11.25">
      <c r="B550" s="175"/>
      <c r="D550" s="168" t="s">
        <v>195</v>
      </c>
      <c r="E550" s="176" t="s">
        <v>1</v>
      </c>
      <c r="F550" s="177" t="s">
        <v>90</v>
      </c>
      <c r="H550" s="178">
        <v>2</v>
      </c>
      <c r="I550" s="179"/>
      <c r="L550" s="175"/>
      <c r="M550" s="180"/>
      <c r="N550" s="181"/>
      <c r="O550" s="181"/>
      <c r="P550" s="181"/>
      <c r="Q550" s="181"/>
      <c r="R550" s="181"/>
      <c r="S550" s="181"/>
      <c r="T550" s="182"/>
      <c r="AT550" s="176" t="s">
        <v>195</v>
      </c>
      <c r="AU550" s="176" t="s">
        <v>90</v>
      </c>
      <c r="AV550" s="14" t="s">
        <v>90</v>
      </c>
      <c r="AW550" s="14" t="s">
        <v>30</v>
      </c>
      <c r="AX550" s="14" t="s">
        <v>83</v>
      </c>
      <c r="AY550" s="176" t="s">
        <v>187</v>
      </c>
    </row>
    <row r="551" spans="1:65" s="2" customFormat="1" ht="24.2" customHeight="1">
      <c r="A551" s="33"/>
      <c r="B551" s="152"/>
      <c r="C551" s="153" t="s">
        <v>734</v>
      </c>
      <c r="D551" s="153" t="s">
        <v>189</v>
      </c>
      <c r="E551" s="154" t="s">
        <v>735</v>
      </c>
      <c r="F551" s="155" t="s">
        <v>736</v>
      </c>
      <c r="G551" s="156" t="s">
        <v>192</v>
      </c>
      <c r="H551" s="157">
        <v>2.0489999999999999</v>
      </c>
      <c r="I551" s="158"/>
      <c r="J551" s="157">
        <f>ROUND(I551*H551,3)</f>
        <v>0</v>
      </c>
      <c r="K551" s="159"/>
      <c r="L551" s="34"/>
      <c r="M551" s="160" t="s">
        <v>1</v>
      </c>
      <c r="N551" s="161" t="s">
        <v>41</v>
      </c>
      <c r="O551" s="62"/>
      <c r="P551" s="162">
        <f>O551*H551</f>
        <v>0</v>
      </c>
      <c r="Q551" s="162">
        <v>0</v>
      </c>
      <c r="R551" s="162">
        <f>Q551*H551</f>
        <v>0</v>
      </c>
      <c r="S551" s="162">
        <v>8.7999999999999995E-2</v>
      </c>
      <c r="T551" s="163">
        <f>S551*H551</f>
        <v>0.18031199999999997</v>
      </c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R551" s="164" t="s">
        <v>193</v>
      </c>
      <c r="AT551" s="164" t="s">
        <v>189</v>
      </c>
      <c r="AU551" s="164" t="s">
        <v>90</v>
      </c>
      <c r="AY551" s="18" t="s">
        <v>187</v>
      </c>
      <c r="BE551" s="165">
        <f>IF(N551="základná",J551,0)</f>
        <v>0</v>
      </c>
      <c r="BF551" s="165">
        <f>IF(N551="znížená",J551,0)</f>
        <v>0</v>
      </c>
      <c r="BG551" s="165">
        <f>IF(N551="zákl. prenesená",J551,0)</f>
        <v>0</v>
      </c>
      <c r="BH551" s="165">
        <f>IF(N551="zníž. prenesená",J551,0)</f>
        <v>0</v>
      </c>
      <c r="BI551" s="165">
        <f>IF(N551="nulová",J551,0)</f>
        <v>0</v>
      </c>
      <c r="BJ551" s="18" t="s">
        <v>90</v>
      </c>
      <c r="BK551" s="166">
        <f>ROUND(I551*H551,3)</f>
        <v>0</v>
      </c>
      <c r="BL551" s="18" t="s">
        <v>193</v>
      </c>
      <c r="BM551" s="164" t="s">
        <v>737</v>
      </c>
    </row>
    <row r="552" spans="1:65" s="14" customFormat="1" ht="11.25">
      <c r="B552" s="175"/>
      <c r="D552" s="168" t="s">
        <v>195</v>
      </c>
      <c r="E552" s="176" t="s">
        <v>1</v>
      </c>
      <c r="F552" s="177" t="s">
        <v>738</v>
      </c>
      <c r="H552" s="178">
        <v>2.0489999999999999</v>
      </c>
      <c r="I552" s="179"/>
      <c r="L552" s="175"/>
      <c r="M552" s="180"/>
      <c r="N552" s="181"/>
      <c r="O552" s="181"/>
      <c r="P552" s="181"/>
      <c r="Q552" s="181"/>
      <c r="R552" s="181"/>
      <c r="S552" s="181"/>
      <c r="T552" s="182"/>
      <c r="AT552" s="176" t="s">
        <v>195</v>
      </c>
      <c r="AU552" s="176" t="s">
        <v>90</v>
      </c>
      <c r="AV552" s="14" t="s">
        <v>90</v>
      </c>
      <c r="AW552" s="14" t="s">
        <v>30</v>
      </c>
      <c r="AX552" s="14" t="s">
        <v>83</v>
      </c>
      <c r="AY552" s="176" t="s">
        <v>187</v>
      </c>
    </row>
    <row r="553" spans="1:65" s="2" customFormat="1" ht="21.75" customHeight="1">
      <c r="A553" s="33"/>
      <c r="B553" s="152"/>
      <c r="C553" s="153" t="s">
        <v>739</v>
      </c>
      <c r="D553" s="153" t="s">
        <v>189</v>
      </c>
      <c r="E553" s="154" t="s">
        <v>740</v>
      </c>
      <c r="F553" s="155" t="s">
        <v>741</v>
      </c>
      <c r="G553" s="156" t="s">
        <v>524</v>
      </c>
      <c r="H553" s="157">
        <v>12.28</v>
      </c>
      <c r="I553" s="158"/>
      <c r="J553" s="157">
        <f>ROUND(I553*H553,3)</f>
        <v>0</v>
      </c>
      <c r="K553" s="159"/>
      <c r="L553" s="34"/>
      <c r="M553" s="160" t="s">
        <v>1</v>
      </c>
      <c r="N553" s="161" t="s">
        <v>41</v>
      </c>
      <c r="O553" s="62"/>
      <c r="P553" s="162">
        <f>O553*H553</f>
        <v>0</v>
      </c>
      <c r="Q553" s="162">
        <v>0</v>
      </c>
      <c r="R553" s="162">
        <f>Q553*H553</f>
        <v>0</v>
      </c>
      <c r="S553" s="162">
        <v>5.0000000000000001E-3</v>
      </c>
      <c r="T553" s="163">
        <f>S553*H553</f>
        <v>6.1399999999999996E-2</v>
      </c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R553" s="164" t="s">
        <v>193</v>
      </c>
      <c r="AT553" s="164" t="s">
        <v>189</v>
      </c>
      <c r="AU553" s="164" t="s">
        <v>90</v>
      </c>
      <c r="AY553" s="18" t="s">
        <v>187</v>
      </c>
      <c r="BE553" s="165">
        <f>IF(N553="základná",J553,0)</f>
        <v>0</v>
      </c>
      <c r="BF553" s="165">
        <f>IF(N553="znížená",J553,0)</f>
        <v>0</v>
      </c>
      <c r="BG553" s="165">
        <f>IF(N553="zákl. prenesená",J553,0)</f>
        <v>0</v>
      </c>
      <c r="BH553" s="165">
        <f>IF(N553="zníž. prenesená",J553,0)</f>
        <v>0</v>
      </c>
      <c r="BI553" s="165">
        <f>IF(N553="nulová",J553,0)</f>
        <v>0</v>
      </c>
      <c r="BJ553" s="18" t="s">
        <v>90</v>
      </c>
      <c r="BK553" s="166">
        <f>ROUND(I553*H553,3)</f>
        <v>0</v>
      </c>
      <c r="BL553" s="18" t="s">
        <v>193</v>
      </c>
      <c r="BM553" s="164" t="s">
        <v>742</v>
      </c>
    </row>
    <row r="554" spans="1:65" s="14" customFormat="1" ht="11.25">
      <c r="B554" s="175"/>
      <c r="D554" s="168" t="s">
        <v>195</v>
      </c>
      <c r="E554" s="176" t="s">
        <v>1</v>
      </c>
      <c r="F554" s="177" t="s">
        <v>743</v>
      </c>
      <c r="H554" s="178">
        <v>2.8</v>
      </c>
      <c r="I554" s="179"/>
      <c r="L554" s="175"/>
      <c r="M554" s="180"/>
      <c r="N554" s="181"/>
      <c r="O554" s="181"/>
      <c r="P554" s="181"/>
      <c r="Q554" s="181"/>
      <c r="R554" s="181"/>
      <c r="S554" s="181"/>
      <c r="T554" s="182"/>
      <c r="AT554" s="176" t="s">
        <v>195</v>
      </c>
      <c r="AU554" s="176" t="s">
        <v>90</v>
      </c>
      <c r="AV554" s="14" t="s">
        <v>90</v>
      </c>
      <c r="AW554" s="14" t="s">
        <v>30</v>
      </c>
      <c r="AX554" s="14" t="s">
        <v>75</v>
      </c>
      <c r="AY554" s="176" t="s">
        <v>187</v>
      </c>
    </row>
    <row r="555" spans="1:65" s="14" customFormat="1" ht="11.25">
      <c r="B555" s="175"/>
      <c r="D555" s="168" t="s">
        <v>195</v>
      </c>
      <c r="E555" s="176" t="s">
        <v>1</v>
      </c>
      <c r="F555" s="177" t="s">
        <v>744</v>
      </c>
      <c r="H555" s="178">
        <v>9.48</v>
      </c>
      <c r="I555" s="179"/>
      <c r="L555" s="175"/>
      <c r="M555" s="180"/>
      <c r="N555" s="181"/>
      <c r="O555" s="181"/>
      <c r="P555" s="181"/>
      <c r="Q555" s="181"/>
      <c r="R555" s="181"/>
      <c r="S555" s="181"/>
      <c r="T555" s="182"/>
      <c r="AT555" s="176" t="s">
        <v>195</v>
      </c>
      <c r="AU555" s="176" t="s">
        <v>90</v>
      </c>
      <c r="AV555" s="14" t="s">
        <v>90</v>
      </c>
      <c r="AW555" s="14" t="s">
        <v>30</v>
      </c>
      <c r="AX555" s="14" t="s">
        <v>75</v>
      </c>
      <c r="AY555" s="176" t="s">
        <v>187</v>
      </c>
    </row>
    <row r="556" spans="1:65" s="15" customFormat="1" ht="11.25">
      <c r="B556" s="183"/>
      <c r="D556" s="168" t="s">
        <v>195</v>
      </c>
      <c r="E556" s="184" t="s">
        <v>1</v>
      </c>
      <c r="F556" s="185" t="s">
        <v>231</v>
      </c>
      <c r="H556" s="186">
        <v>12.28</v>
      </c>
      <c r="I556" s="187"/>
      <c r="L556" s="183"/>
      <c r="M556" s="188"/>
      <c r="N556" s="189"/>
      <c r="O556" s="189"/>
      <c r="P556" s="189"/>
      <c r="Q556" s="189"/>
      <c r="R556" s="189"/>
      <c r="S556" s="189"/>
      <c r="T556" s="190"/>
      <c r="AT556" s="184" t="s">
        <v>195</v>
      </c>
      <c r="AU556" s="184" t="s">
        <v>90</v>
      </c>
      <c r="AV556" s="15" t="s">
        <v>193</v>
      </c>
      <c r="AW556" s="15" t="s">
        <v>30</v>
      </c>
      <c r="AX556" s="15" t="s">
        <v>83</v>
      </c>
      <c r="AY556" s="184" t="s">
        <v>187</v>
      </c>
    </row>
    <row r="557" spans="1:65" s="2" customFormat="1" ht="24.2" customHeight="1">
      <c r="A557" s="33"/>
      <c r="B557" s="152"/>
      <c r="C557" s="153" t="s">
        <v>745</v>
      </c>
      <c r="D557" s="153" t="s">
        <v>189</v>
      </c>
      <c r="E557" s="154" t="s">
        <v>746</v>
      </c>
      <c r="F557" s="155" t="s">
        <v>747</v>
      </c>
      <c r="G557" s="156" t="s">
        <v>192</v>
      </c>
      <c r="H557" s="157">
        <v>1.911</v>
      </c>
      <c r="I557" s="158"/>
      <c r="J557" s="157">
        <f>ROUND(I557*H557,3)</f>
        <v>0</v>
      </c>
      <c r="K557" s="159"/>
      <c r="L557" s="34"/>
      <c r="M557" s="160" t="s">
        <v>1</v>
      </c>
      <c r="N557" s="161" t="s">
        <v>41</v>
      </c>
      <c r="O557" s="62"/>
      <c r="P557" s="162">
        <f>O557*H557</f>
        <v>0</v>
      </c>
      <c r="Q557" s="162">
        <v>0</v>
      </c>
      <c r="R557" s="162">
        <f>Q557*H557</f>
        <v>0</v>
      </c>
      <c r="S557" s="162">
        <v>7.5999999999999998E-2</v>
      </c>
      <c r="T557" s="163">
        <f>S557*H557</f>
        <v>0.145236</v>
      </c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R557" s="164" t="s">
        <v>193</v>
      </c>
      <c r="AT557" s="164" t="s">
        <v>189</v>
      </c>
      <c r="AU557" s="164" t="s">
        <v>90</v>
      </c>
      <c r="AY557" s="18" t="s">
        <v>187</v>
      </c>
      <c r="BE557" s="165">
        <f>IF(N557="základná",J557,0)</f>
        <v>0</v>
      </c>
      <c r="BF557" s="165">
        <f>IF(N557="znížená",J557,0)</f>
        <v>0</v>
      </c>
      <c r="BG557" s="165">
        <f>IF(N557="zákl. prenesená",J557,0)</f>
        <v>0</v>
      </c>
      <c r="BH557" s="165">
        <f>IF(N557="zníž. prenesená",J557,0)</f>
        <v>0</v>
      </c>
      <c r="BI557" s="165">
        <f>IF(N557="nulová",J557,0)</f>
        <v>0</v>
      </c>
      <c r="BJ557" s="18" t="s">
        <v>90</v>
      </c>
      <c r="BK557" s="166">
        <f>ROUND(I557*H557,3)</f>
        <v>0</v>
      </c>
      <c r="BL557" s="18" t="s">
        <v>193</v>
      </c>
      <c r="BM557" s="164" t="s">
        <v>748</v>
      </c>
    </row>
    <row r="558" spans="1:65" s="14" customFormat="1" ht="11.25">
      <c r="B558" s="175"/>
      <c r="D558" s="168" t="s">
        <v>195</v>
      </c>
      <c r="E558" s="176" t="s">
        <v>1</v>
      </c>
      <c r="F558" s="177" t="s">
        <v>749</v>
      </c>
      <c r="H558" s="178">
        <v>1.911</v>
      </c>
      <c r="I558" s="179"/>
      <c r="L558" s="175"/>
      <c r="M558" s="180"/>
      <c r="N558" s="181"/>
      <c r="O558" s="181"/>
      <c r="P558" s="181"/>
      <c r="Q558" s="181"/>
      <c r="R558" s="181"/>
      <c r="S558" s="181"/>
      <c r="T558" s="182"/>
      <c r="AT558" s="176" t="s">
        <v>195</v>
      </c>
      <c r="AU558" s="176" t="s">
        <v>90</v>
      </c>
      <c r="AV558" s="14" t="s">
        <v>90</v>
      </c>
      <c r="AW558" s="14" t="s">
        <v>30</v>
      </c>
      <c r="AX558" s="14" t="s">
        <v>83</v>
      </c>
      <c r="AY558" s="176" t="s">
        <v>187</v>
      </c>
    </row>
    <row r="559" spans="1:65" s="2" customFormat="1" ht="16.5" customHeight="1">
      <c r="A559" s="33"/>
      <c r="B559" s="152"/>
      <c r="C559" s="153" t="s">
        <v>750</v>
      </c>
      <c r="D559" s="153" t="s">
        <v>189</v>
      </c>
      <c r="E559" s="154" t="s">
        <v>751</v>
      </c>
      <c r="F559" s="155" t="s">
        <v>752</v>
      </c>
      <c r="G559" s="156" t="s">
        <v>192</v>
      </c>
      <c r="H559" s="157">
        <v>1.897</v>
      </c>
      <c r="I559" s="158"/>
      <c r="J559" s="157">
        <f>ROUND(I559*H559,3)</f>
        <v>0</v>
      </c>
      <c r="K559" s="159"/>
      <c r="L559" s="34"/>
      <c r="M559" s="160" t="s">
        <v>1</v>
      </c>
      <c r="N559" s="161" t="s">
        <v>41</v>
      </c>
      <c r="O559" s="62"/>
      <c r="P559" s="162">
        <f>O559*H559</f>
        <v>0</v>
      </c>
      <c r="Q559" s="162">
        <v>0</v>
      </c>
      <c r="R559" s="162">
        <f>Q559*H559</f>
        <v>0</v>
      </c>
      <c r="S559" s="162">
        <v>6.0000000000000001E-3</v>
      </c>
      <c r="T559" s="163">
        <f>S559*H559</f>
        <v>1.1382E-2</v>
      </c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R559" s="164" t="s">
        <v>193</v>
      </c>
      <c r="AT559" s="164" t="s">
        <v>189</v>
      </c>
      <c r="AU559" s="164" t="s">
        <v>90</v>
      </c>
      <c r="AY559" s="18" t="s">
        <v>187</v>
      </c>
      <c r="BE559" s="165">
        <f>IF(N559="základná",J559,0)</f>
        <v>0</v>
      </c>
      <c r="BF559" s="165">
        <f>IF(N559="znížená",J559,0)</f>
        <v>0</v>
      </c>
      <c r="BG559" s="165">
        <f>IF(N559="zákl. prenesená",J559,0)</f>
        <v>0</v>
      </c>
      <c r="BH559" s="165">
        <f>IF(N559="zníž. prenesená",J559,0)</f>
        <v>0</v>
      </c>
      <c r="BI559" s="165">
        <f>IF(N559="nulová",J559,0)</f>
        <v>0</v>
      </c>
      <c r="BJ559" s="18" t="s">
        <v>90</v>
      </c>
      <c r="BK559" s="166">
        <f>ROUND(I559*H559,3)</f>
        <v>0</v>
      </c>
      <c r="BL559" s="18" t="s">
        <v>193</v>
      </c>
      <c r="BM559" s="164" t="s">
        <v>753</v>
      </c>
    </row>
    <row r="560" spans="1:65" s="14" customFormat="1" ht="11.25">
      <c r="B560" s="175"/>
      <c r="D560" s="168" t="s">
        <v>195</v>
      </c>
      <c r="E560" s="176" t="s">
        <v>1</v>
      </c>
      <c r="F560" s="177" t="s">
        <v>754</v>
      </c>
      <c r="H560" s="178">
        <v>1.897</v>
      </c>
      <c r="I560" s="179"/>
      <c r="L560" s="175"/>
      <c r="M560" s="180"/>
      <c r="N560" s="181"/>
      <c r="O560" s="181"/>
      <c r="P560" s="181"/>
      <c r="Q560" s="181"/>
      <c r="R560" s="181"/>
      <c r="S560" s="181"/>
      <c r="T560" s="182"/>
      <c r="AT560" s="176" t="s">
        <v>195</v>
      </c>
      <c r="AU560" s="176" t="s">
        <v>90</v>
      </c>
      <c r="AV560" s="14" t="s">
        <v>90</v>
      </c>
      <c r="AW560" s="14" t="s">
        <v>30</v>
      </c>
      <c r="AX560" s="14" t="s">
        <v>83</v>
      </c>
      <c r="AY560" s="176" t="s">
        <v>187</v>
      </c>
    </row>
    <row r="561" spans="1:65" s="2" customFormat="1" ht="24.2" customHeight="1">
      <c r="A561" s="33"/>
      <c r="B561" s="152"/>
      <c r="C561" s="153" t="s">
        <v>755</v>
      </c>
      <c r="D561" s="153" t="s">
        <v>189</v>
      </c>
      <c r="E561" s="154" t="s">
        <v>756</v>
      </c>
      <c r="F561" s="155" t="s">
        <v>757</v>
      </c>
      <c r="G561" s="156" t="s">
        <v>240</v>
      </c>
      <c r="H561" s="157">
        <v>1</v>
      </c>
      <c r="I561" s="158"/>
      <c r="J561" s="157">
        <f>ROUND(I561*H561,3)</f>
        <v>0</v>
      </c>
      <c r="K561" s="159"/>
      <c r="L561" s="34"/>
      <c r="M561" s="160" t="s">
        <v>1</v>
      </c>
      <c r="N561" s="161" t="s">
        <v>41</v>
      </c>
      <c r="O561" s="62"/>
      <c r="P561" s="162">
        <f>O561*H561</f>
        <v>0</v>
      </c>
      <c r="Q561" s="162">
        <v>0</v>
      </c>
      <c r="R561" s="162">
        <f>Q561*H561</f>
        <v>0</v>
      </c>
      <c r="S561" s="162">
        <v>4.3999999999999997E-2</v>
      </c>
      <c r="T561" s="163">
        <f>S561*H561</f>
        <v>4.3999999999999997E-2</v>
      </c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R561" s="164" t="s">
        <v>193</v>
      </c>
      <c r="AT561" s="164" t="s">
        <v>189</v>
      </c>
      <c r="AU561" s="164" t="s">
        <v>90</v>
      </c>
      <c r="AY561" s="18" t="s">
        <v>187</v>
      </c>
      <c r="BE561" s="165">
        <f>IF(N561="základná",J561,0)</f>
        <v>0</v>
      </c>
      <c r="BF561" s="165">
        <f>IF(N561="znížená",J561,0)</f>
        <v>0</v>
      </c>
      <c r="BG561" s="165">
        <f>IF(N561="zákl. prenesená",J561,0)</f>
        <v>0</v>
      </c>
      <c r="BH561" s="165">
        <f>IF(N561="zníž. prenesená",J561,0)</f>
        <v>0</v>
      </c>
      <c r="BI561" s="165">
        <f>IF(N561="nulová",J561,0)</f>
        <v>0</v>
      </c>
      <c r="BJ561" s="18" t="s">
        <v>90</v>
      </c>
      <c r="BK561" s="166">
        <f>ROUND(I561*H561,3)</f>
        <v>0</v>
      </c>
      <c r="BL561" s="18" t="s">
        <v>193</v>
      </c>
      <c r="BM561" s="164" t="s">
        <v>758</v>
      </c>
    </row>
    <row r="562" spans="1:65" s="14" customFormat="1" ht="11.25">
      <c r="B562" s="175"/>
      <c r="D562" s="168" t="s">
        <v>195</v>
      </c>
      <c r="E562" s="176" t="s">
        <v>1</v>
      </c>
      <c r="F562" s="177" t="s">
        <v>759</v>
      </c>
      <c r="H562" s="178">
        <v>1</v>
      </c>
      <c r="I562" s="179"/>
      <c r="L562" s="175"/>
      <c r="M562" s="180"/>
      <c r="N562" s="181"/>
      <c r="O562" s="181"/>
      <c r="P562" s="181"/>
      <c r="Q562" s="181"/>
      <c r="R562" s="181"/>
      <c r="S562" s="181"/>
      <c r="T562" s="182"/>
      <c r="AT562" s="176" t="s">
        <v>195</v>
      </c>
      <c r="AU562" s="176" t="s">
        <v>90</v>
      </c>
      <c r="AV562" s="14" t="s">
        <v>90</v>
      </c>
      <c r="AW562" s="14" t="s">
        <v>30</v>
      </c>
      <c r="AX562" s="14" t="s">
        <v>83</v>
      </c>
      <c r="AY562" s="176" t="s">
        <v>187</v>
      </c>
    </row>
    <row r="563" spans="1:65" s="2" customFormat="1" ht="33" customHeight="1">
      <c r="A563" s="33"/>
      <c r="B563" s="152"/>
      <c r="C563" s="153" t="s">
        <v>760</v>
      </c>
      <c r="D563" s="153" t="s">
        <v>189</v>
      </c>
      <c r="E563" s="154" t="s">
        <v>761</v>
      </c>
      <c r="F563" s="155" t="s">
        <v>762</v>
      </c>
      <c r="G563" s="156" t="s">
        <v>192</v>
      </c>
      <c r="H563" s="157">
        <v>86.62</v>
      </c>
      <c r="I563" s="158"/>
      <c r="J563" s="157">
        <f>ROUND(I563*H563,3)</f>
        <v>0</v>
      </c>
      <c r="K563" s="159"/>
      <c r="L563" s="34"/>
      <c r="M563" s="160" t="s">
        <v>1</v>
      </c>
      <c r="N563" s="161" t="s">
        <v>41</v>
      </c>
      <c r="O563" s="62"/>
      <c r="P563" s="162">
        <f>O563*H563</f>
        <v>0</v>
      </c>
      <c r="Q563" s="162">
        <v>0</v>
      </c>
      <c r="R563" s="162">
        <f>Q563*H563</f>
        <v>0</v>
      </c>
      <c r="S563" s="162">
        <v>0.01</v>
      </c>
      <c r="T563" s="163">
        <f>S563*H563</f>
        <v>0.86620000000000008</v>
      </c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R563" s="164" t="s">
        <v>193</v>
      </c>
      <c r="AT563" s="164" t="s">
        <v>189</v>
      </c>
      <c r="AU563" s="164" t="s">
        <v>90</v>
      </c>
      <c r="AY563" s="18" t="s">
        <v>187</v>
      </c>
      <c r="BE563" s="165">
        <f>IF(N563="základná",J563,0)</f>
        <v>0</v>
      </c>
      <c r="BF563" s="165">
        <f>IF(N563="znížená",J563,0)</f>
        <v>0</v>
      </c>
      <c r="BG563" s="165">
        <f>IF(N563="zákl. prenesená",J563,0)</f>
        <v>0</v>
      </c>
      <c r="BH563" s="165">
        <f>IF(N563="zníž. prenesená",J563,0)</f>
        <v>0</v>
      </c>
      <c r="BI563" s="165">
        <f>IF(N563="nulová",J563,0)</f>
        <v>0</v>
      </c>
      <c r="BJ563" s="18" t="s">
        <v>90</v>
      </c>
      <c r="BK563" s="166">
        <f>ROUND(I563*H563,3)</f>
        <v>0</v>
      </c>
      <c r="BL563" s="18" t="s">
        <v>193</v>
      </c>
      <c r="BM563" s="164" t="s">
        <v>763</v>
      </c>
    </row>
    <row r="564" spans="1:65" s="13" customFormat="1" ht="11.25">
      <c r="B564" s="167"/>
      <c r="D564" s="168" t="s">
        <v>195</v>
      </c>
      <c r="E564" s="169" t="s">
        <v>1</v>
      </c>
      <c r="F564" s="170" t="s">
        <v>764</v>
      </c>
      <c r="H564" s="169" t="s">
        <v>1</v>
      </c>
      <c r="I564" s="171"/>
      <c r="L564" s="167"/>
      <c r="M564" s="172"/>
      <c r="N564" s="173"/>
      <c r="O564" s="173"/>
      <c r="P564" s="173"/>
      <c r="Q564" s="173"/>
      <c r="R564" s="173"/>
      <c r="S564" s="173"/>
      <c r="T564" s="174"/>
      <c r="AT564" s="169" t="s">
        <v>195</v>
      </c>
      <c r="AU564" s="169" t="s">
        <v>90</v>
      </c>
      <c r="AV564" s="13" t="s">
        <v>83</v>
      </c>
      <c r="AW564" s="13" t="s">
        <v>30</v>
      </c>
      <c r="AX564" s="13" t="s">
        <v>75</v>
      </c>
      <c r="AY564" s="169" t="s">
        <v>187</v>
      </c>
    </row>
    <row r="565" spans="1:65" s="14" customFormat="1" ht="11.25">
      <c r="B565" s="175"/>
      <c r="D565" s="168" t="s">
        <v>195</v>
      </c>
      <c r="E565" s="176" t="s">
        <v>1</v>
      </c>
      <c r="F565" s="177" t="s">
        <v>765</v>
      </c>
      <c r="H565" s="178">
        <v>4.0199999999999996</v>
      </c>
      <c r="I565" s="179"/>
      <c r="L565" s="175"/>
      <c r="M565" s="180"/>
      <c r="N565" s="181"/>
      <c r="O565" s="181"/>
      <c r="P565" s="181"/>
      <c r="Q565" s="181"/>
      <c r="R565" s="181"/>
      <c r="S565" s="181"/>
      <c r="T565" s="182"/>
      <c r="AT565" s="176" t="s">
        <v>195</v>
      </c>
      <c r="AU565" s="176" t="s">
        <v>90</v>
      </c>
      <c r="AV565" s="14" t="s">
        <v>90</v>
      </c>
      <c r="AW565" s="14" t="s">
        <v>30</v>
      </c>
      <c r="AX565" s="14" t="s">
        <v>75</v>
      </c>
      <c r="AY565" s="176" t="s">
        <v>187</v>
      </c>
    </row>
    <row r="566" spans="1:65" s="14" customFormat="1" ht="11.25">
      <c r="B566" s="175"/>
      <c r="D566" s="168" t="s">
        <v>195</v>
      </c>
      <c r="E566" s="176" t="s">
        <v>1</v>
      </c>
      <c r="F566" s="177" t="s">
        <v>390</v>
      </c>
      <c r="H566" s="178">
        <v>8.99</v>
      </c>
      <c r="I566" s="179"/>
      <c r="L566" s="175"/>
      <c r="M566" s="180"/>
      <c r="N566" s="181"/>
      <c r="O566" s="181"/>
      <c r="P566" s="181"/>
      <c r="Q566" s="181"/>
      <c r="R566" s="181"/>
      <c r="S566" s="181"/>
      <c r="T566" s="182"/>
      <c r="AT566" s="176" t="s">
        <v>195</v>
      </c>
      <c r="AU566" s="176" t="s">
        <v>90</v>
      </c>
      <c r="AV566" s="14" t="s">
        <v>90</v>
      </c>
      <c r="AW566" s="14" t="s">
        <v>30</v>
      </c>
      <c r="AX566" s="14" t="s">
        <v>75</v>
      </c>
      <c r="AY566" s="176" t="s">
        <v>187</v>
      </c>
    </row>
    <row r="567" spans="1:65" s="14" customFormat="1" ht="11.25">
      <c r="B567" s="175"/>
      <c r="D567" s="168" t="s">
        <v>195</v>
      </c>
      <c r="E567" s="176" t="s">
        <v>1</v>
      </c>
      <c r="F567" s="177" t="s">
        <v>391</v>
      </c>
      <c r="H567" s="178">
        <v>24.91</v>
      </c>
      <c r="I567" s="179"/>
      <c r="L567" s="175"/>
      <c r="M567" s="180"/>
      <c r="N567" s="181"/>
      <c r="O567" s="181"/>
      <c r="P567" s="181"/>
      <c r="Q567" s="181"/>
      <c r="R567" s="181"/>
      <c r="S567" s="181"/>
      <c r="T567" s="182"/>
      <c r="AT567" s="176" t="s">
        <v>195</v>
      </c>
      <c r="AU567" s="176" t="s">
        <v>90</v>
      </c>
      <c r="AV567" s="14" t="s">
        <v>90</v>
      </c>
      <c r="AW567" s="14" t="s">
        <v>30</v>
      </c>
      <c r="AX567" s="14" t="s">
        <v>75</v>
      </c>
      <c r="AY567" s="176" t="s">
        <v>187</v>
      </c>
    </row>
    <row r="568" spans="1:65" s="14" customFormat="1" ht="11.25">
      <c r="B568" s="175"/>
      <c r="D568" s="168" t="s">
        <v>195</v>
      </c>
      <c r="E568" s="176" t="s">
        <v>1</v>
      </c>
      <c r="F568" s="177" t="s">
        <v>392</v>
      </c>
      <c r="H568" s="178">
        <v>10.199999999999999</v>
      </c>
      <c r="I568" s="179"/>
      <c r="L568" s="175"/>
      <c r="M568" s="180"/>
      <c r="N568" s="181"/>
      <c r="O568" s="181"/>
      <c r="P568" s="181"/>
      <c r="Q568" s="181"/>
      <c r="R568" s="181"/>
      <c r="S568" s="181"/>
      <c r="T568" s="182"/>
      <c r="AT568" s="176" t="s">
        <v>195</v>
      </c>
      <c r="AU568" s="176" t="s">
        <v>90</v>
      </c>
      <c r="AV568" s="14" t="s">
        <v>90</v>
      </c>
      <c r="AW568" s="14" t="s">
        <v>30</v>
      </c>
      <c r="AX568" s="14" t="s">
        <v>75</v>
      </c>
      <c r="AY568" s="176" t="s">
        <v>187</v>
      </c>
    </row>
    <row r="569" spans="1:65" s="14" customFormat="1" ht="11.25">
      <c r="B569" s="175"/>
      <c r="D569" s="168" t="s">
        <v>195</v>
      </c>
      <c r="E569" s="176" t="s">
        <v>1</v>
      </c>
      <c r="F569" s="177" t="s">
        <v>393</v>
      </c>
      <c r="H569" s="178">
        <v>38.5</v>
      </c>
      <c r="I569" s="179"/>
      <c r="L569" s="175"/>
      <c r="M569" s="180"/>
      <c r="N569" s="181"/>
      <c r="O569" s="181"/>
      <c r="P569" s="181"/>
      <c r="Q569" s="181"/>
      <c r="R569" s="181"/>
      <c r="S569" s="181"/>
      <c r="T569" s="182"/>
      <c r="AT569" s="176" t="s">
        <v>195</v>
      </c>
      <c r="AU569" s="176" t="s">
        <v>90</v>
      </c>
      <c r="AV569" s="14" t="s">
        <v>90</v>
      </c>
      <c r="AW569" s="14" t="s">
        <v>30</v>
      </c>
      <c r="AX569" s="14" t="s">
        <v>75</v>
      </c>
      <c r="AY569" s="176" t="s">
        <v>187</v>
      </c>
    </row>
    <row r="570" spans="1:65" s="15" customFormat="1" ht="11.25">
      <c r="B570" s="183"/>
      <c r="D570" s="168" t="s">
        <v>195</v>
      </c>
      <c r="E570" s="184" t="s">
        <v>1</v>
      </c>
      <c r="F570" s="185" t="s">
        <v>231</v>
      </c>
      <c r="H570" s="186">
        <v>86.62</v>
      </c>
      <c r="I570" s="187"/>
      <c r="L570" s="183"/>
      <c r="M570" s="188"/>
      <c r="N570" s="189"/>
      <c r="O570" s="189"/>
      <c r="P570" s="189"/>
      <c r="Q570" s="189"/>
      <c r="R570" s="189"/>
      <c r="S570" s="189"/>
      <c r="T570" s="190"/>
      <c r="AT570" s="184" t="s">
        <v>195</v>
      </c>
      <c r="AU570" s="184" t="s">
        <v>90</v>
      </c>
      <c r="AV570" s="15" t="s">
        <v>193</v>
      </c>
      <c r="AW570" s="15" t="s">
        <v>30</v>
      </c>
      <c r="AX570" s="15" t="s">
        <v>83</v>
      </c>
      <c r="AY570" s="184" t="s">
        <v>187</v>
      </c>
    </row>
    <row r="571" spans="1:65" s="2" customFormat="1" ht="33" customHeight="1">
      <c r="A571" s="33"/>
      <c r="B571" s="152"/>
      <c r="C571" s="153" t="s">
        <v>766</v>
      </c>
      <c r="D571" s="153" t="s">
        <v>189</v>
      </c>
      <c r="E571" s="154" t="s">
        <v>767</v>
      </c>
      <c r="F571" s="155" t="s">
        <v>768</v>
      </c>
      <c r="G571" s="156" t="s">
        <v>192</v>
      </c>
      <c r="H571" s="157">
        <v>156.977</v>
      </c>
      <c r="I571" s="158"/>
      <c r="J571" s="157">
        <f>ROUND(I571*H571,3)</f>
        <v>0</v>
      </c>
      <c r="K571" s="159"/>
      <c r="L571" s="34"/>
      <c r="M571" s="160" t="s">
        <v>1</v>
      </c>
      <c r="N571" s="161" t="s">
        <v>41</v>
      </c>
      <c r="O571" s="62"/>
      <c r="P571" s="162">
        <f>O571*H571</f>
        <v>0</v>
      </c>
      <c r="Q571" s="162">
        <v>0</v>
      </c>
      <c r="R571" s="162">
        <f>Q571*H571</f>
        <v>0</v>
      </c>
      <c r="S571" s="162">
        <v>0.01</v>
      </c>
      <c r="T571" s="163">
        <f>S571*H571</f>
        <v>1.5697700000000001</v>
      </c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R571" s="164" t="s">
        <v>193</v>
      </c>
      <c r="AT571" s="164" t="s">
        <v>189</v>
      </c>
      <c r="AU571" s="164" t="s">
        <v>90</v>
      </c>
      <c r="AY571" s="18" t="s">
        <v>187</v>
      </c>
      <c r="BE571" s="165">
        <f>IF(N571="základná",J571,0)</f>
        <v>0</v>
      </c>
      <c r="BF571" s="165">
        <f>IF(N571="znížená",J571,0)</f>
        <v>0</v>
      </c>
      <c r="BG571" s="165">
        <f>IF(N571="zákl. prenesená",J571,0)</f>
        <v>0</v>
      </c>
      <c r="BH571" s="165">
        <f>IF(N571="zníž. prenesená",J571,0)</f>
        <v>0</v>
      </c>
      <c r="BI571" s="165">
        <f>IF(N571="nulová",J571,0)</f>
        <v>0</v>
      </c>
      <c r="BJ571" s="18" t="s">
        <v>90</v>
      </c>
      <c r="BK571" s="166">
        <f>ROUND(I571*H571,3)</f>
        <v>0</v>
      </c>
      <c r="BL571" s="18" t="s">
        <v>193</v>
      </c>
      <c r="BM571" s="164" t="s">
        <v>769</v>
      </c>
    </row>
    <row r="572" spans="1:65" s="13" customFormat="1" ht="11.25">
      <c r="B572" s="167"/>
      <c r="D572" s="168" t="s">
        <v>195</v>
      </c>
      <c r="E572" s="169" t="s">
        <v>1</v>
      </c>
      <c r="F572" s="170" t="s">
        <v>764</v>
      </c>
      <c r="H572" s="169" t="s">
        <v>1</v>
      </c>
      <c r="I572" s="171"/>
      <c r="L572" s="167"/>
      <c r="M572" s="172"/>
      <c r="N572" s="173"/>
      <c r="O572" s="173"/>
      <c r="P572" s="173"/>
      <c r="Q572" s="173"/>
      <c r="R572" s="173"/>
      <c r="S572" s="173"/>
      <c r="T572" s="174"/>
      <c r="AT572" s="169" t="s">
        <v>195</v>
      </c>
      <c r="AU572" s="169" t="s">
        <v>90</v>
      </c>
      <c r="AV572" s="13" t="s">
        <v>83</v>
      </c>
      <c r="AW572" s="13" t="s">
        <v>30</v>
      </c>
      <c r="AX572" s="13" t="s">
        <v>75</v>
      </c>
      <c r="AY572" s="169" t="s">
        <v>187</v>
      </c>
    </row>
    <row r="573" spans="1:65" s="14" customFormat="1" ht="11.25">
      <c r="B573" s="175"/>
      <c r="D573" s="168" t="s">
        <v>195</v>
      </c>
      <c r="E573" s="176" t="s">
        <v>1</v>
      </c>
      <c r="F573" s="177" t="s">
        <v>770</v>
      </c>
      <c r="H573" s="178">
        <v>18.443999999999999</v>
      </c>
      <c r="I573" s="179"/>
      <c r="L573" s="175"/>
      <c r="M573" s="180"/>
      <c r="N573" s="181"/>
      <c r="O573" s="181"/>
      <c r="P573" s="181"/>
      <c r="Q573" s="181"/>
      <c r="R573" s="181"/>
      <c r="S573" s="181"/>
      <c r="T573" s="182"/>
      <c r="AT573" s="176" t="s">
        <v>195</v>
      </c>
      <c r="AU573" s="176" t="s">
        <v>90</v>
      </c>
      <c r="AV573" s="14" t="s">
        <v>90</v>
      </c>
      <c r="AW573" s="14" t="s">
        <v>30</v>
      </c>
      <c r="AX573" s="14" t="s">
        <v>75</v>
      </c>
      <c r="AY573" s="176" t="s">
        <v>187</v>
      </c>
    </row>
    <row r="574" spans="1:65" s="14" customFormat="1" ht="11.25">
      <c r="B574" s="175"/>
      <c r="D574" s="168" t="s">
        <v>195</v>
      </c>
      <c r="E574" s="176" t="s">
        <v>1</v>
      </c>
      <c r="F574" s="177" t="s">
        <v>771</v>
      </c>
      <c r="H574" s="178">
        <v>32.411999999999999</v>
      </c>
      <c r="I574" s="179"/>
      <c r="L574" s="175"/>
      <c r="M574" s="180"/>
      <c r="N574" s="181"/>
      <c r="O574" s="181"/>
      <c r="P574" s="181"/>
      <c r="Q574" s="181"/>
      <c r="R574" s="181"/>
      <c r="S574" s="181"/>
      <c r="T574" s="182"/>
      <c r="AT574" s="176" t="s">
        <v>195</v>
      </c>
      <c r="AU574" s="176" t="s">
        <v>90</v>
      </c>
      <c r="AV574" s="14" t="s">
        <v>90</v>
      </c>
      <c r="AW574" s="14" t="s">
        <v>30</v>
      </c>
      <c r="AX574" s="14" t="s">
        <v>75</v>
      </c>
      <c r="AY574" s="176" t="s">
        <v>187</v>
      </c>
    </row>
    <row r="575" spans="1:65" s="14" customFormat="1" ht="11.25">
      <c r="B575" s="175"/>
      <c r="D575" s="168" t="s">
        <v>195</v>
      </c>
      <c r="E575" s="176" t="s">
        <v>1</v>
      </c>
      <c r="F575" s="177" t="s">
        <v>772</v>
      </c>
      <c r="H575" s="178">
        <v>40.460999999999999</v>
      </c>
      <c r="I575" s="179"/>
      <c r="L575" s="175"/>
      <c r="M575" s="180"/>
      <c r="N575" s="181"/>
      <c r="O575" s="181"/>
      <c r="P575" s="181"/>
      <c r="Q575" s="181"/>
      <c r="R575" s="181"/>
      <c r="S575" s="181"/>
      <c r="T575" s="182"/>
      <c r="AT575" s="176" t="s">
        <v>195</v>
      </c>
      <c r="AU575" s="176" t="s">
        <v>90</v>
      </c>
      <c r="AV575" s="14" t="s">
        <v>90</v>
      </c>
      <c r="AW575" s="14" t="s">
        <v>30</v>
      </c>
      <c r="AX575" s="14" t="s">
        <v>75</v>
      </c>
      <c r="AY575" s="176" t="s">
        <v>187</v>
      </c>
    </row>
    <row r="576" spans="1:65" s="14" customFormat="1" ht="11.25">
      <c r="B576" s="175"/>
      <c r="D576" s="168" t="s">
        <v>195</v>
      </c>
      <c r="E576" s="176" t="s">
        <v>1</v>
      </c>
      <c r="F576" s="177" t="s">
        <v>773</v>
      </c>
      <c r="H576" s="178">
        <v>0.52800000000000002</v>
      </c>
      <c r="I576" s="179"/>
      <c r="L576" s="175"/>
      <c r="M576" s="180"/>
      <c r="N576" s="181"/>
      <c r="O576" s="181"/>
      <c r="P576" s="181"/>
      <c r="Q576" s="181"/>
      <c r="R576" s="181"/>
      <c r="S576" s="181"/>
      <c r="T576" s="182"/>
      <c r="AT576" s="176" t="s">
        <v>195</v>
      </c>
      <c r="AU576" s="176" t="s">
        <v>90</v>
      </c>
      <c r="AV576" s="14" t="s">
        <v>90</v>
      </c>
      <c r="AW576" s="14" t="s">
        <v>30</v>
      </c>
      <c r="AX576" s="14" t="s">
        <v>75</v>
      </c>
      <c r="AY576" s="176" t="s">
        <v>187</v>
      </c>
    </row>
    <row r="577" spans="1:65" s="14" customFormat="1" ht="11.25">
      <c r="B577" s="175"/>
      <c r="D577" s="168" t="s">
        <v>195</v>
      </c>
      <c r="E577" s="176" t="s">
        <v>1</v>
      </c>
      <c r="F577" s="177" t="s">
        <v>774</v>
      </c>
      <c r="H577" s="178">
        <v>52.212000000000003</v>
      </c>
      <c r="I577" s="179"/>
      <c r="L577" s="175"/>
      <c r="M577" s="180"/>
      <c r="N577" s="181"/>
      <c r="O577" s="181"/>
      <c r="P577" s="181"/>
      <c r="Q577" s="181"/>
      <c r="R577" s="181"/>
      <c r="S577" s="181"/>
      <c r="T577" s="182"/>
      <c r="AT577" s="176" t="s">
        <v>195</v>
      </c>
      <c r="AU577" s="176" t="s">
        <v>90</v>
      </c>
      <c r="AV577" s="14" t="s">
        <v>90</v>
      </c>
      <c r="AW577" s="14" t="s">
        <v>30</v>
      </c>
      <c r="AX577" s="14" t="s">
        <v>75</v>
      </c>
      <c r="AY577" s="176" t="s">
        <v>187</v>
      </c>
    </row>
    <row r="578" spans="1:65" s="14" customFormat="1" ht="11.25">
      <c r="B578" s="175"/>
      <c r="D578" s="168" t="s">
        <v>195</v>
      </c>
      <c r="E578" s="176" t="s">
        <v>1</v>
      </c>
      <c r="F578" s="177" t="s">
        <v>775</v>
      </c>
      <c r="H578" s="178">
        <v>1.056</v>
      </c>
      <c r="I578" s="179"/>
      <c r="L578" s="175"/>
      <c r="M578" s="180"/>
      <c r="N578" s="181"/>
      <c r="O578" s="181"/>
      <c r="P578" s="181"/>
      <c r="Q578" s="181"/>
      <c r="R578" s="181"/>
      <c r="S578" s="181"/>
      <c r="T578" s="182"/>
      <c r="AT578" s="176" t="s">
        <v>195</v>
      </c>
      <c r="AU578" s="176" t="s">
        <v>90</v>
      </c>
      <c r="AV578" s="14" t="s">
        <v>90</v>
      </c>
      <c r="AW578" s="14" t="s">
        <v>30</v>
      </c>
      <c r="AX578" s="14" t="s">
        <v>75</v>
      </c>
      <c r="AY578" s="176" t="s">
        <v>187</v>
      </c>
    </row>
    <row r="579" spans="1:65" s="14" customFormat="1" ht="11.25">
      <c r="B579" s="175"/>
      <c r="D579" s="168" t="s">
        <v>195</v>
      </c>
      <c r="E579" s="176" t="s">
        <v>1</v>
      </c>
      <c r="F579" s="177" t="s">
        <v>776</v>
      </c>
      <c r="H579" s="178">
        <v>11.324</v>
      </c>
      <c r="I579" s="179"/>
      <c r="L579" s="175"/>
      <c r="M579" s="180"/>
      <c r="N579" s="181"/>
      <c r="O579" s="181"/>
      <c r="P579" s="181"/>
      <c r="Q579" s="181"/>
      <c r="R579" s="181"/>
      <c r="S579" s="181"/>
      <c r="T579" s="182"/>
      <c r="AT579" s="176" t="s">
        <v>195</v>
      </c>
      <c r="AU579" s="176" t="s">
        <v>90</v>
      </c>
      <c r="AV579" s="14" t="s">
        <v>90</v>
      </c>
      <c r="AW579" s="14" t="s">
        <v>30</v>
      </c>
      <c r="AX579" s="14" t="s">
        <v>75</v>
      </c>
      <c r="AY579" s="176" t="s">
        <v>187</v>
      </c>
    </row>
    <row r="580" spans="1:65" s="14" customFormat="1" ht="11.25">
      <c r="B580" s="175"/>
      <c r="D580" s="168" t="s">
        <v>195</v>
      </c>
      <c r="E580" s="176" t="s">
        <v>1</v>
      </c>
      <c r="F580" s="177" t="s">
        <v>777</v>
      </c>
      <c r="H580" s="178">
        <v>0.54</v>
      </c>
      <c r="I580" s="179"/>
      <c r="L580" s="175"/>
      <c r="M580" s="180"/>
      <c r="N580" s="181"/>
      <c r="O580" s="181"/>
      <c r="P580" s="181"/>
      <c r="Q580" s="181"/>
      <c r="R580" s="181"/>
      <c r="S580" s="181"/>
      <c r="T580" s="182"/>
      <c r="AT580" s="176" t="s">
        <v>195</v>
      </c>
      <c r="AU580" s="176" t="s">
        <v>90</v>
      </c>
      <c r="AV580" s="14" t="s">
        <v>90</v>
      </c>
      <c r="AW580" s="14" t="s">
        <v>30</v>
      </c>
      <c r="AX580" s="14" t="s">
        <v>75</v>
      </c>
      <c r="AY580" s="176" t="s">
        <v>187</v>
      </c>
    </row>
    <row r="581" spans="1:65" s="15" customFormat="1" ht="11.25">
      <c r="B581" s="183"/>
      <c r="D581" s="168" t="s">
        <v>195</v>
      </c>
      <c r="E581" s="184" t="s">
        <v>1</v>
      </c>
      <c r="F581" s="185" t="s">
        <v>231</v>
      </c>
      <c r="H581" s="186">
        <v>156.977</v>
      </c>
      <c r="I581" s="187"/>
      <c r="L581" s="183"/>
      <c r="M581" s="188"/>
      <c r="N581" s="189"/>
      <c r="O581" s="189"/>
      <c r="P581" s="189"/>
      <c r="Q581" s="189"/>
      <c r="R581" s="189"/>
      <c r="S581" s="189"/>
      <c r="T581" s="190"/>
      <c r="AT581" s="184" t="s">
        <v>195</v>
      </c>
      <c r="AU581" s="184" t="s">
        <v>90</v>
      </c>
      <c r="AV581" s="15" t="s">
        <v>193</v>
      </c>
      <c r="AW581" s="15" t="s">
        <v>30</v>
      </c>
      <c r="AX581" s="15" t="s">
        <v>83</v>
      </c>
      <c r="AY581" s="184" t="s">
        <v>187</v>
      </c>
    </row>
    <row r="582" spans="1:65" s="2" customFormat="1" ht="24.2" customHeight="1">
      <c r="A582" s="33"/>
      <c r="B582" s="152"/>
      <c r="C582" s="153" t="s">
        <v>778</v>
      </c>
      <c r="D582" s="153" t="s">
        <v>189</v>
      </c>
      <c r="E582" s="154" t="s">
        <v>779</v>
      </c>
      <c r="F582" s="155" t="s">
        <v>780</v>
      </c>
      <c r="G582" s="156" t="s">
        <v>192</v>
      </c>
      <c r="H582" s="157">
        <v>366.05799999999999</v>
      </c>
      <c r="I582" s="158"/>
      <c r="J582" s="157">
        <f>ROUND(I582*H582,3)</f>
        <v>0</v>
      </c>
      <c r="K582" s="159"/>
      <c r="L582" s="34"/>
      <c r="M582" s="160" t="s">
        <v>1</v>
      </c>
      <c r="N582" s="161" t="s">
        <v>41</v>
      </c>
      <c r="O582" s="62"/>
      <c r="P582" s="162">
        <f>O582*H582</f>
        <v>0</v>
      </c>
      <c r="Q582" s="162">
        <v>0</v>
      </c>
      <c r="R582" s="162">
        <f>Q582*H582</f>
        <v>0</v>
      </c>
      <c r="S582" s="162">
        <v>0.05</v>
      </c>
      <c r="T582" s="163">
        <f>S582*H582</f>
        <v>18.302900000000001</v>
      </c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R582" s="164" t="s">
        <v>193</v>
      </c>
      <c r="AT582" s="164" t="s">
        <v>189</v>
      </c>
      <c r="AU582" s="164" t="s">
        <v>90</v>
      </c>
      <c r="AY582" s="18" t="s">
        <v>187</v>
      </c>
      <c r="BE582" s="165">
        <f>IF(N582="základná",J582,0)</f>
        <v>0</v>
      </c>
      <c r="BF582" s="165">
        <f>IF(N582="znížená",J582,0)</f>
        <v>0</v>
      </c>
      <c r="BG582" s="165">
        <f>IF(N582="zákl. prenesená",J582,0)</f>
        <v>0</v>
      </c>
      <c r="BH582" s="165">
        <f>IF(N582="zníž. prenesená",J582,0)</f>
        <v>0</v>
      </c>
      <c r="BI582" s="165">
        <f>IF(N582="nulová",J582,0)</f>
        <v>0</v>
      </c>
      <c r="BJ582" s="18" t="s">
        <v>90</v>
      </c>
      <c r="BK582" s="166">
        <f>ROUND(I582*H582,3)</f>
        <v>0</v>
      </c>
      <c r="BL582" s="18" t="s">
        <v>193</v>
      </c>
      <c r="BM582" s="164" t="s">
        <v>781</v>
      </c>
    </row>
    <row r="583" spans="1:65" s="13" customFormat="1" ht="11.25">
      <c r="B583" s="167"/>
      <c r="D583" s="168" t="s">
        <v>195</v>
      </c>
      <c r="E583" s="169" t="s">
        <v>1</v>
      </c>
      <c r="F583" s="170" t="s">
        <v>782</v>
      </c>
      <c r="H583" s="169" t="s">
        <v>1</v>
      </c>
      <c r="I583" s="171"/>
      <c r="L583" s="167"/>
      <c r="M583" s="172"/>
      <c r="N583" s="173"/>
      <c r="O583" s="173"/>
      <c r="P583" s="173"/>
      <c r="Q583" s="173"/>
      <c r="R583" s="173"/>
      <c r="S583" s="173"/>
      <c r="T583" s="174"/>
      <c r="AT583" s="169" t="s">
        <v>195</v>
      </c>
      <c r="AU583" s="169" t="s">
        <v>90</v>
      </c>
      <c r="AV583" s="13" t="s">
        <v>83</v>
      </c>
      <c r="AW583" s="13" t="s">
        <v>30</v>
      </c>
      <c r="AX583" s="13" t="s">
        <v>75</v>
      </c>
      <c r="AY583" s="169" t="s">
        <v>187</v>
      </c>
    </row>
    <row r="584" spans="1:65" s="14" customFormat="1" ht="11.25">
      <c r="B584" s="175"/>
      <c r="D584" s="168" t="s">
        <v>195</v>
      </c>
      <c r="E584" s="176" t="s">
        <v>1</v>
      </c>
      <c r="F584" s="177" t="s">
        <v>783</v>
      </c>
      <c r="H584" s="178">
        <v>400.54399999999998</v>
      </c>
      <c r="I584" s="179"/>
      <c r="L584" s="175"/>
      <c r="M584" s="180"/>
      <c r="N584" s="181"/>
      <c r="O584" s="181"/>
      <c r="P584" s="181"/>
      <c r="Q584" s="181"/>
      <c r="R584" s="181"/>
      <c r="S584" s="181"/>
      <c r="T584" s="182"/>
      <c r="AT584" s="176" t="s">
        <v>195</v>
      </c>
      <c r="AU584" s="176" t="s">
        <v>90</v>
      </c>
      <c r="AV584" s="14" t="s">
        <v>90</v>
      </c>
      <c r="AW584" s="14" t="s">
        <v>30</v>
      </c>
      <c r="AX584" s="14" t="s">
        <v>75</v>
      </c>
      <c r="AY584" s="176" t="s">
        <v>187</v>
      </c>
    </row>
    <row r="585" spans="1:65" s="14" customFormat="1" ht="11.25">
      <c r="B585" s="175"/>
      <c r="D585" s="168" t="s">
        <v>195</v>
      </c>
      <c r="E585" s="176" t="s">
        <v>1</v>
      </c>
      <c r="F585" s="177" t="s">
        <v>784</v>
      </c>
      <c r="H585" s="178">
        <v>1.6140000000000001</v>
      </c>
      <c r="I585" s="179"/>
      <c r="L585" s="175"/>
      <c r="M585" s="180"/>
      <c r="N585" s="181"/>
      <c r="O585" s="181"/>
      <c r="P585" s="181"/>
      <c r="Q585" s="181"/>
      <c r="R585" s="181"/>
      <c r="S585" s="181"/>
      <c r="T585" s="182"/>
      <c r="AT585" s="176" t="s">
        <v>195</v>
      </c>
      <c r="AU585" s="176" t="s">
        <v>90</v>
      </c>
      <c r="AV585" s="14" t="s">
        <v>90</v>
      </c>
      <c r="AW585" s="14" t="s">
        <v>30</v>
      </c>
      <c r="AX585" s="14" t="s">
        <v>75</v>
      </c>
      <c r="AY585" s="176" t="s">
        <v>187</v>
      </c>
    </row>
    <row r="586" spans="1:65" s="14" customFormat="1" ht="11.25">
      <c r="B586" s="175"/>
      <c r="D586" s="168" t="s">
        <v>195</v>
      </c>
      <c r="E586" s="176" t="s">
        <v>1</v>
      </c>
      <c r="F586" s="177" t="s">
        <v>785</v>
      </c>
      <c r="H586" s="178">
        <v>3.0720000000000001</v>
      </c>
      <c r="I586" s="179"/>
      <c r="L586" s="175"/>
      <c r="M586" s="180"/>
      <c r="N586" s="181"/>
      <c r="O586" s="181"/>
      <c r="P586" s="181"/>
      <c r="Q586" s="181"/>
      <c r="R586" s="181"/>
      <c r="S586" s="181"/>
      <c r="T586" s="182"/>
      <c r="AT586" s="176" t="s">
        <v>195</v>
      </c>
      <c r="AU586" s="176" t="s">
        <v>90</v>
      </c>
      <c r="AV586" s="14" t="s">
        <v>90</v>
      </c>
      <c r="AW586" s="14" t="s">
        <v>30</v>
      </c>
      <c r="AX586" s="14" t="s">
        <v>75</v>
      </c>
      <c r="AY586" s="176" t="s">
        <v>187</v>
      </c>
    </row>
    <row r="587" spans="1:65" s="14" customFormat="1" ht="11.25">
      <c r="B587" s="175"/>
      <c r="D587" s="168" t="s">
        <v>195</v>
      </c>
      <c r="E587" s="176" t="s">
        <v>1</v>
      </c>
      <c r="F587" s="177" t="s">
        <v>786</v>
      </c>
      <c r="H587" s="178">
        <v>10.4</v>
      </c>
      <c r="I587" s="179"/>
      <c r="L587" s="175"/>
      <c r="M587" s="180"/>
      <c r="N587" s="181"/>
      <c r="O587" s="181"/>
      <c r="P587" s="181"/>
      <c r="Q587" s="181"/>
      <c r="R587" s="181"/>
      <c r="S587" s="181"/>
      <c r="T587" s="182"/>
      <c r="AT587" s="176" t="s">
        <v>195</v>
      </c>
      <c r="AU587" s="176" t="s">
        <v>90</v>
      </c>
      <c r="AV587" s="14" t="s">
        <v>90</v>
      </c>
      <c r="AW587" s="14" t="s">
        <v>30</v>
      </c>
      <c r="AX587" s="14" t="s">
        <v>75</v>
      </c>
      <c r="AY587" s="176" t="s">
        <v>187</v>
      </c>
    </row>
    <row r="588" spans="1:65" s="14" customFormat="1" ht="11.25">
      <c r="B588" s="175"/>
      <c r="D588" s="168" t="s">
        <v>195</v>
      </c>
      <c r="E588" s="176" t="s">
        <v>1</v>
      </c>
      <c r="F588" s="177" t="s">
        <v>787</v>
      </c>
      <c r="H588" s="178">
        <v>3.1</v>
      </c>
      <c r="I588" s="179"/>
      <c r="L588" s="175"/>
      <c r="M588" s="180"/>
      <c r="N588" s="181"/>
      <c r="O588" s="181"/>
      <c r="P588" s="181"/>
      <c r="Q588" s="181"/>
      <c r="R588" s="181"/>
      <c r="S588" s="181"/>
      <c r="T588" s="182"/>
      <c r="AT588" s="176" t="s">
        <v>195</v>
      </c>
      <c r="AU588" s="176" t="s">
        <v>90</v>
      </c>
      <c r="AV588" s="14" t="s">
        <v>90</v>
      </c>
      <c r="AW588" s="14" t="s">
        <v>30</v>
      </c>
      <c r="AX588" s="14" t="s">
        <v>75</v>
      </c>
      <c r="AY588" s="176" t="s">
        <v>187</v>
      </c>
    </row>
    <row r="589" spans="1:65" s="13" customFormat="1" ht="11.25">
      <c r="B589" s="167"/>
      <c r="D589" s="168" t="s">
        <v>195</v>
      </c>
      <c r="E589" s="169" t="s">
        <v>1</v>
      </c>
      <c r="F589" s="170" t="s">
        <v>788</v>
      </c>
      <c r="H589" s="169" t="s">
        <v>1</v>
      </c>
      <c r="I589" s="171"/>
      <c r="L589" s="167"/>
      <c r="M589" s="172"/>
      <c r="N589" s="173"/>
      <c r="O589" s="173"/>
      <c r="P589" s="173"/>
      <c r="Q589" s="173"/>
      <c r="R589" s="173"/>
      <c r="S589" s="173"/>
      <c r="T589" s="174"/>
      <c r="AT589" s="169" t="s">
        <v>195</v>
      </c>
      <c r="AU589" s="169" t="s">
        <v>90</v>
      </c>
      <c r="AV589" s="13" t="s">
        <v>83</v>
      </c>
      <c r="AW589" s="13" t="s">
        <v>30</v>
      </c>
      <c r="AX589" s="13" t="s">
        <v>75</v>
      </c>
      <c r="AY589" s="169" t="s">
        <v>187</v>
      </c>
    </row>
    <row r="590" spans="1:65" s="14" customFormat="1" ht="11.25">
      <c r="B590" s="175"/>
      <c r="D590" s="168" t="s">
        <v>195</v>
      </c>
      <c r="E590" s="176" t="s">
        <v>1</v>
      </c>
      <c r="F590" s="177" t="s">
        <v>413</v>
      </c>
      <c r="H590" s="178">
        <v>1.8</v>
      </c>
      <c r="I590" s="179"/>
      <c r="L590" s="175"/>
      <c r="M590" s="180"/>
      <c r="N590" s="181"/>
      <c r="O590" s="181"/>
      <c r="P590" s="181"/>
      <c r="Q590" s="181"/>
      <c r="R590" s="181"/>
      <c r="S590" s="181"/>
      <c r="T590" s="182"/>
      <c r="AT590" s="176" t="s">
        <v>195</v>
      </c>
      <c r="AU590" s="176" t="s">
        <v>90</v>
      </c>
      <c r="AV590" s="14" t="s">
        <v>90</v>
      </c>
      <c r="AW590" s="14" t="s">
        <v>30</v>
      </c>
      <c r="AX590" s="14" t="s">
        <v>75</v>
      </c>
      <c r="AY590" s="176" t="s">
        <v>187</v>
      </c>
    </row>
    <row r="591" spans="1:65" s="14" customFormat="1" ht="11.25">
      <c r="B591" s="175"/>
      <c r="D591" s="168" t="s">
        <v>195</v>
      </c>
      <c r="E591" s="176" t="s">
        <v>1</v>
      </c>
      <c r="F591" s="177" t="s">
        <v>414</v>
      </c>
      <c r="H591" s="178">
        <v>0.63</v>
      </c>
      <c r="I591" s="179"/>
      <c r="L591" s="175"/>
      <c r="M591" s="180"/>
      <c r="N591" s="181"/>
      <c r="O591" s="181"/>
      <c r="P591" s="181"/>
      <c r="Q591" s="181"/>
      <c r="R591" s="181"/>
      <c r="S591" s="181"/>
      <c r="T591" s="182"/>
      <c r="AT591" s="176" t="s">
        <v>195</v>
      </c>
      <c r="AU591" s="176" t="s">
        <v>90</v>
      </c>
      <c r="AV591" s="14" t="s">
        <v>90</v>
      </c>
      <c r="AW591" s="14" t="s">
        <v>30</v>
      </c>
      <c r="AX591" s="14" t="s">
        <v>75</v>
      </c>
      <c r="AY591" s="176" t="s">
        <v>187</v>
      </c>
    </row>
    <row r="592" spans="1:65" s="14" customFormat="1" ht="11.25">
      <c r="B592" s="175"/>
      <c r="D592" s="168" t="s">
        <v>195</v>
      </c>
      <c r="E592" s="176" t="s">
        <v>1</v>
      </c>
      <c r="F592" s="177" t="s">
        <v>415</v>
      </c>
      <c r="H592" s="178">
        <v>1.2150000000000001</v>
      </c>
      <c r="I592" s="179"/>
      <c r="L592" s="175"/>
      <c r="M592" s="180"/>
      <c r="N592" s="181"/>
      <c r="O592" s="181"/>
      <c r="P592" s="181"/>
      <c r="Q592" s="181"/>
      <c r="R592" s="181"/>
      <c r="S592" s="181"/>
      <c r="T592" s="182"/>
      <c r="AT592" s="176" t="s">
        <v>195</v>
      </c>
      <c r="AU592" s="176" t="s">
        <v>90</v>
      </c>
      <c r="AV592" s="14" t="s">
        <v>90</v>
      </c>
      <c r="AW592" s="14" t="s">
        <v>30</v>
      </c>
      <c r="AX592" s="14" t="s">
        <v>75</v>
      </c>
      <c r="AY592" s="176" t="s">
        <v>187</v>
      </c>
    </row>
    <row r="593" spans="2:51" s="14" customFormat="1" ht="11.25">
      <c r="B593" s="175"/>
      <c r="D593" s="168" t="s">
        <v>195</v>
      </c>
      <c r="E593" s="176" t="s">
        <v>1</v>
      </c>
      <c r="F593" s="177" t="s">
        <v>416</v>
      </c>
      <c r="H593" s="178">
        <v>0.47299999999999998</v>
      </c>
      <c r="I593" s="179"/>
      <c r="L593" s="175"/>
      <c r="M593" s="180"/>
      <c r="N593" s="181"/>
      <c r="O593" s="181"/>
      <c r="P593" s="181"/>
      <c r="Q593" s="181"/>
      <c r="R593" s="181"/>
      <c r="S593" s="181"/>
      <c r="T593" s="182"/>
      <c r="AT593" s="176" t="s">
        <v>195</v>
      </c>
      <c r="AU593" s="176" t="s">
        <v>90</v>
      </c>
      <c r="AV593" s="14" t="s">
        <v>90</v>
      </c>
      <c r="AW593" s="14" t="s">
        <v>30</v>
      </c>
      <c r="AX593" s="14" t="s">
        <v>75</v>
      </c>
      <c r="AY593" s="176" t="s">
        <v>187</v>
      </c>
    </row>
    <row r="594" spans="2:51" s="13" customFormat="1" ht="11.25">
      <c r="B594" s="167"/>
      <c r="D594" s="168" t="s">
        <v>195</v>
      </c>
      <c r="E594" s="169" t="s">
        <v>1</v>
      </c>
      <c r="F594" s="170" t="s">
        <v>456</v>
      </c>
      <c r="H594" s="169" t="s">
        <v>1</v>
      </c>
      <c r="I594" s="171"/>
      <c r="L594" s="167"/>
      <c r="M594" s="172"/>
      <c r="N594" s="173"/>
      <c r="O594" s="173"/>
      <c r="P594" s="173"/>
      <c r="Q594" s="173"/>
      <c r="R594" s="173"/>
      <c r="S594" s="173"/>
      <c r="T594" s="174"/>
      <c r="AT594" s="169" t="s">
        <v>195</v>
      </c>
      <c r="AU594" s="169" t="s">
        <v>90</v>
      </c>
      <c r="AV594" s="13" t="s">
        <v>83</v>
      </c>
      <c r="AW594" s="13" t="s">
        <v>30</v>
      </c>
      <c r="AX594" s="13" t="s">
        <v>75</v>
      </c>
      <c r="AY594" s="169" t="s">
        <v>187</v>
      </c>
    </row>
    <row r="595" spans="2:51" s="14" customFormat="1" ht="11.25">
      <c r="B595" s="175"/>
      <c r="D595" s="168" t="s">
        <v>195</v>
      </c>
      <c r="E595" s="176" t="s">
        <v>1</v>
      </c>
      <c r="F595" s="177" t="s">
        <v>457</v>
      </c>
      <c r="H595" s="178">
        <v>-1.1399999999999999</v>
      </c>
      <c r="I595" s="179"/>
      <c r="L595" s="175"/>
      <c r="M595" s="180"/>
      <c r="N595" s="181"/>
      <c r="O595" s="181"/>
      <c r="P595" s="181"/>
      <c r="Q595" s="181"/>
      <c r="R595" s="181"/>
      <c r="S595" s="181"/>
      <c r="T595" s="182"/>
      <c r="AT595" s="176" t="s">
        <v>195</v>
      </c>
      <c r="AU595" s="176" t="s">
        <v>90</v>
      </c>
      <c r="AV595" s="14" t="s">
        <v>90</v>
      </c>
      <c r="AW595" s="14" t="s">
        <v>30</v>
      </c>
      <c r="AX595" s="14" t="s">
        <v>75</v>
      </c>
      <c r="AY595" s="176" t="s">
        <v>187</v>
      </c>
    </row>
    <row r="596" spans="2:51" s="14" customFormat="1" ht="11.25">
      <c r="B596" s="175"/>
      <c r="D596" s="168" t="s">
        <v>195</v>
      </c>
      <c r="E596" s="176" t="s">
        <v>1</v>
      </c>
      <c r="F596" s="177" t="s">
        <v>789</v>
      </c>
      <c r="H596" s="178">
        <v>-11.722</v>
      </c>
      <c r="I596" s="179"/>
      <c r="L596" s="175"/>
      <c r="M596" s="180"/>
      <c r="N596" s="181"/>
      <c r="O596" s="181"/>
      <c r="P596" s="181"/>
      <c r="Q596" s="181"/>
      <c r="R596" s="181"/>
      <c r="S596" s="181"/>
      <c r="T596" s="182"/>
      <c r="AT596" s="176" t="s">
        <v>195</v>
      </c>
      <c r="AU596" s="176" t="s">
        <v>90</v>
      </c>
      <c r="AV596" s="14" t="s">
        <v>90</v>
      </c>
      <c r="AW596" s="14" t="s">
        <v>30</v>
      </c>
      <c r="AX596" s="14" t="s">
        <v>75</v>
      </c>
      <c r="AY596" s="176" t="s">
        <v>187</v>
      </c>
    </row>
    <row r="597" spans="2:51" s="14" customFormat="1" ht="11.25">
      <c r="B597" s="175"/>
      <c r="D597" s="168" t="s">
        <v>195</v>
      </c>
      <c r="E597" s="176" t="s">
        <v>1</v>
      </c>
      <c r="F597" s="177" t="s">
        <v>790</v>
      </c>
      <c r="H597" s="178">
        <v>-3.45</v>
      </c>
      <c r="I597" s="179"/>
      <c r="L597" s="175"/>
      <c r="M597" s="180"/>
      <c r="N597" s="181"/>
      <c r="O597" s="181"/>
      <c r="P597" s="181"/>
      <c r="Q597" s="181"/>
      <c r="R597" s="181"/>
      <c r="S597" s="181"/>
      <c r="T597" s="182"/>
      <c r="AT597" s="176" t="s">
        <v>195</v>
      </c>
      <c r="AU597" s="176" t="s">
        <v>90</v>
      </c>
      <c r="AV597" s="14" t="s">
        <v>90</v>
      </c>
      <c r="AW597" s="14" t="s">
        <v>30</v>
      </c>
      <c r="AX597" s="14" t="s">
        <v>75</v>
      </c>
      <c r="AY597" s="176" t="s">
        <v>187</v>
      </c>
    </row>
    <row r="598" spans="2:51" s="14" customFormat="1" ht="11.25">
      <c r="B598" s="175"/>
      <c r="D598" s="168" t="s">
        <v>195</v>
      </c>
      <c r="E598" s="176" t="s">
        <v>1</v>
      </c>
      <c r="F598" s="177" t="s">
        <v>791</v>
      </c>
      <c r="H598" s="178">
        <v>-4.8</v>
      </c>
      <c r="I598" s="179"/>
      <c r="L598" s="175"/>
      <c r="M598" s="180"/>
      <c r="N598" s="181"/>
      <c r="O598" s="181"/>
      <c r="P598" s="181"/>
      <c r="Q598" s="181"/>
      <c r="R598" s="181"/>
      <c r="S598" s="181"/>
      <c r="T598" s="182"/>
      <c r="AT598" s="176" t="s">
        <v>195</v>
      </c>
      <c r="AU598" s="176" t="s">
        <v>90</v>
      </c>
      <c r="AV598" s="14" t="s">
        <v>90</v>
      </c>
      <c r="AW598" s="14" t="s">
        <v>30</v>
      </c>
      <c r="AX598" s="14" t="s">
        <v>75</v>
      </c>
      <c r="AY598" s="176" t="s">
        <v>187</v>
      </c>
    </row>
    <row r="599" spans="2:51" s="14" customFormat="1" ht="11.25">
      <c r="B599" s="175"/>
      <c r="D599" s="168" t="s">
        <v>195</v>
      </c>
      <c r="E599" s="176" t="s">
        <v>1</v>
      </c>
      <c r="F599" s="177" t="s">
        <v>461</v>
      </c>
      <c r="H599" s="178">
        <v>-1.897</v>
      </c>
      <c r="I599" s="179"/>
      <c r="L599" s="175"/>
      <c r="M599" s="180"/>
      <c r="N599" s="181"/>
      <c r="O599" s="181"/>
      <c r="P599" s="181"/>
      <c r="Q599" s="181"/>
      <c r="R599" s="181"/>
      <c r="S599" s="181"/>
      <c r="T599" s="182"/>
      <c r="AT599" s="176" t="s">
        <v>195</v>
      </c>
      <c r="AU599" s="176" t="s">
        <v>90</v>
      </c>
      <c r="AV599" s="14" t="s">
        <v>90</v>
      </c>
      <c r="AW599" s="14" t="s">
        <v>30</v>
      </c>
      <c r="AX599" s="14" t="s">
        <v>75</v>
      </c>
      <c r="AY599" s="176" t="s">
        <v>187</v>
      </c>
    </row>
    <row r="600" spans="2:51" s="14" customFormat="1" ht="11.25">
      <c r="B600" s="175"/>
      <c r="D600" s="168" t="s">
        <v>195</v>
      </c>
      <c r="E600" s="176" t="s">
        <v>1</v>
      </c>
      <c r="F600" s="177" t="s">
        <v>792</v>
      </c>
      <c r="H600" s="178">
        <v>-0.191</v>
      </c>
      <c r="I600" s="179"/>
      <c r="L600" s="175"/>
      <c r="M600" s="180"/>
      <c r="N600" s="181"/>
      <c r="O600" s="181"/>
      <c r="P600" s="181"/>
      <c r="Q600" s="181"/>
      <c r="R600" s="181"/>
      <c r="S600" s="181"/>
      <c r="T600" s="182"/>
      <c r="AT600" s="176" t="s">
        <v>195</v>
      </c>
      <c r="AU600" s="176" t="s">
        <v>90</v>
      </c>
      <c r="AV600" s="14" t="s">
        <v>90</v>
      </c>
      <c r="AW600" s="14" t="s">
        <v>30</v>
      </c>
      <c r="AX600" s="14" t="s">
        <v>75</v>
      </c>
      <c r="AY600" s="176" t="s">
        <v>187</v>
      </c>
    </row>
    <row r="601" spans="2:51" s="14" customFormat="1" ht="11.25">
      <c r="B601" s="175"/>
      <c r="D601" s="168" t="s">
        <v>195</v>
      </c>
      <c r="E601" s="176" t="s">
        <v>1</v>
      </c>
      <c r="F601" s="177" t="s">
        <v>462</v>
      </c>
      <c r="H601" s="178">
        <v>-0.78700000000000003</v>
      </c>
      <c r="I601" s="179"/>
      <c r="L601" s="175"/>
      <c r="M601" s="180"/>
      <c r="N601" s="181"/>
      <c r="O601" s="181"/>
      <c r="P601" s="181"/>
      <c r="Q601" s="181"/>
      <c r="R601" s="181"/>
      <c r="S601" s="181"/>
      <c r="T601" s="182"/>
      <c r="AT601" s="176" t="s">
        <v>195</v>
      </c>
      <c r="AU601" s="176" t="s">
        <v>90</v>
      </c>
      <c r="AV601" s="14" t="s">
        <v>90</v>
      </c>
      <c r="AW601" s="14" t="s">
        <v>30</v>
      </c>
      <c r="AX601" s="14" t="s">
        <v>75</v>
      </c>
      <c r="AY601" s="176" t="s">
        <v>187</v>
      </c>
    </row>
    <row r="602" spans="2:51" s="14" customFormat="1" ht="11.25">
      <c r="B602" s="175"/>
      <c r="D602" s="168" t="s">
        <v>195</v>
      </c>
      <c r="E602" s="176" t="s">
        <v>1</v>
      </c>
      <c r="F602" s="177" t="s">
        <v>793</v>
      </c>
      <c r="H602" s="178">
        <v>-3.6829999999999998</v>
      </c>
      <c r="I602" s="179"/>
      <c r="L602" s="175"/>
      <c r="M602" s="180"/>
      <c r="N602" s="181"/>
      <c r="O602" s="181"/>
      <c r="P602" s="181"/>
      <c r="Q602" s="181"/>
      <c r="R602" s="181"/>
      <c r="S602" s="181"/>
      <c r="T602" s="182"/>
      <c r="AT602" s="176" t="s">
        <v>195</v>
      </c>
      <c r="AU602" s="176" t="s">
        <v>90</v>
      </c>
      <c r="AV602" s="14" t="s">
        <v>90</v>
      </c>
      <c r="AW602" s="14" t="s">
        <v>30</v>
      </c>
      <c r="AX602" s="14" t="s">
        <v>75</v>
      </c>
      <c r="AY602" s="176" t="s">
        <v>187</v>
      </c>
    </row>
    <row r="603" spans="2:51" s="14" customFormat="1" ht="11.25">
      <c r="B603" s="175"/>
      <c r="D603" s="168" t="s">
        <v>195</v>
      </c>
      <c r="E603" s="176" t="s">
        <v>1</v>
      </c>
      <c r="F603" s="177" t="s">
        <v>464</v>
      </c>
      <c r="H603" s="178">
        <v>-2.548</v>
      </c>
      <c r="I603" s="179"/>
      <c r="L603" s="175"/>
      <c r="M603" s="180"/>
      <c r="N603" s="181"/>
      <c r="O603" s="181"/>
      <c r="P603" s="181"/>
      <c r="Q603" s="181"/>
      <c r="R603" s="181"/>
      <c r="S603" s="181"/>
      <c r="T603" s="182"/>
      <c r="AT603" s="176" t="s">
        <v>195</v>
      </c>
      <c r="AU603" s="176" t="s">
        <v>90</v>
      </c>
      <c r="AV603" s="14" t="s">
        <v>90</v>
      </c>
      <c r="AW603" s="14" t="s">
        <v>30</v>
      </c>
      <c r="AX603" s="14" t="s">
        <v>75</v>
      </c>
      <c r="AY603" s="176" t="s">
        <v>187</v>
      </c>
    </row>
    <row r="604" spans="2:51" s="14" customFormat="1" ht="11.25">
      <c r="B604" s="175"/>
      <c r="D604" s="168" t="s">
        <v>195</v>
      </c>
      <c r="E604" s="176" t="s">
        <v>1</v>
      </c>
      <c r="F604" s="177" t="s">
        <v>465</v>
      </c>
      <c r="H604" s="178">
        <v>-3.0449999999999999</v>
      </c>
      <c r="I604" s="179"/>
      <c r="L604" s="175"/>
      <c r="M604" s="180"/>
      <c r="N604" s="181"/>
      <c r="O604" s="181"/>
      <c r="P604" s="181"/>
      <c r="Q604" s="181"/>
      <c r="R604" s="181"/>
      <c r="S604" s="181"/>
      <c r="T604" s="182"/>
      <c r="AT604" s="176" t="s">
        <v>195</v>
      </c>
      <c r="AU604" s="176" t="s">
        <v>90</v>
      </c>
      <c r="AV604" s="14" t="s">
        <v>90</v>
      </c>
      <c r="AW604" s="14" t="s">
        <v>30</v>
      </c>
      <c r="AX604" s="14" t="s">
        <v>75</v>
      </c>
      <c r="AY604" s="176" t="s">
        <v>187</v>
      </c>
    </row>
    <row r="605" spans="2:51" s="14" customFormat="1" ht="11.25">
      <c r="B605" s="175"/>
      <c r="D605" s="168" t="s">
        <v>195</v>
      </c>
      <c r="E605" s="176" t="s">
        <v>1</v>
      </c>
      <c r="F605" s="177" t="s">
        <v>466</v>
      </c>
      <c r="H605" s="178">
        <v>-1.839</v>
      </c>
      <c r="I605" s="179"/>
      <c r="L605" s="175"/>
      <c r="M605" s="180"/>
      <c r="N605" s="181"/>
      <c r="O605" s="181"/>
      <c r="P605" s="181"/>
      <c r="Q605" s="181"/>
      <c r="R605" s="181"/>
      <c r="S605" s="181"/>
      <c r="T605" s="182"/>
      <c r="AT605" s="176" t="s">
        <v>195</v>
      </c>
      <c r="AU605" s="176" t="s">
        <v>90</v>
      </c>
      <c r="AV605" s="14" t="s">
        <v>90</v>
      </c>
      <c r="AW605" s="14" t="s">
        <v>30</v>
      </c>
      <c r="AX605" s="14" t="s">
        <v>75</v>
      </c>
      <c r="AY605" s="176" t="s">
        <v>187</v>
      </c>
    </row>
    <row r="606" spans="2:51" s="14" customFormat="1" ht="11.25">
      <c r="B606" s="175"/>
      <c r="D606" s="168" t="s">
        <v>195</v>
      </c>
      <c r="E606" s="176" t="s">
        <v>1</v>
      </c>
      <c r="F606" s="177" t="s">
        <v>467</v>
      </c>
      <c r="H606" s="178">
        <v>-0.74399999999999999</v>
      </c>
      <c r="I606" s="179"/>
      <c r="L606" s="175"/>
      <c r="M606" s="180"/>
      <c r="N606" s="181"/>
      <c r="O606" s="181"/>
      <c r="P606" s="181"/>
      <c r="Q606" s="181"/>
      <c r="R606" s="181"/>
      <c r="S606" s="181"/>
      <c r="T606" s="182"/>
      <c r="AT606" s="176" t="s">
        <v>195</v>
      </c>
      <c r="AU606" s="176" t="s">
        <v>90</v>
      </c>
      <c r="AV606" s="14" t="s">
        <v>90</v>
      </c>
      <c r="AW606" s="14" t="s">
        <v>30</v>
      </c>
      <c r="AX606" s="14" t="s">
        <v>75</v>
      </c>
      <c r="AY606" s="176" t="s">
        <v>187</v>
      </c>
    </row>
    <row r="607" spans="2:51" s="14" customFormat="1" ht="11.25">
      <c r="B607" s="175"/>
      <c r="D607" s="168" t="s">
        <v>195</v>
      </c>
      <c r="E607" s="176" t="s">
        <v>1</v>
      </c>
      <c r="F607" s="177" t="s">
        <v>794</v>
      </c>
      <c r="H607" s="178">
        <v>-1.82</v>
      </c>
      <c r="I607" s="179"/>
      <c r="L607" s="175"/>
      <c r="M607" s="180"/>
      <c r="N607" s="181"/>
      <c r="O607" s="181"/>
      <c r="P607" s="181"/>
      <c r="Q607" s="181"/>
      <c r="R607" s="181"/>
      <c r="S607" s="181"/>
      <c r="T607" s="182"/>
      <c r="AT607" s="176" t="s">
        <v>195</v>
      </c>
      <c r="AU607" s="176" t="s">
        <v>90</v>
      </c>
      <c r="AV607" s="14" t="s">
        <v>90</v>
      </c>
      <c r="AW607" s="14" t="s">
        <v>30</v>
      </c>
      <c r="AX607" s="14" t="s">
        <v>75</v>
      </c>
      <c r="AY607" s="176" t="s">
        <v>187</v>
      </c>
    </row>
    <row r="608" spans="2:51" s="14" customFormat="1" ht="11.25">
      <c r="B608" s="175"/>
      <c r="D608" s="168" t="s">
        <v>195</v>
      </c>
      <c r="E608" s="176" t="s">
        <v>1</v>
      </c>
      <c r="F608" s="177" t="s">
        <v>795</v>
      </c>
      <c r="H608" s="178">
        <v>-2.21</v>
      </c>
      <c r="I608" s="179"/>
      <c r="L608" s="175"/>
      <c r="M608" s="180"/>
      <c r="N608" s="181"/>
      <c r="O608" s="181"/>
      <c r="P608" s="181"/>
      <c r="Q608" s="181"/>
      <c r="R608" s="181"/>
      <c r="S608" s="181"/>
      <c r="T608" s="182"/>
      <c r="AT608" s="176" t="s">
        <v>195</v>
      </c>
      <c r="AU608" s="176" t="s">
        <v>90</v>
      </c>
      <c r="AV608" s="14" t="s">
        <v>90</v>
      </c>
      <c r="AW608" s="14" t="s">
        <v>30</v>
      </c>
      <c r="AX608" s="14" t="s">
        <v>75</v>
      </c>
      <c r="AY608" s="176" t="s">
        <v>187</v>
      </c>
    </row>
    <row r="609" spans="2:51" s="14" customFormat="1" ht="11.25">
      <c r="B609" s="175"/>
      <c r="D609" s="168" t="s">
        <v>195</v>
      </c>
      <c r="E609" s="176" t="s">
        <v>1</v>
      </c>
      <c r="F609" s="177" t="s">
        <v>470</v>
      </c>
      <c r="H609" s="178">
        <v>-2.9550000000000001</v>
      </c>
      <c r="I609" s="179"/>
      <c r="L609" s="175"/>
      <c r="M609" s="180"/>
      <c r="N609" s="181"/>
      <c r="O609" s="181"/>
      <c r="P609" s="181"/>
      <c r="Q609" s="181"/>
      <c r="R609" s="181"/>
      <c r="S609" s="181"/>
      <c r="T609" s="182"/>
      <c r="AT609" s="176" t="s">
        <v>195</v>
      </c>
      <c r="AU609" s="176" t="s">
        <v>90</v>
      </c>
      <c r="AV609" s="14" t="s">
        <v>90</v>
      </c>
      <c r="AW609" s="14" t="s">
        <v>30</v>
      </c>
      <c r="AX609" s="14" t="s">
        <v>75</v>
      </c>
      <c r="AY609" s="176" t="s">
        <v>187</v>
      </c>
    </row>
    <row r="610" spans="2:51" s="14" customFormat="1" ht="11.25">
      <c r="B610" s="175"/>
      <c r="D610" s="168" t="s">
        <v>195</v>
      </c>
      <c r="E610" s="176" t="s">
        <v>1</v>
      </c>
      <c r="F610" s="177" t="s">
        <v>471</v>
      </c>
      <c r="H610" s="178">
        <v>-17.582000000000001</v>
      </c>
      <c r="I610" s="179"/>
      <c r="L610" s="175"/>
      <c r="M610" s="180"/>
      <c r="N610" s="181"/>
      <c r="O610" s="181"/>
      <c r="P610" s="181"/>
      <c r="Q610" s="181"/>
      <c r="R610" s="181"/>
      <c r="S610" s="181"/>
      <c r="T610" s="182"/>
      <c r="AT610" s="176" t="s">
        <v>195</v>
      </c>
      <c r="AU610" s="176" t="s">
        <v>90</v>
      </c>
      <c r="AV610" s="14" t="s">
        <v>90</v>
      </c>
      <c r="AW610" s="14" t="s">
        <v>30</v>
      </c>
      <c r="AX610" s="14" t="s">
        <v>75</v>
      </c>
      <c r="AY610" s="176" t="s">
        <v>187</v>
      </c>
    </row>
    <row r="611" spans="2:51" s="14" customFormat="1" ht="11.25">
      <c r="B611" s="175"/>
      <c r="D611" s="168" t="s">
        <v>195</v>
      </c>
      <c r="E611" s="176" t="s">
        <v>1</v>
      </c>
      <c r="F611" s="177" t="s">
        <v>472</v>
      </c>
      <c r="H611" s="178">
        <v>-3.4119999999999999</v>
      </c>
      <c r="I611" s="179"/>
      <c r="L611" s="175"/>
      <c r="M611" s="180"/>
      <c r="N611" s="181"/>
      <c r="O611" s="181"/>
      <c r="P611" s="181"/>
      <c r="Q611" s="181"/>
      <c r="R611" s="181"/>
      <c r="S611" s="181"/>
      <c r="T611" s="182"/>
      <c r="AT611" s="176" t="s">
        <v>195</v>
      </c>
      <c r="AU611" s="176" t="s">
        <v>90</v>
      </c>
      <c r="AV611" s="14" t="s">
        <v>90</v>
      </c>
      <c r="AW611" s="14" t="s">
        <v>30</v>
      </c>
      <c r="AX611" s="14" t="s">
        <v>75</v>
      </c>
      <c r="AY611" s="176" t="s">
        <v>187</v>
      </c>
    </row>
    <row r="612" spans="2:51" s="14" customFormat="1" ht="11.25">
      <c r="B612" s="175"/>
      <c r="D612" s="168" t="s">
        <v>195</v>
      </c>
      <c r="E612" s="176" t="s">
        <v>1</v>
      </c>
      <c r="F612" s="177" t="s">
        <v>463</v>
      </c>
      <c r="H612" s="178">
        <v>-3.6579999999999999</v>
      </c>
      <c r="I612" s="179"/>
      <c r="L612" s="175"/>
      <c r="M612" s="180"/>
      <c r="N612" s="181"/>
      <c r="O612" s="181"/>
      <c r="P612" s="181"/>
      <c r="Q612" s="181"/>
      <c r="R612" s="181"/>
      <c r="S612" s="181"/>
      <c r="T612" s="182"/>
      <c r="AT612" s="176" t="s">
        <v>195</v>
      </c>
      <c r="AU612" s="176" t="s">
        <v>90</v>
      </c>
      <c r="AV612" s="14" t="s">
        <v>90</v>
      </c>
      <c r="AW612" s="14" t="s">
        <v>30</v>
      </c>
      <c r="AX612" s="14" t="s">
        <v>75</v>
      </c>
      <c r="AY612" s="176" t="s">
        <v>187</v>
      </c>
    </row>
    <row r="613" spans="2:51" s="14" customFormat="1" ht="11.25">
      <c r="B613" s="175"/>
      <c r="D613" s="168" t="s">
        <v>195</v>
      </c>
      <c r="E613" s="176" t="s">
        <v>1</v>
      </c>
      <c r="F613" s="177" t="s">
        <v>473</v>
      </c>
      <c r="H613" s="178">
        <v>-0.72299999999999998</v>
      </c>
      <c r="I613" s="179"/>
      <c r="L613" s="175"/>
      <c r="M613" s="180"/>
      <c r="N613" s="181"/>
      <c r="O613" s="181"/>
      <c r="P613" s="181"/>
      <c r="Q613" s="181"/>
      <c r="R613" s="181"/>
      <c r="S613" s="181"/>
      <c r="T613" s="182"/>
      <c r="AT613" s="176" t="s">
        <v>195</v>
      </c>
      <c r="AU613" s="176" t="s">
        <v>90</v>
      </c>
      <c r="AV613" s="14" t="s">
        <v>90</v>
      </c>
      <c r="AW613" s="14" t="s">
        <v>30</v>
      </c>
      <c r="AX613" s="14" t="s">
        <v>75</v>
      </c>
      <c r="AY613" s="176" t="s">
        <v>187</v>
      </c>
    </row>
    <row r="614" spans="2:51" s="14" customFormat="1" ht="11.25">
      <c r="B614" s="175"/>
      <c r="D614" s="168" t="s">
        <v>195</v>
      </c>
      <c r="E614" s="176" t="s">
        <v>1</v>
      </c>
      <c r="F614" s="177" t="s">
        <v>474</v>
      </c>
      <c r="H614" s="178">
        <v>-3.36</v>
      </c>
      <c r="I614" s="179"/>
      <c r="L614" s="175"/>
      <c r="M614" s="180"/>
      <c r="N614" s="181"/>
      <c r="O614" s="181"/>
      <c r="P614" s="181"/>
      <c r="Q614" s="181"/>
      <c r="R614" s="181"/>
      <c r="S614" s="181"/>
      <c r="T614" s="182"/>
      <c r="AT614" s="176" t="s">
        <v>195</v>
      </c>
      <c r="AU614" s="176" t="s">
        <v>90</v>
      </c>
      <c r="AV614" s="14" t="s">
        <v>90</v>
      </c>
      <c r="AW614" s="14" t="s">
        <v>30</v>
      </c>
      <c r="AX614" s="14" t="s">
        <v>75</v>
      </c>
      <c r="AY614" s="176" t="s">
        <v>187</v>
      </c>
    </row>
    <row r="615" spans="2:51" s="14" customFormat="1" ht="11.25">
      <c r="B615" s="175"/>
      <c r="D615" s="168" t="s">
        <v>195</v>
      </c>
      <c r="E615" s="176" t="s">
        <v>1</v>
      </c>
      <c r="F615" s="177" t="s">
        <v>475</v>
      </c>
      <c r="H615" s="178">
        <v>-1.351</v>
      </c>
      <c r="I615" s="179"/>
      <c r="L615" s="175"/>
      <c r="M615" s="180"/>
      <c r="N615" s="181"/>
      <c r="O615" s="181"/>
      <c r="P615" s="181"/>
      <c r="Q615" s="181"/>
      <c r="R615" s="181"/>
      <c r="S615" s="181"/>
      <c r="T615" s="182"/>
      <c r="AT615" s="176" t="s">
        <v>195</v>
      </c>
      <c r="AU615" s="176" t="s">
        <v>90</v>
      </c>
      <c r="AV615" s="14" t="s">
        <v>90</v>
      </c>
      <c r="AW615" s="14" t="s">
        <v>30</v>
      </c>
      <c r="AX615" s="14" t="s">
        <v>75</v>
      </c>
      <c r="AY615" s="176" t="s">
        <v>187</v>
      </c>
    </row>
    <row r="616" spans="2:51" s="13" customFormat="1" ht="11.25">
      <c r="B616" s="167"/>
      <c r="D616" s="168" t="s">
        <v>195</v>
      </c>
      <c r="E616" s="169" t="s">
        <v>1</v>
      </c>
      <c r="F616" s="170" t="s">
        <v>796</v>
      </c>
      <c r="H616" s="169" t="s">
        <v>1</v>
      </c>
      <c r="I616" s="171"/>
      <c r="L616" s="167"/>
      <c r="M616" s="172"/>
      <c r="N616" s="173"/>
      <c r="O616" s="173"/>
      <c r="P616" s="173"/>
      <c r="Q616" s="173"/>
      <c r="R616" s="173"/>
      <c r="S616" s="173"/>
      <c r="T616" s="174"/>
      <c r="AT616" s="169" t="s">
        <v>195</v>
      </c>
      <c r="AU616" s="169" t="s">
        <v>90</v>
      </c>
      <c r="AV616" s="13" t="s">
        <v>83</v>
      </c>
      <c r="AW616" s="13" t="s">
        <v>30</v>
      </c>
      <c r="AX616" s="13" t="s">
        <v>75</v>
      </c>
      <c r="AY616" s="169" t="s">
        <v>187</v>
      </c>
    </row>
    <row r="617" spans="2:51" s="14" customFormat="1" ht="11.25">
      <c r="B617" s="175"/>
      <c r="D617" s="168" t="s">
        <v>195</v>
      </c>
      <c r="E617" s="176" t="s">
        <v>1</v>
      </c>
      <c r="F617" s="177" t="s">
        <v>797</v>
      </c>
      <c r="H617" s="178">
        <v>0.52800000000000002</v>
      </c>
      <c r="I617" s="179"/>
      <c r="L617" s="175"/>
      <c r="M617" s="180"/>
      <c r="N617" s="181"/>
      <c r="O617" s="181"/>
      <c r="P617" s="181"/>
      <c r="Q617" s="181"/>
      <c r="R617" s="181"/>
      <c r="S617" s="181"/>
      <c r="T617" s="182"/>
      <c r="AT617" s="176" t="s">
        <v>195</v>
      </c>
      <c r="AU617" s="176" t="s">
        <v>90</v>
      </c>
      <c r="AV617" s="14" t="s">
        <v>90</v>
      </c>
      <c r="AW617" s="14" t="s">
        <v>30</v>
      </c>
      <c r="AX617" s="14" t="s">
        <v>75</v>
      </c>
      <c r="AY617" s="176" t="s">
        <v>187</v>
      </c>
    </row>
    <row r="618" spans="2:51" s="14" customFormat="1" ht="11.25">
      <c r="B618" s="175"/>
      <c r="D618" s="168" t="s">
        <v>195</v>
      </c>
      <c r="E618" s="176" t="s">
        <v>1</v>
      </c>
      <c r="F618" s="177" t="s">
        <v>798</v>
      </c>
      <c r="H618" s="178">
        <v>1.976</v>
      </c>
      <c r="I618" s="179"/>
      <c r="L618" s="175"/>
      <c r="M618" s="180"/>
      <c r="N618" s="181"/>
      <c r="O618" s="181"/>
      <c r="P618" s="181"/>
      <c r="Q618" s="181"/>
      <c r="R618" s="181"/>
      <c r="S618" s="181"/>
      <c r="T618" s="182"/>
      <c r="AT618" s="176" t="s">
        <v>195</v>
      </c>
      <c r="AU618" s="176" t="s">
        <v>90</v>
      </c>
      <c r="AV618" s="14" t="s">
        <v>90</v>
      </c>
      <c r="AW618" s="14" t="s">
        <v>30</v>
      </c>
      <c r="AX618" s="14" t="s">
        <v>75</v>
      </c>
      <c r="AY618" s="176" t="s">
        <v>187</v>
      </c>
    </row>
    <row r="619" spans="2:51" s="14" customFormat="1" ht="11.25">
      <c r="B619" s="175"/>
      <c r="D619" s="168" t="s">
        <v>195</v>
      </c>
      <c r="E619" s="176" t="s">
        <v>1</v>
      </c>
      <c r="F619" s="177" t="s">
        <v>799</v>
      </c>
      <c r="H619" s="178">
        <v>0.61</v>
      </c>
      <c r="I619" s="179"/>
      <c r="L619" s="175"/>
      <c r="M619" s="180"/>
      <c r="N619" s="181"/>
      <c r="O619" s="181"/>
      <c r="P619" s="181"/>
      <c r="Q619" s="181"/>
      <c r="R619" s="181"/>
      <c r="S619" s="181"/>
      <c r="T619" s="182"/>
      <c r="AT619" s="176" t="s">
        <v>195</v>
      </c>
      <c r="AU619" s="176" t="s">
        <v>90</v>
      </c>
      <c r="AV619" s="14" t="s">
        <v>90</v>
      </c>
      <c r="AW619" s="14" t="s">
        <v>30</v>
      </c>
      <c r="AX619" s="14" t="s">
        <v>75</v>
      </c>
      <c r="AY619" s="176" t="s">
        <v>187</v>
      </c>
    </row>
    <row r="620" spans="2:51" s="14" customFormat="1" ht="11.25">
      <c r="B620" s="175"/>
      <c r="D620" s="168" t="s">
        <v>195</v>
      </c>
      <c r="E620" s="176" t="s">
        <v>1</v>
      </c>
      <c r="F620" s="177" t="s">
        <v>800</v>
      </c>
      <c r="H620" s="178">
        <v>1.36</v>
      </c>
      <c r="I620" s="179"/>
      <c r="L620" s="175"/>
      <c r="M620" s="180"/>
      <c r="N620" s="181"/>
      <c r="O620" s="181"/>
      <c r="P620" s="181"/>
      <c r="Q620" s="181"/>
      <c r="R620" s="181"/>
      <c r="S620" s="181"/>
      <c r="T620" s="182"/>
      <c r="AT620" s="176" t="s">
        <v>195</v>
      </c>
      <c r="AU620" s="176" t="s">
        <v>90</v>
      </c>
      <c r="AV620" s="14" t="s">
        <v>90</v>
      </c>
      <c r="AW620" s="14" t="s">
        <v>30</v>
      </c>
      <c r="AX620" s="14" t="s">
        <v>75</v>
      </c>
      <c r="AY620" s="176" t="s">
        <v>187</v>
      </c>
    </row>
    <row r="621" spans="2:51" s="14" customFormat="1" ht="11.25">
      <c r="B621" s="175"/>
      <c r="D621" s="168" t="s">
        <v>195</v>
      </c>
      <c r="E621" s="176" t="s">
        <v>1</v>
      </c>
      <c r="F621" s="177" t="s">
        <v>801</v>
      </c>
      <c r="H621" s="178">
        <v>0.501</v>
      </c>
      <c r="I621" s="179"/>
      <c r="L621" s="175"/>
      <c r="M621" s="180"/>
      <c r="N621" s="181"/>
      <c r="O621" s="181"/>
      <c r="P621" s="181"/>
      <c r="Q621" s="181"/>
      <c r="R621" s="181"/>
      <c r="S621" s="181"/>
      <c r="T621" s="182"/>
      <c r="AT621" s="176" t="s">
        <v>195</v>
      </c>
      <c r="AU621" s="176" t="s">
        <v>90</v>
      </c>
      <c r="AV621" s="14" t="s">
        <v>90</v>
      </c>
      <c r="AW621" s="14" t="s">
        <v>30</v>
      </c>
      <c r="AX621" s="14" t="s">
        <v>75</v>
      </c>
      <c r="AY621" s="176" t="s">
        <v>187</v>
      </c>
    </row>
    <row r="622" spans="2:51" s="14" customFormat="1" ht="11.25">
      <c r="B622" s="175"/>
      <c r="D622" s="168" t="s">
        <v>195</v>
      </c>
      <c r="E622" s="176" t="s">
        <v>1</v>
      </c>
      <c r="F622" s="177" t="s">
        <v>802</v>
      </c>
      <c r="H622" s="178">
        <v>0.157</v>
      </c>
      <c r="I622" s="179"/>
      <c r="L622" s="175"/>
      <c r="M622" s="180"/>
      <c r="N622" s="181"/>
      <c r="O622" s="181"/>
      <c r="P622" s="181"/>
      <c r="Q622" s="181"/>
      <c r="R622" s="181"/>
      <c r="S622" s="181"/>
      <c r="T622" s="182"/>
      <c r="AT622" s="176" t="s">
        <v>195</v>
      </c>
      <c r="AU622" s="176" t="s">
        <v>90</v>
      </c>
      <c r="AV622" s="14" t="s">
        <v>90</v>
      </c>
      <c r="AW622" s="14" t="s">
        <v>30</v>
      </c>
      <c r="AX622" s="14" t="s">
        <v>75</v>
      </c>
      <c r="AY622" s="176" t="s">
        <v>187</v>
      </c>
    </row>
    <row r="623" spans="2:51" s="14" customFormat="1" ht="11.25">
      <c r="B623" s="175"/>
      <c r="D623" s="168" t="s">
        <v>195</v>
      </c>
      <c r="E623" s="176" t="s">
        <v>1</v>
      </c>
      <c r="F623" s="177" t="s">
        <v>803</v>
      </c>
      <c r="H623" s="178">
        <v>0.316</v>
      </c>
      <c r="I623" s="179"/>
      <c r="L623" s="175"/>
      <c r="M623" s="180"/>
      <c r="N623" s="181"/>
      <c r="O623" s="181"/>
      <c r="P623" s="181"/>
      <c r="Q623" s="181"/>
      <c r="R623" s="181"/>
      <c r="S623" s="181"/>
      <c r="T623" s="182"/>
      <c r="AT623" s="176" t="s">
        <v>195</v>
      </c>
      <c r="AU623" s="176" t="s">
        <v>90</v>
      </c>
      <c r="AV623" s="14" t="s">
        <v>90</v>
      </c>
      <c r="AW623" s="14" t="s">
        <v>30</v>
      </c>
      <c r="AX623" s="14" t="s">
        <v>75</v>
      </c>
      <c r="AY623" s="176" t="s">
        <v>187</v>
      </c>
    </row>
    <row r="624" spans="2:51" s="14" customFormat="1" ht="11.25">
      <c r="B624" s="175"/>
      <c r="D624" s="168" t="s">
        <v>195</v>
      </c>
      <c r="E624" s="176" t="s">
        <v>1</v>
      </c>
      <c r="F624" s="177" t="s">
        <v>804</v>
      </c>
      <c r="H624" s="178">
        <v>0.71799999999999997</v>
      </c>
      <c r="I624" s="179"/>
      <c r="L624" s="175"/>
      <c r="M624" s="180"/>
      <c r="N624" s="181"/>
      <c r="O624" s="181"/>
      <c r="P624" s="181"/>
      <c r="Q624" s="181"/>
      <c r="R624" s="181"/>
      <c r="S624" s="181"/>
      <c r="T624" s="182"/>
      <c r="AT624" s="176" t="s">
        <v>195</v>
      </c>
      <c r="AU624" s="176" t="s">
        <v>90</v>
      </c>
      <c r="AV624" s="14" t="s">
        <v>90</v>
      </c>
      <c r="AW624" s="14" t="s">
        <v>30</v>
      </c>
      <c r="AX624" s="14" t="s">
        <v>75</v>
      </c>
      <c r="AY624" s="176" t="s">
        <v>187</v>
      </c>
    </row>
    <row r="625" spans="1:65" s="14" customFormat="1" ht="11.25">
      <c r="B625" s="175"/>
      <c r="D625" s="168" t="s">
        <v>195</v>
      </c>
      <c r="E625" s="176" t="s">
        <v>1</v>
      </c>
      <c r="F625" s="177" t="s">
        <v>805</v>
      </c>
      <c r="H625" s="178">
        <v>0.61799999999999999</v>
      </c>
      <c r="I625" s="179"/>
      <c r="L625" s="175"/>
      <c r="M625" s="180"/>
      <c r="N625" s="181"/>
      <c r="O625" s="181"/>
      <c r="P625" s="181"/>
      <c r="Q625" s="181"/>
      <c r="R625" s="181"/>
      <c r="S625" s="181"/>
      <c r="T625" s="182"/>
      <c r="AT625" s="176" t="s">
        <v>195</v>
      </c>
      <c r="AU625" s="176" t="s">
        <v>90</v>
      </c>
      <c r="AV625" s="14" t="s">
        <v>90</v>
      </c>
      <c r="AW625" s="14" t="s">
        <v>30</v>
      </c>
      <c r="AX625" s="14" t="s">
        <v>75</v>
      </c>
      <c r="AY625" s="176" t="s">
        <v>187</v>
      </c>
    </row>
    <row r="626" spans="1:65" s="14" customFormat="1" ht="11.25">
      <c r="B626" s="175"/>
      <c r="D626" s="168" t="s">
        <v>195</v>
      </c>
      <c r="E626" s="176" t="s">
        <v>1</v>
      </c>
      <c r="F626" s="177" t="s">
        <v>806</v>
      </c>
      <c r="H626" s="178">
        <v>0.68500000000000005</v>
      </c>
      <c r="I626" s="179"/>
      <c r="L626" s="175"/>
      <c r="M626" s="180"/>
      <c r="N626" s="181"/>
      <c r="O626" s="181"/>
      <c r="P626" s="181"/>
      <c r="Q626" s="181"/>
      <c r="R626" s="181"/>
      <c r="S626" s="181"/>
      <c r="T626" s="182"/>
      <c r="AT626" s="176" t="s">
        <v>195</v>
      </c>
      <c r="AU626" s="176" t="s">
        <v>90</v>
      </c>
      <c r="AV626" s="14" t="s">
        <v>90</v>
      </c>
      <c r="AW626" s="14" t="s">
        <v>30</v>
      </c>
      <c r="AX626" s="14" t="s">
        <v>75</v>
      </c>
      <c r="AY626" s="176" t="s">
        <v>187</v>
      </c>
    </row>
    <row r="627" spans="1:65" s="14" customFormat="1" ht="11.25">
      <c r="B627" s="175"/>
      <c r="D627" s="168" t="s">
        <v>195</v>
      </c>
      <c r="E627" s="176" t="s">
        <v>1</v>
      </c>
      <c r="F627" s="177" t="s">
        <v>807</v>
      </c>
      <c r="H627" s="178">
        <v>0.42499999999999999</v>
      </c>
      <c r="I627" s="179"/>
      <c r="L627" s="175"/>
      <c r="M627" s="180"/>
      <c r="N627" s="181"/>
      <c r="O627" s="181"/>
      <c r="P627" s="181"/>
      <c r="Q627" s="181"/>
      <c r="R627" s="181"/>
      <c r="S627" s="181"/>
      <c r="T627" s="182"/>
      <c r="AT627" s="176" t="s">
        <v>195</v>
      </c>
      <c r="AU627" s="176" t="s">
        <v>90</v>
      </c>
      <c r="AV627" s="14" t="s">
        <v>90</v>
      </c>
      <c r="AW627" s="14" t="s">
        <v>30</v>
      </c>
      <c r="AX627" s="14" t="s">
        <v>75</v>
      </c>
      <c r="AY627" s="176" t="s">
        <v>187</v>
      </c>
    </row>
    <row r="628" spans="1:65" s="14" customFormat="1" ht="11.25">
      <c r="B628" s="175"/>
      <c r="D628" s="168" t="s">
        <v>195</v>
      </c>
      <c r="E628" s="176" t="s">
        <v>1</v>
      </c>
      <c r="F628" s="177" t="s">
        <v>808</v>
      </c>
      <c r="H628" s="178">
        <v>0.30199999999999999</v>
      </c>
      <c r="I628" s="179"/>
      <c r="L628" s="175"/>
      <c r="M628" s="180"/>
      <c r="N628" s="181"/>
      <c r="O628" s="181"/>
      <c r="P628" s="181"/>
      <c r="Q628" s="181"/>
      <c r="R628" s="181"/>
      <c r="S628" s="181"/>
      <c r="T628" s="182"/>
      <c r="AT628" s="176" t="s">
        <v>195</v>
      </c>
      <c r="AU628" s="176" t="s">
        <v>90</v>
      </c>
      <c r="AV628" s="14" t="s">
        <v>90</v>
      </c>
      <c r="AW628" s="14" t="s">
        <v>30</v>
      </c>
      <c r="AX628" s="14" t="s">
        <v>75</v>
      </c>
      <c r="AY628" s="176" t="s">
        <v>187</v>
      </c>
    </row>
    <row r="629" spans="1:65" s="14" customFormat="1" ht="11.25">
      <c r="B629" s="175"/>
      <c r="D629" s="168" t="s">
        <v>195</v>
      </c>
      <c r="E629" s="176" t="s">
        <v>1</v>
      </c>
      <c r="F629" s="177" t="s">
        <v>809</v>
      </c>
      <c r="H629" s="178">
        <v>0.59</v>
      </c>
      <c r="I629" s="179"/>
      <c r="L629" s="175"/>
      <c r="M629" s="180"/>
      <c r="N629" s="181"/>
      <c r="O629" s="181"/>
      <c r="P629" s="181"/>
      <c r="Q629" s="181"/>
      <c r="R629" s="181"/>
      <c r="S629" s="181"/>
      <c r="T629" s="182"/>
      <c r="AT629" s="176" t="s">
        <v>195</v>
      </c>
      <c r="AU629" s="176" t="s">
        <v>90</v>
      </c>
      <c r="AV629" s="14" t="s">
        <v>90</v>
      </c>
      <c r="AW629" s="14" t="s">
        <v>30</v>
      </c>
      <c r="AX629" s="14" t="s">
        <v>75</v>
      </c>
      <c r="AY629" s="176" t="s">
        <v>187</v>
      </c>
    </row>
    <row r="630" spans="1:65" s="14" customFormat="1" ht="11.25">
      <c r="B630" s="175"/>
      <c r="D630" s="168" t="s">
        <v>195</v>
      </c>
      <c r="E630" s="176" t="s">
        <v>1</v>
      </c>
      <c r="F630" s="177" t="s">
        <v>810</v>
      </c>
      <c r="H630" s="178">
        <v>0.60499999999999998</v>
      </c>
      <c r="I630" s="179"/>
      <c r="L630" s="175"/>
      <c r="M630" s="180"/>
      <c r="N630" s="181"/>
      <c r="O630" s="181"/>
      <c r="P630" s="181"/>
      <c r="Q630" s="181"/>
      <c r="R630" s="181"/>
      <c r="S630" s="181"/>
      <c r="T630" s="182"/>
      <c r="AT630" s="176" t="s">
        <v>195</v>
      </c>
      <c r="AU630" s="176" t="s">
        <v>90</v>
      </c>
      <c r="AV630" s="14" t="s">
        <v>90</v>
      </c>
      <c r="AW630" s="14" t="s">
        <v>30</v>
      </c>
      <c r="AX630" s="14" t="s">
        <v>75</v>
      </c>
      <c r="AY630" s="176" t="s">
        <v>187</v>
      </c>
    </row>
    <row r="631" spans="1:65" s="14" customFormat="1" ht="11.25">
      <c r="B631" s="175"/>
      <c r="D631" s="168" t="s">
        <v>195</v>
      </c>
      <c r="E631" s="176" t="s">
        <v>1</v>
      </c>
      <c r="F631" s="177" t="s">
        <v>811</v>
      </c>
      <c r="H631" s="178">
        <v>0.497</v>
      </c>
      <c r="I631" s="179"/>
      <c r="L631" s="175"/>
      <c r="M631" s="180"/>
      <c r="N631" s="181"/>
      <c r="O631" s="181"/>
      <c r="P631" s="181"/>
      <c r="Q631" s="181"/>
      <c r="R631" s="181"/>
      <c r="S631" s="181"/>
      <c r="T631" s="182"/>
      <c r="AT631" s="176" t="s">
        <v>195</v>
      </c>
      <c r="AU631" s="176" t="s">
        <v>90</v>
      </c>
      <c r="AV631" s="14" t="s">
        <v>90</v>
      </c>
      <c r="AW631" s="14" t="s">
        <v>30</v>
      </c>
      <c r="AX631" s="14" t="s">
        <v>75</v>
      </c>
      <c r="AY631" s="176" t="s">
        <v>187</v>
      </c>
    </row>
    <row r="632" spans="1:65" s="14" customFormat="1" ht="11.25">
      <c r="B632" s="175"/>
      <c r="D632" s="168" t="s">
        <v>195</v>
      </c>
      <c r="E632" s="176" t="s">
        <v>1</v>
      </c>
      <c r="F632" s="177" t="s">
        <v>812</v>
      </c>
      <c r="H632" s="178">
        <v>2.964</v>
      </c>
      <c r="I632" s="179"/>
      <c r="L632" s="175"/>
      <c r="M632" s="180"/>
      <c r="N632" s="181"/>
      <c r="O632" s="181"/>
      <c r="P632" s="181"/>
      <c r="Q632" s="181"/>
      <c r="R632" s="181"/>
      <c r="S632" s="181"/>
      <c r="T632" s="182"/>
      <c r="AT632" s="176" t="s">
        <v>195</v>
      </c>
      <c r="AU632" s="176" t="s">
        <v>90</v>
      </c>
      <c r="AV632" s="14" t="s">
        <v>90</v>
      </c>
      <c r="AW632" s="14" t="s">
        <v>30</v>
      </c>
      <c r="AX632" s="14" t="s">
        <v>75</v>
      </c>
      <c r="AY632" s="176" t="s">
        <v>187</v>
      </c>
    </row>
    <row r="633" spans="1:65" s="14" customFormat="1" ht="11.25">
      <c r="B633" s="175"/>
      <c r="D633" s="168" t="s">
        <v>195</v>
      </c>
      <c r="E633" s="176" t="s">
        <v>1</v>
      </c>
      <c r="F633" s="177" t="s">
        <v>813</v>
      </c>
      <c r="H633" s="178">
        <v>0.86</v>
      </c>
      <c r="I633" s="179"/>
      <c r="L633" s="175"/>
      <c r="M633" s="180"/>
      <c r="N633" s="181"/>
      <c r="O633" s="181"/>
      <c r="P633" s="181"/>
      <c r="Q633" s="181"/>
      <c r="R633" s="181"/>
      <c r="S633" s="181"/>
      <c r="T633" s="182"/>
      <c r="AT633" s="176" t="s">
        <v>195</v>
      </c>
      <c r="AU633" s="176" t="s">
        <v>90</v>
      </c>
      <c r="AV633" s="14" t="s">
        <v>90</v>
      </c>
      <c r="AW633" s="14" t="s">
        <v>30</v>
      </c>
      <c r="AX633" s="14" t="s">
        <v>75</v>
      </c>
      <c r="AY633" s="176" t="s">
        <v>187</v>
      </c>
    </row>
    <row r="634" spans="1:65" s="14" customFormat="1" ht="11.25">
      <c r="B634" s="175"/>
      <c r="D634" s="168" t="s">
        <v>195</v>
      </c>
      <c r="E634" s="176" t="s">
        <v>1</v>
      </c>
      <c r="F634" s="177" t="s">
        <v>814</v>
      </c>
      <c r="H634" s="178">
        <v>0.71399999999999997</v>
      </c>
      <c r="I634" s="179"/>
      <c r="L634" s="175"/>
      <c r="M634" s="180"/>
      <c r="N634" s="181"/>
      <c r="O634" s="181"/>
      <c r="P634" s="181"/>
      <c r="Q634" s="181"/>
      <c r="R634" s="181"/>
      <c r="S634" s="181"/>
      <c r="T634" s="182"/>
      <c r="AT634" s="176" t="s">
        <v>195</v>
      </c>
      <c r="AU634" s="176" t="s">
        <v>90</v>
      </c>
      <c r="AV634" s="14" t="s">
        <v>90</v>
      </c>
      <c r="AW634" s="14" t="s">
        <v>30</v>
      </c>
      <c r="AX634" s="14" t="s">
        <v>75</v>
      </c>
      <c r="AY634" s="176" t="s">
        <v>187</v>
      </c>
    </row>
    <row r="635" spans="1:65" s="14" customFormat="1" ht="11.25">
      <c r="B635" s="175"/>
      <c r="D635" s="168" t="s">
        <v>195</v>
      </c>
      <c r="E635" s="176" t="s">
        <v>1</v>
      </c>
      <c r="F635" s="177" t="s">
        <v>815</v>
      </c>
      <c r="H635" s="178">
        <v>0.29699999999999999</v>
      </c>
      <c r="I635" s="179"/>
      <c r="L635" s="175"/>
      <c r="M635" s="180"/>
      <c r="N635" s="181"/>
      <c r="O635" s="181"/>
      <c r="P635" s="181"/>
      <c r="Q635" s="181"/>
      <c r="R635" s="181"/>
      <c r="S635" s="181"/>
      <c r="T635" s="182"/>
      <c r="AT635" s="176" t="s">
        <v>195</v>
      </c>
      <c r="AU635" s="176" t="s">
        <v>90</v>
      </c>
      <c r="AV635" s="14" t="s">
        <v>90</v>
      </c>
      <c r="AW635" s="14" t="s">
        <v>30</v>
      </c>
      <c r="AX635" s="14" t="s">
        <v>75</v>
      </c>
      <c r="AY635" s="176" t="s">
        <v>187</v>
      </c>
    </row>
    <row r="636" spans="1:65" s="14" customFormat="1" ht="11.25">
      <c r="B636" s="175"/>
      <c r="D636" s="168" t="s">
        <v>195</v>
      </c>
      <c r="E636" s="176" t="s">
        <v>1</v>
      </c>
      <c r="F636" s="177" t="s">
        <v>816</v>
      </c>
      <c r="H636" s="178">
        <v>0.81899999999999995</v>
      </c>
      <c r="I636" s="179"/>
      <c r="L636" s="175"/>
      <c r="M636" s="180"/>
      <c r="N636" s="181"/>
      <c r="O636" s="181"/>
      <c r="P636" s="181"/>
      <c r="Q636" s="181"/>
      <c r="R636" s="181"/>
      <c r="S636" s="181"/>
      <c r="T636" s="182"/>
      <c r="AT636" s="176" t="s">
        <v>195</v>
      </c>
      <c r="AU636" s="176" t="s">
        <v>90</v>
      </c>
      <c r="AV636" s="14" t="s">
        <v>90</v>
      </c>
      <c r="AW636" s="14" t="s">
        <v>30</v>
      </c>
      <c r="AX636" s="14" t="s">
        <v>75</v>
      </c>
      <c r="AY636" s="176" t="s">
        <v>187</v>
      </c>
    </row>
    <row r="637" spans="1:65" s="14" customFormat="1" ht="11.25">
      <c r="B637" s="175"/>
      <c r="D637" s="168" t="s">
        <v>195</v>
      </c>
      <c r="E637" s="176" t="s">
        <v>1</v>
      </c>
      <c r="F637" s="177" t="s">
        <v>817</v>
      </c>
      <c r="H637" s="178">
        <v>0.58499999999999996</v>
      </c>
      <c r="I637" s="179"/>
      <c r="L637" s="175"/>
      <c r="M637" s="180"/>
      <c r="N637" s="181"/>
      <c r="O637" s="181"/>
      <c r="P637" s="181"/>
      <c r="Q637" s="181"/>
      <c r="R637" s="181"/>
      <c r="S637" s="181"/>
      <c r="T637" s="182"/>
      <c r="AT637" s="176" t="s">
        <v>195</v>
      </c>
      <c r="AU637" s="176" t="s">
        <v>90</v>
      </c>
      <c r="AV637" s="14" t="s">
        <v>90</v>
      </c>
      <c r="AW637" s="14" t="s">
        <v>30</v>
      </c>
      <c r="AX637" s="14" t="s">
        <v>75</v>
      </c>
      <c r="AY637" s="176" t="s">
        <v>187</v>
      </c>
    </row>
    <row r="638" spans="1:65" s="15" customFormat="1" ht="11.25">
      <c r="B638" s="183"/>
      <c r="D638" s="168" t="s">
        <v>195</v>
      </c>
      <c r="E638" s="184" t="s">
        <v>91</v>
      </c>
      <c r="F638" s="185" t="s">
        <v>231</v>
      </c>
      <c r="H638" s="186">
        <v>366.05799999999999</v>
      </c>
      <c r="I638" s="187"/>
      <c r="L638" s="183"/>
      <c r="M638" s="188"/>
      <c r="N638" s="189"/>
      <c r="O638" s="189"/>
      <c r="P638" s="189"/>
      <c r="Q638" s="189"/>
      <c r="R638" s="189"/>
      <c r="S638" s="189"/>
      <c r="T638" s="190"/>
      <c r="AT638" s="184" t="s">
        <v>195</v>
      </c>
      <c r="AU638" s="184" t="s">
        <v>90</v>
      </c>
      <c r="AV638" s="15" t="s">
        <v>193</v>
      </c>
      <c r="AW638" s="15" t="s">
        <v>30</v>
      </c>
      <c r="AX638" s="15" t="s">
        <v>83</v>
      </c>
      <c r="AY638" s="184" t="s">
        <v>187</v>
      </c>
    </row>
    <row r="639" spans="1:65" s="2" customFormat="1" ht="24.2" customHeight="1">
      <c r="A639" s="33"/>
      <c r="B639" s="152"/>
      <c r="C639" s="153" t="s">
        <v>818</v>
      </c>
      <c r="D639" s="153" t="s">
        <v>189</v>
      </c>
      <c r="E639" s="154" t="s">
        <v>819</v>
      </c>
      <c r="F639" s="155" t="s">
        <v>820</v>
      </c>
      <c r="G639" s="156" t="s">
        <v>192</v>
      </c>
      <c r="H639" s="157">
        <v>28.792999999999999</v>
      </c>
      <c r="I639" s="158"/>
      <c r="J639" s="157">
        <f>ROUND(I639*H639,3)</f>
        <v>0</v>
      </c>
      <c r="K639" s="159"/>
      <c r="L639" s="34"/>
      <c r="M639" s="160" t="s">
        <v>1</v>
      </c>
      <c r="N639" s="161" t="s">
        <v>41</v>
      </c>
      <c r="O639" s="62"/>
      <c r="P639" s="162">
        <f>O639*H639</f>
        <v>0</v>
      </c>
      <c r="Q639" s="162">
        <v>0</v>
      </c>
      <c r="R639" s="162">
        <f>Q639*H639</f>
        <v>0</v>
      </c>
      <c r="S639" s="162">
        <v>6.0999999999999999E-2</v>
      </c>
      <c r="T639" s="163">
        <f>S639*H639</f>
        <v>1.756373</v>
      </c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R639" s="164" t="s">
        <v>193</v>
      </c>
      <c r="AT639" s="164" t="s">
        <v>189</v>
      </c>
      <c r="AU639" s="164" t="s">
        <v>90</v>
      </c>
      <c r="AY639" s="18" t="s">
        <v>187</v>
      </c>
      <c r="BE639" s="165">
        <f>IF(N639="základná",J639,0)</f>
        <v>0</v>
      </c>
      <c r="BF639" s="165">
        <f>IF(N639="znížená",J639,0)</f>
        <v>0</v>
      </c>
      <c r="BG639" s="165">
        <f>IF(N639="zákl. prenesená",J639,0)</f>
        <v>0</v>
      </c>
      <c r="BH639" s="165">
        <f>IF(N639="zníž. prenesená",J639,0)</f>
        <v>0</v>
      </c>
      <c r="BI639" s="165">
        <f>IF(N639="nulová",J639,0)</f>
        <v>0</v>
      </c>
      <c r="BJ639" s="18" t="s">
        <v>90</v>
      </c>
      <c r="BK639" s="166">
        <f>ROUND(I639*H639,3)</f>
        <v>0</v>
      </c>
      <c r="BL639" s="18" t="s">
        <v>193</v>
      </c>
      <c r="BM639" s="164" t="s">
        <v>821</v>
      </c>
    </row>
    <row r="640" spans="1:65" s="13" customFormat="1" ht="11.25">
      <c r="B640" s="167"/>
      <c r="D640" s="168" t="s">
        <v>195</v>
      </c>
      <c r="E640" s="169" t="s">
        <v>1</v>
      </c>
      <c r="F640" s="170" t="s">
        <v>352</v>
      </c>
      <c r="H640" s="169" t="s">
        <v>1</v>
      </c>
      <c r="I640" s="171"/>
      <c r="L640" s="167"/>
      <c r="M640" s="172"/>
      <c r="N640" s="173"/>
      <c r="O640" s="173"/>
      <c r="P640" s="173"/>
      <c r="Q640" s="173"/>
      <c r="R640" s="173"/>
      <c r="S640" s="173"/>
      <c r="T640" s="174"/>
      <c r="AT640" s="169" t="s">
        <v>195</v>
      </c>
      <c r="AU640" s="169" t="s">
        <v>90</v>
      </c>
      <c r="AV640" s="13" t="s">
        <v>83</v>
      </c>
      <c r="AW640" s="13" t="s">
        <v>30</v>
      </c>
      <c r="AX640" s="13" t="s">
        <v>75</v>
      </c>
      <c r="AY640" s="169" t="s">
        <v>187</v>
      </c>
    </row>
    <row r="641" spans="1:65" s="14" customFormat="1" ht="11.25">
      <c r="B641" s="175"/>
      <c r="D641" s="168" t="s">
        <v>195</v>
      </c>
      <c r="E641" s="176" t="s">
        <v>1</v>
      </c>
      <c r="F641" s="177" t="s">
        <v>822</v>
      </c>
      <c r="H641" s="178">
        <v>28.792999999999999</v>
      </c>
      <c r="I641" s="179"/>
      <c r="L641" s="175"/>
      <c r="M641" s="180"/>
      <c r="N641" s="181"/>
      <c r="O641" s="181"/>
      <c r="P641" s="181"/>
      <c r="Q641" s="181"/>
      <c r="R641" s="181"/>
      <c r="S641" s="181"/>
      <c r="T641" s="182"/>
      <c r="AT641" s="176" t="s">
        <v>195</v>
      </c>
      <c r="AU641" s="176" t="s">
        <v>90</v>
      </c>
      <c r="AV641" s="14" t="s">
        <v>90</v>
      </c>
      <c r="AW641" s="14" t="s">
        <v>30</v>
      </c>
      <c r="AX641" s="14" t="s">
        <v>83</v>
      </c>
      <c r="AY641" s="176" t="s">
        <v>187</v>
      </c>
    </row>
    <row r="642" spans="1:65" s="2" customFormat="1" ht="24.2" customHeight="1">
      <c r="A642" s="33"/>
      <c r="B642" s="152"/>
      <c r="C642" s="153" t="s">
        <v>823</v>
      </c>
      <c r="D642" s="153" t="s">
        <v>189</v>
      </c>
      <c r="E642" s="154" t="s">
        <v>824</v>
      </c>
      <c r="F642" s="155" t="s">
        <v>825</v>
      </c>
      <c r="G642" s="156" t="s">
        <v>192</v>
      </c>
      <c r="H642" s="157">
        <v>24.853999999999999</v>
      </c>
      <c r="I642" s="158"/>
      <c r="J642" s="157">
        <f>ROUND(I642*H642,3)</f>
        <v>0</v>
      </c>
      <c r="K642" s="159"/>
      <c r="L642" s="34"/>
      <c r="M642" s="160" t="s">
        <v>1</v>
      </c>
      <c r="N642" s="161" t="s">
        <v>41</v>
      </c>
      <c r="O642" s="62"/>
      <c r="P642" s="162">
        <f>O642*H642</f>
        <v>0</v>
      </c>
      <c r="Q642" s="162">
        <v>0</v>
      </c>
      <c r="R642" s="162">
        <f>Q642*H642</f>
        <v>0</v>
      </c>
      <c r="S642" s="162">
        <v>0.05</v>
      </c>
      <c r="T642" s="163">
        <f>S642*H642</f>
        <v>1.2427000000000001</v>
      </c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R642" s="164" t="s">
        <v>193</v>
      </c>
      <c r="AT642" s="164" t="s">
        <v>189</v>
      </c>
      <c r="AU642" s="164" t="s">
        <v>90</v>
      </c>
      <c r="AY642" s="18" t="s">
        <v>187</v>
      </c>
      <c r="BE642" s="165">
        <f>IF(N642="základná",J642,0)</f>
        <v>0</v>
      </c>
      <c r="BF642" s="165">
        <f>IF(N642="znížená",J642,0)</f>
        <v>0</v>
      </c>
      <c r="BG642" s="165">
        <f>IF(N642="zákl. prenesená",J642,0)</f>
        <v>0</v>
      </c>
      <c r="BH642" s="165">
        <f>IF(N642="zníž. prenesená",J642,0)</f>
        <v>0</v>
      </c>
      <c r="BI642" s="165">
        <f>IF(N642="nulová",J642,0)</f>
        <v>0</v>
      </c>
      <c r="BJ642" s="18" t="s">
        <v>90</v>
      </c>
      <c r="BK642" s="166">
        <f>ROUND(I642*H642,3)</f>
        <v>0</v>
      </c>
      <c r="BL642" s="18" t="s">
        <v>193</v>
      </c>
      <c r="BM642" s="164" t="s">
        <v>826</v>
      </c>
    </row>
    <row r="643" spans="1:65" s="13" customFormat="1" ht="11.25">
      <c r="B643" s="167"/>
      <c r="D643" s="168" t="s">
        <v>195</v>
      </c>
      <c r="E643" s="169" t="s">
        <v>1</v>
      </c>
      <c r="F643" s="170" t="s">
        <v>827</v>
      </c>
      <c r="H643" s="169" t="s">
        <v>1</v>
      </c>
      <c r="I643" s="171"/>
      <c r="L643" s="167"/>
      <c r="M643" s="172"/>
      <c r="N643" s="173"/>
      <c r="O643" s="173"/>
      <c r="P643" s="173"/>
      <c r="Q643" s="173"/>
      <c r="R643" s="173"/>
      <c r="S643" s="173"/>
      <c r="T643" s="174"/>
      <c r="AT643" s="169" t="s">
        <v>195</v>
      </c>
      <c r="AU643" s="169" t="s">
        <v>90</v>
      </c>
      <c r="AV643" s="13" t="s">
        <v>83</v>
      </c>
      <c r="AW643" s="13" t="s">
        <v>30</v>
      </c>
      <c r="AX643" s="13" t="s">
        <v>75</v>
      </c>
      <c r="AY643" s="169" t="s">
        <v>187</v>
      </c>
    </row>
    <row r="644" spans="1:65" s="14" customFormat="1" ht="11.25">
      <c r="B644" s="175"/>
      <c r="D644" s="168" t="s">
        <v>195</v>
      </c>
      <c r="E644" s="176" t="s">
        <v>1</v>
      </c>
      <c r="F644" s="177" t="s">
        <v>440</v>
      </c>
      <c r="H644" s="178">
        <v>6.6840000000000002</v>
      </c>
      <c r="I644" s="179"/>
      <c r="L644" s="175"/>
      <c r="M644" s="180"/>
      <c r="N644" s="181"/>
      <c r="O644" s="181"/>
      <c r="P644" s="181"/>
      <c r="Q644" s="181"/>
      <c r="R644" s="181"/>
      <c r="S644" s="181"/>
      <c r="T644" s="182"/>
      <c r="AT644" s="176" t="s">
        <v>195</v>
      </c>
      <c r="AU644" s="176" t="s">
        <v>90</v>
      </c>
      <c r="AV644" s="14" t="s">
        <v>90</v>
      </c>
      <c r="AW644" s="14" t="s">
        <v>30</v>
      </c>
      <c r="AX644" s="14" t="s">
        <v>75</v>
      </c>
      <c r="AY644" s="176" t="s">
        <v>187</v>
      </c>
    </row>
    <row r="645" spans="1:65" s="14" customFormat="1" ht="11.25">
      <c r="B645" s="175"/>
      <c r="D645" s="168" t="s">
        <v>195</v>
      </c>
      <c r="E645" s="176" t="s">
        <v>1</v>
      </c>
      <c r="F645" s="177" t="s">
        <v>441</v>
      </c>
      <c r="H645" s="178">
        <v>6.5640000000000001</v>
      </c>
      <c r="I645" s="179"/>
      <c r="L645" s="175"/>
      <c r="M645" s="180"/>
      <c r="N645" s="181"/>
      <c r="O645" s="181"/>
      <c r="P645" s="181"/>
      <c r="Q645" s="181"/>
      <c r="R645" s="181"/>
      <c r="S645" s="181"/>
      <c r="T645" s="182"/>
      <c r="AT645" s="176" t="s">
        <v>195</v>
      </c>
      <c r="AU645" s="176" t="s">
        <v>90</v>
      </c>
      <c r="AV645" s="14" t="s">
        <v>90</v>
      </c>
      <c r="AW645" s="14" t="s">
        <v>30</v>
      </c>
      <c r="AX645" s="14" t="s">
        <v>75</v>
      </c>
      <c r="AY645" s="176" t="s">
        <v>187</v>
      </c>
    </row>
    <row r="646" spans="1:65" s="14" customFormat="1" ht="11.25">
      <c r="B646" s="175"/>
      <c r="D646" s="168" t="s">
        <v>195</v>
      </c>
      <c r="E646" s="176" t="s">
        <v>1</v>
      </c>
      <c r="F646" s="177" t="s">
        <v>442</v>
      </c>
      <c r="H646" s="178">
        <v>6.6840000000000002</v>
      </c>
      <c r="I646" s="179"/>
      <c r="L646" s="175"/>
      <c r="M646" s="180"/>
      <c r="N646" s="181"/>
      <c r="O646" s="181"/>
      <c r="P646" s="181"/>
      <c r="Q646" s="181"/>
      <c r="R646" s="181"/>
      <c r="S646" s="181"/>
      <c r="T646" s="182"/>
      <c r="AT646" s="176" t="s">
        <v>195</v>
      </c>
      <c r="AU646" s="176" t="s">
        <v>90</v>
      </c>
      <c r="AV646" s="14" t="s">
        <v>90</v>
      </c>
      <c r="AW646" s="14" t="s">
        <v>30</v>
      </c>
      <c r="AX646" s="14" t="s">
        <v>75</v>
      </c>
      <c r="AY646" s="176" t="s">
        <v>187</v>
      </c>
    </row>
    <row r="647" spans="1:65" s="14" customFormat="1" ht="11.25">
      <c r="B647" s="175"/>
      <c r="D647" s="168" t="s">
        <v>195</v>
      </c>
      <c r="E647" s="176" t="s">
        <v>1</v>
      </c>
      <c r="F647" s="177" t="s">
        <v>828</v>
      </c>
      <c r="H647" s="178">
        <v>3.4220000000000002</v>
      </c>
      <c r="I647" s="179"/>
      <c r="L647" s="175"/>
      <c r="M647" s="180"/>
      <c r="N647" s="181"/>
      <c r="O647" s="181"/>
      <c r="P647" s="181"/>
      <c r="Q647" s="181"/>
      <c r="R647" s="181"/>
      <c r="S647" s="181"/>
      <c r="T647" s="182"/>
      <c r="AT647" s="176" t="s">
        <v>195</v>
      </c>
      <c r="AU647" s="176" t="s">
        <v>90</v>
      </c>
      <c r="AV647" s="14" t="s">
        <v>90</v>
      </c>
      <c r="AW647" s="14" t="s">
        <v>30</v>
      </c>
      <c r="AX647" s="14" t="s">
        <v>75</v>
      </c>
      <c r="AY647" s="176" t="s">
        <v>187</v>
      </c>
    </row>
    <row r="648" spans="1:65" s="14" customFormat="1" ht="11.25">
      <c r="B648" s="175"/>
      <c r="D648" s="168" t="s">
        <v>195</v>
      </c>
      <c r="E648" s="176" t="s">
        <v>1</v>
      </c>
      <c r="F648" s="177" t="s">
        <v>829</v>
      </c>
      <c r="H648" s="178">
        <v>1.5</v>
      </c>
      <c r="I648" s="179"/>
      <c r="L648" s="175"/>
      <c r="M648" s="180"/>
      <c r="N648" s="181"/>
      <c r="O648" s="181"/>
      <c r="P648" s="181"/>
      <c r="Q648" s="181"/>
      <c r="R648" s="181"/>
      <c r="S648" s="181"/>
      <c r="T648" s="182"/>
      <c r="AT648" s="176" t="s">
        <v>195</v>
      </c>
      <c r="AU648" s="176" t="s">
        <v>90</v>
      </c>
      <c r="AV648" s="14" t="s">
        <v>90</v>
      </c>
      <c r="AW648" s="14" t="s">
        <v>30</v>
      </c>
      <c r="AX648" s="14" t="s">
        <v>75</v>
      </c>
      <c r="AY648" s="176" t="s">
        <v>187</v>
      </c>
    </row>
    <row r="649" spans="1:65" s="15" customFormat="1" ht="11.25">
      <c r="B649" s="183"/>
      <c r="D649" s="168" t="s">
        <v>195</v>
      </c>
      <c r="E649" s="184" t="s">
        <v>1</v>
      </c>
      <c r="F649" s="185" t="s">
        <v>231</v>
      </c>
      <c r="H649" s="186">
        <v>24.853999999999999</v>
      </c>
      <c r="I649" s="187"/>
      <c r="L649" s="183"/>
      <c r="M649" s="188"/>
      <c r="N649" s="189"/>
      <c r="O649" s="189"/>
      <c r="P649" s="189"/>
      <c r="Q649" s="189"/>
      <c r="R649" s="189"/>
      <c r="S649" s="189"/>
      <c r="T649" s="190"/>
      <c r="AT649" s="184" t="s">
        <v>195</v>
      </c>
      <c r="AU649" s="184" t="s">
        <v>90</v>
      </c>
      <c r="AV649" s="15" t="s">
        <v>193</v>
      </c>
      <c r="AW649" s="15" t="s">
        <v>30</v>
      </c>
      <c r="AX649" s="15" t="s">
        <v>83</v>
      </c>
      <c r="AY649" s="184" t="s">
        <v>187</v>
      </c>
    </row>
    <row r="650" spans="1:65" s="2" customFormat="1" ht="37.9" customHeight="1">
      <c r="A650" s="33"/>
      <c r="B650" s="152"/>
      <c r="C650" s="153" t="s">
        <v>830</v>
      </c>
      <c r="D650" s="153" t="s">
        <v>189</v>
      </c>
      <c r="E650" s="154" t="s">
        <v>831</v>
      </c>
      <c r="F650" s="155" t="s">
        <v>832</v>
      </c>
      <c r="G650" s="156" t="s">
        <v>192</v>
      </c>
      <c r="H650" s="157">
        <v>18.722999999999999</v>
      </c>
      <c r="I650" s="158"/>
      <c r="J650" s="157">
        <f>ROUND(I650*H650,3)</f>
        <v>0</v>
      </c>
      <c r="K650" s="159"/>
      <c r="L650" s="34"/>
      <c r="M650" s="160" t="s">
        <v>1</v>
      </c>
      <c r="N650" s="161" t="s">
        <v>41</v>
      </c>
      <c r="O650" s="62"/>
      <c r="P650" s="162">
        <f>O650*H650</f>
        <v>0</v>
      </c>
      <c r="Q650" s="162">
        <v>0</v>
      </c>
      <c r="R650" s="162">
        <f>Q650*H650</f>
        <v>0</v>
      </c>
      <c r="S650" s="162">
        <v>1.8409999999999999E-2</v>
      </c>
      <c r="T650" s="163">
        <f>S650*H650</f>
        <v>0.34469042999999999</v>
      </c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R650" s="164" t="s">
        <v>193</v>
      </c>
      <c r="AT650" s="164" t="s">
        <v>189</v>
      </c>
      <c r="AU650" s="164" t="s">
        <v>90</v>
      </c>
      <c r="AY650" s="18" t="s">
        <v>187</v>
      </c>
      <c r="BE650" s="165">
        <f>IF(N650="základná",J650,0)</f>
        <v>0</v>
      </c>
      <c r="BF650" s="165">
        <f>IF(N650="znížená",J650,0)</f>
        <v>0</v>
      </c>
      <c r="BG650" s="165">
        <f>IF(N650="zákl. prenesená",J650,0)</f>
        <v>0</v>
      </c>
      <c r="BH650" s="165">
        <f>IF(N650="zníž. prenesená",J650,0)</f>
        <v>0</v>
      </c>
      <c r="BI650" s="165">
        <f>IF(N650="nulová",J650,0)</f>
        <v>0</v>
      </c>
      <c r="BJ650" s="18" t="s">
        <v>90</v>
      </c>
      <c r="BK650" s="166">
        <f>ROUND(I650*H650,3)</f>
        <v>0</v>
      </c>
      <c r="BL650" s="18" t="s">
        <v>193</v>
      </c>
      <c r="BM650" s="164" t="s">
        <v>833</v>
      </c>
    </row>
    <row r="651" spans="1:65" s="13" customFormat="1" ht="11.25">
      <c r="B651" s="167"/>
      <c r="D651" s="168" t="s">
        <v>195</v>
      </c>
      <c r="E651" s="169" t="s">
        <v>1</v>
      </c>
      <c r="F651" s="170" t="s">
        <v>834</v>
      </c>
      <c r="H651" s="169" t="s">
        <v>1</v>
      </c>
      <c r="I651" s="171"/>
      <c r="L651" s="167"/>
      <c r="M651" s="172"/>
      <c r="N651" s="173"/>
      <c r="O651" s="173"/>
      <c r="P651" s="173"/>
      <c r="Q651" s="173"/>
      <c r="R651" s="173"/>
      <c r="S651" s="173"/>
      <c r="T651" s="174"/>
      <c r="AT651" s="169" t="s">
        <v>195</v>
      </c>
      <c r="AU651" s="169" t="s">
        <v>90</v>
      </c>
      <c r="AV651" s="13" t="s">
        <v>83</v>
      </c>
      <c r="AW651" s="13" t="s">
        <v>30</v>
      </c>
      <c r="AX651" s="13" t="s">
        <v>75</v>
      </c>
      <c r="AY651" s="169" t="s">
        <v>187</v>
      </c>
    </row>
    <row r="652" spans="1:65" s="14" customFormat="1" ht="11.25">
      <c r="B652" s="175"/>
      <c r="D652" s="168" t="s">
        <v>195</v>
      </c>
      <c r="E652" s="176" t="s">
        <v>1</v>
      </c>
      <c r="F652" s="177" t="s">
        <v>835</v>
      </c>
      <c r="H652" s="178">
        <v>3.1</v>
      </c>
      <c r="I652" s="179"/>
      <c r="L652" s="175"/>
      <c r="M652" s="180"/>
      <c r="N652" s="181"/>
      <c r="O652" s="181"/>
      <c r="P652" s="181"/>
      <c r="Q652" s="181"/>
      <c r="R652" s="181"/>
      <c r="S652" s="181"/>
      <c r="T652" s="182"/>
      <c r="AT652" s="176" t="s">
        <v>195</v>
      </c>
      <c r="AU652" s="176" t="s">
        <v>90</v>
      </c>
      <c r="AV652" s="14" t="s">
        <v>90</v>
      </c>
      <c r="AW652" s="14" t="s">
        <v>30</v>
      </c>
      <c r="AX652" s="14" t="s">
        <v>75</v>
      </c>
      <c r="AY652" s="176" t="s">
        <v>187</v>
      </c>
    </row>
    <row r="653" spans="1:65" s="14" customFormat="1" ht="11.25">
      <c r="B653" s="175"/>
      <c r="D653" s="168" t="s">
        <v>195</v>
      </c>
      <c r="E653" s="176" t="s">
        <v>1</v>
      </c>
      <c r="F653" s="177" t="s">
        <v>836</v>
      </c>
      <c r="H653" s="178">
        <v>14.62</v>
      </c>
      <c r="I653" s="179"/>
      <c r="L653" s="175"/>
      <c r="M653" s="180"/>
      <c r="N653" s="181"/>
      <c r="O653" s="181"/>
      <c r="P653" s="181"/>
      <c r="Q653" s="181"/>
      <c r="R653" s="181"/>
      <c r="S653" s="181"/>
      <c r="T653" s="182"/>
      <c r="AT653" s="176" t="s">
        <v>195</v>
      </c>
      <c r="AU653" s="176" t="s">
        <v>90</v>
      </c>
      <c r="AV653" s="14" t="s">
        <v>90</v>
      </c>
      <c r="AW653" s="14" t="s">
        <v>30</v>
      </c>
      <c r="AX653" s="14" t="s">
        <v>75</v>
      </c>
      <c r="AY653" s="176" t="s">
        <v>187</v>
      </c>
    </row>
    <row r="654" spans="1:65" s="14" customFormat="1" ht="11.25">
      <c r="B654" s="175"/>
      <c r="D654" s="168" t="s">
        <v>195</v>
      </c>
      <c r="E654" s="176" t="s">
        <v>1</v>
      </c>
      <c r="F654" s="177" t="s">
        <v>837</v>
      </c>
      <c r="H654" s="178">
        <v>1.0029999999999999</v>
      </c>
      <c r="I654" s="179"/>
      <c r="L654" s="175"/>
      <c r="M654" s="180"/>
      <c r="N654" s="181"/>
      <c r="O654" s="181"/>
      <c r="P654" s="181"/>
      <c r="Q654" s="181"/>
      <c r="R654" s="181"/>
      <c r="S654" s="181"/>
      <c r="T654" s="182"/>
      <c r="AT654" s="176" t="s">
        <v>195</v>
      </c>
      <c r="AU654" s="176" t="s">
        <v>90</v>
      </c>
      <c r="AV654" s="14" t="s">
        <v>90</v>
      </c>
      <c r="AW654" s="14" t="s">
        <v>30</v>
      </c>
      <c r="AX654" s="14" t="s">
        <v>75</v>
      </c>
      <c r="AY654" s="176" t="s">
        <v>187</v>
      </c>
    </row>
    <row r="655" spans="1:65" s="15" customFormat="1" ht="11.25">
      <c r="B655" s="183"/>
      <c r="D655" s="168" t="s">
        <v>195</v>
      </c>
      <c r="E655" s="184" t="s">
        <v>1</v>
      </c>
      <c r="F655" s="185" t="s">
        <v>231</v>
      </c>
      <c r="H655" s="186">
        <v>18.722999999999999</v>
      </c>
      <c r="I655" s="187"/>
      <c r="L655" s="183"/>
      <c r="M655" s="188"/>
      <c r="N655" s="189"/>
      <c r="O655" s="189"/>
      <c r="P655" s="189"/>
      <c r="Q655" s="189"/>
      <c r="R655" s="189"/>
      <c r="S655" s="189"/>
      <c r="T655" s="190"/>
      <c r="AT655" s="184" t="s">
        <v>195</v>
      </c>
      <c r="AU655" s="184" t="s">
        <v>90</v>
      </c>
      <c r="AV655" s="15" t="s">
        <v>193</v>
      </c>
      <c r="AW655" s="15" t="s">
        <v>30</v>
      </c>
      <c r="AX655" s="15" t="s">
        <v>83</v>
      </c>
      <c r="AY655" s="184" t="s">
        <v>187</v>
      </c>
    </row>
    <row r="656" spans="1:65" s="2" customFormat="1" ht="33" customHeight="1">
      <c r="A656" s="33"/>
      <c r="B656" s="152"/>
      <c r="C656" s="153" t="s">
        <v>838</v>
      </c>
      <c r="D656" s="153" t="s">
        <v>189</v>
      </c>
      <c r="E656" s="154" t="s">
        <v>839</v>
      </c>
      <c r="F656" s="155" t="s">
        <v>840</v>
      </c>
      <c r="G656" s="156" t="s">
        <v>250</v>
      </c>
      <c r="H656" s="157">
        <v>381.78</v>
      </c>
      <c r="I656" s="158"/>
      <c r="J656" s="157">
        <f>ROUND(I656*H656,3)</f>
        <v>0</v>
      </c>
      <c r="K656" s="159"/>
      <c r="L656" s="34"/>
      <c r="M656" s="160" t="s">
        <v>1</v>
      </c>
      <c r="N656" s="161" t="s">
        <v>41</v>
      </c>
      <c r="O656" s="62"/>
      <c r="P656" s="162">
        <f>O656*H656</f>
        <v>0</v>
      </c>
      <c r="Q656" s="162">
        <v>0</v>
      </c>
      <c r="R656" s="162">
        <f>Q656*H656</f>
        <v>0</v>
      </c>
      <c r="S656" s="162">
        <v>0</v>
      </c>
      <c r="T656" s="163">
        <f>S656*H656</f>
        <v>0</v>
      </c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R656" s="164" t="s">
        <v>193</v>
      </c>
      <c r="AT656" s="164" t="s">
        <v>189</v>
      </c>
      <c r="AU656" s="164" t="s">
        <v>90</v>
      </c>
      <c r="AY656" s="18" t="s">
        <v>187</v>
      </c>
      <c r="BE656" s="165">
        <f>IF(N656="základná",J656,0)</f>
        <v>0</v>
      </c>
      <c r="BF656" s="165">
        <f>IF(N656="znížená",J656,0)</f>
        <v>0</v>
      </c>
      <c r="BG656" s="165">
        <f>IF(N656="zákl. prenesená",J656,0)</f>
        <v>0</v>
      </c>
      <c r="BH656" s="165">
        <f>IF(N656="zníž. prenesená",J656,0)</f>
        <v>0</v>
      </c>
      <c r="BI656" s="165">
        <f>IF(N656="nulová",J656,0)</f>
        <v>0</v>
      </c>
      <c r="BJ656" s="18" t="s">
        <v>90</v>
      </c>
      <c r="BK656" s="166">
        <f>ROUND(I656*H656,3)</f>
        <v>0</v>
      </c>
      <c r="BL656" s="18" t="s">
        <v>193</v>
      </c>
      <c r="BM656" s="164" t="s">
        <v>841</v>
      </c>
    </row>
    <row r="657" spans="1:65" s="14" customFormat="1" ht="11.25">
      <c r="B657" s="175"/>
      <c r="D657" s="168" t="s">
        <v>195</v>
      </c>
      <c r="F657" s="177" t="s">
        <v>842</v>
      </c>
      <c r="H657" s="178">
        <v>381.78</v>
      </c>
      <c r="I657" s="179"/>
      <c r="L657" s="175"/>
      <c r="M657" s="180"/>
      <c r="N657" s="181"/>
      <c r="O657" s="181"/>
      <c r="P657" s="181"/>
      <c r="Q657" s="181"/>
      <c r="R657" s="181"/>
      <c r="S657" s="181"/>
      <c r="T657" s="182"/>
      <c r="AT657" s="176" t="s">
        <v>195</v>
      </c>
      <c r="AU657" s="176" t="s">
        <v>90</v>
      </c>
      <c r="AV657" s="14" t="s">
        <v>90</v>
      </c>
      <c r="AW657" s="14" t="s">
        <v>3</v>
      </c>
      <c r="AX657" s="14" t="s">
        <v>83</v>
      </c>
      <c r="AY657" s="176" t="s">
        <v>187</v>
      </c>
    </row>
    <row r="658" spans="1:65" s="2" customFormat="1" ht="21.75" customHeight="1">
      <c r="A658" s="33"/>
      <c r="B658" s="152"/>
      <c r="C658" s="153" t="s">
        <v>843</v>
      </c>
      <c r="D658" s="153" t="s">
        <v>189</v>
      </c>
      <c r="E658" s="154" t="s">
        <v>844</v>
      </c>
      <c r="F658" s="155" t="s">
        <v>845</v>
      </c>
      <c r="G658" s="156" t="s">
        <v>250</v>
      </c>
      <c r="H658" s="157">
        <v>190.89</v>
      </c>
      <c r="I658" s="158"/>
      <c r="J658" s="157">
        <f>ROUND(I658*H658,3)</f>
        <v>0</v>
      </c>
      <c r="K658" s="159"/>
      <c r="L658" s="34"/>
      <c r="M658" s="160" t="s">
        <v>1</v>
      </c>
      <c r="N658" s="161" t="s">
        <v>41</v>
      </c>
      <c r="O658" s="62"/>
      <c r="P658" s="162">
        <f>O658*H658</f>
        <v>0</v>
      </c>
      <c r="Q658" s="162">
        <v>0</v>
      </c>
      <c r="R658" s="162">
        <f>Q658*H658</f>
        <v>0</v>
      </c>
      <c r="S658" s="162">
        <v>0</v>
      </c>
      <c r="T658" s="163">
        <f>S658*H658</f>
        <v>0</v>
      </c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R658" s="164" t="s">
        <v>193</v>
      </c>
      <c r="AT658" s="164" t="s">
        <v>189</v>
      </c>
      <c r="AU658" s="164" t="s">
        <v>90</v>
      </c>
      <c r="AY658" s="18" t="s">
        <v>187</v>
      </c>
      <c r="BE658" s="165">
        <f>IF(N658="základná",J658,0)</f>
        <v>0</v>
      </c>
      <c r="BF658" s="165">
        <f>IF(N658="znížená",J658,0)</f>
        <v>0</v>
      </c>
      <c r="BG658" s="165">
        <f>IF(N658="zákl. prenesená",J658,0)</f>
        <v>0</v>
      </c>
      <c r="BH658" s="165">
        <f>IF(N658="zníž. prenesená",J658,0)</f>
        <v>0</v>
      </c>
      <c r="BI658" s="165">
        <f>IF(N658="nulová",J658,0)</f>
        <v>0</v>
      </c>
      <c r="BJ658" s="18" t="s">
        <v>90</v>
      </c>
      <c r="BK658" s="166">
        <f>ROUND(I658*H658,3)</f>
        <v>0</v>
      </c>
      <c r="BL658" s="18" t="s">
        <v>193</v>
      </c>
      <c r="BM658" s="164" t="s">
        <v>846</v>
      </c>
    </row>
    <row r="659" spans="1:65" s="2" customFormat="1" ht="24.2" customHeight="1">
      <c r="A659" s="33"/>
      <c r="B659" s="152"/>
      <c r="C659" s="153" t="s">
        <v>847</v>
      </c>
      <c r="D659" s="153" t="s">
        <v>189</v>
      </c>
      <c r="E659" s="154" t="s">
        <v>848</v>
      </c>
      <c r="F659" s="155" t="s">
        <v>849</v>
      </c>
      <c r="G659" s="156" t="s">
        <v>250</v>
      </c>
      <c r="H659" s="157">
        <v>1718.01</v>
      </c>
      <c r="I659" s="158"/>
      <c r="J659" s="157">
        <f>ROUND(I659*H659,3)</f>
        <v>0</v>
      </c>
      <c r="K659" s="159"/>
      <c r="L659" s="34"/>
      <c r="M659" s="160" t="s">
        <v>1</v>
      </c>
      <c r="N659" s="161" t="s">
        <v>41</v>
      </c>
      <c r="O659" s="62"/>
      <c r="P659" s="162">
        <f>O659*H659</f>
        <v>0</v>
      </c>
      <c r="Q659" s="162">
        <v>0</v>
      </c>
      <c r="R659" s="162">
        <f>Q659*H659</f>
        <v>0</v>
      </c>
      <c r="S659" s="162">
        <v>0</v>
      </c>
      <c r="T659" s="163">
        <f>S659*H659</f>
        <v>0</v>
      </c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R659" s="164" t="s">
        <v>193</v>
      </c>
      <c r="AT659" s="164" t="s">
        <v>189</v>
      </c>
      <c r="AU659" s="164" t="s">
        <v>90</v>
      </c>
      <c r="AY659" s="18" t="s">
        <v>187</v>
      </c>
      <c r="BE659" s="165">
        <f>IF(N659="základná",J659,0)</f>
        <v>0</v>
      </c>
      <c r="BF659" s="165">
        <f>IF(N659="znížená",J659,0)</f>
        <v>0</v>
      </c>
      <c r="BG659" s="165">
        <f>IF(N659="zákl. prenesená",J659,0)</f>
        <v>0</v>
      </c>
      <c r="BH659" s="165">
        <f>IF(N659="zníž. prenesená",J659,0)</f>
        <v>0</v>
      </c>
      <c r="BI659" s="165">
        <f>IF(N659="nulová",J659,0)</f>
        <v>0</v>
      </c>
      <c r="BJ659" s="18" t="s">
        <v>90</v>
      </c>
      <c r="BK659" s="166">
        <f>ROUND(I659*H659,3)</f>
        <v>0</v>
      </c>
      <c r="BL659" s="18" t="s">
        <v>193</v>
      </c>
      <c r="BM659" s="164" t="s">
        <v>850</v>
      </c>
    </row>
    <row r="660" spans="1:65" s="14" customFormat="1" ht="11.25">
      <c r="B660" s="175"/>
      <c r="D660" s="168" t="s">
        <v>195</v>
      </c>
      <c r="F660" s="177" t="s">
        <v>851</v>
      </c>
      <c r="H660" s="178">
        <v>1718.01</v>
      </c>
      <c r="I660" s="179"/>
      <c r="L660" s="175"/>
      <c r="M660" s="180"/>
      <c r="N660" s="181"/>
      <c r="O660" s="181"/>
      <c r="P660" s="181"/>
      <c r="Q660" s="181"/>
      <c r="R660" s="181"/>
      <c r="S660" s="181"/>
      <c r="T660" s="182"/>
      <c r="AT660" s="176" t="s">
        <v>195</v>
      </c>
      <c r="AU660" s="176" t="s">
        <v>90</v>
      </c>
      <c r="AV660" s="14" t="s">
        <v>90</v>
      </c>
      <c r="AW660" s="14" t="s">
        <v>3</v>
      </c>
      <c r="AX660" s="14" t="s">
        <v>83</v>
      </c>
      <c r="AY660" s="176" t="s">
        <v>187</v>
      </c>
    </row>
    <row r="661" spans="1:65" s="2" customFormat="1" ht="24.2" customHeight="1">
      <c r="A661" s="33"/>
      <c r="B661" s="152"/>
      <c r="C661" s="153" t="s">
        <v>852</v>
      </c>
      <c r="D661" s="153" t="s">
        <v>189</v>
      </c>
      <c r="E661" s="154" t="s">
        <v>853</v>
      </c>
      <c r="F661" s="155" t="s">
        <v>854</v>
      </c>
      <c r="G661" s="156" t="s">
        <v>250</v>
      </c>
      <c r="H661" s="157">
        <v>190.89</v>
      </c>
      <c r="I661" s="158"/>
      <c r="J661" s="157">
        <f>ROUND(I661*H661,3)</f>
        <v>0</v>
      </c>
      <c r="K661" s="159"/>
      <c r="L661" s="34"/>
      <c r="M661" s="160" t="s">
        <v>1</v>
      </c>
      <c r="N661" s="161" t="s">
        <v>41</v>
      </c>
      <c r="O661" s="62"/>
      <c r="P661" s="162">
        <f>O661*H661</f>
        <v>0</v>
      </c>
      <c r="Q661" s="162">
        <v>0</v>
      </c>
      <c r="R661" s="162">
        <f>Q661*H661</f>
        <v>0</v>
      </c>
      <c r="S661" s="162">
        <v>0</v>
      </c>
      <c r="T661" s="163">
        <f>S661*H661</f>
        <v>0</v>
      </c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R661" s="164" t="s">
        <v>193</v>
      </c>
      <c r="AT661" s="164" t="s">
        <v>189</v>
      </c>
      <c r="AU661" s="164" t="s">
        <v>90</v>
      </c>
      <c r="AY661" s="18" t="s">
        <v>187</v>
      </c>
      <c r="BE661" s="165">
        <f>IF(N661="základná",J661,0)</f>
        <v>0</v>
      </c>
      <c r="BF661" s="165">
        <f>IF(N661="znížená",J661,0)</f>
        <v>0</v>
      </c>
      <c r="BG661" s="165">
        <f>IF(N661="zákl. prenesená",J661,0)</f>
        <v>0</v>
      </c>
      <c r="BH661" s="165">
        <f>IF(N661="zníž. prenesená",J661,0)</f>
        <v>0</v>
      </c>
      <c r="BI661" s="165">
        <f>IF(N661="nulová",J661,0)</f>
        <v>0</v>
      </c>
      <c r="BJ661" s="18" t="s">
        <v>90</v>
      </c>
      <c r="BK661" s="166">
        <f>ROUND(I661*H661,3)</f>
        <v>0</v>
      </c>
      <c r="BL661" s="18" t="s">
        <v>193</v>
      </c>
      <c r="BM661" s="164" t="s">
        <v>855</v>
      </c>
    </row>
    <row r="662" spans="1:65" s="2" customFormat="1" ht="24.2" customHeight="1">
      <c r="A662" s="33"/>
      <c r="B662" s="152"/>
      <c r="C662" s="153" t="s">
        <v>856</v>
      </c>
      <c r="D662" s="153" t="s">
        <v>189</v>
      </c>
      <c r="E662" s="154" t="s">
        <v>857</v>
      </c>
      <c r="F662" s="155" t="s">
        <v>858</v>
      </c>
      <c r="G662" s="156" t="s">
        <v>250</v>
      </c>
      <c r="H662" s="157">
        <v>763.56</v>
      </c>
      <c r="I662" s="158"/>
      <c r="J662" s="157">
        <f>ROUND(I662*H662,3)</f>
        <v>0</v>
      </c>
      <c r="K662" s="159"/>
      <c r="L662" s="34"/>
      <c r="M662" s="160" t="s">
        <v>1</v>
      </c>
      <c r="N662" s="161" t="s">
        <v>41</v>
      </c>
      <c r="O662" s="62"/>
      <c r="P662" s="162">
        <f>O662*H662</f>
        <v>0</v>
      </c>
      <c r="Q662" s="162">
        <v>0</v>
      </c>
      <c r="R662" s="162">
        <f>Q662*H662</f>
        <v>0</v>
      </c>
      <c r="S662" s="162">
        <v>0</v>
      </c>
      <c r="T662" s="163">
        <f>S662*H662</f>
        <v>0</v>
      </c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R662" s="164" t="s">
        <v>193</v>
      </c>
      <c r="AT662" s="164" t="s">
        <v>189</v>
      </c>
      <c r="AU662" s="164" t="s">
        <v>90</v>
      </c>
      <c r="AY662" s="18" t="s">
        <v>187</v>
      </c>
      <c r="BE662" s="165">
        <f>IF(N662="základná",J662,0)</f>
        <v>0</v>
      </c>
      <c r="BF662" s="165">
        <f>IF(N662="znížená",J662,0)</f>
        <v>0</v>
      </c>
      <c r="BG662" s="165">
        <f>IF(N662="zákl. prenesená",J662,0)</f>
        <v>0</v>
      </c>
      <c r="BH662" s="165">
        <f>IF(N662="zníž. prenesená",J662,0)</f>
        <v>0</v>
      </c>
      <c r="BI662" s="165">
        <f>IF(N662="nulová",J662,0)</f>
        <v>0</v>
      </c>
      <c r="BJ662" s="18" t="s">
        <v>90</v>
      </c>
      <c r="BK662" s="166">
        <f>ROUND(I662*H662,3)</f>
        <v>0</v>
      </c>
      <c r="BL662" s="18" t="s">
        <v>193</v>
      </c>
      <c r="BM662" s="164" t="s">
        <v>859</v>
      </c>
    </row>
    <row r="663" spans="1:65" s="14" customFormat="1" ht="11.25">
      <c r="B663" s="175"/>
      <c r="D663" s="168" t="s">
        <v>195</v>
      </c>
      <c r="F663" s="177" t="s">
        <v>860</v>
      </c>
      <c r="H663" s="178">
        <v>763.56</v>
      </c>
      <c r="I663" s="179"/>
      <c r="L663" s="175"/>
      <c r="M663" s="180"/>
      <c r="N663" s="181"/>
      <c r="O663" s="181"/>
      <c r="P663" s="181"/>
      <c r="Q663" s="181"/>
      <c r="R663" s="181"/>
      <c r="S663" s="181"/>
      <c r="T663" s="182"/>
      <c r="AT663" s="176" t="s">
        <v>195</v>
      </c>
      <c r="AU663" s="176" t="s">
        <v>90</v>
      </c>
      <c r="AV663" s="14" t="s">
        <v>90</v>
      </c>
      <c r="AW663" s="14" t="s">
        <v>3</v>
      </c>
      <c r="AX663" s="14" t="s">
        <v>83</v>
      </c>
      <c r="AY663" s="176" t="s">
        <v>187</v>
      </c>
    </row>
    <row r="664" spans="1:65" s="2" customFormat="1" ht="24.2" customHeight="1">
      <c r="A664" s="33"/>
      <c r="B664" s="152"/>
      <c r="C664" s="153" t="s">
        <v>861</v>
      </c>
      <c r="D664" s="153" t="s">
        <v>189</v>
      </c>
      <c r="E664" s="154" t="s">
        <v>862</v>
      </c>
      <c r="F664" s="155" t="s">
        <v>863</v>
      </c>
      <c r="G664" s="156" t="s">
        <v>250</v>
      </c>
      <c r="H664" s="157">
        <v>190.89</v>
      </c>
      <c r="I664" s="158"/>
      <c r="J664" s="157">
        <f>ROUND(I664*H664,3)</f>
        <v>0</v>
      </c>
      <c r="K664" s="159"/>
      <c r="L664" s="34"/>
      <c r="M664" s="160" t="s">
        <v>1</v>
      </c>
      <c r="N664" s="161" t="s">
        <v>41</v>
      </c>
      <c r="O664" s="62"/>
      <c r="P664" s="162">
        <f>O664*H664</f>
        <v>0</v>
      </c>
      <c r="Q664" s="162">
        <v>0</v>
      </c>
      <c r="R664" s="162">
        <f>Q664*H664</f>
        <v>0</v>
      </c>
      <c r="S664" s="162">
        <v>0</v>
      </c>
      <c r="T664" s="163">
        <f>S664*H664</f>
        <v>0</v>
      </c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R664" s="164" t="s">
        <v>193</v>
      </c>
      <c r="AT664" s="164" t="s">
        <v>189</v>
      </c>
      <c r="AU664" s="164" t="s">
        <v>90</v>
      </c>
      <c r="AY664" s="18" t="s">
        <v>187</v>
      </c>
      <c r="BE664" s="165">
        <f>IF(N664="základná",J664,0)</f>
        <v>0</v>
      </c>
      <c r="BF664" s="165">
        <f>IF(N664="znížená",J664,0)</f>
        <v>0</v>
      </c>
      <c r="BG664" s="165">
        <f>IF(N664="zákl. prenesená",J664,0)</f>
        <v>0</v>
      </c>
      <c r="BH664" s="165">
        <f>IF(N664="zníž. prenesená",J664,0)</f>
        <v>0</v>
      </c>
      <c r="BI664" s="165">
        <f>IF(N664="nulová",J664,0)</f>
        <v>0</v>
      </c>
      <c r="BJ664" s="18" t="s">
        <v>90</v>
      </c>
      <c r="BK664" s="166">
        <f>ROUND(I664*H664,3)</f>
        <v>0</v>
      </c>
      <c r="BL664" s="18" t="s">
        <v>193</v>
      </c>
      <c r="BM664" s="164" t="s">
        <v>864</v>
      </c>
    </row>
    <row r="665" spans="1:65" s="12" customFormat="1" ht="25.9" customHeight="1">
      <c r="B665" s="139"/>
      <c r="D665" s="140" t="s">
        <v>74</v>
      </c>
      <c r="E665" s="141" t="s">
        <v>865</v>
      </c>
      <c r="F665" s="141" t="s">
        <v>866</v>
      </c>
      <c r="I665" s="142"/>
      <c r="J665" s="143">
        <f>BK665</f>
        <v>0</v>
      </c>
      <c r="L665" s="139"/>
      <c r="M665" s="144"/>
      <c r="N665" s="145"/>
      <c r="O665" s="145"/>
      <c r="P665" s="146">
        <f>P666+P675+P702+P725+P729+P786+P832+P855+P879+P938+P941+P953+P962+P995</f>
        <v>0</v>
      </c>
      <c r="Q665" s="145"/>
      <c r="R665" s="146">
        <f>R666+R675+R702+R725+R729+R786+R832+R855+R879+R938+R941+R953+R962+R995</f>
        <v>53.823861369999996</v>
      </c>
      <c r="S665" s="145"/>
      <c r="T665" s="147">
        <f>T666+T675+T702+T725+T729+T786+T832+T855+T879+T938+T941+T953+T962+T995</f>
        <v>33.04970680000001</v>
      </c>
      <c r="AR665" s="140" t="s">
        <v>90</v>
      </c>
      <c r="AT665" s="148" t="s">
        <v>74</v>
      </c>
      <c r="AU665" s="148" t="s">
        <v>75</v>
      </c>
      <c r="AY665" s="140" t="s">
        <v>187</v>
      </c>
      <c r="BK665" s="149">
        <f>BK666+BK675+BK702+BK725+BK729+BK786+BK832+BK855+BK879+BK938+BK941+BK953+BK962+BK995</f>
        <v>0</v>
      </c>
    </row>
    <row r="666" spans="1:65" s="12" customFormat="1" ht="22.9" customHeight="1">
      <c r="B666" s="139"/>
      <c r="D666" s="140" t="s">
        <v>74</v>
      </c>
      <c r="E666" s="150" t="s">
        <v>867</v>
      </c>
      <c r="F666" s="150" t="s">
        <v>868</v>
      </c>
      <c r="I666" s="142"/>
      <c r="J666" s="151">
        <f>BK666</f>
        <v>0</v>
      </c>
      <c r="L666" s="139"/>
      <c r="M666" s="144"/>
      <c r="N666" s="145"/>
      <c r="O666" s="145"/>
      <c r="P666" s="146">
        <f>SUM(P667:P674)</f>
        <v>0</v>
      </c>
      <c r="Q666" s="145"/>
      <c r="R666" s="146">
        <f>SUM(R667:R674)</f>
        <v>5.6874399999999992E-2</v>
      </c>
      <c r="S666" s="145"/>
      <c r="T666" s="147">
        <f>SUM(T667:T674)</f>
        <v>0</v>
      </c>
      <c r="AR666" s="140" t="s">
        <v>90</v>
      </c>
      <c r="AT666" s="148" t="s">
        <v>74</v>
      </c>
      <c r="AU666" s="148" t="s">
        <v>83</v>
      </c>
      <c r="AY666" s="140" t="s">
        <v>187</v>
      </c>
      <c r="BK666" s="149">
        <f>SUM(BK667:BK674)</f>
        <v>0</v>
      </c>
    </row>
    <row r="667" spans="1:65" s="2" customFormat="1" ht="24.2" customHeight="1">
      <c r="A667" s="33"/>
      <c r="B667" s="152"/>
      <c r="C667" s="153" t="s">
        <v>869</v>
      </c>
      <c r="D667" s="153" t="s">
        <v>189</v>
      </c>
      <c r="E667" s="154" t="s">
        <v>870</v>
      </c>
      <c r="F667" s="155" t="s">
        <v>871</v>
      </c>
      <c r="G667" s="156" t="s">
        <v>192</v>
      </c>
      <c r="H667" s="157">
        <v>6.69</v>
      </c>
      <c r="I667" s="158"/>
      <c r="J667" s="157">
        <f>ROUND(I667*H667,3)</f>
        <v>0</v>
      </c>
      <c r="K667" s="159"/>
      <c r="L667" s="34"/>
      <c r="M667" s="160" t="s">
        <v>1</v>
      </c>
      <c r="N667" s="161" t="s">
        <v>41</v>
      </c>
      <c r="O667" s="62"/>
      <c r="P667" s="162">
        <f>O667*H667</f>
        <v>0</v>
      </c>
      <c r="Q667" s="162">
        <v>3.5000000000000001E-3</v>
      </c>
      <c r="R667" s="162">
        <f>Q667*H667</f>
        <v>2.3415000000000002E-2</v>
      </c>
      <c r="S667" s="162">
        <v>0</v>
      </c>
      <c r="T667" s="163">
        <f>S667*H667</f>
        <v>0</v>
      </c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R667" s="164" t="s">
        <v>276</v>
      </c>
      <c r="AT667" s="164" t="s">
        <v>189</v>
      </c>
      <c r="AU667" s="164" t="s">
        <v>90</v>
      </c>
      <c r="AY667" s="18" t="s">
        <v>187</v>
      </c>
      <c r="BE667" s="165">
        <f>IF(N667="základná",J667,0)</f>
        <v>0</v>
      </c>
      <c r="BF667" s="165">
        <f>IF(N667="znížená",J667,0)</f>
        <v>0</v>
      </c>
      <c r="BG667" s="165">
        <f>IF(N667="zákl. prenesená",J667,0)</f>
        <v>0</v>
      </c>
      <c r="BH667" s="165">
        <f>IF(N667="zníž. prenesená",J667,0)</f>
        <v>0</v>
      </c>
      <c r="BI667" s="165">
        <f>IF(N667="nulová",J667,0)</f>
        <v>0</v>
      </c>
      <c r="BJ667" s="18" t="s">
        <v>90</v>
      </c>
      <c r="BK667" s="166">
        <f>ROUND(I667*H667,3)</f>
        <v>0</v>
      </c>
      <c r="BL667" s="18" t="s">
        <v>276</v>
      </c>
      <c r="BM667" s="164" t="s">
        <v>872</v>
      </c>
    </row>
    <row r="668" spans="1:65" s="14" customFormat="1" ht="11.25">
      <c r="B668" s="175"/>
      <c r="D668" s="168" t="s">
        <v>195</v>
      </c>
      <c r="E668" s="176" t="s">
        <v>1</v>
      </c>
      <c r="F668" s="177" t="s">
        <v>128</v>
      </c>
      <c r="H668" s="178">
        <v>6.69</v>
      </c>
      <c r="I668" s="179"/>
      <c r="L668" s="175"/>
      <c r="M668" s="180"/>
      <c r="N668" s="181"/>
      <c r="O668" s="181"/>
      <c r="P668" s="181"/>
      <c r="Q668" s="181"/>
      <c r="R668" s="181"/>
      <c r="S668" s="181"/>
      <c r="T668" s="182"/>
      <c r="AT668" s="176" t="s">
        <v>195</v>
      </c>
      <c r="AU668" s="176" t="s">
        <v>90</v>
      </c>
      <c r="AV668" s="14" t="s">
        <v>90</v>
      </c>
      <c r="AW668" s="14" t="s">
        <v>30</v>
      </c>
      <c r="AX668" s="14" t="s">
        <v>83</v>
      </c>
      <c r="AY668" s="176" t="s">
        <v>187</v>
      </c>
    </row>
    <row r="669" spans="1:65" s="2" customFormat="1" ht="24.2" customHeight="1">
      <c r="A669" s="33"/>
      <c r="B669" s="152"/>
      <c r="C669" s="153" t="s">
        <v>873</v>
      </c>
      <c r="D669" s="153" t="s">
        <v>189</v>
      </c>
      <c r="E669" s="154" t="s">
        <v>874</v>
      </c>
      <c r="F669" s="155" t="s">
        <v>875</v>
      </c>
      <c r="G669" s="156" t="s">
        <v>192</v>
      </c>
      <c r="H669" s="157">
        <v>17.114999999999998</v>
      </c>
      <c r="I669" s="158"/>
      <c r="J669" s="157">
        <f>ROUND(I669*H669,3)</f>
        <v>0</v>
      </c>
      <c r="K669" s="159"/>
      <c r="L669" s="34"/>
      <c r="M669" s="160" t="s">
        <v>1</v>
      </c>
      <c r="N669" s="161" t="s">
        <v>41</v>
      </c>
      <c r="O669" s="62"/>
      <c r="P669" s="162">
        <f>O669*H669</f>
        <v>0</v>
      </c>
      <c r="Q669" s="162">
        <v>0</v>
      </c>
      <c r="R669" s="162">
        <f>Q669*H669</f>
        <v>0</v>
      </c>
      <c r="S669" s="162">
        <v>0</v>
      </c>
      <c r="T669" s="163">
        <f>S669*H669</f>
        <v>0</v>
      </c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R669" s="164" t="s">
        <v>276</v>
      </c>
      <c r="AT669" s="164" t="s">
        <v>189</v>
      </c>
      <c r="AU669" s="164" t="s">
        <v>90</v>
      </c>
      <c r="AY669" s="18" t="s">
        <v>187</v>
      </c>
      <c r="BE669" s="165">
        <f>IF(N669="základná",J669,0)</f>
        <v>0</v>
      </c>
      <c r="BF669" s="165">
        <f>IF(N669="znížená",J669,0)</f>
        <v>0</v>
      </c>
      <c r="BG669" s="165">
        <f>IF(N669="zákl. prenesená",J669,0)</f>
        <v>0</v>
      </c>
      <c r="BH669" s="165">
        <f>IF(N669="zníž. prenesená",J669,0)</f>
        <v>0</v>
      </c>
      <c r="BI669" s="165">
        <f>IF(N669="nulová",J669,0)</f>
        <v>0</v>
      </c>
      <c r="BJ669" s="18" t="s">
        <v>90</v>
      </c>
      <c r="BK669" s="166">
        <f>ROUND(I669*H669,3)</f>
        <v>0</v>
      </c>
      <c r="BL669" s="18" t="s">
        <v>276</v>
      </c>
      <c r="BM669" s="164" t="s">
        <v>876</v>
      </c>
    </row>
    <row r="670" spans="1:65" s="13" customFormat="1" ht="11.25">
      <c r="B670" s="167"/>
      <c r="D670" s="168" t="s">
        <v>195</v>
      </c>
      <c r="E670" s="169" t="s">
        <v>1</v>
      </c>
      <c r="F670" s="170" t="s">
        <v>877</v>
      </c>
      <c r="H670" s="169" t="s">
        <v>1</v>
      </c>
      <c r="I670" s="171"/>
      <c r="L670" s="167"/>
      <c r="M670" s="172"/>
      <c r="N670" s="173"/>
      <c r="O670" s="173"/>
      <c r="P670" s="173"/>
      <c r="Q670" s="173"/>
      <c r="R670" s="173"/>
      <c r="S670" s="173"/>
      <c r="T670" s="174"/>
      <c r="AT670" s="169" t="s">
        <v>195</v>
      </c>
      <c r="AU670" s="169" t="s">
        <v>90</v>
      </c>
      <c r="AV670" s="13" t="s">
        <v>83</v>
      </c>
      <c r="AW670" s="13" t="s">
        <v>30</v>
      </c>
      <c r="AX670" s="13" t="s">
        <v>75</v>
      </c>
      <c r="AY670" s="169" t="s">
        <v>187</v>
      </c>
    </row>
    <row r="671" spans="1:65" s="14" customFormat="1" ht="11.25">
      <c r="B671" s="175"/>
      <c r="D671" s="168" t="s">
        <v>195</v>
      </c>
      <c r="E671" s="176" t="s">
        <v>1</v>
      </c>
      <c r="F671" s="177" t="s">
        <v>878</v>
      </c>
      <c r="H671" s="178">
        <v>17.114999999999998</v>
      </c>
      <c r="I671" s="179"/>
      <c r="L671" s="175"/>
      <c r="M671" s="180"/>
      <c r="N671" s="181"/>
      <c r="O671" s="181"/>
      <c r="P671" s="181"/>
      <c r="Q671" s="181"/>
      <c r="R671" s="181"/>
      <c r="S671" s="181"/>
      <c r="T671" s="182"/>
      <c r="AT671" s="176" t="s">
        <v>195</v>
      </c>
      <c r="AU671" s="176" t="s">
        <v>90</v>
      </c>
      <c r="AV671" s="14" t="s">
        <v>90</v>
      </c>
      <c r="AW671" s="14" t="s">
        <v>30</v>
      </c>
      <c r="AX671" s="14" t="s">
        <v>83</v>
      </c>
      <c r="AY671" s="176" t="s">
        <v>187</v>
      </c>
    </row>
    <row r="672" spans="1:65" s="2" customFormat="1" ht="24.2" customHeight="1">
      <c r="A672" s="33"/>
      <c r="B672" s="152"/>
      <c r="C672" s="199" t="s">
        <v>879</v>
      </c>
      <c r="D672" s="199" t="s">
        <v>529</v>
      </c>
      <c r="E672" s="200" t="s">
        <v>880</v>
      </c>
      <c r="F672" s="201" t="s">
        <v>881</v>
      </c>
      <c r="G672" s="202" t="s">
        <v>192</v>
      </c>
      <c r="H672" s="203">
        <v>19.681999999999999</v>
      </c>
      <c r="I672" s="204"/>
      <c r="J672" s="203">
        <f>ROUND(I672*H672,3)</f>
        <v>0</v>
      </c>
      <c r="K672" s="205"/>
      <c r="L672" s="206"/>
      <c r="M672" s="207" t="s">
        <v>1</v>
      </c>
      <c r="N672" s="208" t="s">
        <v>41</v>
      </c>
      <c r="O672" s="62"/>
      <c r="P672" s="162">
        <f>O672*H672</f>
        <v>0</v>
      </c>
      <c r="Q672" s="162">
        <v>1.6999999999999999E-3</v>
      </c>
      <c r="R672" s="162">
        <f>Q672*H672</f>
        <v>3.3459399999999993E-2</v>
      </c>
      <c r="S672" s="162">
        <v>0</v>
      </c>
      <c r="T672" s="163">
        <f>S672*H672</f>
        <v>0</v>
      </c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R672" s="164" t="s">
        <v>365</v>
      </c>
      <c r="AT672" s="164" t="s">
        <v>529</v>
      </c>
      <c r="AU672" s="164" t="s">
        <v>90</v>
      </c>
      <c r="AY672" s="18" t="s">
        <v>187</v>
      </c>
      <c r="BE672" s="165">
        <f>IF(N672="základná",J672,0)</f>
        <v>0</v>
      </c>
      <c r="BF672" s="165">
        <f>IF(N672="znížená",J672,0)</f>
        <v>0</v>
      </c>
      <c r="BG672" s="165">
        <f>IF(N672="zákl. prenesená",J672,0)</f>
        <v>0</v>
      </c>
      <c r="BH672" s="165">
        <f>IF(N672="zníž. prenesená",J672,0)</f>
        <v>0</v>
      </c>
      <c r="BI672" s="165">
        <f>IF(N672="nulová",J672,0)</f>
        <v>0</v>
      </c>
      <c r="BJ672" s="18" t="s">
        <v>90</v>
      </c>
      <c r="BK672" s="166">
        <f>ROUND(I672*H672,3)</f>
        <v>0</v>
      </c>
      <c r="BL672" s="18" t="s">
        <v>276</v>
      </c>
      <c r="BM672" s="164" t="s">
        <v>882</v>
      </c>
    </row>
    <row r="673" spans="1:65" s="14" customFormat="1" ht="11.25">
      <c r="B673" s="175"/>
      <c r="D673" s="168" t="s">
        <v>195</v>
      </c>
      <c r="F673" s="177" t="s">
        <v>883</v>
      </c>
      <c r="H673" s="178">
        <v>19.681999999999999</v>
      </c>
      <c r="I673" s="179"/>
      <c r="L673" s="175"/>
      <c r="M673" s="180"/>
      <c r="N673" s="181"/>
      <c r="O673" s="181"/>
      <c r="P673" s="181"/>
      <c r="Q673" s="181"/>
      <c r="R673" s="181"/>
      <c r="S673" s="181"/>
      <c r="T673" s="182"/>
      <c r="AT673" s="176" t="s">
        <v>195</v>
      </c>
      <c r="AU673" s="176" t="s">
        <v>90</v>
      </c>
      <c r="AV673" s="14" t="s">
        <v>90</v>
      </c>
      <c r="AW673" s="14" t="s">
        <v>3</v>
      </c>
      <c r="AX673" s="14" t="s">
        <v>83</v>
      </c>
      <c r="AY673" s="176" t="s">
        <v>187</v>
      </c>
    </row>
    <row r="674" spans="1:65" s="2" customFormat="1" ht="24.2" customHeight="1">
      <c r="A674" s="33"/>
      <c r="B674" s="152"/>
      <c r="C674" s="153" t="s">
        <v>884</v>
      </c>
      <c r="D674" s="153" t="s">
        <v>189</v>
      </c>
      <c r="E674" s="154" t="s">
        <v>885</v>
      </c>
      <c r="F674" s="155" t="s">
        <v>886</v>
      </c>
      <c r="G674" s="156" t="s">
        <v>887</v>
      </c>
      <c r="H674" s="158"/>
      <c r="I674" s="158"/>
      <c r="J674" s="157">
        <f>ROUND(I674*H674,3)</f>
        <v>0</v>
      </c>
      <c r="K674" s="159"/>
      <c r="L674" s="34"/>
      <c r="M674" s="160" t="s">
        <v>1</v>
      </c>
      <c r="N674" s="161" t="s">
        <v>41</v>
      </c>
      <c r="O674" s="62"/>
      <c r="P674" s="162">
        <f>O674*H674</f>
        <v>0</v>
      </c>
      <c r="Q674" s="162">
        <v>0</v>
      </c>
      <c r="R674" s="162">
        <f>Q674*H674</f>
        <v>0</v>
      </c>
      <c r="S674" s="162">
        <v>0</v>
      </c>
      <c r="T674" s="163">
        <f>S674*H674</f>
        <v>0</v>
      </c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R674" s="164" t="s">
        <v>276</v>
      </c>
      <c r="AT674" s="164" t="s">
        <v>189</v>
      </c>
      <c r="AU674" s="164" t="s">
        <v>90</v>
      </c>
      <c r="AY674" s="18" t="s">
        <v>187</v>
      </c>
      <c r="BE674" s="165">
        <f>IF(N674="základná",J674,0)</f>
        <v>0</v>
      </c>
      <c r="BF674" s="165">
        <f>IF(N674="znížená",J674,0)</f>
        <v>0</v>
      </c>
      <c r="BG674" s="165">
        <f>IF(N674="zákl. prenesená",J674,0)</f>
        <v>0</v>
      </c>
      <c r="BH674" s="165">
        <f>IF(N674="zníž. prenesená",J674,0)</f>
        <v>0</v>
      </c>
      <c r="BI674" s="165">
        <f>IF(N674="nulová",J674,0)</f>
        <v>0</v>
      </c>
      <c r="BJ674" s="18" t="s">
        <v>90</v>
      </c>
      <c r="BK674" s="166">
        <f>ROUND(I674*H674,3)</f>
        <v>0</v>
      </c>
      <c r="BL674" s="18" t="s">
        <v>276</v>
      </c>
      <c r="BM674" s="164" t="s">
        <v>888</v>
      </c>
    </row>
    <row r="675" spans="1:65" s="12" customFormat="1" ht="22.9" customHeight="1">
      <c r="B675" s="139"/>
      <c r="D675" s="140" t="s">
        <v>74</v>
      </c>
      <c r="E675" s="150" t="s">
        <v>889</v>
      </c>
      <c r="F675" s="150" t="s">
        <v>890</v>
      </c>
      <c r="I675" s="142"/>
      <c r="J675" s="151">
        <f>BK675</f>
        <v>0</v>
      </c>
      <c r="L675" s="139"/>
      <c r="M675" s="144"/>
      <c r="N675" s="145"/>
      <c r="O675" s="145"/>
      <c r="P675" s="146">
        <f>SUM(P676:P701)</f>
        <v>0</v>
      </c>
      <c r="Q675" s="145"/>
      <c r="R675" s="146">
        <f>SUM(R676:R701)</f>
        <v>7.4475050000000001E-2</v>
      </c>
      <c r="S675" s="145"/>
      <c r="T675" s="147">
        <f>SUM(T676:T701)</f>
        <v>0</v>
      </c>
      <c r="AR675" s="140" t="s">
        <v>90</v>
      </c>
      <c r="AT675" s="148" t="s">
        <v>74</v>
      </c>
      <c r="AU675" s="148" t="s">
        <v>83</v>
      </c>
      <c r="AY675" s="140" t="s">
        <v>187</v>
      </c>
      <c r="BK675" s="149">
        <f>SUM(BK676:BK701)</f>
        <v>0</v>
      </c>
    </row>
    <row r="676" spans="1:65" s="2" customFormat="1" ht="21.75" customHeight="1">
      <c r="A676" s="33"/>
      <c r="B676" s="152"/>
      <c r="C676" s="153" t="s">
        <v>891</v>
      </c>
      <c r="D676" s="153" t="s">
        <v>189</v>
      </c>
      <c r="E676" s="154" t="s">
        <v>892</v>
      </c>
      <c r="F676" s="155" t="s">
        <v>893</v>
      </c>
      <c r="G676" s="156" t="s">
        <v>192</v>
      </c>
      <c r="H676" s="157">
        <v>337.23500000000001</v>
      </c>
      <c r="I676" s="158"/>
      <c r="J676" s="157">
        <f>ROUND(I676*H676,3)</f>
        <v>0</v>
      </c>
      <c r="K676" s="159"/>
      <c r="L676" s="34"/>
      <c r="M676" s="160" t="s">
        <v>1</v>
      </c>
      <c r="N676" s="161" t="s">
        <v>41</v>
      </c>
      <c r="O676" s="62"/>
      <c r="P676" s="162">
        <f>O676*H676</f>
        <v>0</v>
      </c>
      <c r="Q676" s="162">
        <v>0</v>
      </c>
      <c r="R676" s="162">
        <f>Q676*H676</f>
        <v>0</v>
      </c>
      <c r="S676" s="162">
        <v>0</v>
      </c>
      <c r="T676" s="163">
        <f>S676*H676</f>
        <v>0</v>
      </c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R676" s="164" t="s">
        <v>276</v>
      </c>
      <c r="AT676" s="164" t="s">
        <v>189</v>
      </c>
      <c r="AU676" s="164" t="s">
        <v>90</v>
      </c>
      <c r="AY676" s="18" t="s">
        <v>187</v>
      </c>
      <c r="BE676" s="165">
        <f>IF(N676="základná",J676,0)</f>
        <v>0</v>
      </c>
      <c r="BF676" s="165">
        <f>IF(N676="znížená",J676,0)</f>
        <v>0</v>
      </c>
      <c r="BG676" s="165">
        <f>IF(N676="zákl. prenesená",J676,0)</f>
        <v>0</v>
      </c>
      <c r="BH676" s="165">
        <f>IF(N676="zníž. prenesená",J676,0)</f>
        <v>0</v>
      </c>
      <c r="BI676" s="165">
        <f>IF(N676="nulová",J676,0)</f>
        <v>0</v>
      </c>
      <c r="BJ676" s="18" t="s">
        <v>90</v>
      </c>
      <c r="BK676" s="166">
        <f>ROUND(I676*H676,3)</f>
        <v>0</v>
      </c>
      <c r="BL676" s="18" t="s">
        <v>276</v>
      </c>
      <c r="BM676" s="164" t="s">
        <v>894</v>
      </c>
    </row>
    <row r="677" spans="1:65" s="13" customFormat="1" ht="11.25">
      <c r="B677" s="167"/>
      <c r="D677" s="168" t="s">
        <v>195</v>
      </c>
      <c r="E677" s="169" t="s">
        <v>1</v>
      </c>
      <c r="F677" s="170" t="s">
        <v>895</v>
      </c>
      <c r="H677" s="169" t="s">
        <v>1</v>
      </c>
      <c r="I677" s="171"/>
      <c r="L677" s="167"/>
      <c r="M677" s="172"/>
      <c r="N677" s="173"/>
      <c r="O677" s="173"/>
      <c r="P677" s="173"/>
      <c r="Q677" s="173"/>
      <c r="R677" s="173"/>
      <c r="S677" s="173"/>
      <c r="T677" s="174"/>
      <c r="AT677" s="169" t="s">
        <v>195</v>
      </c>
      <c r="AU677" s="169" t="s">
        <v>90</v>
      </c>
      <c r="AV677" s="13" t="s">
        <v>83</v>
      </c>
      <c r="AW677" s="13" t="s">
        <v>30</v>
      </c>
      <c r="AX677" s="13" t="s">
        <v>75</v>
      </c>
      <c r="AY677" s="169" t="s">
        <v>187</v>
      </c>
    </row>
    <row r="678" spans="1:65" s="14" customFormat="1" ht="11.25">
      <c r="B678" s="175"/>
      <c r="D678" s="168" t="s">
        <v>195</v>
      </c>
      <c r="E678" s="176" t="s">
        <v>1</v>
      </c>
      <c r="F678" s="177" t="s">
        <v>896</v>
      </c>
      <c r="H678" s="178">
        <v>21.872</v>
      </c>
      <c r="I678" s="179"/>
      <c r="L678" s="175"/>
      <c r="M678" s="180"/>
      <c r="N678" s="181"/>
      <c r="O678" s="181"/>
      <c r="P678" s="181"/>
      <c r="Q678" s="181"/>
      <c r="R678" s="181"/>
      <c r="S678" s="181"/>
      <c r="T678" s="182"/>
      <c r="AT678" s="176" t="s">
        <v>195</v>
      </c>
      <c r="AU678" s="176" t="s">
        <v>90</v>
      </c>
      <c r="AV678" s="14" t="s">
        <v>90</v>
      </c>
      <c r="AW678" s="14" t="s">
        <v>30</v>
      </c>
      <c r="AX678" s="14" t="s">
        <v>75</v>
      </c>
      <c r="AY678" s="176" t="s">
        <v>187</v>
      </c>
    </row>
    <row r="679" spans="1:65" s="16" customFormat="1" ht="11.25">
      <c r="B679" s="191"/>
      <c r="D679" s="168" t="s">
        <v>195</v>
      </c>
      <c r="E679" s="192" t="s">
        <v>114</v>
      </c>
      <c r="F679" s="193" t="s">
        <v>354</v>
      </c>
      <c r="H679" s="194">
        <v>21.872</v>
      </c>
      <c r="I679" s="195"/>
      <c r="L679" s="191"/>
      <c r="M679" s="196"/>
      <c r="N679" s="197"/>
      <c r="O679" s="197"/>
      <c r="P679" s="197"/>
      <c r="Q679" s="197"/>
      <c r="R679" s="197"/>
      <c r="S679" s="197"/>
      <c r="T679" s="198"/>
      <c r="AT679" s="192" t="s">
        <v>195</v>
      </c>
      <c r="AU679" s="192" t="s">
        <v>90</v>
      </c>
      <c r="AV679" s="16" t="s">
        <v>201</v>
      </c>
      <c r="AW679" s="16" t="s">
        <v>30</v>
      </c>
      <c r="AX679" s="16" t="s">
        <v>75</v>
      </c>
      <c r="AY679" s="192" t="s">
        <v>187</v>
      </c>
    </row>
    <row r="680" spans="1:65" s="13" customFormat="1" ht="11.25">
      <c r="B680" s="167"/>
      <c r="D680" s="168" t="s">
        <v>195</v>
      </c>
      <c r="E680" s="169" t="s">
        <v>1</v>
      </c>
      <c r="F680" s="170" t="s">
        <v>897</v>
      </c>
      <c r="H680" s="169" t="s">
        <v>1</v>
      </c>
      <c r="I680" s="171"/>
      <c r="L680" s="167"/>
      <c r="M680" s="172"/>
      <c r="N680" s="173"/>
      <c r="O680" s="173"/>
      <c r="P680" s="173"/>
      <c r="Q680" s="173"/>
      <c r="R680" s="173"/>
      <c r="S680" s="173"/>
      <c r="T680" s="174"/>
      <c r="AT680" s="169" t="s">
        <v>195</v>
      </c>
      <c r="AU680" s="169" t="s">
        <v>90</v>
      </c>
      <c r="AV680" s="13" t="s">
        <v>83</v>
      </c>
      <c r="AW680" s="13" t="s">
        <v>30</v>
      </c>
      <c r="AX680" s="13" t="s">
        <v>75</v>
      </c>
      <c r="AY680" s="169" t="s">
        <v>187</v>
      </c>
    </row>
    <row r="681" spans="1:65" s="14" customFormat="1" ht="11.25">
      <c r="B681" s="175"/>
      <c r="D681" s="168" t="s">
        <v>195</v>
      </c>
      <c r="E681" s="176" t="s">
        <v>1</v>
      </c>
      <c r="F681" s="177" t="s">
        <v>898</v>
      </c>
      <c r="H681" s="178">
        <v>332.18799999999999</v>
      </c>
      <c r="I681" s="179"/>
      <c r="L681" s="175"/>
      <c r="M681" s="180"/>
      <c r="N681" s="181"/>
      <c r="O681" s="181"/>
      <c r="P681" s="181"/>
      <c r="Q681" s="181"/>
      <c r="R681" s="181"/>
      <c r="S681" s="181"/>
      <c r="T681" s="182"/>
      <c r="AT681" s="176" t="s">
        <v>195</v>
      </c>
      <c r="AU681" s="176" t="s">
        <v>90</v>
      </c>
      <c r="AV681" s="14" t="s">
        <v>90</v>
      </c>
      <c r="AW681" s="14" t="s">
        <v>30</v>
      </c>
      <c r="AX681" s="14" t="s">
        <v>75</v>
      </c>
      <c r="AY681" s="176" t="s">
        <v>187</v>
      </c>
    </row>
    <row r="682" spans="1:65" s="14" customFormat="1" ht="11.25">
      <c r="B682" s="175"/>
      <c r="D682" s="168" t="s">
        <v>195</v>
      </c>
      <c r="E682" s="176" t="s">
        <v>1</v>
      </c>
      <c r="F682" s="177" t="s">
        <v>899</v>
      </c>
      <c r="H682" s="178">
        <v>-16.824999999999999</v>
      </c>
      <c r="I682" s="179"/>
      <c r="L682" s="175"/>
      <c r="M682" s="180"/>
      <c r="N682" s="181"/>
      <c r="O682" s="181"/>
      <c r="P682" s="181"/>
      <c r="Q682" s="181"/>
      <c r="R682" s="181"/>
      <c r="S682" s="181"/>
      <c r="T682" s="182"/>
      <c r="AT682" s="176" t="s">
        <v>195</v>
      </c>
      <c r="AU682" s="176" t="s">
        <v>90</v>
      </c>
      <c r="AV682" s="14" t="s">
        <v>90</v>
      </c>
      <c r="AW682" s="14" t="s">
        <v>30</v>
      </c>
      <c r="AX682" s="14" t="s">
        <v>75</v>
      </c>
      <c r="AY682" s="176" t="s">
        <v>187</v>
      </c>
    </row>
    <row r="683" spans="1:65" s="16" customFormat="1" ht="11.25">
      <c r="B683" s="191"/>
      <c r="D683" s="168" t="s">
        <v>195</v>
      </c>
      <c r="E683" s="192" t="s">
        <v>116</v>
      </c>
      <c r="F683" s="193" t="s">
        <v>354</v>
      </c>
      <c r="H683" s="194">
        <v>315.363</v>
      </c>
      <c r="I683" s="195"/>
      <c r="L683" s="191"/>
      <c r="M683" s="196"/>
      <c r="N683" s="197"/>
      <c r="O683" s="197"/>
      <c r="P683" s="197"/>
      <c r="Q683" s="197"/>
      <c r="R683" s="197"/>
      <c r="S683" s="197"/>
      <c r="T683" s="198"/>
      <c r="AT683" s="192" t="s">
        <v>195</v>
      </c>
      <c r="AU683" s="192" t="s">
        <v>90</v>
      </c>
      <c r="AV683" s="16" t="s">
        <v>201</v>
      </c>
      <c r="AW683" s="16" t="s">
        <v>30</v>
      </c>
      <c r="AX683" s="16" t="s">
        <v>75</v>
      </c>
      <c r="AY683" s="192" t="s">
        <v>187</v>
      </c>
    </row>
    <row r="684" spans="1:65" s="15" customFormat="1" ht="11.25">
      <c r="B684" s="183"/>
      <c r="D684" s="168" t="s">
        <v>195</v>
      </c>
      <c r="E684" s="184" t="s">
        <v>1</v>
      </c>
      <c r="F684" s="185" t="s">
        <v>231</v>
      </c>
      <c r="H684" s="186">
        <v>337.23500000000001</v>
      </c>
      <c r="I684" s="187"/>
      <c r="L684" s="183"/>
      <c r="M684" s="188"/>
      <c r="N684" s="189"/>
      <c r="O684" s="189"/>
      <c r="P684" s="189"/>
      <c r="Q684" s="189"/>
      <c r="R684" s="189"/>
      <c r="S684" s="189"/>
      <c r="T684" s="190"/>
      <c r="AT684" s="184" t="s">
        <v>195</v>
      </c>
      <c r="AU684" s="184" t="s">
        <v>90</v>
      </c>
      <c r="AV684" s="15" t="s">
        <v>193</v>
      </c>
      <c r="AW684" s="15" t="s">
        <v>30</v>
      </c>
      <c r="AX684" s="15" t="s">
        <v>83</v>
      </c>
      <c r="AY684" s="184" t="s">
        <v>187</v>
      </c>
    </row>
    <row r="685" spans="1:65" s="2" customFormat="1" ht="16.5" customHeight="1">
      <c r="A685" s="33"/>
      <c r="B685" s="152"/>
      <c r="C685" s="199" t="s">
        <v>900</v>
      </c>
      <c r="D685" s="199" t="s">
        <v>529</v>
      </c>
      <c r="E685" s="200" t="s">
        <v>901</v>
      </c>
      <c r="F685" s="201" t="s">
        <v>902</v>
      </c>
      <c r="G685" s="202" t="s">
        <v>192</v>
      </c>
      <c r="H685" s="203">
        <v>387.82</v>
      </c>
      <c r="I685" s="204"/>
      <c r="J685" s="203">
        <f>ROUND(I685*H685,3)</f>
        <v>0</v>
      </c>
      <c r="K685" s="205"/>
      <c r="L685" s="206"/>
      <c r="M685" s="207" t="s">
        <v>1</v>
      </c>
      <c r="N685" s="208" t="s">
        <v>41</v>
      </c>
      <c r="O685" s="62"/>
      <c r="P685" s="162">
        <f>O685*H685</f>
        <v>0</v>
      </c>
      <c r="Q685" s="162">
        <v>1.1E-4</v>
      </c>
      <c r="R685" s="162">
        <f>Q685*H685</f>
        <v>4.2660200000000002E-2</v>
      </c>
      <c r="S685" s="162">
        <v>0</v>
      </c>
      <c r="T685" s="163">
        <f>S685*H685</f>
        <v>0</v>
      </c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R685" s="164" t="s">
        <v>365</v>
      </c>
      <c r="AT685" s="164" t="s">
        <v>529</v>
      </c>
      <c r="AU685" s="164" t="s">
        <v>90</v>
      </c>
      <c r="AY685" s="18" t="s">
        <v>187</v>
      </c>
      <c r="BE685" s="165">
        <f>IF(N685="základná",J685,0)</f>
        <v>0</v>
      </c>
      <c r="BF685" s="165">
        <f>IF(N685="znížená",J685,0)</f>
        <v>0</v>
      </c>
      <c r="BG685" s="165">
        <f>IF(N685="zákl. prenesená",J685,0)</f>
        <v>0</v>
      </c>
      <c r="BH685" s="165">
        <f>IF(N685="zníž. prenesená",J685,0)</f>
        <v>0</v>
      </c>
      <c r="BI685" s="165">
        <f>IF(N685="nulová",J685,0)</f>
        <v>0</v>
      </c>
      <c r="BJ685" s="18" t="s">
        <v>90</v>
      </c>
      <c r="BK685" s="166">
        <f>ROUND(I685*H685,3)</f>
        <v>0</v>
      </c>
      <c r="BL685" s="18" t="s">
        <v>276</v>
      </c>
      <c r="BM685" s="164" t="s">
        <v>903</v>
      </c>
    </row>
    <row r="686" spans="1:65" s="14" customFormat="1" ht="11.25">
      <c r="B686" s="175"/>
      <c r="D686" s="168" t="s">
        <v>195</v>
      </c>
      <c r="E686" s="176" t="s">
        <v>1</v>
      </c>
      <c r="F686" s="177" t="s">
        <v>904</v>
      </c>
      <c r="H686" s="178">
        <v>387.82</v>
      </c>
      <c r="I686" s="179"/>
      <c r="L686" s="175"/>
      <c r="M686" s="180"/>
      <c r="N686" s="181"/>
      <c r="O686" s="181"/>
      <c r="P686" s="181"/>
      <c r="Q686" s="181"/>
      <c r="R686" s="181"/>
      <c r="S686" s="181"/>
      <c r="T686" s="182"/>
      <c r="AT686" s="176" t="s">
        <v>195</v>
      </c>
      <c r="AU686" s="176" t="s">
        <v>90</v>
      </c>
      <c r="AV686" s="14" t="s">
        <v>90</v>
      </c>
      <c r="AW686" s="14" t="s">
        <v>30</v>
      </c>
      <c r="AX686" s="14" t="s">
        <v>83</v>
      </c>
      <c r="AY686" s="176" t="s">
        <v>187</v>
      </c>
    </row>
    <row r="687" spans="1:65" s="2" customFormat="1" ht="37.9" customHeight="1">
      <c r="A687" s="33"/>
      <c r="B687" s="152"/>
      <c r="C687" s="153" t="s">
        <v>905</v>
      </c>
      <c r="D687" s="153" t="s">
        <v>189</v>
      </c>
      <c r="E687" s="154" t="s">
        <v>906</v>
      </c>
      <c r="F687" s="155" t="s">
        <v>907</v>
      </c>
      <c r="G687" s="156" t="s">
        <v>192</v>
      </c>
      <c r="H687" s="157">
        <v>3.0150000000000001</v>
      </c>
      <c r="I687" s="158"/>
      <c r="J687" s="157">
        <f>ROUND(I687*H687,3)</f>
        <v>0</v>
      </c>
      <c r="K687" s="159"/>
      <c r="L687" s="34"/>
      <c r="M687" s="160" t="s">
        <v>1</v>
      </c>
      <c r="N687" s="161" t="s">
        <v>41</v>
      </c>
      <c r="O687" s="62"/>
      <c r="P687" s="162">
        <f>O687*H687</f>
        <v>0</v>
      </c>
      <c r="Q687" s="162">
        <v>0</v>
      </c>
      <c r="R687" s="162">
        <f>Q687*H687</f>
        <v>0</v>
      </c>
      <c r="S687" s="162">
        <v>0</v>
      </c>
      <c r="T687" s="163">
        <f>S687*H687</f>
        <v>0</v>
      </c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R687" s="164" t="s">
        <v>276</v>
      </c>
      <c r="AT687" s="164" t="s">
        <v>189</v>
      </c>
      <c r="AU687" s="164" t="s">
        <v>90</v>
      </c>
      <c r="AY687" s="18" t="s">
        <v>187</v>
      </c>
      <c r="BE687" s="165">
        <f>IF(N687="základná",J687,0)</f>
        <v>0</v>
      </c>
      <c r="BF687" s="165">
        <f>IF(N687="znížená",J687,0)</f>
        <v>0</v>
      </c>
      <c r="BG687" s="165">
        <f>IF(N687="zákl. prenesená",J687,0)</f>
        <v>0</v>
      </c>
      <c r="BH687" s="165">
        <f>IF(N687="zníž. prenesená",J687,0)</f>
        <v>0</v>
      </c>
      <c r="BI687" s="165">
        <f>IF(N687="nulová",J687,0)</f>
        <v>0</v>
      </c>
      <c r="BJ687" s="18" t="s">
        <v>90</v>
      </c>
      <c r="BK687" s="166">
        <f>ROUND(I687*H687,3)</f>
        <v>0</v>
      </c>
      <c r="BL687" s="18" t="s">
        <v>276</v>
      </c>
      <c r="BM687" s="164" t="s">
        <v>908</v>
      </c>
    </row>
    <row r="688" spans="1:65" s="14" customFormat="1" ht="11.25">
      <c r="B688" s="175"/>
      <c r="D688" s="168" t="s">
        <v>195</v>
      </c>
      <c r="E688" s="176" t="s">
        <v>1</v>
      </c>
      <c r="F688" s="177" t="s">
        <v>130</v>
      </c>
      <c r="H688" s="178">
        <v>3.0150000000000001</v>
      </c>
      <c r="I688" s="179"/>
      <c r="L688" s="175"/>
      <c r="M688" s="180"/>
      <c r="N688" s="181"/>
      <c r="O688" s="181"/>
      <c r="P688" s="181"/>
      <c r="Q688" s="181"/>
      <c r="R688" s="181"/>
      <c r="S688" s="181"/>
      <c r="T688" s="182"/>
      <c r="AT688" s="176" t="s">
        <v>195</v>
      </c>
      <c r="AU688" s="176" t="s">
        <v>90</v>
      </c>
      <c r="AV688" s="14" t="s">
        <v>90</v>
      </c>
      <c r="AW688" s="14" t="s">
        <v>30</v>
      </c>
      <c r="AX688" s="14" t="s">
        <v>83</v>
      </c>
      <c r="AY688" s="176" t="s">
        <v>187</v>
      </c>
    </row>
    <row r="689" spans="1:65" s="2" customFormat="1" ht="37.9" customHeight="1">
      <c r="A689" s="33"/>
      <c r="B689" s="152"/>
      <c r="C689" s="199" t="s">
        <v>909</v>
      </c>
      <c r="D689" s="199" t="s">
        <v>529</v>
      </c>
      <c r="E689" s="200" t="s">
        <v>910</v>
      </c>
      <c r="F689" s="201" t="s">
        <v>911</v>
      </c>
      <c r="G689" s="202" t="s">
        <v>192</v>
      </c>
      <c r="H689" s="203">
        <v>3.4670000000000001</v>
      </c>
      <c r="I689" s="204"/>
      <c r="J689" s="203">
        <f>ROUND(I689*H689,3)</f>
        <v>0</v>
      </c>
      <c r="K689" s="205"/>
      <c r="L689" s="206"/>
      <c r="M689" s="207" t="s">
        <v>1</v>
      </c>
      <c r="N689" s="208" t="s">
        <v>41</v>
      </c>
      <c r="O689" s="62"/>
      <c r="P689" s="162">
        <f>O689*H689</f>
        <v>0</v>
      </c>
      <c r="Q689" s="162">
        <v>1.9E-3</v>
      </c>
      <c r="R689" s="162">
        <f>Q689*H689</f>
        <v>6.5872999999999999E-3</v>
      </c>
      <c r="S689" s="162">
        <v>0</v>
      </c>
      <c r="T689" s="163">
        <f>S689*H689</f>
        <v>0</v>
      </c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R689" s="164" t="s">
        <v>365</v>
      </c>
      <c r="AT689" s="164" t="s">
        <v>529</v>
      </c>
      <c r="AU689" s="164" t="s">
        <v>90</v>
      </c>
      <c r="AY689" s="18" t="s">
        <v>187</v>
      </c>
      <c r="BE689" s="165">
        <f>IF(N689="základná",J689,0)</f>
        <v>0</v>
      </c>
      <c r="BF689" s="165">
        <f>IF(N689="znížená",J689,0)</f>
        <v>0</v>
      </c>
      <c r="BG689" s="165">
        <f>IF(N689="zákl. prenesená",J689,0)</f>
        <v>0</v>
      </c>
      <c r="BH689" s="165">
        <f>IF(N689="zníž. prenesená",J689,0)</f>
        <v>0</v>
      </c>
      <c r="BI689" s="165">
        <f>IF(N689="nulová",J689,0)</f>
        <v>0</v>
      </c>
      <c r="BJ689" s="18" t="s">
        <v>90</v>
      </c>
      <c r="BK689" s="166">
        <f>ROUND(I689*H689,3)</f>
        <v>0</v>
      </c>
      <c r="BL689" s="18" t="s">
        <v>276</v>
      </c>
      <c r="BM689" s="164" t="s">
        <v>912</v>
      </c>
    </row>
    <row r="690" spans="1:65" s="2" customFormat="1" ht="16.5" customHeight="1">
      <c r="A690" s="33"/>
      <c r="B690" s="152"/>
      <c r="C690" s="199" t="s">
        <v>913</v>
      </c>
      <c r="D690" s="199" t="s">
        <v>529</v>
      </c>
      <c r="E690" s="200" t="s">
        <v>914</v>
      </c>
      <c r="F690" s="201" t="s">
        <v>915</v>
      </c>
      <c r="G690" s="202" t="s">
        <v>240</v>
      </c>
      <c r="H690" s="203">
        <v>9.4670000000000005</v>
      </c>
      <c r="I690" s="204"/>
      <c r="J690" s="203">
        <f>ROUND(I690*H690,3)</f>
        <v>0</v>
      </c>
      <c r="K690" s="205"/>
      <c r="L690" s="206"/>
      <c r="M690" s="207" t="s">
        <v>1</v>
      </c>
      <c r="N690" s="208" t="s">
        <v>41</v>
      </c>
      <c r="O690" s="62"/>
      <c r="P690" s="162">
        <f>O690*H690</f>
        <v>0</v>
      </c>
      <c r="Q690" s="162">
        <v>3.5E-4</v>
      </c>
      <c r="R690" s="162">
        <f>Q690*H690</f>
        <v>3.3134500000000003E-3</v>
      </c>
      <c r="S690" s="162">
        <v>0</v>
      </c>
      <c r="T690" s="163">
        <f>S690*H690</f>
        <v>0</v>
      </c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R690" s="164" t="s">
        <v>365</v>
      </c>
      <c r="AT690" s="164" t="s">
        <v>529</v>
      </c>
      <c r="AU690" s="164" t="s">
        <v>90</v>
      </c>
      <c r="AY690" s="18" t="s">
        <v>187</v>
      </c>
      <c r="BE690" s="165">
        <f>IF(N690="základná",J690,0)</f>
        <v>0</v>
      </c>
      <c r="BF690" s="165">
        <f>IF(N690="znížená",J690,0)</f>
        <v>0</v>
      </c>
      <c r="BG690" s="165">
        <f>IF(N690="zákl. prenesená",J690,0)</f>
        <v>0</v>
      </c>
      <c r="BH690" s="165">
        <f>IF(N690="zníž. prenesená",J690,0)</f>
        <v>0</v>
      </c>
      <c r="BI690" s="165">
        <f>IF(N690="nulová",J690,0)</f>
        <v>0</v>
      </c>
      <c r="BJ690" s="18" t="s">
        <v>90</v>
      </c>
      <c r="BK690" s="166">
        <f>ROUND(I690*H690,3)</f>
        <v>0</v>
      </c>
      <c r="BL690" s="18" t="s">
        <v>276</v>
      </c>
      <c r="BM690" s="164" t="s">
        <v>916</v>
      </c>
    </row>
    <row r="691" spans="1:65" s="2" customFormat="1" ht="33" customHeight="1">
      <c r="A691" s="33"/>
      <c r="B691" s="152"/>
      <c r="C691" s="153" t="s">
        <v>917</v>
      </c>
      <c r="D691" s="153" t="s">
        <v>189</v>
      </c>
      <c r="E691" s="154" t="s">
        <v>918</v>
      </c>
      <c r="F691" s="155" t="s">
        <v>919</v>
      </c>
      <c r="G691" s="156" t="s">
        <v>524</v>
      </c>
      <c r="H691" s="157">
        <v>7.35</v>
      </c>
      <c r="I691" s="158"/>
      <c r="J691" s="157">
        <f>ROUND(I691*H691,3)</f>
        <v>0</v>
      </c>
      <c r="K691" s="159"/>
      <c r="L691" s="34"/>
      <c r="M691" s="160" t="s">
        <v>1</v>
      </c>
      <c r="N691" s="161" t="s">
        <v>41</v>
      </c>
      <c r="O691" s="62"/>
      <c r="P691" s="162">
        <f>O691*H691</f>
        <v>0</v>
      </c>
      <c r="Q691" s="162">
        <v>4.0000000000000003E-5</v>
      </c>
      <c r="R691" s="162">
        <f>Q691*H691</f>
        <v>2.9399999999999999E-4</v>
      </c>
      <c r="S691" s="162">
        <v>0</v>
      </c>
      <c r="T691" s="163">
        <f>S691*H691</f>
        <v>0</v>
      </c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R691" s="164" t="s">
        <v>276</v>
      </c>
      <c r="AT691" s="164" t="s">
        <v>189</v>
      </c>
      <c r="AU691" s="164" t="s">
        <v>90</v>
      </c>
      <c r="AY691" s="18" t="s">
        <v>187</v>
      </c>
      <c r="BE691" s="165">
        <f>IF(N691="základná",J691,0)</f>
        <v>0</v>
      </c>
      <c r="BF691" s="165">
        <f>IF(N691="znížená",J691,0)</f>
        <v>0</v>
      </c>
      <c r="BG691" s="165">
        <f>IF(N691="zákl. prenesená",J691,0)</f>
        <v>0</v>
      </c>
      <c r="BH691" s="165">
        <f>IF(N691="zníž. prenesená",J691,0)</f>
        <v>0</v>
      </c>
      <c r="BI691" s="165">
        <f>IF(N691="nulová",J691,0)</f>
        <v>0</v>
      </c>
      <c r="BJ691" s="18" t="s">
        <v>90</v>
      </c>
      <c r="BK691" s="166">
        <f>ROUND(I691*H691,3)</f>
        <v>0</v>
      </c>
      <c r="BL691" s="18" t="s">
        <v>276</v>
      </c>
      <c r="BM691" s="164" t="s">
        <v>920</v>
      </c>
    </row>
    <row r="692" spans="1:65" s="13" customFormat="1" ht="11.25">
      <c r="B692" s="167"/>
      <c r="D692" s="168" t="s">
        <v>195</v>
      </c>
      <c r="E692" s="169" t="s">
        <v>1</v>
      </c>
      <c r="F692" s="170" t="s">
        <v>921</v>
      </c>
      <c r="H692" s="169" t="s">
        <v>1</v>
      </c>
      <c r="I692" s="171"/>
      <c r="L692" s="167"/>
      <c r="M692" s="172"/>
      <c r="N692" s="173"/>
      <c r="O692" s="173"/>
      <c r="P692" s="173"/>
      <c r="Q692" s="173"/>
      <c r="R692" s="173"/>
      <c r="S692" s="173"/>
      <c r="T692" s="174"/>
      <c r="AT692" s="169" t="s">
        <v>195</v>
      </c>
      <c r="AU692" s="169" t="s">
        <v>90</v>
      </c>
      <c r="AV692" s="13" t="s">
        <v>83</v>
      </c>
      <c r="AW692" s="13" t="s">
        <v>30</v>
      </c>
      <c r="AX692" s="13" t="s">
        <v>75</v>
      </c>
      <c r="AY692" s="169" t="s">
        <v>187</v>
      </c>
    </row>
    <row r="693" spans="1:65" s="14" customFormat="1" ht="11.25">
      <c r="B693" s="175"/>
      <c r="D693" s="168" t="s">
        <v>195</v>
      </c>
      <c r="E693" s="176" t="s">
        <v>1</v>
      </c>
      <c r="F693" s="177" t="s">
        <v>922</v>
      </c>
      <c r="H693" s="178">
        <v>4.2</v>
      </c>
      <c r="I693" s="179"/>
      <c r="L693" s="175"/>
      <c r="M693" s="180"/>
      <c r="N693" s="181"/>
      <c r="O693" s="181"/>
      <c r="P693" s="181"/>
      <c r="Q693" s="181"/>
      <c r="R693" s="181"/>
      <c r="S693" s="181"/>
      <c r="T693" s="182"/>
      <c r="AT693" s="176" t="s">
        <v>195</v>
      </c>
      <c r="AU693" s="176" t="s">
        <v>90</v>
      </c>
      <c r="AV693" s="14" t="s">
        <v>90</v>
      </c>
      <c r="AW693" s="14" t="s">
        <v>30</v>
      </c>
      <c r="AX693" s="14" t="s">
        <v>75</v>
      </c>
      <c r="AY693" s="176" t="s">
        <v>187</v>
      </c>
    </row>
    <row r="694" spans="1:65" s="14" customFormat="1" ht="11.25">
      <c r="B694" s="175"/>
      <c r="D694" s="168" t="s">
        <v>195</v>
      </c>
      <c r="E694" s="176" t="s">
        <v>1</v>
      </c>
      <c r="F694" s="177" t="s">
        <v>923</v>
      </c>
      <c r="H694" s="178">
        <v>3.15</v>
      </c>
      <c r="I694" s="179"/>
      <c r="L694" s="175"/>
      <c r="M694" s="180"/>
      <c r="N694" s="181"/>
      <c r="O694" s="181"/>
      <c r="P694" s="181"/>
      <c r="Q694" s="181"/>
      <c r="R694" s="181"/>
      <c r="S694" s="181"/>
      <c r="T694" s="182"/>
      <c r="AT694" s="176" t="s">
        <v>195</v>
      </c>
      <c r="AU694" s="176" t="s">
        <v>90</v>
      </c>
      <c r="AV694" s="14" t="s">
        <v>90</v>
      </c>
      <c r="AW694" s="14" t="s">
        <v>30</v>
      </c>
      <c r="AX694" s="14" t="s">
        <v>75</v>
      </c>
      <c r="AY694" s="176" t="s">
        <v>187</v>
      </c>
    </row>
    <row r="695" spans="1:65" s="15" customFormat="1" ht="11.25">
      <c r="B695" s="183"/>
      <c r="D695" s="168" t="s">
        <v>195</v>
      </c>
      <c r="E695" s="184" t="s">
        <v>1</v>
      </c>
      <c r="F695" s="185" t="s">
        <v>231</v>
      </c>
      <c r="H695" s="186">
        <v>7.35</v>
      </c>
      <c r="I695" s="187"/>
      <c r="L695" s="183"/>
      <c r="M695" s="188"/>
      <c r="N695" s="189"/>
      <c r="O695" s="189"/>
      <c r="P695" s="189"/>
      <c r="Q695" s="189"/>
      <c r="R695" s="189"/>
      <c r="S695" s="189"/>
      <c r="T695" s="190"/>
      <c r="AT695" s="184" t="s">
        <v>195</v>
      </c>
      <c r="AU695" s="184" t="s">
        <v>90</v>
      </c>
      <c r="AV695" s="15" t="s">
        <v>193</v>
      </c>
      <c r="AW695" s="15" t="s">
        <v>30</v>
      </c>
      <c r="AX695" s="15" t="s">
        <v>83</v>
      </c>
      <c r="AY695" s="184" t="s">
        <v>187</v>
      </c>
    </row>
    <row r="696" spans="1:65" s="2" customFormat="1" ht="16.5" customHeight="1">
      <c r="A696" s="33"/>
      <c r="B696" s="152"/>
      <c r="C696" s="199" t="s">
        <v>924</v>
      </c>
      <c r="D696" s="199" t="s">
        <v>529</v>
      </c>
      <c r="E696" s="200" t="s">
        <v>914</v>
      </c>
      <c r="F696" s="201" t="s">
        <v>915</v>
      </c>
      <c r="G696" s="202" t="s">
        <v>240</v>
      </c>
      <c r="H696" s="203">
        <v>58.8</v>
      </c>
      <c r="I696" s="204"/>
      <c r="J696" s="203">
        <f>ROUND(I696*H696,3)</f>
        <v>0</v>
      </c>
      <c r="K696" s="205"/>
      <c r="L696" s="206"/>
      <c r="M696" s="207" t="s">
        <v>1</v>
      </c>
      <c r="N696" s="208" t="s">
        <v>41</v>
      </c>
      <c r="O696" s="62"/>
      <c r="P696" s="162">
        <f>O696*H696</f>
        <v>0</v>
      </c>
      <c r="Q696" s="162">
        <v>3.5E-4</v>
      </c>
      <c r="R696" s="162">
        <f>Q696*H696</f>
        <v>2.0579999999999998E-2</v>
      </c>
      <c r="S696" s="162">
        <v>0</v>
      </c>
      <c r="T696" s="163">
        <f>S696*H696</f>
        <v>0</v>
      </c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R696" s="164" t="s">
        <v>365</v>
      </c>
      <c r="AT696" s="164" t="s">
        <v>529</v>
      </c>
      <c r="AU696" s="164" t="s">
        <v>90</v>
      </c>
      <c r="AY696" s="18" t="s">
        <v>187</v>
      </c>
      <c r="BE696" s="165">
        <f>IF(N696="základná",J696,0)</f>
        <v>0</v>
      </c>
      <c r="BF696" s="165">
        <f>IF(N696="znížená",J696,0)</f>
        <v>0</v>
      </c>
      <c r="BG696" s="165">
        <f>IF(N696="zákl. prenesená",J696,0)</f>
        <v>0</v>
      </c>
      <c r="BH696" s="165">
        <f>IF(N696="zníž. prenesená",J696,0)</f>
        <v>0</v>
      </c>
      <c r="BI696" s="165">
        <f>IF(N696="nulová",J696,0)</f>
        <v>0</v>
      </c>
      <c r="BJ696" s="18" t="s">
        <v>90</v>
      </c>
      <c r="BK696" s="166">
        <f>ROUND(I696*H696,3)</f>
        <v>0</v>
      </c>
      <c r="BL696" s="18" t="s">
        <v>276</v>
      </c>
      <c r="BM696" s="164" t="s">
        <v>925</v>
      </c>
    </row>
    <row r="697" spans="1:65" s="2" customFormat="1" ht="24.2" customHeight="1">
      <c r="A697" s="33"/>
      <c r="B697" s="152"/>
      <c r="C697" s="153" t="s">
        <v>926</v>
      </c>
      <c r="D697" s="153" t="s">
        <v>189</v>
      </c>
      <c r="E697" s="154" t="s">
        <v>927</v>
      </c>
      <c r="F697" s="155" t="s">
        <v>928</v>
      </c>
      <c r="G697" s="156" t="s">
        <v>192</v>
      </c>
      <c r="H697" s="157">
        <v>3.0150000000000001</v>
      </c>
      <c r="I697" s="158"/>
      <c r="J697" s="157">
        <f>ROUND(I697*H697,3)</f>
        <v>0</v>
      </c>
      <c r="K697" s="159"/>
      <c r="L697" s="34"/>
      <c r="M697" s="160" t="s">
        <v>1</v>
      </c>
      <c r="N697" s="161" t="s">
        <v>41</v>
      </c>
      <c r="O697" s="62"/>
      <c r="P697" s="162">
        <f>O697*H697</f>
        <v>0</v>
      </c>
      <c r="Q697" s="162">
        <v>0</v>
      </c>
      <c r="R697" s="162">
        <f>Q697*H697</f>
        <v>0</v>
      </c>
      <c r="S697" s="162">
        <v>0</v>
      </c>
      <c r="T697" s="163">
        <f>S697*H697</f>
        <v>0</v>
      </c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R697" s="164" t="s">
        <v>276</v>
      </c>
      <c r="AT697" s="164" t="s">
        <v>189</v>
      </c>
      <c r="AU697" s="164" t="s">
        <v>90</v>
      </c>
      <c r="AY697" s="18" t="s">
        <v>187</v>
      </c>
      <c r="BE697" s="165">
        <f>IF(N697="základná",J697,0)</f>
        <v>0</v>
      </c>
      <c r="BF697" s="165">
        <f>IF(N697="znížená",J697,0)</f>
        <v>0</v>
      </c>
      <c r="BG697" s="165">
        <f>IF(N697="zákl. prenesená",J697,0)</f>
        <v>0</v>
      </c>
      <c r="BH697" s="165">
        <f>IF(N697="zníž. prenesená",J697,0)</f>
        <v>0</v>
      </c>
      <c r="BI697" s="165">
        <f>IF(N697="nulová",J697,0)</f>
        <v>0</v>
      </c>
      <c r="BJ697" s="18" t="s">
        <v>90</v>
      </c>
      <c r="BK697" s="166">
        <f>ROUND(I697*H697,3)</f>
        <v>0</v>
      </c>
      <c r="BL697" s="18" t="s">
        <v>276</v>
      </c>
      <c r="BM697" s="164" t="s">
        <v>929</v>
      </c>
    </row>
    <row r="698" spans="1:65" s="14" customFormat="1" ht="11.25">
      <c r="B698" s="175"/>
      <c r="D698" s="168" t="s">
        <v>195</v>
      </c>
      <c r="E698" s="176" t="s">
        <v>1</v>
      </c>
      <c r="F698" s="177" t="s">
        <v>130</v>
      </c>
      <c r="H698" s="178">
        <v>3.0150000000000001</v>
      </c>
      <c r="I698" s="179"/>
      <c r="L698" s="175"/>
      <c r="M698" s="180"/>
      <c r="N698" s="181"/>
      <c r="O698" s="181"/>
      <c r="P698" s="181"/>
      <c r="Q698" s="181"/>
      <c r="R698" s="181"/>
      <c r="S698" s="181"/>
      <c r="T698" s="182"/>
      <c r="AT698" s="176" t="s">
        <v>195</v>
      </c>
      <c r="AU698" s="176" t="s">
        <v>90</v>
      </c>
      <c r="AV698" s="14" t="s">
        <v>90</v>
      </c>
      <c r="AW698" s="14" t="s">
        <v>30</v>
      </c>
      <c r="AX698" s="14" t="s">
        <v>83</v>
      </c>
      <c r="AY698" s="176" t="s">
        <v>187</v>
      </c>
    </row>
    <row r="699" spans="1:65" s="2" customFormat="1" ht="16.5" customHeight="1">
      <c r="A699" s="33"/>
      <c r="B699" s="152"/>
      <c r="C699" s="199" t="s">
        <v>930</v>
      </c>
      <c r="D699" s="199" t="s">
        <v>529</v>
      </c>
      <c r="E699" s="200" t="s">
        <v>931</v>
      </c>
      <c r="F699" s="201" t="s">
        <v>932</v>
      </c>
      <c r="G699" s="202" t="s">
        <v>192</v>
      </c>
      <c r="H699" s="203">
        <v>3.4670000000000001</v>
      </c>
      <c r="I699" s="204"/>
      <c r="J699" s="203">
        <f>ROUND(I699*H699,3)</f>
        <v>0</v>
      </c>
      <c r="K699" s="205"/>
      <c r="L699" s="206"/>
      <c r="M699" s="207" t="s">
        <v>1</v>
      </c>
      <c r="N699" s="208" t="s">
        <v>41</v>
      </c>
      <c r="O699" s="62"/>
      <c r="P699" s="162">
        <f>O699*H699</f>
        <v>0</v>
      </c>
      <c r="Q699" s="162">
        <v>2.9999999999999997E-4</v>
      </c>
      <c r="R699" s="162">
        <f>Q699*H699</f>
        <v>1.0401E-3</v>
      </c>
      <c r="S699" s="162">
        <v>0</v>
      </c>
      <c r="T699" s="163">
        <f>S699*H699</f>
        <v>0</v>
      </c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R699" s="164" t="s">
        <v>365</v>
      </c>
      <c r="AT699" s="164" t="s">
        <v>529</v>
      </c>
      <c r="AU699" s="164" t="s">
        <v>90</v>
      </c>
      <c r="AY699" s="18" t="s">
        <v>187</v>
      </c>
      <c r="BE699" s="165">
        <f>IF(N699="základná",J699,0)</f>
        <v>0</v>
      </c>
      <c r="BF699" s="165">
        <f>IF(N699="znížená",J699,0)</f>
        <v>0</v>
      </c>
      <c r="BG699" s="165">
        <f>IF(N699="zákl. prenesená",J699,0)</f>
        <v>0</v>
      </c>
      <c r="BH699" s="165">
        <f>IF(N699="zníž. prenesená",J699,0)</f>
        <v>0</v>
      </c>
      <c r="BI699" s="165">
        <f>IF(N699="nulová",J699,0)</f>
        <v>0</v>
      </c>
      <c r="BJ699" s="18" t="s">
        <v>90</v>
      </c>
      <c r="BK699" s="166">
        <f>ROUND(I699*H699,3)</f>
        <v>0</v>
      </c>
      <c r="BL699" s="18" t="s">
        <v>276</v>
      </c>
      <c r="BM699" s="164" t="s">
        <v>933</v>
      </c>
    </row>
    <row r="700" spans="1:65" s="14" customFormat="1" ht="11.25">
      <c r="B700" s="175"/>
      <c r="D700" s="168" t="s">
        <v>195</v>
      </c>
      <c r="F700" s="177" t="s">
        <v>934</v>
      </c>
      <c r="H700" s="178">
        <v>3.4670000000000001</v>
      </c>
      <c r="I700" s="179"/>
      <c r="L700" s="175"/>
      <c r="M700" s="180"/>
      <c r="N700" s="181"/>
      <c r="O700" s="181"/>
      <c r="P700" s="181"/>
      <c r="Q700" s="181"/>
      <c r="R700" s="181"/>
      <c r="S700" s="181"/>
      <c r="T700" s="182"/>
      <c r="AT700" s="176" t="s">
        <v>195</v>
      </c>
      <c r="AU700" s="176" t="s">
        <v>90</v>
      </c>
      <c r="AV700" s="14" t="s">
        <v>90</v>
      </c>
      <c r="AW700" s="14" t="s">
        <v>3</v>
      </c>
      <c r="AX700" s="14" t="s">
        <v>83</v>
      </c>
      <c r="AY700" s="176" t="s">
        <v>187</v>
      </c>
    </row>
    <row r="701" spans="1:65" s="2" customFormat="1" ht="24.2" customHeight="1">
      <c r="A701" s="33"/>
      <c r="B701" s="152"/>
      <c r="C701" s="153" t="s">
        <v>935</v>
      </c>
      <c r="D701" s="153" t="s">
        <v>189</v>
      </c>
      <c r="E701" s="154" t="s">
        <v>936</v>
      </c>
      <c r="F701" s="155" t="s">
        <v>937</v>
      </c>
      <c r="G701" s="156" t="s">
        <v>887</v>
      </c>
      <c r="H701" s="158"/>
      <c r="I701" s="158"/>
      <c r="J701" s="157">
        <f>ROUND(I701*H701,3)</f>
        <v>0</v>
      </c>
      <c r="K701" s="159"/>
      <c r="L701" s="34"/>
      <c r="M701" s="160" t="s">
        <v>1</v>
      </c>
      <c r="N701" s="161" t="s">
        <v>41</v>
      </c>
      <c r="O701" s="62"/>
      <c r="P701" s="162">
        <f>O701*H701</f>
        <v>0</v>
      </c>
      <c r="Q701" s="162">
        <v>0</v>
      </c>
      <c r="R701" s="162">
        <f>Q701*H701</f>
        <v>0</v>
      </c>
      <c r="S701" s="162">
        <v>0</v>
      </c>
      <c r="T701" s="163">
        <f>S701*H701</f>
        <v>0</v>
      </c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R701" s="164" t="s">
        <v>276</v>
      </c>
      <c r="AT701" s="164" t="s">
        <v>189</v>
      </c>
      <c r="AU701" s="164" t="s">
        <v>90</v>
      </c>
      <c r="AY701" s="18" t="s">
        <v>187</v>
      </c>
      <c r="BE701" s="165">
        <f>IF(N701="základná",J701,0)</f>
        <v>0</v>
      </c>
      <c r="BF701" s="165">
        <f>IF(N701="znížená",J701,0)</f>
        <v>0</v>
      </c>
      <c r="BG701" s="165">
        <f>IF(N701="zákl. prenesená",J701,0)</f>
        <v>0</v>
      </c>
      <c r="BH701" s="165">
        <f>IF(N701="zníž. prenesená",J701,0)</f>
        <v>0</v>
      </c>
      <c r="BI701" s="165">
        <f>IF(N701="nulová",J701,0)</f>
        <v>0</v>
      </c>
      <c r="BJ701" s="18" t="s">
        <v>90</v>
      </c>
      <c r="BK701" s="166">
        <f>ROUND(I701*H701,3)</f>
        <v>0</v>
      </c>
      <c r="BL701" s="18" t="s">
        <v>276</v>
      </c>
      <c r="BM701" s="164" t="s">
        <v>938</v>
      </c>
    </row>
    <row r="702" spans="1:65" s="12" customFormat="1" ht="22.9" customHeight="1">
      <c r="B702" s="139"/>
      <c r="D702" s="140" t="s">
        <v>74</v>
      </c>
      <c r="E702" s="150" t="s">
        <v>939</v>
      </c>
      <c r="F702" s="150" t="s">
        <v>940</v>
      </c>
      <c r="I702" s="142"/>
      <c r="J702" s="151">
        <f>BK702</f>
        <v>0</v>
      </c>
      <c r="L702" s="139"/>
      <c r="M702" s="144"/>
      <c r="N702" s="145"/>
      <c r="O702" s="145"/>
      <c r="P702" s="146">
        <f>SUM(P703:P724)</f>
        <v>0</v>
      </c>
      <c r="Q702" s="145"/>
      <c r="R702" s="146">
        <f>SUM(R703:R724)</f>
        <v>7.7535967499999998</v>
      </c>
      <c r="S702" s="145"/>
      <c r="T702" s="147">
        <f>SUM(T703:T724)</f>
        <v>0</v>
      </c>
      <c r="AR702" s="140" t="s">
        <v>90</v>
      </c>
      <c r="AT702" s="148" t="s">
        <v>74</v>
      </c>
      <c r="AU702" s="148" t="s">
        <v>83</v>
      </c>
      <c r="AY702" s="140" t="s">
        <v>187</v>
      </c>
      <c r="BK702" s="149">
        <f>SUM(BK703:BK724)</f>
        <v>0</v>
      </c>
    </row>
    <row r="703" spans="1:65" s="2" customFormat="1" ht="24.2" customHeight="1">
      <c r="A703" s="33"/>
      <c r="B703" s="152"/>
      <c r="C703" s="153" t="s">
        <v>941</v>
      </c>
      <c r="D703" s="153" t="s">
        <v>189</v>
      </c>
      <c r="E703" s="154" t="s">
        <v>942</v>
      </c>
      <c r="F703" s="155" t="s">
        <v>943</v>
      </c>
      <c r="G703" s="156" t="s">
        <v>192</v>
      </c>
      <c r="H703" s="157">
        <v>674.47</v>
      </c>
      <c r="I703" s="158"/>
      <c r="J703" s="157">
        <f>ROUND(I703*H703,3)</f>
        <v>0</v>
      </c>
      <c r="K703" s="159"/>
      <c r="L703" s="34"/>
      <c r="M703" s="160" t="s">
        <v>1</v>
      </c>
      <c r="N703" s="161" t="s">
        <v>41</v>
      </c>
      <c r="O703" s="62"/>
      <c r="P703" s="162">
        <f>O703*H703</f>
        <v>0</v>
      </c>
      <c r="Q703" s="162">
        <v>0</v>
      </c>
      <c r="R703" s="162">
        <f>Q703*H703</f>
        <v>0</v>
      </c>
      <c r="S703" s="162">
        <v>0</v>
      </c>
      <c r="T703" s="163">
        <f>S703*H703</f>
        <v>0</v>
      </c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R703" s="164" t="s">
        <v>276</v>
      </c>
      <c r="AT703" s="164" t="s">
        <v>189</v>
      </c>
      <c r="AU703" s="164" t="s">
        <v>90</v>
      </c>
      <c r="AY703" s="18" t="s">
        <v>187</v>
      </c>
      <c r="BE703" s="165">
        <f>IF(N703="základná",J703,0)</f>
        <v>0</v>
      </c>
      <c r="BF703" s="165">
        <f>IF(N703="znížená",J703,0)</f>
        <v>0</v>
      </c>
      <c r="BG703" s="165">
        <f>IF(N703="zákl. prenesená",J703,0)</f>
        <v>0</v>
      </c>
      <c r="BH703" s="165">
        <f>IF(N703="zníž. prenesená",J703,0)</f>
        <v>0</v>
      </c>
      <c r="BI703" s="165">
        <f>IF(N703="nulová",J703,0)</f>
        <v>0</v>
      </c>
      <c r="BJ703" s="18" t="s">
        <v>90</v>
      </c>
      <c r="BK703" s="166">
        <f>ROUND(I703*H703,3)</f>
        <v>0</v>
      </c>
      <c r="BL703" s="18" t="s">
        <v>276</v>
      </c>
      <c r="BM703" s="164" t="s">
        <v>944</v>
      </c>
    </row>
    <row r="704" spans="1:65" s="14" customFormat="1" ht="11.25">
      <c r="B704" s="175"/>
      <c r="D704" s="168" t="s">
        <v>195</v>
      </c>
      <c r="E704" s="176" t="s">
        <v>1</v>
      </c>
      <c r="F704" s="177" t="s">
        <v>945</v>
      </c>
      <c r="H704" s="178">
        <v>43.744</v>
      </c>
      <c r="I704" s="179"/>
      <c r="L704" s="175"/>
      <c r="M704" s="180"/>
      <c r="N704" s="181"/>
      <c r="O704" s="181"/>
      <c r="P704" s="181"/>
      <c r="Q704" s="181"/>
      <c r="R704" s="181"/>
      <c r="S704" s="181"/>
      <c r="T704" s="182"/>
      <c r="AT704" s="176" t="s">
        <v>195</v>
      </c>
      <c r="AU704" s="176" t="s">
        <v>90</v>
      </c>
      <c r="AV704" s="14" t="s">
        <v>90</v>
      </c>
      <c r="AW704" s="14" t="s">
        <v>30</v>
      </c>
      <c r="AX704" s="14" t="s">
        <v>75</v>
      </c>
      <c r="AY704" s="176" t="s">
        <v>187</v>
      </c>
    </row>
    <row r="705" spans="1:65" s="14" customFormat="1" ht="11.25">
      <c r="B705" s="175"/>
      <c r="D705" s="168" t="s">
        <v>195</v>
      </c>
      <c r="E705" s="176" t="s">
        <v>1</v>
      </c>
      <c r="F705" s="177" t="s">
        <v>946</v>
      </c>
      <c r="H705" s="178">
        <v>630.726</v>
      </c>
      <c r="I705" s="179"/>
      <c r="L705" s="175"/>
      <c r="M705" s="180"/>
      <c r="N705" s="181"/>
      <c r="O705" s="181"/>
      <c r="P705" s="181"/>
      <c r="Q705" s="181"/>
      <c r="R705" s="181"/>
      <c r="S705" s="181"/>
      <c r="T705" s="182"/>
      <c r="AT705" s="176" t="s">
        <v>195</v>
      </c>
      <c r="AU705" s="176" t="s">
        <v>90</v>
      </c>
      <c r="AV705" s="14" t="s">
        <v>90</v>
      </c>
      <c r="AW705" s="14" t="s">
        <v>30</v>
      </c>
      <c r="AX705" s="14" t="s">
        <v>75</v>
      </c>
      <c r="AY705" s="176" t="s">
        <v>187</v>
      </c>
    </row>
    <row r="706" spans="1:65" s="15" customFormat="1" ht="11.25">
      <c r="B706" s="183"/>
      <c r="D706" s="168" t="s">
        <v>195</v>
      </c>
      <c r="E706" s="184" t="s">
        <v>1</v>
      </c>
      <c r="F706" s="185" t="s">
        <v>231</v>
      </c>
      <c r="H706" s="186">
        <v>674.47</v>
      </c>
      <c r="I706" s="187"/>
      <c r="L706" s="183"/>
      <c r="M706" s="188"/>
      <c r="N706" s="189"/>
      <c r="O706" s="189"/>
      <c r="P706" s="189"/>
      <c r="Q706" s="189"/>
      <c r="R706" s="189"/>
      <c r="S706" s="189"/>
      <c r="T706" s="190"/>
      <c r="AT706" s="184" t="s">
        <v>195</v>
      </c>
      <c r="AU706" s="184" t="s">
        <v>90</v>
      </c>
      <c r="AV706" s="15" t="s">
        <v>193</v>
      </c>
      <c r="AW706" s="15" t="s">
        <v>30</v>
      </c>
      <c r="AX706" s="15" t="s">
        <v>83</v>
      </c>
      <c r="AY706" s="184" t="s">
        <v>187</v>
      </c>
    </row>
    <row r="707" spans="1:65" s="2" customFormat="1" ht="33" customHeight="1">
      <c r="A707" s="33"/>
      <c r="B707" s="152"/>
      <c r="C707" s="199" t="s">
        <v>947</v>
      </c>
      <c r="D707" s="199" t="s">
        <v>529</v>
      </c>
      <c r="E707" s="200" t="s">
        <v>948</v>
      </c>
      <c r="F707" s="201" t="s">
        <v>949</v>
      </c>
      <c r="G707" s="202" t="s">
        <v>192</v>
      </c>
      <c r="H707" s="203">
        <v>44.619</v>
      </c>
      <c r="I707" s="204"/>
      <c r="J707" s="203">
        <f>ROUND(I707*H707,3)</f>
        <v>0</v>
      </c>
      <c r="K707" s="205"/>
      <c r="L707" s="206"/>
      <c r="M707" s="207" t="s">
        <v>1</v>
      </c>
      <c r="N707" s="208" t="s">
        <v>41</v>
      </c>
      <c r="O707" s="62"/>
      <c r="P707" s="162">
        <f>O707*H707</f>
        <v>0</v>
      </c>
      <c r="Q707" s="162">
        <v>1.35E-2</v>
      </c>
      <c r="R707" s="162">
        <f>Q707*H707</f>
        <v>0.60235649999999996</v>
      </c>
      <c r="S707" s="162">
        <v>0</v>
      </c>
      <c r="T707" s="163">
        <f>S707*H707</f>
        <v>0</v>
      </c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R707" s="164" t="s">
        <v>365</v>
      </c>
      <c r="AT707" s="164" t="s">
        <v>529</v>
      </c>
      <c r="AU707" s="164" t="s">
        <v>90</v>
      </c>
      <c r="AY707" s="18" t="s">
        <v>187</v>
      </c>
      <c r="BE707" s="165">
        <f>IF(N707="základná",J707,0)</f>
        <v>0</v>
      </c>
      <c r="BF707" s="165">
        <f>IF(N707="znížená",J707,0)</f>
        <v>0</v>
      </c>
      <c r="BG707" s="165">
        <f>IF(N707="zákl. prenesená",J707,0)</f>
        <v>0</v>
      </c>
      <c r="BH707" s="165">
        <f>IF(N707="zníž. prenesená",J707,0)</f>
        <v>0</v>
      </c>
      <c r="BI707" s="165">
        <f>IF(N707="nulová",J707,0)</f>
        <v>0</v>
      </c>
      <c r="BJ707" s="18" t="s">
        <v>90</v>
      </c>
      <c r="BK707" s="166">
        <f>ROUND(I707*H707,3)</f>
        <v>0</v>
      </c>
      <c r="BL707" s="18" t="s">
        <v>276</v>
      </c>
      <c r="BM707" s="164" t="s">
        <v>950</v>
      </c>
    </row>
    <row r="708" spans="1:65" s="14" customFormat="1" ht="11.25">
      <c r="B708" s="175"/>
      <c r="D708" s="168" t="s">
        <v>195</v>
      </c>
      <c r="E708" s="176" t="s">
        <v>1</v>
      </c>
      <c r="F708" s="177" t="s">
        <v>945</v>
      </c>
      <c r="H708" s="178">
        <v>43.744</v>
      </c>
      <c r="I708" s="179"/>
      <c r="L708" s="175"/>
      <c r="M708" s="180"/>
      <c r="N708" s="181"/>
      <c r="O708" s="181"/>
      <c r="P708" s="181"/>
      <c r="Q708" s="181"/>
      <c r="R708" s="181"/>
      <c r="S708" s="181"/>
      <c r="T708" s="182"/>
      <c r="AT708" s="176" t="s">
        <v>195</v>
      </c>
      <c r="AU708" s="176" t="s">
        <v>90</v>
      </c>
      <c r="AV708" s="14" t="s">
        <v>90</v>
      </c>
      <c r="AW708" s="14" t="s">
        <v>30</v>
      </c>
      <c r="AX708" s="14" t="s">
        <v>83</v>
      </c>
      <c r="AY708" s="176" t="s">
        <v>187</v>
      </c>
    </row>
    <row r="709" spans="1:65" s="14" customFormat="1" ht="11.25">
      <c r="B709" s="175"/>
      <c r="D709" s="168" t="s">
        <v>195</v>
      </c>
      <c r="F709" s="177" t="s">
        <v>951</v>
      </c>
      <c r="H709" s="178">
        <v>44.619</v>
      </c>
      <c r="I709" s="179"/>
      <c r="L709" s="175"/>
      <c r="M709" s="180"/>
      <c r="N709" s="181"/>
      <c r="O709" s="181"/>
      <c r="P709" s="181"/>
      <c r="Q709" s="181"/>
      <c r="R709" s="181"/>
      <c r="S709" s="181"/>
      <c r="T709" s="182"/>
      <c r="AT709" s="176" t="s">
        <v>195</v>
      </c>
      <c r="AU709" s="176" t="s">
        <v>90</v>
      </c>
      <c r="AV709" s="14" t="s">
        <v>90</v>
      </c>
      <c r="AW709" s="14" t="s">
        <v>3</v>
      </c>
      <c r="AX709" s="14" t="s">
        <v>83</v>
      </c>
      <c r="AY709" s="176" t="s">
        <v>187</v>
      </c>
    </row>
    <row r="710" spans="1:65" s="2" customFormat="1" ht="33" customHeight="1">
      <c r="A710" s="33"/>
      <c r="B710" s="152"/>
      <c r="C710" s="199" t="s">
        <v>952</v>
      </c>
      <c r="D710" s="199" t="s">
        <v>529</v>
      </c>
      <c r="E710" s="200" t="s">
        <v>953</v>
      </c>
      <c r="F710" s="201" t="s">
        <v>954</v>
      </c>
      <c r="G710" s="202" t="s">
        <v>192</v>
      </c>
      <c r="H710" s="203">
        <v>321.67</v>
      </c>
      <c r="I710" s="204"/>
      <c r="J710" s="203">
        <f>ROUND(I710*H710,3)</f>
        <v>0</v>
      </c>
      <c r="K710" s="205"/>
      <c r="L710" s="206"/>
      <c r="M710" s="207" t="s">
        <v>1</v>
      </c>
      <c r="N710" s="208" t="s">
        <v>41</v>
      </c>
      <c r="O710" s="62"/>
      <c r="P710" s="162">
        <f>O710*H710</f>
        <v>0</v>
      </c>
      <c r="Q710" s="162">
        <v>4.1999999999999997E-3</v>
      </c>
      <c r="R710" s="162">
        <f>Q710*H710</f>
        <v>1.3510139999999999</v>
      </c>
      <c r="S710" s="162">
        <v>0</v>
      </c>
      <c r="T710" s="163">
        <f>S710*H710</f>
        <v>0</v>
      </c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R710" s="164" t="s">
        <v>365</v>
      </c>
      <c r="AT710" s="164" t="s">
        <v>529</v>
      </c>
      <c r="AU710" s="164" t="s">
        <v>90</v>
      </c>
      <c r="AY710" s="18" t="s">
        <v>187</v>
      </c>
      <c r="BE710" s="165">
        <f>IF(N710="základná",J710,0)</f>
        <v>0</v>
      </c>
      <c r="BF710" s="165">
        <f>IF(N710="znížená",J710,0)</f>
        <v>0</v>
      </c>
      <c r="BG710" s="165">
        <f>IF(N710="zákl. prenesená",J710,0)</f>
        <v>0</v>
      </c>
      <c r="BH710" s="165">
        <f>IF(N710="zníž. prenesená",J710,0)</f>
        <v>0</v>
      </c>
      <c r="BI710" s="165">
        <f>IF(N710="nulová",J710,0)</f>
        <v>0</v>
      </c>
      <c r="BJ710" s="18" t="s">
        <v>90</v>
      </c>
      <c r="BK710" s="166">
        <f>ROUND(I710*H710,3)</f>
        <v>0</v>
      </c>
      <c r="BL710" s="18" t="s">
        <v>276</v>
      </c>
      <c r="BM710" s="164" t="s">
        <v>955</v>
      </c>
    </row>
    <row r="711" spans="1:65" s="14" customFormat="1" ht="11.25">
      <c r="B711" s="175"/>
      <c r="D711" s="168" t="s">
        <v>195</v>
      </c>
      <c r="E711" s="176" t="s">
        <v>1</v>
      </c>
      <c r="F711" s="177" t="s">
        <v>116</v>
      </c>
      <c r="H711" s="178">
        <v>315.363</v>
      </c>
      <c r="I711" s="179"/>
      <c r="L711" s="175"/>
      <c r="M711" s="180"/>
      <c r="N711" s="181"/>
      <c r="O711" s="181"/>
      <c r="P711" s="181"/>
      <c r="Q711" s="181"/>
      <c r="R711" s="181"/>
      <c r="S711" s="181"/>
      <c r="T711" s="182"/>
      <c r="AT711" s="176" t="s">
        <v>195</v>
      </c>
      <c r="AU711" s="176" t="s">
        <v>90</v>
      </c>
      <c r="AV711" s="14" t="s">
        <v>90</v>
      </c>
      <c r="AW711" s="14" t="s">
        <v>30</v>
      </c>
      <c r="AX711" s="14" t="s">
        <v>83</v>
      </c>
      <c r="AY711" s="176" t="s">
        <v>187</v>
      </c>
    </row>
    <row r="712" spans="1:65" s="14" customFormat="1" ht="11.25">
      <c r="B712" s="175"/>
      <c r="D712" s="168" t="s">
        <v>195</v>
      </c>
      <c r="F712" s="177" t="s">
        <v>956</v>
      </c>
      <c r="H712" s="178">
        <v>321.67</v>
      </c>
      <c r="I712" s="179"/>
      <c r="L712" s="175"/>
      <c r="M712" s="180"/>
      <c r="N712" s="181"/>
      <c r="O712" s="181"/>
      <c r="P712" s="181"/>
      <c r="Q712" s="181"/>
      <c r="R712" s="181"/>
      <c r="S712" s="181"/>
      <c r="T712" s="182"/>
      <c r="AT712" s="176" t="s">
        <v>195</v>
      </c>
      <c r="AU712" s="176" t="s">
        <v>90</v>
      </c>
      <c r="AV712" s="14" t="s">
        <v>90</v>
      </c>
      <c r="AW712" s="14" t="s">
        <v>3</v>
      </c>
      <c r="AX712" s="14" t="s">
        <v>83</v>
      </c>
      <c r="AY712" s="176" t="s">
        <v>187</v>
      </c>
    </row>
    <row r="713" spans="1:65" s="2" customFormat="1" ht="33" customHeight="1">
      <c r="A713" s="33"/>
      <c r="B713" s="152"/>
      <c r="C713" s="199" t="s">
        <v>957</v>
      </c>
      <c r="D713" s="199" t="s">
        <v>529</v>
      </c>
      <c r="E713" s="200" t="s">
        <v>958</v>
      </c>
      <c r="F713" s="201" t="s">
        <v>959</v>
      </c>
      <c r="G713" s="202" t="s">
        <v>192</v>
      </c>
      <c r="H713" s="203">
        <v>321.67</v>
      </c>
      <c r="I713" s="204"/>
      <c r="J713" s="203">
        <f>ROUND(I713*H713,3)</f>
        <v>0</v>
      </c>
      <c r="K713" s="205"/>
      <c r="L713" s="206"/>
      <c r="M713" s="207" t="s">
        <v>1</v>
      </c>
      <c r="N713" s="208" t="s">
        <v>41</v>
      </c>
      <c r="O713" s="62"/>
      <c r="P713" s="162">
        <f>O713*H713</f>
        <v>0</v>
      </c>
      <c r="Q713" s="162">
        <v>1.7999999999999999E-2</v>
      </c>
      <c r="R713" s="162">
        <f>Q713*H713</f>
        <v>5.7900599999999995</v>
      </c>
      <c r="S713" s="162">
        <v>0</v>
      </c>
      <c r="T713" s="163">
        <f>S713*H713</f>
        <v>0</v>
      </c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R713" s="164" t="s">
        <v>365</v>
      </c>
      <c r="AT713" s="164" t="s">
        <v>529</v>
      </c>
      <c r="AU713" s="164" t="s">
        <v>90</v>
      </c>
      <c r="AY713" s="18" t="s">
        <v>187</v>
      </c>
      <c r="BE713" s="165">
        <f>IF(N713="základná",J713,0)</f>
        <v>0</v>
      </c>
      <c r="BF713" s="165">
        <f>IF(N713="znížená",J713,0)</f>
        <v>0</v>
      </c>
      <c r="BG713" s="165">
        <f>IF(N713="zákl. prenesená",J713,0)</f>
        <v>0</v>
      </c>
      <c r="BH713" s="165">
        <f>IF(N713="zníž. prenesená",J713,0)</f>
        <v>0</v>
      </c>
      <c r="BI713" s="165">
        <f>IF(N713="nulová",J713,0)</f>
        <v>0</v>
      </c>
      <c r="BJ713" s="18" t="s">
        <v>90</v>
      </c>
      <c r="BK713" s="166">
        <f>ROUND(I713*H713,3)</f>
        <v>0</v>
      </c>
      <c r="BL713" s="18" t="s">
        <v>276</v>
      </c>
      <c r="BM713" s="164" t="s">
        <v>960</v>
      </c>
    </row>
    <row r="714" spans="1:65" s="14" customFormat="1" ht="11.25">
      <c r="B714" s="175"/>
      <c r="D714" s="168" t="s">
        <v>195</v>
      </c>
      <c r="E714" s="176" t="s">
        <v>1</v>
      </c>
      <c r="F714" s="177" t="s">
        <v>116</v>
      </c>
      <c r="H714" s="178">
        <v>315.363</v>
      </c>
      <c r="I714" s="179"/>
      <c r="L714" s="175"/>
      <c r="M714" s="180"/>
      <c r="N714" s="181"/>
      <c r="O714" s="181"/>
      <c r="P714" s="181"/>
      <c r="Q714" s="181"/>
      <c r="R714" s="181"/>
      <c r="S714" s="181"/>
      <c r="T714" s="182"/>
      <c r="AT714" s="176" t="s">
        <v>195</v>
      </c>
      <c r="AU714" s="176" t="s">
        <v>90</v>
      </c>
      <c r="AV714" s="14" t="s">
        <v>90</v>
      </c>
      <c r="AW714" s="14" t="s">
        <v>30</v>
      </c>
      <c r="AX714" s="14" t="s">
        <v>83</v>
      </c>
      <c r="AY714" s="176" t="s">
        <v>187</v>
      </c>
    </row>
    <row r="715" spans="1:65" s="14" customFormat="1" ht="11.25">
      <c r="B715" s="175"/>
      <c r="D715" s="168" t="s">
        <v>195</v>
      </c>
      <c r="F715" s="177" t="s">
        <v>956</v>
      </c>
      <c r="H715" s="178">
        <v>321.67</v>
      </c>
      <c r="I715" s="179"/>
      <c r="L715" s="175"/>
      <c r="M715" s="180"/>
      <c r="N715" s="181"/>
      <c r="O715" s="181"/>
      <c r="P715" s="181"/>
      <c r="Q715" s="181"/>
      <c r="R715" s="181"/>
      <c r="S715" s="181"/>
      <c r="T715" s="182"/>
      <c r="AT715" s="176" t="s">
        <v>195</v>
      </c>
      <c r="AU715" s="176" t="s">
        <v>90</v>
      </c>
      <c r="AV715" s="14" t="s">
        <v>90</v>
      </c>
      <c r="AW715" s="14" t="s">
        <v>3</v>
      </c>
      <c r="AX715" s="14" t="s">
        <v>83</v>
      </c>
      <c r="AY715" s="176" t="s">
        <v>187</v>
      </c>
    </row>
    <row r="716" spans="1:65" s="2" customFormat="1" ht="24.2" customHeight="1">
      <c r="A716" s="33"/>
      <c r="B716" s="152"/>
      <c r="C716" s="153" t="s">
        <v>961</v>
      </c>
      <c r="D716" s="153" t="s">
        <v>189</v>
      </c>
      <c r="E716" s="154" t="s">
        <v>962</v>
      </c>
      <c r="F716" s="155" t="s">
        <v>963</v>
      </c>
      <c r="G716" s="156" t="s">
        <v>192</v>
      </c>
      <c r="H716" s="157">
        <v>3.0150000000000001</v>
      </c>
      <c r="I716" s="158"/>
      <c r="J716" s="157">
        <f>ROUND(I716*H716,3)</f>
        <v>0</v>
      </c>
      <c r="K716" s="159"/>
      <c r="L716" s="34"/>
      <c r="M716" s="160" t="s">
        <v>1</v>
      </c>
      <c r="N716" s="161" t="s">
        <v>41</v>
      </c>
      <c r="O716" s="62"/>
      <c r="P716" s="162">
        <f>O716*H716</f>
        <v>0</v>
      </c>
      <c r="Q716" s="162">
        <v>1.15E-3</v>
      </c>
      <c r="R716" s="162">
        <f>Q716*H716</f>
        <v>3.4672500000000003E-3</v>
      </c>
      <c r="S716" s="162">
        <v>0</v>
      </c>
      <c r="T716" s="163">
        <f>S716*H716</f>
        <v>0</v>
      </c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R716" s="164" t="s">
        <v>276</v>
      </c>
      <c r="AT716" s="164" t="s">
        <v>189</v>
      </c>
      <c r="AU716" s="164" t="s">
        <v>90</v>
      </c>
      <c r="AY716" s="18" t="s">
        <v>187</v>
      </c>
      <c r="BE716" s="165">
        <f>IF(N716="základná",J716,0)</f>
        <v>0</v>
      </c>
      <c r="BF716" s="165">
        <f>IF(N716="znížená",J716,0)</f>
        <v>0</v>
      </c>
      <c r="BG716" s="165">
        <f>IF(N716="zákl. prenesená",J716,0)</f>
        <v>0</v>
      </c>
      <c r="BH716" s="165">
        <f>IF(N716="zníž. prenesená",J716,0)</f>
        <v>0</v>
      </c>
      <c r="BI716" s="165">
        <f>IF(N716="nulová",J716,0)</f>
        <v>0</v>
      </c>
      <c r="BJ716" s="18" t="s">
        <v>90</v>
      </c>
      <c r="BK716" s="166">
        <f>ROUND(I716*H716,3)</f>
        <v>0</v>
      </c>
      <c r="BL716" s="18" t="s">
        <v>276</v>
      </c>
      <c r="BM716" s="164" t="s">
        <v>964</v>
      </c>
    </row>
    <row r="717" spans="1:65" s="13" customFormat="1" ht="11.25">
      <c r="B717" s="167"/>
      <c r="D717" s="168" t="s">
        <v>195</v>
      </c>
      <c r="E717" s="169" t="s">
        <v>1</v>
      </c>
      <c r="F717" s="170" t="s">
        <v>921</v>
      </c>
      <c r="H717" s="169" t="s">
        <v>1</v>
      </c>
      <c r="I717" s="171"/>
      <c r="L717" s="167"/>
      <c r="M717" s="172"/>
      <c r="N717" s="173"/>
      <c r="O717" s="173"/>
      <c r="P717" s="173"/>
      <c r="Q717" s="173"/>
      <c r="R717" s="173"/>
      <c r="S717" s="173"/>
      <c r="T717" s="174"/>
      <c r="AT717" s="169" t="s">
        <v>195</v>
      </c>
      <c r="AU717" s="169" t="s">
        <v>90</v>
      </c>
      <c r="AV717" s="13" t="s">
        <v>83</v>
      </c>
      <c r="AW717" s="13" t="s">
        <v>30</v>
      </c>
      <c r="AX717" s="13" t="s">
        <v>75</v>
      </c>
      <c r="AY717" s="169" t="s">
        <v>187</v>
      </c>
    </row>
    <row r="718" spans="1:65" s="14" customFormat="1" ht="11.25">
      <c r="B718" s="175"/>
      <c r="D718" s="168" t="s">
        <v>195</v>
      </c>
      <c r="E718" s="176" t="s">
        <v>1</v>
      </c>
      <c r="F718" s="177" t="s">
        <v>413</v>
      </c>
      <c r="H718" s="178">
        <v>1.8</v>
      </c>
      <c r="I718" s="179"/>
      <c r="L718" s="175"/>
      <c r="M718" s="180"/>
      <c r="N718" s="181"/>
      <c r="O718" s="181"/>
      <c r="P718" s="181"/>
      <c r="Q718" s="181"/>
      <c r="R718" s="181"/>
      <c r="S718" s="181"/>
      <c r="T718" s="182"/>
      <c r="AT718" s="176" t="s">
        <v>195</v>
      </c>
      <c r="AU718" s="176" t="s">
        <v>90</v>
      </c>
      <c r="AV718" s="14" t="s">
        <v>90</v>
      </c>
      <c r="AW718" s="14" t="s">
        <v>30</v>
      </c>
      <c r="AX718" s="14" t="s">
        <v>75</v>
      </c>
      <c r="AY718" s="176" t="s">
        <v>187</v>
      </c>
    </row>
    <row r="719" spans="1:65" s="14" customFormat="1" ht="11.25">
      <c r="B719" s="175"/>
      <c r="D719" s="168" t="s">
        <v>195</v>
      </c>
      <c r="E719" s="176" t="s">
        <v>1</v>
      </c>
      <c r="F719" s="177" t="s">
        <v>415</v>
      </c>
      <c r="H719" s="178">
        <v>1.2150000000000001</v>
      </c>
      <c r="I719" s="179"/>
      <c r="L719" s="175"/>
      <c r="M719" s="180"/>
      <c r="N719" s="181"/>
      <c r="O719" s="181"/>
      <c r="P719" s="181"/>
      <c r="Q719" s="181"/>
      <c r="R719" s="181"/>
      <c r="S719" s="181"/>
      <c r="T719" s="182"/>
      <c r="AT719" s="176" t="s">
        <v>195</v>
      </c>
      <c r="AU719" s="176" t="s">
        <v>90</v>
      </c>
      <c r="AV719" s="14" t="s">
        <v>90</v>
      </c>
      <c r="AW719" s="14" t="s">
        <v>30</v>
      </c>
      <c r="AX719" s="14" t="s">
        <v>75</v>
      </c>
      <c r="AY719" s="176" t="s">
        <v>187</v>
      </c>
    </row>
    <row r="720" spans="1:65" s="15" customFormat="1" ht="11.25">
      <c r="B720" s="183"/>
      <c r="D720" s="168" t="s">
        <v>195</v>
      </c>
      <c r="E720" s="184" t="s">
        <v>130</v>
      </c>
      <c r="F720" s="185" t="s">
        <v>231</v>
      </c>
      <c r="H720" s="186">
        <v>3.0150000000000001</v>
      </c>
      <c r="I720" s="187"/>
      <c r="L720" s="183"/>
      <c r="M720" s="188"/>
      <c r="N720" s="189"/>
      <c r="O720" s="189"/>
      <c r="P720" s="189"/>
      <c r="Q720" s="189"/>
      <c r="R720" s="189"/>
      <c r="S720" s="189"/>
      <c r="T720" s="190"/>
      <c r="AT720" s="184" t="s">
        <v>195</v>
      </c>
      <c r="AU720" s="184" t="s">
        <v>90</v>
      </c>
      <c r="AV720" s="15" t="s">
        <v>193</v>
      </c>
      <c r="AW720" s="15" t="s">
        <v>30</v>
      </c>
      <c r="AX720" s="15" t="s">
        <v>83</v>
      </c>
      <c r="AY720" s="184" t="s">
        <v>187</v>
      </c>
    </row>
    <row r="721" spans="1:65" s="2" customFormat="1" ht="24.2" customHeight="1">
      <c r="A721" s="33"/>
      <c r="B721" s="152"/>
      <c r="C721" s="199" t="s">
        <v>965</v>
      </c>
      <c r="D721" s="199" t="s">
        <v>529</v>
      </c>
      <c r="E721" s="200" t="s">
        <v>966</v>
      </c>
      <c r="F721" s="201" t="s">
        <v>967</v>
      </c>
      <c r="G721" s="202" t="s">
        <v>204</v>
      </c>
      <c r="H721" s="203">
        <v>0.23100000000000001</v>
      </c>
      <c r="I721" s="204"/>
      <c r="J721" s="203">
        <f>ROUND(I721*H721,3)</f>
        <v>0</v>
      </c>
      <c r="K721" s="205"/>
      <c r="L721" s="206"/>
      <c r="M721" s="207" t="s">
        <v>1</v>
      </c>
      <c r="N721" s="208" t="s">
        <v>41</v>
      </c>
      <c r="O721" s="62"/>
      <c r="P721" s="162">
        <f>O721*H721</f>
        <v>0</v>
      </c>
      <c r="Q721" s="162">
        <v>2.9000000000000001E-2</v>
      </c>
      <c r="R721" s="162">
        <f>Q721*H721</f>
        <v>6.699000000000001E-3</v>
      </c>
      <c r="S721" s="162">
        <v>0</v>
      </c>
      <c r="T721" s="163">
        <f>S721*H721</f>
        <v>0</v>
      </c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R721" s="164" t="s">
        <v>365</v>
      </c>
      <c r="AT721" s="164" t="s">
        <v>529</v>
      </c>
      <c r="AU721" s="164" t="s">
        <v>90</v>
      </c>
      <c r="AY721" s="18" t="s">
        <v>187</v>
      </c>
      <c r="BE721" s="165">
        <f>IF(N721="základná",J721,0)</f>
        <v>0</v>
      </c>
      <c r="BF721" s="165">
        <f>IF(N721="znížená",J721,0)</f>
        <v>0</v>
      </c>
      <c r="BG721" s="165">
        <f>IF(N721="zákl. prenesená",J721,0)</f>
        <v>0</v>
      </c>
      <c r="BH721" s="165">
        <f>IF(N721="zníž. prenesená",J721,0)</f>
        <v>0</v>
      </c>
      <c r="BI721" s="165">
        <f>IF(N721="nulová",J721,0)</f>
        <v>0</v>
      </c>
      <c r="BJ721" s="18" t="s">
        <v>90</v>
      </c>
      <c r="BK721" s="166">
        <f>ROUND(I721*H721,3)</f>
        <v>0</v>
      </c>
      <c r="BL721" s="18" t="s">
        <v>276</v>
      </c>
      <c r="BM721" s="164" t="s">
        <v>968</v>
      </c>
    </row>
    <row r="722" spans="1:65" s="14" customFormat="1" ht="11.25">
      <c r="B722" s="175"/>
      <c r="D722" s="168" t="s">
        <v>195</v>
      </c>
      <c r="E722" s="176" t="s">
        <v>1</v>
      </c>
      <c r="F722" s="177" t="s">
        <v>969</v>
      </c>
      <c r="H722" s="178">
        <v>0.22600000000000001</v>
      </c>
      <c r="I722" s="179"/>
      <c r="L722" s="175"/>
      <c r="M722" s="180"/>
      <c r="N722" s="181"/>
      <c r="O722" s="181"/>
      <c r="P722" s="181"/>
      <c r="Q722" s="181"/>
      <c r="R722" s="181"/>
      <c r="S722" s="181"/>
      <c r="T722" s="182"/>
      <c r="AT722" s="176" t="s">
        <v>195</v>
      </c>
      <c r="AU722" s="176" t="s">
        <v>90</v>
      </c>
      <c r="AV722" s="14" t="s">
        <v>90</v>
      </c>
      <c r="AW722" s="14" t="s">
        <v>30</v>
      </c>
      <c r="AX722" s="14" t="s">
        <v>83</v>
      </c>
      <c r="AY722" s="176" t="s">
        <v>187</v>
      </c>
    </row>
    <row r="723" spans="1:65" s="14" customFormat="1" ht="11.25">
      <c r="B723" s="175"/>
      <c r="D723" s="168" t="s">
        <v>195</v>
      </c>
      <c r="F723" s="177" t="s">
        <v>970</v>
      </c>
      <c r="H723" s="178">
        <v>0.23100000000000001</v>
      </c>
      <c r="I723" s="179"/>
      <c r="L723" s="175"/>
      <c r="M723" s="180"/>
      <c r="N723" s="181"/>
      <c r="O723" s="181"/>
      <c r="P723" s="181"/>
      <c r="Q723" s="181"/>
      <c r="R723" s="181"/>
      <c r="S723" s="181"/>
      <c r="T723" s="182"/>
      <c r="AT723" s="176" t="s">
        <v>195</v>
      </c>
      <c r="AU723" s="176" t="s">
        <v>90</v>
      </c>
      <c r="AV723" s="14" t="s">
        <v>90</v>
      </c>
      <c r="AW723" s="14" t="s">
        <v>3</v>
      </c>
      <c r="AX723" s="14" t="s">
        <v>83</v>
      </c>
      <c r="AY723" s="176" t="s">
        <v>187</v>
      </c>
    </row>
    <row r="724" spans="1:65" s="2" customFormat="1" ht="24.2" customHeight="1">
      <c r="A724" s="33"/>
      <c r="B724" s="152"/>
      <c r="C724" s="153" t="s">
        <v>971</v>
      </c>
      <c r="D724" s="153" t="s">
        <v>189</v>
      </c>
      <c r="E724" s="154" t="s">
        <v>972</v>
      </c>
      <c r="F724" s="155" t="s">
        <v>973</v>
      </c>
      <c r="G724" s="156" t="s">
        <v>887</v>
      </c>
      <c r="H724" s="158"/>
      <c r="I724" s="158"/>
      <c r="J724" s="157">
        <f>ROUND(I724*H724,3)</f>
        <v>0</v>
      </c>
      <c r="K724" s="159"/>
      <c r="L724" s="34"/>
      <c r="M724" s="160" t="s">
        <v>1</v>
      </c>
      <c r="N724" s="161" t="s">
        <v>41</v>
      </c>
      <c r="O724" s="62"/>
      <c r="P724" s="162">
        <f>O724*H724</f>
        <v>0</v>
      </c>
      <c r="Q724" s="162">
        <v>0</v>
      </c>
      <c r="R724" s="162">
        <f>Q724*H724</f>
        <v>0</v>
      </c>
      <c r="S724" s="162">
        <v>0</v>
      </c>
      <c r="T724" s="163">
        <f>S724*H724</f>
        <v>0</v>
      </c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R724" s="164" t="s">
        <v>276</v>
      </c>
      <c r="AT724" s="164" t="s">
        <v>189</v>
      </c>
      <c r="AU724" s="164" t="s">
        <v>90</v>
      </c>
      <c r="AY724" s="18" t="s">
        <v>187</v>
      </c>
      <c r="BE724" s="165">
        <f>IF(N724="základná",J724,0)</f>
        <v>0</v>
      </c>
      <c r="BF724" s="165">
        <f>IF(N724="znížená",J724,0)</f>
        <v>0</v>
      </c>
      <c r="BG724" s="165">
        <f>IF(N724="zákl. prenesená",J724,0)</f>
        <v>0</v>
      </c>
      <c r="BH724" s="165">
        <f>IF(N724="zníž. prenesená",J724,0)</f>
        <v>0</v>
      </c>
      <c r="BI724" s="165">
        <f>IF(N724="nulová",J724,0)</f>
        <v>0</v>
      </c>
      <c r="BJ724" s="18" t="s">
        <v>90</v>
      </c>
      <c r="BK724" s="166">
        <f>ROUND(I724*H724,3)</f>
        <v>0</v>
      </c>
      <c r="BL724" s="18" t="s">
        <v>276</v>
      </c>
      <c r="BM724" s="164" t="s">
        <v>974</v>
      </c>
    </row>
    <row r="725" spans="1:65" s="12" customFormat="1" ht="22.9" customHeight="1">
      <c r="B725" s="139"/>
      <c r="D725" s="140" t="s">
        <v>74</v>
      </c>
      <c r="E725" s="150" t="s">
        <v>975</v>
      </c>
      <c r="F725" s="150" t="s">
        <v>976</v>
      </c>
      <c r="I725" s="142"/>
      <c r="J725" s="151">
        <f>BK725</f>
        <v>0</v>
      </c>
      <c r="L725" s="139"/>
      <c r="M725" s="144"/>
      <c r="N725" s="145"/>
      <c r="O725" s="145"/>
      <c r="P725" s="146">
        <f>SUM(P726:P728)</f>
        <v>0</v>
      </c>
      <c r="Q725" s="145"/>
      <c r="R725" s="146">
        <f>SUM(R726:R728)</f>
        <v>0.1012</v>
      </c>
      <c r="S725" s="145"/>
      <c r="T725" s="147">
        <f>SUM(T726:T728)</f>
        <v>0.10068000000000001</v>
      </c>
      <c r="AR725" s="140" t="s">
        <v>90</v>
      </c>
      <c r="AT725" s="148" t="s">
        <v>74</v>
      </c>
      <c r="AU725" s="148" t="s">
        <v>83</v>
      </c>
      <c r="AY725" s="140" t="s">
        <v>187</v>
      </c>
      <c r="BK725" s="149">
        <f>SUM(BK726:BK728)</f>
        <v>0</v>
      </c>
    </row>
    <row r="726" spans="1:65" s="2" customFormat="1" ht="21.75" customHeight="1">
      <c r="A726" s="33"/>
      <c r="B726" s="152"/>
      <c r="C726" s="153" t="s">
        <v>977</v>
      </c>
      <c r="D726" s="153" t="s">
        <v>189</v>
      </c>
      <c r="E726" s="154" t="s">
        <v>978</v>
      </c>
      <c r="F726" s="155" t="s">
        <v>979</v>
      </c>
      <c r="G726" s="156" t="s">
        <v>240</v>
      </c>
      <c r="H726" s="157">
        <v>4</v>
      </c>
      <c r="I726" s="158"/>
      <c r="J726" s="157">
        <f>ROUND(I726*H726,3)</f>
        <v>0</v>
      </c>
      <c r="K726" s="159"/>
      <c r="L726" s="34"/>
      <c r="M726" s="160" t="s">
        <v>1</v>
      </c>
      <c r="N726" s="161" t="s">
        <v>41</v>
      </c>
      <c r="O726" s="62"/>
      <c r="P726" s="162">
        <f>O726*H726</f>
        <v>0</v>
      </c>
      <c r="Q726" s="162">
        <v>2.53E-2</v>
      </c>
      <c r="R726" s="162">
        <f>Q726*H726</f>
        <v>0.1012</v>
      </c>
      <c r="S726" s="162">
        <v>0</v>
      </c>
      <c r="T726" s="163">
        <f>S726*H726</f>
        <v>0</v>
      </c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R726" s="164" t="s">
        <v>276</v>
      </c>
      <c r="AT726" s="164" t="s">
        <v>189</v>
      </c>
      <c r="AU726" s="164" t="s">
        <v>90</v>
      </c>
      <c r="AY726" s="18" t="s">
        <v>187</v>
      </c>
      <c r="BE726" s="165">
        <f>IF(N726="základná",J726,0)</f>
        <v>0</v>
      </c>
      <c r="BF726" s="165">
        <f>IF(N726="znížená",J726,0)</f>
        <v>0</v>
      </c>
      <c r="BG726" s="165">
        <f>IF(N726="zákl. prenesená",J726,0)</f>
        <v>0</v>
      </c>
      <c r="BH726" s="165">
        <f>IF(N726="zníž. prenesená",J726,0)</f>
        <v>0</v>
      </c>
      <c r="BI726" s="165">
        <f>IF(N726="nulová",J726,0)</f>
        <v>0</v>
      </c>
      <c r="BJ726" s="18" t="s">
        <v>90</v>
      </c>
      <c r="BK726" s="166">
        <f>ROUND(I726*H726,3)</f>
        <v>0</v>
      </c>
      <c r="BL726" s="18" t="s">
        <v>276</v>
      </c>
      <c r="BM726" s="164" t="s">
        <v>980</v>
      </c>
    </row>
    <row r="727" spans="1:65" s="2" customFormat="1" ht="24.2" customHeight="1">
      <c r="A727" s="33"/>
      <c r="B727" s="152"/>
      <c r="C727" s="153" t="s">
        <v>981</v>
      </c>
      <c r="D727" s="153" t="s">
        <v>189</v>
      </c>
      <c r="E727" s="154" t="s">
        <v>982</v>
      </c>
      <c r="F727" s="155" t="s">
        <v>983</v>
      </c>
      <c r="G727" s="156" t="s">
        <v>240</v>
      </c>
      <c r="H727" s="157">
        <v>4</v>
      </c>
      <c r="I727" s="158"/>
      <c r="J727" s="157">
        <f>ROUND(I727*H727,3)</f>
        <v>0</v>
      </c>
      <c r="K727" s="159"/>
      <c r="L727" s="34"/>
      <c r="M727" s="160" t="s">
        <v>1</v>
      </c>
      <c r="N727" s="161" t="s">
        <v>41</v>
      </c>
      <c r="O727" s="62"/>
      <c r="P727" s="162">
        <f>O727*H727</f>
        <v>0</v>
      </c>
      <c r="Q727" s="162">
        <v>0</v>
      </c>
      <c r="R727" s="162">
        <f>Q727*H727</f>
        <v>0</v>
      </c>
      <c r="S727" s="162">
        <v>2.5170000000000001E-2</v>
      </c>
      <c r="T727" s="163">
        <f>S727*H727</f>
        <v>0.10068000000000001</v>
      </c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R727" s="164" t="s">
        <v>276</v>
      </c>
      <c r="AT727" s="164" t="s">
        <v>189</v>
      </c>
      <c r="AU727" s="164" t="s">
        <v>90</v>
      </c>
      <c r="AY727" s="18" t="s">
        <v>187</v>
      </c>
      <c r="BE727" s="165">
        <f>IF(N727="základná",J727,0)</f>
        <v>0</v>
      </c>
      <c r="BF727" s="165">
        <f>IF(N727="znížená",J727,0)</f>
        <v>0</v>
      </c>
      <c r="BG727" s="165">
        <f>IF(N727="zákl. prenesená",J727,0)</f>
        <v>0</v>
      </c>
      <c r="BH727" s="165">
        <f>IF(N727="zníž. prenesená",J727,0)</f>
        <v>0</v>
      </c>
      <c r="BI727" s="165">
        <f>IF(N727="nulová",J727,0)</f>
        <v>0</v>
      </c>
      <c r="BJ727" s="18" t="s">
        <v>90</v>
      </c>
      <c r="BK727" s="166">
        <f>ROUND(I727*H727,3)</f>
        <v>0</v>
      </c>
      <c r="BL727" s="18" t="s">
        <v>276</v>
      </c>
      <c r="BM727" s="164" t="s">
        <v>984</v>
      </c>
    </row>
    <row r="728" spans="1:65" s="14" customFormat="1" ht="11.25">
      <c r="B728" s="175"/>
      <c r="D728" s="168" t="s">
        <v>195</v>
      </c>
      <c r="E728" s="176" t="s">
        <v>1</v>
      </c>
      <c r="F728" s="177" t="s">
        <v>985</v>
      </c>
      <c r="H728" s="178">
        <v>4</v>
      </c>
      <c r="I728" s="179"/>
      <c r="L728" s="175"/>
      <c r="M728" s="180"/>
      <c r="N728" s="181"/>
      <c r="O728" s="181"/>
      <c r="P728" s="181"/>
      <c r="Q728" s="181"/>
      <c r="R728" s="181"/>
      <c r="S728" s="181"/>
      <c r="T728" s="182"/>
      <c r="AT728" s="176" t="s">
        <v>195</v>
      </c>
      <c r="AU728" s="176" t="s">
        <v>90</v>
      </c>
      <c r="AV728" s="14" t="s">
        <v>90</v>
      </c>
      <c r="AW728" s="14" t="s">
        <v>30</v>
      </c>
      <c r="AX728" s="14" t="s">
        <v>83</v>
      </c>
      <c r="AY728" s="176" t="s">
        <v>187</v>
      </c>
    </row>
    <row r="729" spans="1:65" s="12" customFormat="1" ht="22.9" customHeight="1">
      <c r="B729" s="139"/>
      <c r="D729" s="140" t="s">
        <v>74</v>
      </c>
      <c r="E729" s="150" t="s">
        <v>986</v>
      </c>
      <c r="F729" s="150" t="s">
        <v>987</v>
      </c>
      <c r="I729" s="142"/>
      <c r="J729" s="151">
        <f>BK729</f>
        <v>0</v>
      </c>
      <c r="L729" s="139"/>
      <c r="M729" s="144"/>
      <c r="N729" s="145"/>
      <c r="O729" s="145"/>
      <c r="P729" s="146">
        <f>SUM(P730:P785)</f>
        <v>0</v>
      </c>
      <c r="Q729" s="145"/>
      <c r="R729" s="146">
        <f>SUM(R730:R785)</f>
        <v>24.547939470000003</v>
      </c>
      <c r="S729" s="145"/>
      <c r="T729" s="147">
        <f>SUM(T730:T785)</f>
        <v>21.604973000000001</v>
      </c>
      <c r="AR729" s="140" t="s">
        <v>90</v>
      </c>
      <c r="AT729" s="148" t="s">
        <v>74</v>
      </c>
      <c r="AU729" s="148" t="s">
        <v>83</v>
      </c>
      <c r="AY729" s="140" t="s">
        <v>187</v>
      </c>
      <c r="BK729" s="149">
        <f>SUM(BK730:BK785)</f>
        <v>0</v>
      </c>
    </row>
    <row r="730" spans="1:65" s="2" customFormat="1" ht="33" customHeight="1">
      <c r="A730" s="33"/>
      <c r="B730" s="152"/>
      <c r="C730" s="153" t="s">
        <v>988</v>
      </c>
      <c r="D730" s="153" t="s">
        <v>189</v>
      </c>
      <c r="E730" s="154" t="s">
        <v>989</v>
      </c>
      <c r="F730" s="155" t="s">
        <v>990</v>
      </c>
      <c r="G730" s="156" t="s">
        <v>524</v>
      </c>
      <c r="H730" s="157">
        <v>720</v>
      </c>
      <c r="I730" s="158"/>
      <c r="J730" s="157">
        <f>ROUND(I730*H730,3)</f>
        <v>0</v>
      </c>
      <c r="K730" s="159"/>
      <c r="L730" s="34"/>
      <c r="M730" s="160" t="s">
        <v>1</v>
      </c>
      <c r="N730" s="161" t="s">
        <v>41</v>
      </c>
      <c r="O730" s="62"/>
      <c r="P730" s="162">
        <f>O730*H730</f>
        <v>0</v>
      </c>
      <c r="Q730" s="162">
        <v>0</v>
      </c>
      <c r="R730" s="162">
        <f>Q730*H730</f>
        <v>0</v>
      </c>
      <c r="S730" s="162">
        <v>2.4E-2</v>
      </c>
      <c r="T730" s="163">
        <f>S730*H730</f>
        <v>17.28</v>
      </c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R730" s="164" t="s">
        <v>276</v>
      </c>
      <c r="AT730" s="164" t="s">
        <v>189</v>
      </c>
      <c r="AU730" s="164" t="s">
        <v>90</v>
      </c>
      <c r="AY730" s="18" t="s">
        <v>187</v>
      </c>
      <c r="BE730" s="165">
        <f>IF(N730="základná",J730,0)</f>
        <v>0</v>
      </c>
      <c r="BF730" s="165">
        <f>IF(N730="znížená",J730,0)</f>
        <v>0</v>
      </c>
      <c r="BG730" s="165">
        <f>IF(N730="zákl. prenesená",J730,0)</f>
        <v>0</v>
      </c>
      <c r="BH730" s="165">
        <f>IF(N730="zníž. prenesená",J730,0)</f>
        <v>0</v>
      </c>
      <c r="BI730" s="165">
        <f>IF(N730="nulová",J730,0)</f>
        <v>0</v>
      </c>
      <c r="BJ730" s="18" t="s">
        <v>90</v>
      </c>
      <c r="BK730" s="166">
        <f>ROUND(I730*H730,3)</f>
        <v>0</v>
      </c>
      <c r="BL730" s="18" t="s">
        <v>276</v>
      </c>
      <c r="BM730" s="164" t="s">
        <v>991</v>
      </c>
    </row>
    <row r="731" spans="1:65" s="13" customFormat="1" ht="11.25">
      <c r="B731" s="167"/>
      <c r="D731" s="168" t="s">
        <v>195</v>
      </c>
      <c r="E731" s="169" t="s">
        <v>1</v>
      </c>
      <c r="F731" s="170" t="s">
        <v>992</v>
      </c>
      <c r="H731" s="169" t="s">
        <v>1</v>
      </c>
      <c r="I731" s="171"/>
      <c r="L731" s="167"/>
      <c r="M731" s="172"/>
      <c r="N731" s="173"/>
      <c r="O731" s="173"/>
      <c r="P731" s="173"/>
      <c r="Q731" s="173"/>
      <c r="R731" s="173"/>
      <c r="S731" s="173"/>
      <c r="T731" s="174"/>
      <c r="AT731" s="169" t="s">
        <v>195</v>
      </c>
      <c r="AU731" s="169" t="s">
        <v>90</v>
      </c>
      <c r="AV731" s="13" t="s">
        <v>83</v>
      </c>
      <c r="AW731" s="13" t="s">
        <v>30</v>
      </c>
      <c r="AX731" s="13" t="s">
        <v>75</v>
      </c>
      <c r="AY731" s="169" t="s">
        <v>187</v>
      </c>
    </row>
    <row r="732" spans="1:65" s="14" customFormat="1" ht="11.25">
      <c r="B732" s="175"/>
      <c r="D732" s="168" t="s">
        <v>195</v>
      </c>
      <c r="E732" s="176" t="s">
        <v>1</v>
      </c>
      <c r="F732" s="177" t="s">
        <v>993</v>
      </c>
      <c r="H732" s="178">
        <v>720</v>
      </c>
      <c r="I732" s="179"/>
      <c r="L732" s="175"/>
      <c r="M732" s="180"/>
      <c r="N732" s="181"/>
      <c r="O732" s="181"/>
      <c r="P732" s="181"/>
      <c r="Q732" s="181"/>
      <c r="R732" s="181"/>
      <c r="S732" s="181"/>
      <c r="T732" s="182"/>
      <c r="AT732" s="176" t="s">
        <v>195</v>
      </c>
      <c r="AU732" s="176" t="s">
        <v>90</v>
      </c>
      <c r="AV732" s="14" t="s">
        <v>90</v>
      </c>
      <c r="AW732" s="14" t="s">
        <v>30</v>
      </c>
      <c r="AX732" s="14" t="s">
        <v>83</v>
      </c>
      <c r="AY732" s="176" t="s">
        <v>187</v>
      </c>
    </row>
    <row r="733" spans="1:65" s="2" customFormat="1" ht="24.2" customHeight="1">
      <c r="A733" s="33"/>
      <c r="B733" s="152"/>
      <c r="C733" s="153" t="s">
        <v>994</v>
      </c>
      <c r="D733" s="153" t="s">
        <v>189</v>
      </c>
      <c r="E733" s="154" t="s">
        <v>995</v>
      </c>
      <c r="F733" s="155" t="s">
        <v>996</v>
      </c>
      <c r="G733" s="156" t="s">
        <v>524</v>
      </c>
      <c r="H733" s="157">
        <v>330.88</v>
      </c>
      <c r="I733" s="158"/>
      <c r="J733" s="157">
        <f>ROUND(I733*H733,3)</f>
        <v>0</v>
      </c>
      <c r="K733" s="159"/>
      <c r="L733" s="34"/>
      <c r="M733" s="160" t="s">
        <v>1</v>
      </c>
      <c r="N733" s="161" t="s">
        <v>41</v>
      </c>
      <c r="O733" s="62"/>
      <c r="P733" s="162">
        <f>O733*H733</f>
        <v>0</v>
      </c>
      <c r="Q733" s="162">
        <v>2.5999999999999998E-4</v>
      </c>
      <c r="R733" s="162">
        <f>Q733*H733</f>
        <v>8.6028799999999989E-2</v>
      </c>
      <c r="S733" s="162">
        <v>0</v>
      </c>
      <c r="T733" s="163">
        <f>S733*H733</f>
        <v>0</v>
      </c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R733" s="164" t="s">
        <v>276</v>
      </c>
      <c r="AT733" s="164" t="s">
        <v>189</v>
      </c>
      <c r="AU733" s="164" t="s">
        <v>90</v>
      </c>
      <c r="AY733" s="18" t="s">
        <v>187</v>
      </c>
      <c r="BE733" s="165">
        <f>IF(N733="základná",J733,0)</f>
        <v>0</v>
      </c>
      <c r="BF733" s="165">
        <f>IF(N733="znížená",J733,0)</f>
        <v>0</v>
      </c>
      <c r="BG733" s="165">
        <f>IF(N733="zákl. prenesená",J733,0)</f>
        <v>0</v>
      </c>
      <c r="BH733" s="165">
        <f>IF(N733="zníž. prenesená",J733,0)</f>
        <v>0</v>
      </c>
      <c r="BI733" s="165">
        <f>IF(N733="nulová",J733,0)</f>
        <v>0</v>
      </c>
      <c r="BJ733" s="18" t="s">
        <v>90</v>
      </c>
      <c r="BK733" s="166">
        <f>ROUND(I733*H733,3)</f>
        <v>0</v>
      </c>
      <c r="BL733" s="18" t="s">
        <v>276</v>
      </c>
      <c r="BM733" s="164" t="s">
        <v>997</v>
      </c>
    </row>
    <row r="734" spans="1:65" s="14" customFormat="1" ht="11.25">
      <c r="B734" s="175"/>
      <c r="D734" s="168" t="s">
        <v>195</v>
      </c>
      <c r="E734" s="176" t="s">
        <v>1</v>
      </c>
      <c r="F734" s="177" t="s">
        <v>998</v>
      </c>
      <c r="H734" s="178">
        <v>2.02</v>
      </c>
      <c r="I734" s="179"/>
      <c r="L734" s="175"/>
      <c r="M734" s="180"/>
      <c r="N734" s="181"/>
      <c r="O734" s="181"/>
      <c r="P734" s="181"/>
      <c r="Q734" s="181"/>
      <c r="R734" s="181"/>
      <c r="S734" s="181"/>
      <c r="T734" s="182"/>
      <c r="AT734" s="176" t="s">
        <v>195</v>
      </c>
      <c r="AU734" s="176" t="s">
        <v>90</v>
      </c>
      <c r="AV734" s="14" t="s">
        <v>90</v>
      </c>
      <c r="AW734" s="14" t="s">
        <v>30</v>
      </c>
      <c r="AX734" s="14" t="s">
        <v>75</v>
      </c>
      <c r="AY734" s="176" t="s">
        <v>187</v>
      </c>
    </row>
    <row r="735" spans="1:65" s="14" customFormat="1" ht="11.25">
      <c r="B735" s="175"/>
      <c r="D735" s="168" t="s">
        <v>195</v>
      </c>
      <c r="E735" s="176" t="s">
        <v>1</v>
      </c>
      <c r="F735" s="177" t="s">
        <v>999</v>
      </c>
      <c r="H735" s="178">
        <v>1.92</v>
      </c>
      <c r="I735" s="179"/>
      <c r="L735" s="175"/>
      <c r="M735" s="180"/>
      <c r="N735" s="181"/>
      <c r="O735" s="181"/>
      <c r="P735" s="181"/>
      <c r="Q735" s="181"/>
      <c r="R735" s="181"/>
      <c r="S735" s="181"/>
      <c r="T735" s="182"/>
      <c r="AT735" s="176" t="s">
        <v>195</v>
      </c>
      <c r="AU735" s="176" t="s">
        <v>90</v>
      </c>
      <c r="AV735" s="14" t="s">
        <v>90</v>
      </c>
      <c r="AW735" s="14" t="s">
        <v>30</v>
      </c>
      <c r="AX735" s="14" t="s">
        <v>75</v>
      </c>
      <c r="AY735" s="176" t="s">
        <v>187</v>
      </c>
    </row>
    <row r="736" spans="1:65" s="14" customFormat="1" ht="11.25">
      <c r="B736" s="175"/>
      <c r="D736" s="168" t="s">
        <v>195</v>
      </c>
      <c r="E736" s="176" t="s">
        <v>1</v>
      </c>
      <c r="F736" s="177" t="s">
        <v>1000</v>
      </c>
      <c r="H736" s="178">
        <v>1.94</v>
      </c>
      <c r="I736" s="179"/>
      <c r="L736" s="175"/>
      <c r="M736" s="180"/>
      <c r="N736" s="181"/>
      <c r="O736" s="181"/>
      <c r="P736" s="181"/>
      <c r="Q736" s="181"/>
      <c r="R736" s="181"/>
      <c r="S736" s="181"/>
      <c r="T736" s="182"/>
      <c r="AT736" s="176" t="s">
        <v>195</v>
      </c>
      <c r="AU736" s="176" t="s">
        <v>90</v>
      </c>
      <c r="AV736" s="14" t="s">
        <v>90</v>
      </c>
      <c r="AW736" s="14" t="s">
        <v>30</v>
      </c>
      <c r="AX736" s="14" t="s">
        <v>75</v>
      </c>
      <c r="AY736" s="176" t="s">
        <v>187</v>
      </c>
    </row>
    <row r="737" spans="1:65" s="14" customFormat="1" ht="11.25">
      <c r="B737" s="175"/>
      <c r="D737" s="168" t="s">
        <v>195</v>
      </c>
      <c r="E737" s="176" t="s">
        <v>1</v>
      </c>
      <c r="F737" s="177" t="s">
        <v>1001</v>
      </c>
      <c r="H737" s="178">
        <v>325</v>
      </c>
      <c r="I737" s="179"/>
      <c r="L737" s="175"/>
      <c r="M737" s="180"/>
      <c r="N737" s="181"/>
      <c r="O737" s="181"/>
      <c r="P737" s="181"/>
      <c r="Q737" s="181"/>
      <c r="R737" s="181"/>
      <c r="S737" s="181"/>
      <c r="T737" s="182"/>
      <c r="AT737" s="176" t="s">
        <v>195</v>
      </c>
      <c r="AU737" s="176" t="s">
        <v>90</v>
      </c>
      <c r="AV737" s="14" t="s">
        <v>90</v>
      </c>
      <c r="AW737" s="14" t="s">
        <v>30</v>
      </c>
      <c r="AX737" s="14" t="s">
        <v>75</v>
      </c>
      <c r="AY737" s="176" t="s">
        <v>187</v>
      </c>
    </row>
    <row r="738" spans="1:65" s="15" customFormat="1" ht="11.25">
      <c r="B738" s="183"/>
      <c r="D738" s="168" t="s">
        <v>195</v>
      </c>
      <c r="E738" s="184" t="s">
        <v>1</v>
      </c>
      <c r="F738" s="185" t="s">
        <v>231</v>
      </c>
      <c r="H738" s="186">
        <v>330.88</v>
      </c>
      <c r="I738" s="187"/>
      <c r="L738" s="183"/>
      <c r="M738" s="188"/>
      <c r="N738" s="189"/>
      <c r="O738" s="189"/>
      <c r="P738" s="189"/>
      <c r="Q738" s="189"/>
      <c r="R738" s="189"/>
      <c r="S738" s="189"/>
      <c r="T738" s="190"/>
      <c r="AT738" s="184" t="s">
        <v>195</v>
      </c>
      <c r="AU738" s="184" t="s">
        <v>90</v>
      </c>
      <c r="AV738" s="15" t="s">
        <v>193</v>
      </c>
      <c r="AW738" s="15" t="s">
        <v>30</v>
      </c>
      <c r="AX738" s="15" t="s">
        <v>83</v>
      </c>
      <c r="AY738" s="184" t="s">
        <v>187</v>
      </c>
    </row>
    <row r="739" spans="1:65" s="2" customFormat="1" ht="24.2" customHeight="1">
      <c r="A739" s="33"/>
      <c r="B739" s="152"/>
      <c r="C739" s="153" t="s">
        <v>1002</v>
      </c>
      <c r="D739" s="153" t="s">
        <v>189</v>
      </c>
      <c r="E739" s="154" t="s">
        <v>1003</v>
      </c>
      <c r="F739" s="155" t="s">
        <v>1004</v>
      </c>
      <c r="G739" s="156" t="s">
        <v>524</v>
      </c>
      <c r="H739" s="157">
        <v>594.04999999999995</v>
      </c>
      <c r="I739" s="158"/>
      <c r="J739" s="157">
        <f>ROUND(I739*H739,3)</f>
        <v>0</v>
      </c>
      <c r="K739" s="159"/>
      <c r="L739" s="34"/>
      <c r="M739" s="160" t="s">
        <v>1</v>
      </c>
      <c r="N739" s="161" t="s">
        <v>41</v>
      </c>
      <c r="O739" s="62"/>
      <c r="P739" s="162">
        <f>O739*H739</f>
        <v>0</v>
      </c>
      <c r="Q739" s="162">
        <v>2.5999999999999998E-4</v>
      </c>
      <c r="R739" s="162">
        <f>Q739*H739</f>
        <v>0.15445299999999998</v>
      </c>
      <c r="S739" s="162">
        <v>0</v>
      </c>
      <c r="T739" s="163">
        <f>S739*H739</f>
        <v>0</v>
      </c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R739" s="164" t="s">
        <v>276</v>
      </c>
      <c r="AT739" s="164" t="s">
        <v>189</v>
      </c>
      <c r="AU739" s="164" t="s">
        <v>90</v>
      </c>
      <c r="AY739" s="18" t="s">
        <v>187</v>
      </c>
      <c r="BE739" s="165">
        <f>IF(N739="základná",J739,0)</f>
        <v>0</v>
      </c>
      <c r="BF739" s="165">
        <f>IF(N739="znížená",J739,0)</f>
        <v>0</v>
      </c>
      <c r="BG739" s="165">
        <f>IF(N739="zákl. prenesená",J739,0)</f>
        <v>0</v>
      </c>
      <c r="BH739" s="165">
        <f>IF(N739="zníž. prenesená",J739,0)</f>
        <v>0</v>
      </c>
      <c r="BI739" s="165">
        <f>IF(N739="nulová",J739,0)</f>
        <v>0</v>
      </c>
      <c r="BJ739" s="18" t="s">
        <v>90</v>
      </c>
      <c r="BK739" s="166">
        <f>ROUND(I739*H739,3)</f>
        <v>0</v>
      </c>
      <c r="BL739" s="18" t="s">
        <v>276</v>
      </c>
      <c r="BM739" s="164" t="s">
        <v>1005</v>
      </c>
    </row>
    <row r="740" spans="1:65" s="14" customFormat="1" ht="11.25">
      <c r="B740" s="175"/>
      <c r="D740" s="168" t="s">
        <v>195</v>
      </c>
      <c r="E740" s="176" t="s">
        <v>1</v>
      </c>
      <c r="F740" s="177" t="s">
        <v>1006</v>
      </c>
      <c r="H740" s="178">
        <v>542.5</v>
      </c>
      <c r="I740" s="179"/>
      <c r="L740" s="175"/>
      <c r="M740" s="180"/>
      <c r="N740" s="181"/>
      <c r="O740" s="181"/>
      <c r="P740" s="181"/>
      <c r="Q740" s="181"/>
      <c r="R740" s="181"/>
      <c r="S740" s="181"/>
      <c r="T740" s="182"/>
      <c r="AT740" s="176" t="s">
        <v>195</v>
      </c>
      <c r="AU740" s="176" t="s">
        <v>90</v>
      </c>
      <c r="AV740" s="14" t="s">
        <v>90</v>
      </c>
      <c r="AW740" s="14" t="s">
        <v>30</v>
      </c>
      <c r="AX740" s="14" t="s">
        <v>75</v>
      </c>
      <c r="AY740" s="176" t="s">
        <v>187</v>
      </c>
    </row>
    <row r="741" spans="1:65" s="14" customFormat="1" ht="11.25">
      <c r="B741" s="175"/>
      <c r="D741" s="168" t="s">
        <v>195</v>
      </c>
      <c r="E741" s="176" t="s">
        <v>1</v>
      </c>
      <c r="F741" s="177" t="s">
        <v>1007</v>
      </c>
      <c r="H741" s="178">
        <v>51.55</v>
      </c>
      <c r="I741" s="179"/>
      <c r="L741" s="175"/>
      <c r="M741" s="180"/>
      <c r="N741" s="181"/>
      <c r="O741" s="181"/>
      <c r="P741" s="181"/>
      <c r="Q741" s="181"/>
      <c r="R741" s="181"/>
      <c r="S741" s="181"/>
      <c r="T741" s="182"/>
      <c r="AT741" s="176" t="s">
        <v>195</v>
      </c>
      <c r="AU741" s="176" t="s">
        <v>90</v>
      </c>
      <c r="AV741" s="14" t="s">
        <v>90</v>
      </c>
      <c r="AW741" s="14" t="s">
        <v>30</v>
      </c>
      <c r="AX741" s="14" t="s">
        <v>75</v>
      </c>
      <c r="AY741" s="176" t="s">
        <v>187</v>
      </c>
    </row>
    <row r="742" spans="1:65" s="15" customFormat="1" ht="11.25">
      <c r="B742" s="183"/>
      <c r="D742" s="168" t="s">
        <v>195</v>
      </c>
      <c r="E742" s="184" t="s">
        <v>1</v>
      </c>
      <c r="F742" s="185" t="s">
        <v>231</v>
      </c>
      <c r="H742" s="186">
        <v>594.04999999999995</v>
      </c>
      <c r="I742" s="187"/>
      <c r="L742" s="183"/>
      <c r="M742" s="188"/>
      <c r="N742" s="189"/>
      <c r="O742" s="189"/>
      <c r="P742" s="189"/>
      <c r="Q742" s="189"/>
      <c r="R742" s="189"/>
      <c r="S742" s="189"/>
      <c r="T742" s="190"/>
      <c r="AT742" s="184" t="s">
        <v>195</v>
      </c>
      <c r="AU742" s="184" t="s">
        <v>90</v>
      </c>
      <c r="AV742" s="15" t="s">
        <v>193</v>
      </c>
      <c r="AW742" s="15" t="s">
        <v>30</v>
      </c>
      <c r="AX742" s="15" t="s">
        <v>83</v>
      </c>
      <c r="AY742" s="184" t="s">
        <v>187</v>
      </c>
    </row>
    <row r="743" spans="1:65" s="2" customFormat="1" ht="24.2" customHeight="1">
      <c r="A743" s="33"/>
      <c r="B743" s="152"/>
      <c r="C743" s="153" t="s">
        <v>1008</v>
      </c>
      <c r="D743" s="153" t="s">
        <v>189</v>
      </c>
      <c r="E743" s="154" t="s">
        <v>1009</v>
      </c>
      <c r="F743" s="155" t="s">
        <v>1010</v>
      </c>
      <c r="G743" s="156" t="s">
        <v>524</v>
      </c>
      <c r="H743" s="157">
        <v>57.05</v>
      </c>
      <c r="I743" s="158"/>
      <c r="J743" s="157">
        <f>ROUND(I743*H743,3)</f>
        <v>0</v>
      </c>
      <c r="K743" s="159"/>
      <c r="L743" s="34"/>
      <c r="M743" s="160" t="s">
        <v>1</v>
      </c>
      <c r="N743" s="161" t="s">
        <v>41</v>
      </c>
      <c r="O743" s="62"/>
      <c r="P743" s="162">
        <f>O743*H743</f>
        <v>0</v>
      </c>
      <c r="Q743" s="162">
        <v>2.5999999999999998E-4</v>
      </c>
      <c r="R743" s="162">
        <f>Q743*H743</f>
        <v>1.4832999999999997E-2</v>
      </c>
      <c r="S743" s="162">
        <v>0</v>
      </c>
      <c r="T743" s="163">
        <f>S743*H743</f>
        <v>0</v>
      </c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R743" s="164" t="s">
        <v>276</v>
      </c>
      <c r="AT743" s="164" t="s">
        <v>189</v>
      </c>
      <c r="AU743" s="164" t="s">
        <v>90</v>
      </c>
      <c r="AY743" s="18" t="s">
        <v>187</v>
      </c>
      <c r="BE743" s="165">
        <f>IF(N743="základná",J743,0)</f>
        <v>0</v>
      </c>
      <c r="BF743" s="165">
        <f>IF(N743="znížená",J743,0)</f>
        <v>0</v>
      </c>
      <c r="BG743" s="165">
        <f>IF(N743="zákl. prenesená",J743,0)</f>
        <v>0</v>
      </c>
      <c r="BH743" s="165">
        <f>IF(N743="zníž. prenesená",J743,0)</f>
        <v>0</v>
      </c>
      <c r="BI743" s="165">
        <f>IF(N743="nulová",J743,0)</f>
        <v>0</v>
      </c>
      <c r="BJ743" s="18" t="s">
        <v>90</v>
      </c>
      <c r="BK743" s="166">
        <f>ROUND(I743*H743,3)</f>
        <v>0</v>
      </c>
      <c r="BL743" s="18" t="s">
        <v>276</v>
      </c>
      <c r="BM743" s="164" t="s">
        <v>1011</v>
      </c>
    </row>
    <row r="744" spans="1:65" s="14" customFormat="1" ht="11.25">
      <c r="B744" s="175"/>
      <c r="D744" s="168" t="s">
        <v>195</v>
      </c>
      <c r="E744" s="176" t="s">
        <v>1</v>
      </c>
      <c r="F744" s="177" t="s">
        <v>1012</v>
      </c>
      <c r="H744" s="178">
        <v>57.05</v>
      </c>
      <c r="I744" s="179"/>
      <c r="L744" s="175"/>
      <c r="M744" s="180"/>
      <c r="N744" s="181"/>
      <c r="O744" s="181"/>
      <c r="P744" s="181"/>
      <c r="Q744" s="181"/>
      <c r="R744" s="181"/>
      <c r="S744" s="181"/>
      <c r="T744" s="182"/>
      <c r="AT744" s="176" t="s">
        <v>195</v>
      </c>
      <c r="AU744" s="176" t="s">
        <v>90</v>
      </c>
      <c r="AV744" s="14" t="s">
        <v>90</v>
      </c>
      <c r="AW744" s="14" t="s">
        <v>30</v>
      </c>
      <c r="AX744" s="14" t="s">
        <v>83</v>
      </c>
      <c r="AY744" s="176" t="s">
        <v>187</v>
      </c>
    </row>
    <row r="745" spans="1:65" s="2" customFormat="1" ht="33" customHeight="1">
      <c r="A745" s="33"/>
      <c r="B745" s="152"/>
      <c r="C745" s="199" t="s">
        <v>1013</v>
      </c>
      <c r="D745" s="199" t="s">
        <v>529</v>
      </c>
      <c r="E745" s="200" t="s">
        <v>1014</v>
      </c>
      <c r="F745" s="201" t="s">
        <v>1015</v>
      </c>
      <c r="G745" s="202" t="s">
        <v>204</v>
      </c>
      <c r="H745" s="203">
        <v>18.068999999999999</v>
      </c>
      <c r="I745" s="204"/>
      <c r="J745" s="203">
        <f>ROUND(I745*H745,3)</f>
        <v>0</v>
      </c>
      <c r="K745" s="205"/>
      <c r="L745" s="206"/>
      <c r="M745" s="207" t="s">
        <v>1</v>
      </c>
      <c r="N745" s="208" t="s">
        <v>41</v>
      </c>
      <c r="O745" s="62"/>
      <c r="P745" s="162">
        <f>O745*H745</f>
        <v>0</v>
      </c>
      <c r="Q745" s="162">
        <v>0.55000000000000004</v>
      </c>
      <c r="R745" s="162">
        <f>Q745*H745</f>
        <v>9.9379500000000007</v>
      </c>
      <c r="S745" s="162">
        <v>0</v>
      </c>
      <c r="T745" s="163">
        <f>S745*H745</f>
        <v>0</v>
      </c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R745" s="164" t="s">
        <v>365</v>
      </c>
      <c r="AT745" s="164" t="s">
        <v>529</v>
      </c>
      <c r="AU745" s="164" t="s">
        <v>90</v>
      </c>
      <c r="AY745" s="18" t="s">
        <v>187</v>
      </c>
      <c r="BE745" s="165">
        <f>IF(N745="základná",J745,0)</f>
        <v>0</v>
      </c>
      <c r="BF745" s="165">
        <f>IF(N745="znížená",J745,0)</f>
        <v>0</v>
      </c>
      <c r="BG745" s="165">
        <f>IF(N745="zákl. prenesená",J745,0)</f>
        <v>0</v>
      </c>
      <c r="BH745" s="165">
        <f>IF(N745="zníž. prenesená",J745,0)</f>
        <v>0</v>
      </c>
      <c r="BI745" s="165">
        <f>IF(N745="nulová",J745,0)</f>
        <v>0</v>
      </c>
      <c r="BJ745" s="18" t="s">
        <v>90</v>
      </c>
      <c r="BK745" s="166">
        <f>ROUND(I745*H745,3)</f>
        <v>0</v>
      </c>
      <c r="BL745" s="18" t="s">
        <v>276</v>
      </c>
      <c r="BM745" s="164" t="s">
        <v>1016</v>
      </c>
    </row>
    <row r="746" spans="1:65" s="14" customFormat="1" ht="11.25">
      <c r="B746" s="175"/>
      <c r="D746" s="168" t="s">
        <v>195</v>
      </c>
      <c r="F746" s="177" t="s">
        <v>1017</v>
      </c>
      <c r="H746" s="178">
        <v>18.068999999999999</v>
      </c>
      <c r="I746" s="179"/>
      <c r="L746" s="175"/>
      <c r="M746" s="180"/>
      <c r="N746" s="181"/>
      <c r="O746" s="181"/>
      <c r="P746" s="181"/>
      <c r="Q746" s="181"/>
      <c r="R746" s="181"/>
      <c r="S746" s="181"/>
      <c r="T746" s="182"/>
      <c r="AT746" s="176" t="s">
        <v>195</v>
      </c>
      <c r="AU746" s="176" t="s">
        <v>90</v>
      </c>
      <c r="AV746" s="14" t="s">
        <v>90</v>
      </c>
      <c r="AW746" s="14" t="s">
        <v>3</v>
      </c>
      <c r="AX746" s="14" t="s">
        <v>83</v>
      </c>
      <c r="AY746" s="176" t="s">
        <v>187</v>
      </c>
    </row>
    <row r="747" spans="1:65" s="2" customFormat="1" ht="24.2" customHeight="1">
      <c r="A747" s="33"/>
      <c r="B747" s="152"/>
      <c r="C747" s="153" t="s">
        <v>1018</v>
      </c>
      <c r="D747" s="153" t="s">
        <v>189</v>
      </c>
      <c r="E747" s="154" t="s">
        <v>1019</v>
      </c>
      <c r="F747" s="155" t="s">
        <v>1020</v>
      </c>
      <c r="G747" s="156" t="s">
        <v>524</v>
      </c>
      <c r="H747" s="157">
        <v>1288.75</v>
      </c>
      <c r="I747" s="158"/>
      <c r="J747" s="157">
        <f>ROUND(I747*H747,3)</f>
        <v>0</v>
      </c>
      <c r="K747" s="159"/>
      <c r="L747" s="34"/>
      <c r="M747" s="160" t="s">
        <v>1</v>
      </c>
      <c r="N747" s="161" t="s">
        <v>41</v>
      </c>
      <c r="O747" s="62"/>
      <c r="P747" s="162">
        <f>O747*H747</f>
        <v>0</v>
      </c>
      <c r="Q747" s="162">
        <v>0</v>
      </c>
      <c r="R747" s="162">
        <f>Q747*H747</f>
        <v>0</v>
      </c>
      <c r="S747" s="162">
        <v>0</v>
      </c>
      <c r="T747" s="163">
        <f>S747*H747</f>
        <v>0</v>
      </c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R747" s="164" t="s">
        <v>276</v>
      </c>
      <c r="AT747" s="164" t="s">
        <v>189</v>
      </c>
      <c r="AU747" s="164" t="s">
        <v>90</v>
      </c>
      <c r="AY747" s="18" t="s">
        <v>187</v>
      </c>
      <c r="BE747" s="165">
        <f>IF(N747="základná",J747,0)</f>
        <v>0</v>
      </c>
      <c r="BF747" s="165">
        <f>IF(N747="znížená",J747,0)</f>
        <v>0</v>
      </c>
      <c r="BG747" s="165">
        <f>IF(N747="zákl. prenesená",J747,0)</f>
        <v>0</v>
      </c>
      <c r="BH747" s="165">
        <f>IF(N747="zníž. prenesená",J747,0)</f>
        <v>0</v>
      </c>
      <c r="BI747" s="165">
        <f>IF(N747="nulová",J747,0)</f>
        <v>0</v>
      </c>
      <c r="BJ747" s="18" t="s">
        <v>90</v>
      </c>
      <c r="BK747" s="166">
        <f>ROUND(I747*H747,3)</f>
        <v>0</v>
      </c>
      <c r="BL747" s="18" t="s">
        <v>276</v>
      </c>
      <c r="BM747" s="164" t="s">
        <v>1021</v>
      </c>
    </row>
    <row r="748" spans="1:65" s="14" customFormat="1" ht="11.25">
      <c r="B748" s="175"/>
      <c r="D748" s="168" t="s">
        <v>195</v>
      </c>
      <c r="E748" s="176" t="s">
        <v>1</v>
      </c>
      <c r="F748" s="177" t="s">
        <v>1022</v>
      </c>
      <c r="H748" s="178">
        <v>1288.75</v>
      </c>
      <c r="I748" s="179"/>
      <c r="L748" s="175"/>
      <c r="M748" s="180"/>
      <c r="N748" s="181"/>
      <c r="O748" s="181"/>
      <c r="P748" s="181"/>
      <c r="Q748" s="181"/>
      <c r="R748" s="181"/>
      <c r="S748" s="181"/>
      <c r="T748" s="182"/>
      <c r="AT748" s="176" t="s">
        <v>195</v>
      </c>
      <c r="AU748" s="176" t="s">
        <v>90</v>
      </c>
      <c r="AV748" s="14" t="s">
        <v>90</v>
      </c>
      <c r="AW748" s="14" t="s">
        <v>30</v>
      </c>
      <c r="AX748" s="14" t="s">
        <v>75</v>
      </c>
      <c r="AY748" s="176" t="s">
        <v>187</v>
      </c>
    </row>
    <row r="749" spans="1:65" s="15" customFormat="1" ht="11.25">
      <c r="B749" s="183"/>
      <c r="D749" s="168" t="s">
        <v>195</v>
      </c>
      <c r="E749" s="184" t="s">
        <v>132</v>
      </c>
      <c r="F749" s="185" t="s">
        <v>231</v>
      </c>
      <c r="H749" s="186">
        <v>1288.75</v>
      </c>
      <c r="I749" s="187"/>
      <c r="L749" s="183"/>
      <c r="M749" s="188"/>
      <c r="N749" s="189"/>
      <c r="O749" s="189"/>
      <c r="P749" s="189"/>
      <c r="Q749" s="189"/>
      <c r="R749" s="189"/>
      <c r="S749" s="189"/>
      <c r="T749" s="190"/>
      <c r="AT749" s="184" t="s">
        <v>195</v>
      </c>
      <c r="AU749" s="184" t="s">
        <v>90</v>
      </c>
      <c r="AV749" s="15" t="s">
        <v>193</v>
      </c>
      <c r="AW749" s="15" t="s">
        <v>30</v>
      </c>
      <c r="AX749" s="15" t="s">
        <v>83</v>
      </c>
      <c r="AY749" s="184" t="s">
        <v>187</v>
      </c>
    </row>
    <row r="750" spans="1:65" s="2" customFormat="1" ht="37.9" customHeight="1">
      <c r="A750" s="33"/>
      <c r="B750" s="152"/>
      <c r="C750" s="199" t="s">
        <v>1023</v>
      </c>
      <c r="D750" s="199" t="s">
        <v>529</v>
      </c>
      <c r="E750" s="200" t="s">
        <v>1024</v>
      </c>
      <c r="F750" s="201" t="s">
        <v>1025</v>
      </c>
      <c r="G750" s="202" t="s">
        <v>204</v>
      </c>
      <c r="H750" s="203">
        <v>2.8359999999999999</v>
      </c>
      <c r="I750" s="204"/>
      <c r="J750" s="203">
        <f>ROUND(I750*H750,3)</f>
        <v>0</v>
      </c>
      <c r="K750" s="205"/>
      <c r="L750" s="206"/>
      <c r="M750" s="207" t="s">
        <v>1</v>
      </c>
      <c r="N750" s="208" t="s">
        <v>41</v>
      </c>
      <c r="O750" s="62"/>
      <c r="P750" s="162">
        <f>O750*H750</f>
        <v>0</v>
      </c>
      <c r="Q750" s="162">
        <v>0.5</v>
      </c>
      <c r="R750" s="162">
        <f>Q750*H750</f>
        <v>1.4179999999999999</v>
      </c>
      <c r="S750" s="162">
        <v>0</v>
      </c>
      <c r="T750" s="163">
        <f>S750*H750</f>
        <v>0</v>
      </c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R750" s="164" t="s">
        <v>365</v>
      </c>
      <c r="AT750" s="164" t="s">
        <v>529</v>
      </c>
      <c r="AU750" s="164" t="s">
        <v>90</v>
      </c>
      <c r="AY750" s="18" t="s">
        <v>187</v>
      </c>
      <c r="BE750" s="165">
        <f>IF(N750="základná",J750,0)</f>
        <v>0</v>
      </c>
      <c r="BF750" s="165">
        <f>IF(N750="znížená",J750,0)</f>
        <v>0</v>
      </c>
      <c r="BG750" s="165">
        <f>IF(N750="zákl. prenesená",J750,0)</f>
        <v>0</v>
      </c>
      <c r="BH750" s="165">
        <f>IF(N750="zníž. prenesená",J750,0)</f>
        <v>0</v>
      </c>
      <c r="BI750" s="165">
        <f>IF(N750="nulová",J750,0)</f>
        <v>0</v>
      </c>
      <c r="BJ750" s="18" t="s">
        <v>90</v>
      </c>
      <c r="BK750" s="166">
        <f>ROUND(I750*H750,3)</f>
        <v>0</v>
      </c>
      <c r="BL750" s="18" t="s">
        <v>276</v>
      </c>
      <c r="BM750" s="164" t="s">
        <v>1026</v>
      </c>
    </row>
    <row r="751" spans="1:65" s="14" customFormat="1" ht="11.25">
      <c r="B751" s="175"/>
      <c r="D751" s="168" t="s">
        <v>195</v>
      </c>
      <c r="E751" s="176" t="s">
        <v>1</v>
      </c>
      <c r="F751" s="177" t="s">
        <v>1027</v>
      </c>
      <c r="H751" s="178">
        <v>2.5779999999999998</v>
      </c>
      <c r="I751" s="179"/>
      <c r="L751" s="175"/>
      <c r="M751" s="180"/>
      <c r="N751" s="181"/>
      <c r="O751" s="181"/>
      <c r="P751" s="181"/>
      <c r="Q751" s="181"/>
      <c r="R751" s="181"/>
      <c r="S751" s="181"/>
      <c r="T751" s="182"/>
      <c r="AT751" s="176" t="s">
        <v>195</v>
      </c>
      <c r="AU751" s="176" t="s">
        <v>90</v>
      </c>
      <c r="AV751" s="14" t="s">
        <v>90</v>
      </c>
      <c r="AW751" s="14" t="s">
        <v>30</v>
      </c>
      <c r="AX751" s="14" t="s">
        <v>83</v>
      </c>
      <c r="AY751" s="176" t="s">
        <v>187</v>
      </c>
    </row>
    <row r="752" spans="1:65" s="14" customFormat="1" ht="11.25">
      <c r="B752" s="175"/>
      <c r="D752" s="168" t="s">
        <v>195</v>
      </c>
      <c r="F752" s="177" t="s">
        <v>1028</v>
      </c>
      <c r="H752" s="178">
        <v>2.8359999999999999</v>
      </c>
      <c r="I752" s="179"/>
      <c r="L752" s="175"/>
      <c r="M752" s="180"/>
      <c r="N752" s="181"/>
      <c r="O752" s="181"/>
      <c r="P752" s="181"/>
      <c r="Q752" s="181"/>
      <c r="R752" s="181"/>
      <c r="S752" s="181"/>
      <c r="T752" s="182"/>
      <c r="AT752" s="176" t="s">
        <v>195</v>
      </c>
      <c r="AU752" s="176" t="s">
        <v>90</v>
      </c>
      <c r="AV752" s="14" t="s">
        <v>90</v>
      </c>
      <c r="AW752" s="14" t="s">
        <v>3</v>
      </c>
      <c r="AX752" s="14" t="s">
        <v>83</v>
      </c>
      <c r="AY752" s="176" t="s">
        <v>187</v>
      </c>
    </row>
    <row r="753" spans="1:65" s="2" customFormat="1" ht="16.5" customHeight="1">
      <c r="A753" s="33"/>
      <c r="B753" s="152"/>
      <c r="C753" s="153" t="s">
        <v>1029</v>
      </c>
      <c r="D753" s="153" t="s">
        <v>189</v>
      </c>
      <c r="E753" s="154" t="s">
        <v>1030</v>
      </c>
      <c r="F753" s="155" t="s">
        <v>1031</v>
      </c>
      <c r="G753" s="156" t="s">
        <v>524</v>
      </c>
      <c r="H753" s="157">
        <v>462</v>
      </c>
      <c r="I753" s="158"/>
      <c r="J753" s="157">
        <f>ROUND(I753*H753,3)</f>
        <v>0</v>
      </c>
      <c r="K753" s="159"/>
      <c r="L753" s="34"/>
      <c r="M753" s="160" t="s">
        <v>1</v>
      </c>
      <c r="N753" s="161" t="s">
        <v>41</v>
      </c>
      <c r="O753" s="62"/>
      <c r="P753" s="162">
        <f>O753*H753</f>
        <v>0</v>
      </c>
      <c r="Q753" s="162">
        <v>0</v>
      </c>
      <c r="R753" s="162">
        <f>Q753*H753</f>
        <v>0</v>
      </c>
      <c r="S753" s="162">
        <v>0</v>
      </c>
      <c r="T753" s="163">
        <f>S753*H753</f>
        <v>0</v>
      </c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R753" s="164" t="s">
        <v>276</v>
      </c>
      <c r="AT753" s="164" t="s">
        <v>189</v>
      </c>
      <c r="AU753" s="164" t="s">
        <v>90</v>
      </c>
      <c r="AY753" s="18" t="s">
        <v>187</v>
      </c>
      <c r="BE753" s="165">
        <f>IF(N753="základná",J753,0)</f>
        <v>0</v>
      </c>
      <c r="BF753" s="165">
        <f>IF(N753="znížená",J753,0)</f>
        <v>0</v>
      </c>
      <c r="BG753" s="165">
        <f>IF(N753="zákl. prenesená",J753,0)</f>
        <v>0</v>
      </c>
      <c r="BH753" s="165">
        <f>IF(N753="zníž. prenesená",J753,0)</f>
        <v>0</v>
      </c>
      <c r="BI753" s="165">
        <f>IF(N753="nulová",J753,0)</f>
        <v>0</v>
      </c>
      <c r="BJ753" s="18" t="s">
        <v>90</v>
      </c>
      <c r="BK753" s="166">
        <f>ROUND(I753*H753,3)</f>
        <v>0</v>
      </c>
      <c r="BL753" s="18" t="s">
        <v>276</v>
      </c>
      <c r="BM753" s="164" t="s">
        <v>1032</v>
      </c>
    </row>
    <row r="754" spans="1:65" s="2" customFormat="1" ht="37.9" customHeight="1">
      <c r="A754" s="33"/>
      <c r="B754" s="152"/>
      <c r="C754" s="199" t="s">
        <v>1033</v>
      </c>
      <c r="D754" s="199" t="s">
        <v>529</v>
      </c>
      <c r="E754" s="200" t="s">
        <v>1034</v>
      </c>
      <c r="F754" s="201" t="s">
        <v>1035</v>
      </c>
      <c r="G754" s="202" t="s">
        <v>204</v>
      </c>
      <c r="H754" s="203">
        <v>1.2709999999999999</v>
      </c>
      <c r="I754" s="204"/>
      <c r="J754" s="203">
        <f>ROUND(I754*H754,3)</f>
        <v>0</v>
      </c>
      <c r="K754" s="205"/>
      <c r="L754" s="206"/>
      <c r="M754" s="207" t="s">
        <v>1</v>
      </c>
      <c r="N754" s="208" t="s">
        <v>41</v>
      </c>
      <c r="O754" s="62"/>
      <c r="P754" s="162">
        <f>O754*H754</f>
        <v>0</v>
      </c>
      <c r="Q754" s="162">
        <v>0.5</v>
      </c>
      <c r="R754" s="162">
        <f>Q754*H754</f>
        <v>0.63549999999999995</v>
      </c>
      <c r="S754" s="162">
        <v>0</v>
      </c>
      <c r="T754" s="163">
        <f>S754*H754</f>
        <v>0</v>
      </c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R754" s="164" t="s">
        <v>365</v>
      </c>
      <c r="AT754" s="164" t="s">
        <v>529</v>
      </c>
      <c r="AU754" s="164" t="s">
        <v>90</v>
      </c>
      <c r="AY754" s="18" t="s">
        <v>187</v>
      </c>
      <c r="BE754" s="165">
        <f>IF(N754="základná",J754,0)</f>
        <v>0</v>
      </c>
      <c r="BF754" s="165">
        <f>IF(N754="znížená",J754,0)</f>
        <v>0</v>
      </c>
      <c r="BG754" s="165">
        <f>IF(N754="zákl. prenesená",J754,0)</f>
        <v>0</v>
      </c>
      <c r="BH754" s="165">
        <f>IF(N754="zníž. prenesená",J754,0)</f>
        <v>0</v>
      </c>
      <c r="BI754" s="165">
        <f>IF(N754="nulová",J754,0)</f>
        <v>0</v>
      </c>
      <c r="BJ754" s="18" t="s">
        <v>90</v>
      </c>
      <c r="BK754" s="166">
        <f>ROUND(I754*H754,3)</f>
        <v>0</v>
      </c>
      <c r="BL754" s="18" t="s">
        <v>276</v>
      </c>
      <c r="BM754" s="164" t="s">
        <v>1036</v>
      </c>
    </row>
    <row r="755" spans="1:65" s="14" customFormat="1" ht="11.25">
      <c r="B755" s="175"/>
      <c r="D755" s="168" t="s">
        <v>195</v>
      </c>
      <c r="E755" s="176" t="s">
        <v>1</v>
      </c>
      <c r="F755" s="177" t="s">
        <v>1037</v>
      </c>
      <c r="H755" s="178">
        <v>1.155</v>
      </c>
      <c r="I755" s="179"/>
      <c r="L755" s="175"/>
      <c r="M755" s="180"/>
      <c r="N755" s="181"/>
      <c r="O755" s="181"/>
      <c r="P755" s="181"/>
      <c r="Q755" s="181"/>
      <c r="R755" s="181"/>
      <c r="S755" s="181"/>
      <c r="T755" s="182"/>
      <c r="AT755" s="176" t="s">
        <v>195</v>
      </c>
      <c r="AU755" s="176" t="s">
        <v>90</v>
      </c>
      <c r="AV755" s="14" t="s">
        <v>90</v>
      </c>
      <c r="AW755" s="14" t="s">
        <v>30</v>
      </c>
      <c r="AX755" s="14" t="s">
        <v>83</v>
      </c>
      <c r="AY755" s="176" t="s">
        <v>187</v>
      </c>
    </row>
    <row r="756" spans="1:65" s="14" customFormat="1" ht="11.25">
      <c r="B756" s="175"/>
      <c r="D756" s="168" t="s">
        <v>195</v>
      </c>
      <c r="F756" s="177" t="s">
        <v>1038</v>
      </c>
      <c r="H756" s="178">
        <v>1.2709999999999999</v>
      </c>
      <c r="I756" s="179"/>
      <c r="L756" s="175"/>
      <c r="M756" s="180"/>
      <c r="N756" s="181"/>
      <c r="O756" s="181"/>
      <c r="P756" s="181"/>
      <c r="Q756" s="181"/>
      <c r="R756" s="181"/>
      <c r="S756" s="181"/>
      <c r="T756" s="182"/>
      <c r="AT756" s="176" t="s">
        <v>195</v>
      </c>
      <c r="AU756" s="176" t="s">
        <v>90</v>
      </c>
      <c r="AV756" s="14" t="s">
        <v>90</v>
      </c>
      <c r="AW756" s="14" t="s">
        <v>3</v>
      </c>
      <c r="AX756" s="14" t="s">
        <v>83</v>
      </c>
      <c r="AY756" s="176" t="s">
        <v>187</v>
      </c>
    </row>
    <row r="757" spans="1:65" s="2" customFormat="1" ht="33" customHeight="1">
      <c r="A757" s="33"/>
      <c r="B757" s="152"/>
      <c r="C757" s="153" t="s">
        <v>1039</v>
      </c>
      <c r="D757" s="153" t="s">
        <v>189</v>
      </c>
      <c r="E757" s="154" t="s">
        <v>1040</v>
      </c>
      <c r="F757" s="155" t="s">
        <v>1041</v>
      </c>
      <c r="G757" s="156" t="s">
        <v>192</v>
      </c>
      <c r="H757" s="157">
        <v>198.71299999999999</v>
      </c>
      <c r="I757" s="158"/>
      <c r="J757" s="157">
        <f>ROUND(I757*H757,3)</f>
        <v>0</v>
      </c>
      <c r="K757" s="159"/>
      <c r="L757" s="34"/>
      <c r="M757" s="160" t="s">
        <v>1</v>
      </c>
      <c r="N757" s="161" t="s">
        <v>41</v>
      </c>
      <c r="O757" s="62"/>
      <c r="P757" s="162">
        <f>O757*H757</f>
        <v>0</v>
      </c>
      <c r="Q757" s="162">
        <v>0</v>
      </c>
      <c r="R757" s="162">
        <f>Q757*H757</f>
        <v>0</v>
      </c>
      <c r="S757" s="162">
        <v>1.6E-2</v>
      </c>
      <c r="T757" s="163">
        <f>S757*H757</f>
        <v>3.179408</v>
      </c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R757" s="164" t="s">
        <v>276</v>
      </c>
      <c r="AT757" s="164" t="s">
        <v>189</v>
      </c>
      <c r="AU757" s="164" t="s">
        <v>90</v>
      </c>
      <c r="AY757" s="18" t="s">
        <v>187</v>
      </c>
      <c r="BE757" s="165">
        <f>IF(N757="základná",J757,0)</f>
        <v>0</v>
      </c>
      <c r="BF757" s="165">
        <f>IF(N757="znížená",J757,0)</f>
        <v>0</v>
      </c>
      <c r="BG757" s="165">
        <f>IF(N757="zákl. prenesená",J757,0)</f>
        <v>0</v>
      </c>
      <c r="BH757" s="165">
        <f>IF(N757="zníž. prenesená",J757,0)</f>
        <v>0</v>
      </c>
      <c r="BI757" s="165">
        <f>IF(N757="nulová",J757,0)</f>
        <v>0</v>
      </c>
      <c r="BJ757" s="18" t="s">
        <v>90</v>
      </c>
      <c r="BK757" s="166">
        <f>ROUND(I757*H757,3)</f>
        <v>0</v>
      </c>
      <c r="BL757" s="18" t="s">
        <v>276</v>
      </c>
      <c r="BM757" s="164" t="s">
        <v>1042</v>
      </c>
    </row>
    <row r="758" spans="1:65" s="14" customFormat="1" ht="11.25">
      <c r="B758" s="175"/>
      <c r="D758" s="168" t="s">
        <v>195</v>
      </c>
      <c r="E758" s="176" t="s">
        <v>1</v>
      </c>
      <c r="F758" s="177" t="s">
        <v>1043</v>
      </c>
      <c r="H758" s="178">
        <v>198.71299999999999</v>
      </c>
      <c r="I758" s="179"/>
      <c r="L758" s="175"/>
      <c r="M758" s="180"/>
      <c r="N758" s="181"/>
      <c r="O758" s="181"/>
      <c r="P758" s="181"/>
      <c r="Q758" s="181"/>
      <c r="R758" s="181"/>
      <c r="S758" s="181"/>
      <c r="T758" s="182"/>
      <c r="AT758" s="176" t="s">
        <v>195</v>
      </c>
      <c r="AU758" s="176" t="s">
        <v>90</v>
      </c>
      <c r="AV758" s="14" t="s">
        <v>90</v>
      </c>
      <c r="AW758" s="14" t="s">
        <v>30</v>
      </c>
      <c r="AX758" s="14" t="s">
        <v>83</v>
      </c>
      <c r="AY758" s="176" t="s">
        <v>187</v>
      </c>
    </row>
    <row r="759" spans="1:65" s="2" customFormat="1" ht="33" customHeight="1">
      <c r="A759" s="33"/>
      <c r="B759" s="152"/>
      <c r="C759" s="153" t="s">
        <v>1044</v>
      </c>
      <c r="D759" s="153" t="s">
        <v>189</v>
      </c>
      <c r="E759" s="154" t="s">
        <v>1045</v>
      </c>
      <c r="F759" s="155" t="s">
        <v>1046</v>
      </c>
      <c r="G759" s="156" t="s">
        <v>192</v>
      </c>
      <c r="H759" s="157">
        <v>198.71299999999999</v>
      </c>
      <c r="I759" s="158"/>
      <c r="J759" s="157">
        <f>ROUND(I759*H759,3)</f>
        <v>0</v>
      </c>
      <c r="K759" s="159"/>
      <c r="L759" s="34"/>
      <c r="M759" s="160" t="s">
        <v>1</v>
      </c>
      <c r="N759" s="161" t="s">
        <v>41</v>
      </c>
      <c r="O759" s="62"/>
      <c r="P759" s="162">
        <f>O759*H759</f>
        <v>0</v>
      </c>
      <c r="Q759" s="162">
        <v>0</v>
      </c>
      <c r="R759" s="162">
        <f>Q759*H759</f>
        <v>0</v>
      </c>
      <c r="S759" s="162">
        <v>5.0000000000000001E-3</v>
      </c>
      <c r="T759" s="163">
        <f>S759*H759</f>
        <v>0.99356500000000003</v>
      </c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R759" s="164" t="s">
        <v>276</v>
      </c>
      <c r="AT759" s="164" t="s">
        <v>189</v>
      </c>
      <c r="AU759" s="164" t="s">
        <v>90</v>
      </c>
      <c r="AY759" s="18" t="s">
        <v>187</v>
      </c>
      <c r="BE759" s="165">
        <f>IF(N759="základná",J759,0)</f>
        <v>0</v>
      </c>
      <c r="BF759" s="165">
        <f>IF(N759="znížená",J759,0)</f>
        <v>0</v>
      </c>
      <c r="BG759" s="165">
        <f>IF(N759="zákl. prenesená",J759,0)</f>
        <v>0</v>
      </c>
      <c r="BH759" s="165">
        <f>IF(N759="zníž. prenesená",J759,0)</f>
        <v>0</v>
      </c>
      <c r="BI759" s="165">
        <f>IF(N759="nulová",J759,0)</f>
        <v>0</v>
      </c>
      <c r="BJ759" s="18" t="s">
        <v>90</v>
      </c>
      <c r="BK759" s="166">
        <f>ROUND(I759*H759,3)</f>
        <v>0</v>
      </c>
      <c r="BL759" s="18" t="s">
        <v>276</v>
      </c>
      <c r="BM759" s="164" t="s">
        <v>1047</v>
      </c>
    </row>
    <row r="760" spans="1:65" s="14" customFormat="1" ht="11.25">
      <c r="B760" s="175"/>
      <c r="D760" s="168" t="s">
        <v>195</v>
      </c>
      <c r="E760" s="176" t="s">
        <v>1</v>
      </c>
      <c r="F760" s="177" t="s">
        <v>1043</v>
      </c>
      <c r="H760" s="178">
        <v>198.71299999999999</v>
      </c>
      <c r="I760" s="179"/>
      <c r="L760" s="175"/>
      <c r="M760" s="180"/>
      <c r="N760" s="181"/>
      <c r="O760" s="181"/>
      <c r="P760" s="181"/>
      <c r="Q760" s="181"/>
      <c r="R760" s="181"/>
      <c r="S760" s="181"/>
      <c r="T760" s="182"/>
      <c r="AT760" s="176" t="s">
        <v>195</v>
      </c>
      <c r="AU760" s="176" t="s">
        <v>90</v>
      </c>
      <c r="AV760" s="14" t="s">
        <v>90</v>
      </c>
      <c r="AW760" s="14" t="s">
        <v>30</v>
      </c>
      <c r="AX760" s="14" t="s">
        <v>83</v>
      </c>
      <c r="AY760" s="176" t="s">
        <v>187</v>
      </c>
    </row>
    <row r="761" spans="1:65" s="2" customFormat="1" ht="44.25" customHeight="1">
      <c r="A761" s="33"/>
      <c r="B761" s="152"/>
      <c r="C761" s="153" t="s">
        <v>1048</v>
      </c>
      <c r="D761" s="153" t="s">
        <v>189</v>
      </c>
      <c r="E761" s="154" t="s">
        <v>1049</v>
      </c>
      <c r="F761" s="155" t="s">
        <v>1050</v>
      </c>
      <c r="G761" s="156" t="s">
        <v>204</v>
      </c>
      <c r="H761" s="157">
        <v>33.384999999999998</v>
      </c>
      <c r="I761" s="158"/>
      <c r="J761" s="157">
        <f>ROUND(I761*H761,3)</f>
        <v>0</v>
      </c>
      <c r="K761" s="159"/>
      <c r="L761" s="34"/>
      <c r="M761" s="160" t="s">
        <v>1</v>
      </c>
      <c r="N761" s="161" t="s">
        <v>41</v>
      </c>
      <c r="O761" s="62"/>
      <c r="P761" s="162">
        <f>O761*H761</f>
        <v>0</v>
      </c>
      <c r="Q761" s="162">
        <v>2.3099999999999999E-2</v>
      </c>
      <c r="R761" s="162">
        <f>Q761*H761</f>
        <v>0.77119349999999998</v>
      </c>
      <c r="S761" s="162">
        <v>0</v>
      </c>
      <c r="T761" s="163">
        <f>S761*H761</f>
        <v>0</v>
      </c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R761" s="164" t="s">
        <v>276</v>
      </c>
      <c r="AT761" s="164" t="s">
        <v>189</v>
      </c>
      <c r="AU761" s="164" t="s">
        <v>90</v>
      </c>
      <c r="AY761" s="18" t="s">
        <v>187</v>
      </c>
      <c r="BE761" s="165">
        <f>IF(N761="základná",J761,0)</f>
        <v>0</v>
      </c>
      <c r="BF761" s="165">
        <f>IF(N761="znížená",J761,0)</f>
        <v>0</v>
      </c>
      <c r="BG761" s="165">
        <f>IF(N761="zákl. prenesená",J761,0)</f>
        <v>0</v>
      </c>
      <c r="BH761" s="165">
        <f>IF(N761="zníž. prenesená",J761,0)</f>
        <v>0</v>
      </c>
      <c r="BI761" s="165">
        <f>IF(N761="nulová",J761,0)</f>
        <v>0</v>
      </c>
      <c r="BJ761" s="18" t="s">
        <v>90</v>
      </c>
      <c r="BK761" s="166">
        <f>ROUND(I761*H761,3)</f>
        <v>0</v>
      </c>
      <c r="BL761" s="18" t="s">
        <v>276</v>
      </c>
      <c r="BM761" s="164" t="s">
        <v>1051</v>
      </c>
    </row>
    <row r="762" spans="1:65" s="14" customFormat="1" ht="11.25">
      <c r="B762" s="175"/>
      <c r="D762" s="168" t="s">
        <v>195</v>
      </c>
      <c r="E762" s="176" t="s">
        <v>1</v>
      </c>
      <c r="F762" s="177" t="s">
        <v>1052</v>
      </c>
      <c r="H762" s="178">
        <v>33.384999999999998</v>
      </c>
      <c r="I762" s="179"/>
      <c r="L762" s="175"/>
      <c r="M762" s="180"/>
      <c r="N762" s="181"/>
      <c r="O762" s="181"/>
      <c r="P762" s="181"/>
      <c r="Q762" s="181"/>
      <c r="R762" s="181"/>
      <c r="S762" s="181"/>
      <c r="T762" s="182"/>
      <c r="AT762" s="176" t="s">
        <v>195</v>
      </c>
      <c r="AU762" s="176" t="s">
        <v>90</v>
      </c>
      <c r="AV762" s="14" t="s">
        <v>90</v>
      </c>
      <c r="AW762" s="14" t="s">
        <v>30</v>
      </c>
      <c r="AX762" s="14" t="s">
        <v>83</v>
      </c>
      <c r="AY762" s="176" t="s">
        <v>187</v>
      </c>
    </row>
    <row r="763" spans="1:65" s="2" customFormat="1" ht="33" customHeight="1">
      <c r="A763" s="33"/>
      <c r="B763" s="152"/>
      <c r="C763" s="153" t="s">
        <v>1053</v>
      </c>
      <c r="D763" s="153" t="s">
        <v>189</v>
      </c>
      <c r="E763" s="154" t="s">
        <v>1054</v>
      </c>
      <c r="F763" s="155" t="s">
        <v>1055</v>
      </c>
      <c r="G763" s="156" t="s">
        <v>192</v>
      </c>
      <c r="H763" s="157">
        <v>36.085000000000001</v>
      </c>
      <c r="I763" s="158"/>
      <c r="J763" s="157">
        <f>ROUND(I763*H763,3)</f>
        <v>0</v>
      </c>
      <c r="K763" s="159"/>
      <c r="L763" s="34"/>
      <c r="M763" s="160" t="s">
        <v>1</v>
      </c>
      <c r="N763" s="161" t="s">
        <v>41</v>
      </c>
      <c r="O763" s="62"/>
      <c r="P763" s="162">
        <f>O763*H763</f>
        <v>0</v>
      </c>
      <c r="Q763" s="162">
        <v>1.0370000000000001E-2</v>
      </c>
      <c r="R763" s="162">
        <f>Q763*H763</f>
        <v>0.37420145000000005</v>
      </c>
      <c r="S763" s="162">
        <v>0</v>
      </c>
      <c r="T763" s="163">
        <f>S763*H763</f>
        <v>0</v>
      </c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R763" s="164" t="s">
        <v>276</v>
      </c>
      <c r="AT763" s="164" t="s">
        <v>189</v>
      </c>
      <c r="AU763" s="164" t="s">
        <v>90</v>
      </c>
      <c r="AY763" s="18" t="s">
        <v>187</v>
      </c>
      <c r="BE763" s="165">
        <f>IF(N763="základná",J763,0)</f>
        <v>0</v>
      </c>
      <c r="BF763" s="165">
        <f>IF(N763="znížená",J763,0)</f>
        <v>0</v>
      </c>
      <c r="BG763" s="165">
        <f>IF(N763="zákl. prenesená",J763,0)</f>
        <v>0</v>
      </c>
      <c r="BH763" s="165">
        <f>IF(N763="zníž. prenesená",J763,0)</f>
        <v>0</v>
      </c>
      <c r="BI763" s="165">
        <f>IF(N763="nulová",J763,0)</f>
        <v>0</v>
      </c>
      <c r="BJ763" s="18" t="s">
        <v>90</v>
      </c>
      <c r="BK763" s="166">
        <f>ROUND(I763*H763,3)</f>
        <v>0</v>
      </c>
      <c r="BL763" s="18" t="s">
        <v>276</v>
      </c>
      <c r="BM763" s="164" t="s">
        <v>1056</v>
      </c>
    </row>
    <row r="764" spans="1:65" s="13" customFormat="1" ht="11.25">
      <c r="B764" s="167"/>
      <c r="D764" s="168" t="s">
        <v>195</v>
      </c>
      <c r="E764" s="169" t="s">
        <v>1</v>
      </c>
      <c r="F764" s="170" t="s">
        <v>417</v>
      </c>
      <c r="H764" s="169" t="s">
        <v>1</v>
      </c>
      <c r="I764" s="171"/>
      <c r="L764" s="167"/>
      <c r="M764" s="172"/>
      <c r="N764" s="173"/>
      <c r="O764" s="173"/>
      <c r="P764" s="173"/>
      <c r="Q764" s="173"/>
      <c r="R764" s="173"/>
      <c r="S764" s="173"/>
      <c r="T764" s="174"/>
      <c r="AT764" s="169" t="s">
        <v>195</v>
      </c>
      <c r="AU764" s="169" t="s">
        <v>90</v>
      </c>
      <c r="AV764" s="13" t="s">
        <v>83</v>
      </c>
      <c r="AW764" s="13" t="s">
        <v>30</v>
      </c>
      <c r="AX764" s="13" t="s">
        <v>75</v>
      </c>
      <c r="AY764" s="169" t="s">
        <v>187</v>
      </c>
    </row>
    <row r="765" spans="1:65" s="14" customFormat="1" ht="11.25">
      <c r="B765" s="175"/>
      <c r="D765" s="168" t="s">
        <v>195</v>
      </c>
      <c r="E765" s="176" t="s">
        <v>1</v>
      </c>
      <c r="F765" s="177" t="s">
        <v>418</v>
      </c>
      <c r="H765" s="178">
        <v>36.085000000000001</v>
      </c>
      <c r="I765" s="179"/>
      <c r="L765" s="175"/>
      <c r="M765" s="180"/>
      <c r="N765" s="181"/>
      <c r="O765" s="181"/>
      <c r="P765" s="181"/>
      <c r="Q765" s="181"/>
      <c r="R765" s="181"/>
      <c r="S765" s="181"/>
      <c r="T765" s="182"/>
      <c r="AT765" s="176" t="s">
        <v>195</v>
      </c>
      <c r="AU765" s="176" t="s">
        <v>90</v>
      </c>
      <c r="AV765" s="14" t="s">
        <v>90</v>
      </c>
      <c r="AW765" s="14" t="s">
        <v>30</v>
      </c>
      <c r="AX765" s="14" t="s">
        <v>83</v>
      </c>
      <c r="AY765" s="176" t="s">
        <v>187</v>
      </c>
    </row>
    <row r="766" spans="1:65" s="2" customFormat="1" ht="16.5" customHeight="1">
      <c r="A766" s="33"/>
      <c r="B766" s="152"/>
      <c r="C766" s="153" t="s">
        <v>1057</v>
      </c>
      <c r="D766" s="153" t="s">
        <v>189</v>
      </c>
      <c r="E766" s="154" t="s">
        <v>1058</v>
      </c>
      <c r="F766" s="155" t="s">
        <v>1059</v>
      </c>
      <c r="G766" s="156" t="s">
        <v>192</v>
      </c>
      <c r="H766" s="157">
        <v>36.085000000000001</v>
      </c>
      <c r="I766" s="158"/>
      <c r="J766" s="157">
        <f>ROUND(I766*H766,3)</f>
        <v>0</v>
      </c>
      <c r="K766" s="159"/>
      <c r="L766" s="34"/>
      <c r="M766" s="160" t="s">
        <v>1</v>
      </c>
      <c r="N766" s="161" t="s">
        <v>41</v>
      </c>
      <c r="O766" s="62"/>
      <c r="P766" s="162">
        <f>O766*H766</f>
        <v>0</v>
      </c>
      <c r="Q766" s="162">
        <v>6.0000000000000002E-5</v>
      </c>
      <c r="R766" s="162">
        <f>Q766*H766</f>
        <v>2.1651000000000001E-3</v>
      </c>
      <c r="S766" s="162">
        <v>0</v>
      </c>
      <c r="T766" s="163">
        <f>S766*H766</f>
        <v>0</v>
      </c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R766" s="164" t="s">
        <v>276</v>
      </c>
      <c r="AT766" s="164" t="s">
        <v>189</v>
      </c>
      <c r="AU766" s="164" t="s">
        <v>90</v>
      </c>
      <c r="AY766" s="18" t="s">
        <v>187</v>
      </c>
      <c r="BE766" s="165">
        <f>IF(N766="základná",J766,0)</f>
        <v>0</v>
      </c>
      <c r="BF766" s="165">
        <f>IF(N766="znížená",J766,0)</f>
        <v>0</v>
      </c>
      <c r="BG766" s="165">
        <f>IF(N766="zákl. prenesená",J766,0)</f>
        <v>0</v>
      </c>
      <c r="BH766" s="165">
        <f>IF(N766="zníž. prenesená",J766,0)</f>
        <v>0</v>
      </c>
      <c r="BI766" s="165">
        <f>IF(N766="nulová",J766,0)</f>
        <v>0</v>
      </c>
      <c r="BJ766" s="18" t="s">
        <v>90</v>
      </c>
      <c r="BK766" s="166">
        <f>ROUND(I766*H766,3)</f>
        <v>0</v>
      </c>
      <c r="BL766" s="18" t="s">
        <v>276</v>
      </c>
      <c r="BM766" s="164" t="s">
        <v>1060</v>
      </c>
    </row>
    <row r="767" spans="1:65" s="13" customFormat="1" ht="11.25">
      <c r="B767" s="167"/>
      <c r="D767" s="168" t="s">
        <v>195</v>
      </c>
      <c r="E767" s="169" t="s">
        <v>1</v>
      </c>
      <c r="F767" s="170" t="s">
        <v>417</v>
      </c>
      <c r="H767" s="169" t="s">
        <v>1</v>
      </c>
      <c r="I767" s="171"/>
      <c r="L767" s="167"/>
      <c r="M767" s="172"/>
      <c r="N767" s="173"/>
      <c r="O767" s="173"/>
      <c r="P767" s="173"/>
      <c r="Q767" s="173"/>
      <c r="R767" s="173"/>
      <c r="S767" s="173"/>
      <c r="T767" s="174"/>
      <c r="AT767" s="169" t="s">
        <v>195</v>
      </c>
      <c r="AU767" s="169" t="s">
        <v>90</v>
      </c>
      <c r="AV767" s="13" t="s">
        <v>83</v>
      </c>
      <c r="AW767" s="13" t="s">
        <v>30</v>
      </c>
      <c r="AX767" s="13" t="s">
        <v>75</v>
      </c>
      <c r="AY767" s="169" t="s">
        <v>187</v>
      </c>
    </row>
    <row r="768" spans="1:65" s="14" customFormat="1" ht="11.25">
      <c r="B768" s="175"/>
      <c r="D768" s="168" t="s">
        <v>195</v>
      </c>
      <c r="E768" s="176" t="s">
        <v>1</v>
      </c>
      <c r="F768" s="177" t="s">
        <v>418</v>
      </c>
      <c r="H768" s="178">
        <v>36.085000000000001</v>
      </c>
      <c r="I768" s="179"/>
      <c r="L768" s="175"/>
      <c r="M768" s="180"/>
      <c r="N768" s="181"/>
      <c r="O768" s="181"/>
      <c r="P768" s="181"/>
      <c r="Q768" s="181"/>
      <c r="R768" s="181"/>
      <c r="S768" s="181"/>
      <c r="T768" s="182"/>
      <c r="AT768" s="176" t="s">
        <v>195</v>
      </c>
      <c r="AU768" s="176" t="s">
        <v>90</v>
      </c>
      <c r="AV768" s="14" t="s">
        <v>90</v>
      </c>
      <c r="AW768" s="14" t="s">
        <v>30</v>
      </c>
      <c r="AX768" s="14" t="s">
        <v>83</v>
      </c>
      <c r="AY768" s="176" t="s">
        <v>187</v>
      </c>
    </row>
    <row r="769" spans="1:65" s="2" customFormat="1" ht="24.2" customHeight="1">
      <c r="A769" s="33"/>
      <c r="B769" s="152"/>
      <c r="C769" s="153" t="s">
        <v>1061</v>
      </c>
      <c r="D769" s="153" t="s">
        <v>189</v>
      </c>
      <c r="E769" s="154" t="s">
        <v>1062</v>
      </c>
      <c r="F769" s="155" t="s">
        <v>1063</v>
      </c>
      <c r="G769" s="156" t="s">
        <v>192</v>
      </c>
      <c r="H769" s="157">
        <v>630.726</v>
      </c>
      <c r="I769" s="158"/>
      <c r="J769" s="157">
        <f>ROUND(I769*H769,3)</f>
        <v>0</v>
      </c>
      <c r="K769" s="159"/>
      <c r="L769" s="34"/>
      <c r="M769" s="160" t="s">
        <v>1</v>
      </c>
      <c r="N769" s="161" t="s">
        <v>41</v>
      </c>
      <c r="O769" s="62"/>
      <c r="P769" s="162">
        <f>O769*H769</f>
        <v>0</v>
      </c>
      <c r="Q769" s="162">
        <v>0</v>
      </c>
      <c r="R769" s="162">
        <f>Q769*H769</f>
        <v>0</v>
      </c>
      <c r="S769" s="162">
        <v>0</v>
      </c>
      <c r="T769" s="163">
        <f>S769*H769</f>
        <v>0</v>
      </c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R769" s="164" t="s">
        <v>276</v>
      </c>
      <c r="AT769" s="164" t="s">
        <v>189</v>
      </c>
      <c r="AU769" s="164" t="s">
        <v>90</v>
      </c>
      <c r="AY769" s="18" t="s">
        <v>187</v>
      </c>
      <c r="BE769" s="165">
        <f>IF(N769="základná",J769,0)</f>
        <v>0</v>
      </c>
      <c r="BF769" s="165">
        <f>IF(N769="znížená",J769,0)</f>
        <v>0</v>
      </c>
      <c r="BG769" s="165">
        <f>IF(N769="zákl. prenesená",J769,0)</f>
        <v>0</v>
      </c>
      <c r="BH769" s="165">
        <f>IF(N769="zníž. prenesená",J769,0)</f>
        <v>0</v>
      </c>
      <c r="BI769" s="165">
        <f>IF(N769="nulová",J769,0)</f>
        <v>0</v>
      </c>
      <c r="BJ769" s="18" t="s">
        <v>90</v>
      </c>
      <c r="BK769" s="166">
        <f>ROUND(I769*H769,3)</f>
        <v>0</v>
      </c>
      <c r="BL769" s="18" t="s">
        <v>276</v>
      </c>
      <c r="BM769" s="164" t="s">
        <v>1064</v>
      </c>
    </row>
    <row r="770" spans="1:65" s="14" customFormat="1" ht="11.25">
      <c r="B770" s="175"/>
      <c r="D770" s="168" t="s">
        <v>195</v>
      </c>
      <c r="E770" s="176" t="s">
        <v>1</v>
      </c>
      <c r="F770" s="177" t="s">
        <v>946</v>
      </c>
      <c r="H770" s="178">
        <v>630.726</v>
      </c>
      <c r="I770" s="179"/>
      <c r="L770" s="175"/>
      <c r="M770" s="180"/>
      <c r="N770" s="181"/>
      <c r="O770" s="181"/>
      <c r="P770" s="181"/>
      <c r="Q770" s="181"/>
      <c r="R770" s="181"/>
      <c r="S770" s="181"/>
      <c r="T770" s="182"/>
      <c r="AT770" s="176" t="s">
        <v>195</v>
      </c>
      <c r="AU770" s="176" t="s">
        <v>90</v>
      </c>
      <c r="AV770" s="14" t="s">
        <v>90</v>
      </c>
      <c r="AW770" s="14" t="s">
        <v>30</v>
      </c>
      <c r="AX770" s="14" t="s">
        <v>83</v>
      </c>
      <c r="AY770" s="176" t="s">
        <v>187</v>
      </c>
    </row>
    <row r="771" spans="1:65" s="2" customFormat="1" ht="33" customHeight="1">
      <c r="A771" s="33"/>
      <c r="B771" s="152"/>
      <c r="C771" s="199" t="s">
        <v>1065</v>
      </c>
      <c r="D771" s="199" t="s">
        <v>529</v>
      </c>
      <c r="E771" s="200" t="s">
        <v>1014</v>
      </c>
      <c r="F771" s="201" t="s">
        <v>1015</v>
      </c>
      <c r="G771" s="202" t="s">
        <v>204</v>
      </c>
      <c r="H771" s="203">
        <v>14.547000000000001</v>
      </c>
      <c r="I771" s="204"/>
      <c r="J771" s="203">
        <f>ROUND(I771*H771,3)</f>
        <v>0</v>
      </c>
      <c r="K771" s="205"/>
      <c r="L771" s="206"/>
      <c r="M771" s="207" t="s">
        <v>1</v>
      </c>
      <c r="N771" s="208" t="s">
        <v>41</v>
      </c>
      <c r="O771" s="62"/>
      <c r="P771" s="162">
        <f>O771*H771</f>
        <v>0</v>
      </c>
      <c r="Q771" s="162">
        <v>0.55000000000000004</v>
      </c>
      <c r="R771" s="162">
        <f>Q771*H771</f>
        <v>8.0008500000000016</v>
      </c>
      <c r="S771" s="162">
        <v>0</v>
      </c>
      <c r="T771" s="163">
        <f>S771*H771</f>
        <v>0</v>
      </c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R771" s="164" t="s">
        <v>365</v>
      </c>
      <c r="AT771" s="164" t="s">
        <v>529</v>
      </c>
      <c r="AU771" s="164" t="s">
        <v>90</v>
      </c>
      <c r="AY771" s="18" t="s">
        <v>187</v>
      </c>
      <c r="BE771" s="165">
        <f>IF(N771="základná",J771,0)</f>
        <v>0</v>
      </c>
      <c r="BF771" s="165">
        <f>IF(N771="znížená",J771,0)</f>
        <v>0</v>
      </c>
      <c r="BG771" s="165">
        <f>IF(N771="zákl. prenesená",J771,0)</f>
        <v>0</v>
      </c>
      <c r="BH771" s="165">
        <f>IF(N771="zníž. prenesená",J771,0)</f>
        <v>0</v>
      </c>
      <c r="BI771" s="165">
        <f>IF(N771="nulová",J771,0)</f>
        <v>0</v>
      </c>
      <c r="BJ771" s="18" t="s">
        <v>90</v>
      </c>
      <c r="BK771" s="166">
        <f>ROUND(I771*H771,3)</f>
        <v>0</v>
      </c>
      <c r="BL771" s="18" t="s">
        <v>276</v>
      </c>
      <c r="BM771" s="164" t="s">
        <v>1066</v>
      </c>
    </row>
    <row r="772" spans="1:65" s="13" customFormat="1" ht="11.25">
      <c r="B772" s="167"/>
      <c r="D772" s="168" t="s">
        <v>195</v>
      </c>
      <c r="E772" s="169" t="s">
        <v>1</v>
      </c>
      <c r="F772" s="170" t="s">
        <v>1067</v>
      </c>
      <c r="H772" s="169" t="s">
        <v>1</v>
      </c>
      <c r="I772" s="171"/>
      <c r="L772" s="167"/>
      <c r="M772" s="172"/>
      <c r="N772" s="173"/>
      <c r="O772" s="173"/>
      <c r="P772" s="173"/>
      <c r="Q772" s="173"/>
      <c r="R772" s="173"/>
      <c r="S772" s="173"/>
      <c r="T772" s="174"/>
      <c r="AT772" s="169" t="s">
        <v>195</v>
      </c>
      <c r="AU772" s="169" t="s">
        <v>90</v>
      </c>
      <c r="AV772" s="13" t="s">
        <v>83</v>
      </c>
      <c r="AW772" s="13" t="s">
        <v>30</v>
      </c>
      <c r="AX772" s="13" t="s">
        <v>75</v>
      </c>
      <c r="AY772" s="169" t="s">
        <v>187</v>
      </c>
    </row>
    <row r="773" spans="1:65" s="14" customFormat="1" ht="11.25">
      <c r="B773" s="175"/>
      <c r="D773" s="168" t="s">
        <v>195</v>
      </c>
      <c r="E773" s="176" t="s">
        <v>1</v>
      </c>
      <c r="F773" s="177" t="s">
        <v>1068</v>
      </c>
      <c r="H773" s="178">
        <v>7.1749999999999998</v>
      </c>
      <c r="I773" s="179"/>
      <c r="L773" s="175"/>
      <c r="M773" s="180"/>
      <c r="N773" s="181"/>
      <c r="O773" s="181"/>
      <c r="P773" s="181"/>
      <c r="Q773" s="181"/>
      <c r="R773" s="181"/>
      <c r="S773" s="181"/>
      <c r="T773" s="182"/>
      <c r="AT773" s="176" t="s">
        <v>195</v>
      </c>
      <c r="AU773" s="176" t="s">
        <v>90</v>
      </c>
      <c r="AV773" s="14" t="s">
        <v>90</v>
      </c>
      <c r="AW773" s="14" t="s">
        <v>30</v>
      </c>
      <c r="AX773" s="14" t="s">
        <v>75</v>
      </c>
      <c r="AY773" s="176" t="s">
        <v>187</v>
      </c>
    </row>
    <row r="774" spans="1:65" s="14" customFormat="1" ht="11.25">
      <c r="B774" s="175"/>
      <c r="D774" s="168" t="s">
        <v>195</v>
      </c>
      <c r="E774" s="176" t="s">
        <v>1</v>
      </c>
      <c r="F774" s="177" t="s">
        <v>1069</v>
      </c>
      <c r="H774" s="178">
        <v>6.2939999999999996</v>
      </c>
      <c r="I774" s="179"/>
      <c r="L774" s="175"/>
      <c r="M774" s="180"/>
      <c r="N774" s="181"/>
      <c r="O774" s="181"/>
      <c r="P774" s="181"/>
      <c r="Q774" s="181"/>
      <c r="R774" s="181"/>
      <c r="S774" s="181"/>
      <c r="T774" s="182"/>
      <c r="AT774" s="176" t="s">
        <v>195</v>
      </c>
      <c r="AU774" s="176" t="s">
        <v>90</v>
      </c>
      <c r="AV774" s="14" t="s">
        <v>90</v>
      </c>
      <c r="AW774" s="14" t="s">
        <v>30</v>
      </c>
      <c r="AX774" s="14" t="s">
        <v>75</v>
      </c>
      <c r="AY774" s="176" t="s">
        <v>187</v>
      </c>
    </row>
    <row r="775" spans="1:65" s="15" customFormat="1" ht="11.25">
      <c r="B775" s="183"/>
      <c r="D775" s="168" t="s">
        <v>195</v>
      </c>
      <c r="E775" s="184" t="s">
        <v>1</v>
      </c>
      <c r="F775" s="185" t="s">
        <v>231</v>
      </c>
      <c r="H775" s="186">
        <v>13.468999999999999</v>
      </c>
      <c r="I775" s="187"/>
      <c r="L775" s="183"/>
      <c r="M775" s="188"/>
      <c r="N775" s="189"/>
      <c r="O775" s="189"/>
      <c r="P775" s="189"/>
      <c r="Q775" s="189"/>
      <c r="R775" s="189"/>
      <c r="S775" s="189"/>
      <c r="T775" s="190"/>
      <c r="AT775" s="184" t="s">
        <v>195</v>
      </c>
      <c r="AU775" s="184" t="s">
        <v>90</v>
      </c>
      <c r="AV775" s="15" t="s">
        <v>193</v>
      </c>
      <c r="AW775" s="15" t="s">
        <v>30</v>
      </c>
      <c r="AX775" s="15" t="s">
        <v>83</v>
      </c>
      <c r="AY775" s="184" t="s">
        <v>187</v>
      </c>
    </row>
    <row r="776" spans="1:65" s="14" customFormat="1" ht="11.25">
      <c r="B776" s="175"/>
      <c r="D776" s="168" t="s">
        <v>195</v>
      </c>
      <c r="F776" s="177" t="s">
        <v>1070</v>
      </c>
      <c r="H776" s="178">
        <v>14.547000000000001</v>
      </c>
      <c r="I776" s="179"/>
      <c r="L776" s="175"/>
      <c r="M776" s="180"/>
      <c r="N776" s="181"/>
      <c r="O776" s="181"/>
      <c r="P776" s="181"/>
      <c r="Q776" s="181"/>
      <c r="R776" s="181"/>
      <c r="S776" s="181"/>
      <c r="T776" s="182"/>
      <c r="AT776" s="176" t="s">
        <v>195</v>
      </c>
      <c r="AU776" s="176" t="s">
        <v>90</v>
      </c>
      <c r="AV776" s="14" t="s">
        <v>90</v>
      </c>
      <c r="AW776" s="14" t="s">
        <v>3</v>
      </c>
      <c r="AX776" s="14" t="s">
        <v>83</v>
      </c>
      <c r="AY776" s="176" t="s">
        <v>187</v>
      </c>
    </row>
    <row r="777" spans="1:65" s="2" customFormat="1" ht="24.2" customHeight="1">
      <c r="A777" s="33"/>
      <c r="B777" s="152"/>
      <c r="C777" s="153" t="s">
        <v>1071</v>
      </c>
      <c r="D777" s="153" t="s">
        <v>189</v>
      </c>
      <c r="E777" s="154" t="s">
        <v>1072</v>
      </c>
      <c r="F777" s="155" t="s">
        <v>1073</v>
      </c>
      <c r="G777" s="156" t="s">
        <v>192</v>
      </c>
      <c r="H777" s="157">
        <v>291.11399999999998</v>
      </c>
      <c r="I777" s="158"/>
      <c r="J777" s="157">
        <f>ROUND(I777*H777,3)</f>
        <v>0</v>
      </c>
      <c r="K777" s="159"/>
      <c r="L777" s="34"/>
      <c r="M777" s="160" t="s">
        <v>1</v>
      </c>
      <c r="N777" s="161" t="s">
        <v>41</v>
      </c>
      <c r="O777" s="62"/>
      <c r="P777" s="162">
        <f>O777*H777</f>
        <v>0</v>
      </c>
      <c r="Q777" s="162">
        <v>1.0829999999999999E-2</v>
      </c>
      <c r="R777" s="162">
        <f>Q777*H777</f>
        <v>3.1527646199999997</v>
      </c>
      <c r="S777" s="162">
        <v>0</v>
      </c>
      <c r="T777" s="163">
        <f>S777*H777</f>
        <v>0</v>
      </c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R777" s="164" t="s">
        <v>276</v>
      </c>
      <c r="AT777" s="164" t="s">
        <v>189</v>
      </c>
      <c r="AU777" s="164" t="s">
        <v>90</v>
      </c>
      <c r="AY777" s="18" t="s">
        <v>187</v>
      </c>
      <c r="BE777" s="165">
        <f>IF(N777="základná",J777,0)</f>
        <v>0</v>
      </c>
      <c r="BF777" s="165">
        <f>IF(N777="znížená",J777,0)</f>
        <v>0</v>
      </c>
      <c r="BG777" s="165">
        <f>IF(N777="zákl. prenesená",J777,0)</f>
        <v>0</v>
      </c>
      <c r="BH777" s="165">
        <f>IF(N777="zníž. prenesená",J777,0)</f>
        <v>0</v>
      </c>
      <c r="BI777" s="165">
        <f>IF(N777="nulová",J777,0)</f>
        <v>0</v>
      </c>
      <c r="BJ777" s="18" t="s">
        <v>90</v>
      </c>
      <c r="BK777" s="166">
        <f>ROUND(I777*H777,3)</f>
        <v>0</v>
      </c>
      <c r="BL777" s="18" t="s">
        <v>276</v>
      </c>
      <c r="BM777" s="164" t="s">
        <v>1074</v>
      </c>
    </row>
    <row r="778" spans="1:65" s="14" customFormat="1" ht="11.25">
      <c r="B778" s="175"/>
      <c r="D778" s="168" t="s">
        <v>195</v>
      </c>
      <c r="E778" s="176" t="s">
        <v>1</v>
      </c>
      <c r="F778" s="177" t="s">
        <v>1075</v>
      </c>
      <c r="H778" s="178">
        <v>312.18799999999999</v>
      </c>
      <c r="I778" s="179"/>
      <c r="L778" s="175"/>
      <c r="M778" s="180"/>
      <c r="N778" s="181"/>
      <c r="O778" s="181"/>
      <c r="P778" s="181"/>
      <c r="Q778" s="181"/>
      <c r="R778" s="181"/>
      <c r="S778" s="181"/>
      <c r="T778" s="182"/>
      <c r="AT778" s="176" t="s">
        <v>195</v>
      </c>
      <c r="AU778" s="176" t="s">
        <v>90</v>
      </c>
      <c r="AV778" s="14" t="s">
        <v>90</v>
      </c>
      <c r="AW778" s="14" t="s">
        <v>30</v>
      </c>
      <c r="AX778" s="14" t="s">
        <v>75</v>
      </c>
      <c r="AY778" s="176" t="s">
        <v>187</v>
      </c>
    </row>
    <row r="779" spans="1:65" s="14" customFormat="1" ht="11.25">
      <c r="B779" s="175"/>
      <c r="D779" s="168" t="s">
        <v>195</v>
      </c>
      <c r="E779" s="176" t="s">
        <v>1</v>
      </c>
      <c r="F779" s="177" t="s">
        <v>899</v>
      </c>
      <c r="H779" s="178">
        <v>-16.824999999999999</v>
      </c>
      <c r="I779" s="179"/>
      <c r="L779" s="175"/>
      <c r="M779" s="180"/>
      <c r="N779" s="181"/>
      <c r="O779" s="181"/>
      <c r="P779" s="181"/>
      <c r="Q779" s="181"/>
      <c r="R779" s="181"/>
      <c r="S779" s="181"/>
      <c r="T779" s="182"/>
      <c r="AT779" s="176" t="s">
        <v>195</v>
      </c>
      <c r="AU779" s="176" t="s">
        <v>90</v>
      </c>
      <c r="AV779" s="14" t="s">
        <v>90</v>
      </c>
      <c r="AW779" s="14" t="s">
        <v>30</v>
      </c>
      <c r="AX779" s="14" t="s">
        <v>75</v>
      </c>
      <c r="AY779" s="176" t="s">
        <v>187</v>
      </c>
    </row>
    <row r="780" spans="1:65" s="14" customFormat="1" ht="11.25">
      <c r="B780" s="175"/>
      <c r="D780" s="168" t="s">
        <v>195</v>
      </c>
      <c r="E780" s="176" t="s">
        <v>1</v>
      </c>
      <c r="F780" s="177" t="s">
        <v>1076</v>
      </c>
      <c r="H780" s="178">
        <v>-4.2489999999999997</v>
      </c>
      <c r="I780" s="179"/>
      <c r="L780" s="175"/>
      <c r="M780" s="180"/>
      <c r="N780" s="181"/>
      <c r="O780" s="181"/>
      <c r="P780" s="181"/>
      <c r="Q780" s="181"/>
      <c r="R780" s="181"/>
      <c r="S780" s="181"/>
      <c r="T780" s="182"/>
      <c r="AT780" s="176" t="s">
        <v>195</v>
      </c>
      <c r="AU780" s="176" t="s">
        <v>90</v>
      </c>
      <c r="AV780" s="14" t="s">
        <v>90</v>
      </c>
      <c r="AW780" s="14" t="s">
        <v>30</v>
      </c>
      <c r="AX780" s="14" t="s">
        <v>75</v>
      </c>
      <c r="AY780" s="176" t="s">
        <v>187</v>
      </c>
    </row>
    <row r="781" spans="1:65" s="15" customFormat="1" ht="11.25">
      <c r="B781" s="183"/>
      <c r="D781" s="168" t="s">
        <v>195</v>
      </c>
      <c r="E781" s="184" t="s">
        <v>1</v>
      </c>
      <c r="F781" s="185" t="s">
        <v>231</v>
      </c>
      <c r="H781" s="186">
        <v>291.11399999999998</v>
      </c>
      <c r="I781" s="187"/>
      <c r="L781" s="183"/>
      <c r="M781" s="188"/>
      <c r="N781" s="189"/>
      <c r="O781" s="189"/>
      <c r="P781" s="189"/>
      <c r="Q781" s="189"/>
      <c r="R781" s="189"/>
      <c r="S781" s="189"/>
      <c r="T781" s="190"/>
      <c r="AT781" s="184" t="s">
        <v>195</v>
      </c>
      <c r="AU781" s="184" t="s">
        <v>90</v>
      </c>
      <c r="AV781" s="15" t="s">
        <v>193</v>
      </c>
      <c r="AW781" s="15" t="s">
        <v>30</v>
      </c>
      <c r="AX781" s="15" t="s">
        <v>83</v>
      </c>
      <c r="AY781" s="184" t="s">
        <v>187</v>
      </c>
    </row>
    <row r="782" spans="1:65" s="2" customFormat="1" ht="24.2" customHeight="1">
      <c r="A782" s="33"/>
      <c r="B782" s="152"/>
      <c r="C782" s="153" t="s">
        <v>1077</v>
      </c>
      <c r="D782" s="153" t="s">
        <v>189</v>
      </c>
      <c r="E782" s="154" t="s">
        <v>1078</v>
      </c>
      <c r="F782" s="155" t="s">
        <v>1079</v>
      </c>
      <c r="G782" s="156" t="s">
        <v>524</v>
      </c>
      <c r="H782" s="157">
        <v>19</v>
      </c>
      <c r="I782" s="158"/>
      <c r="J782" s="157">
        <f>ROUND(I782*H782,3)</f>
        <v>0</v>
      </c>
      <c r="K782" s="159"/>
      <c r="L782" s="34"/>
      <c r="M782" s="160" t="s">
        <v>1</v>
      </c>
      <c r="N782" s="161" t="s">
        <v>41</v>
      </c>
      <c r="O782" s="62"/>
      <c r="P782" s="162">
        <f>O782*H782</f>
        <v>0</v>
      </c>
      <c r="Q782" s="162">
        <v>0</v>
      </c>
      <c r="R782" s="162">
        <f>Q782*H782</f>
        <v>0</v>
      </c>
      <c r="S782" s="162">
        <v>8.0000000000000002E-3</v>
      </c>
      <c r="T782" s="163">
        <f>S782*H782</f>
        <v>0.152</v>
      </c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R782" s="164" t="s">
        <v>276</v>
      </c>
      <c r="AT782" s="164" t="s">
        <v>189</v>
      </c>
      <c r="AU782" s="164" t="s">
        <v>90</v>
      </c>
      <c r="AY782" s="18" t="s">
        <v>187</v>
      </c>
      <c r="BE782" s="165">
        <f>IF(N782="základná",J782,0)</f>
        <v>0</v>
      </c>
      <c r="BF782" s="165">
        <f>IF(N782="znížená",J782,0)</f>
        <v>0</v>
      </c>
      <c r="BG782" s="165">
        <f>IF(N782="zákl. prenesená",J782,0)</f>
        <v>0</v>
      </c>
      <c r="BH782" s="165">
        <f>IF(N782="zníž. prenesená",J782,0)</f>
        <v>0</v>
      </c>
      <c r="BI782" s="165">
        <f>IF(N782="nulová",J782,0)</f>
        <v>0</v>
      </c>
      <c r="BJ782" s="18" t="s">
        <v>90</v>
      </c>
      <c r="BK782" s="166">
        <f>ROUND(I782*H782,3)</f>
        <v>0</v>
      </c>
      <c r="BL782" s="18" t="s">
        <v>276</v>
      </c>
      <c r="BM782" s="164" t="s">
        <v>1080</v>
      </c>
    </row>
    <row r="783" spans="1:65" s="13" customFormat="1" ht="11.25">
      <c r="B783" s="167"/>
      <c r="D783" s="168" t="s">
        <v>195</v>
      </c>
      <c r="E783" s="169" t="s">
        <v>1</v>
      </c>
      <c r="F783" s="170" t="s">
        <v>1081</v>
      </c>
      <c r="H783" s="169" t="s">
        <v>1</v>
      </c>
      <c r="I783" s="171"/>
      <c r="L783" s="167"/>
      <c r="M783" s="172"/>
      <c r="N783" s="173"/>
      <c r="O783" s="173"/>
      <c r="P783" s="173"/>
      <c r="Q783" s="173"/>
      <c r="R783" s="173"/>
      <c r="S783" s="173"/>
      <c r="T783" s="174"/>
      <c r="AT783" s="169" t="s">
        <v>195</v>
      </c>
      <c r="AU783" s="169" t="s">
        <v>90</v>
      </c>
      <c r="AV783" s="13" t="s">
        <v>83</v>
      </c>
      <c r="AW783" s="13" t="s">
        <v>30</v>
      </c>
      <c r="AX783" s="13" t="s">
        <v>75</v>
      </c>
      <c r="AY783" s="169" t="s">
        <v>187</v>
      </c>
    </row>
    <row r="784" spans="1:65" s="14" customFormat="1" ht="11.25">
      <c r="B784" s="175"/>
      <c r="D784" s="168" t="s">
        <v>195</v>
      </c>
      <c r="E784" s="176" t="s">
        <v>1</v>
      </c>
      <c r="F784" s="177" t="s">
        <v>1082</v>
      </c>
      <c r="H784" s="178">
        <v>19</v>
      </c>
      <c r="I784" s="179"/>
      <c r="L784" s="175"/>
      <c r="M784" s="180"/>
      <c r="N784" s="181"/>
      <c r="O784" s="181"/>
      <c r="P784" s="181"/>
      <c r="Q784" s="181"/>
      <c r="R784" s="181"/>
      <c r="S784" s="181"/>
      <c r="T784" s="182"/>
      <c r="AT784" s="176" t="s">
        <v>195</v>
      </c>
      <c r="AU784" s="176" t="s">
        <v>90</v>
      </c>
      <c r="AV784" s="14" t="s">
        <v>90</v>
      </c>
      <c r="AW784" s="14" t="s">
        <v>30</v>
      </c>
      <c r="AX784" s="14" t="s">
        <v>83</v>
      </c>
      <c r="AY784" s="176" t="s">
        <v>187</v>
      </c>
    </row>
    <row r="785" spans="1:65" s="2" customFormat="1" ht="24.2" customHeight="1">
      <c r="A785" s="33"/>
      <c r="B785" s="152"/>
      <c r="C785" s="153" t="s">
        <v>1083</v>
      </c>
      <c r="D785" s="153" t="s">
        <v>189</v>
      </c>
      <c r="E785" s="154" t="s">
        <v>1084</v>
      </c>
      <c r="F785" s="155" t="s">
        <v>1085</v>
      </c>
      <c r="G785" s="156" t="s">
        <v>887</v>
      </c>
      <c r="H785" s="158"/>
      <c r="I785" s="158"/>
      <c r="J785" s="157">
        <f>ROUND(I785*H785,3)</f>
        <v>0</v>
      </c>
      <c r="K785" s="159"/>
      <c r="L785" s="34"/>
      <c r="M785" s="160" t="s">
        <v>1</v>
      </c>
      <c r="N785" s="161" t="s">
        <v>41</v>
      </c>
      <c r="O785" s="62"/>
      <c r="P785" s="162">
        <f>O785*H785</f>
        <v>0</v>
      </c>
      <c r="Q785" s="162">
        <v>0</v>
      </c>
      <c r="R785" s="162">
        <f>Q785*H785</f>
        <v>0</v>
      </c>
      <c r="S785" s="162">
        <v>0</v>
      </c>
      <c r="T785" s="163">
        <f>S785*H785</f>
        <v>0</v>
      </c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R785" s="164" t="s">
        <v>276</v>
      </c>
      <c r="AT785" s="164" t="s">
        <v>189</v>
      </c>
      <c r="AU785" s="164" t="s">
        <v>90</v>
      </c>
      <c r="AY785" s="18" t="s">
        <v>187</v>
      </c>
      <c r="BE785" s="165">
        <f>IF(N785="základná",J785,0)</f>
        <v>0</v>
      </c>
      <c r="BF785" s="165">
        <f>IF(N785="znížená",J785,0)</f>
        <v>0</v>
      </c>
      <c r="BG785" s="165">
        <f>IF(N785="zákl. prenesená",J785,0)</f>
        <v>0</v>
      </c>
      <c r="BH785" s="165">
        <f>IF(N785="zníž. prenesená",J785,0)</f>
        <v>0</v>
      </c>
      <c r="BI785" s="165">
        <f>IF(N785="nulová",J785,0)</f>
        <v>0</v>
      </c>
      <c r="BJ785" s="18" t="s">
        <v>90</v>
      </c>
      <c r="BK785" s="166">
        <f>ROUND(I785*H785,3)</f>
        <v>0</v>
      </c>
      <c r="BL785" s="18" t="s">
        <v>276</v>
      </c>
      <c r="BM785" s="164" t="s">
        <v>1086</v>
      </c>
    </row>
    <row r="786" spans="1:65" s="12" customFormat="1" ht="22.9" customHeight="1">
      <c r="B786" s="139"/>
      <c r="D786" s="140" t="s">
        <v>74</v>
      </c>
      <c r="E786" s="150" t="s">
        <v>1087</v>
      </c>
      <c r="F786" s="150" t="s">
        <v>1088</v>
      </c>
      <c r="I786" s="142"/>
      <c r="J786" s="151">
        <f>BK786</f>
        <v>0</v>
      </c>
      <c r="L786" s="139"/>
      <c r="M786" s="144"/>
      <c r="N786" s="145"/>
      <c r="O786" s="145"/>
      <c r="P786" s="146">
        <f>SUM(P787:P831)</f>
        <v>0</v>
      </c>
      <c r="Q786" s="145"/>
      <c r="R786" s="146">
        <f>SUM(R787:R831)</f>
        <v>0.52017460000000004</v>
      </c>
      <c r="S786" s="145"/>
      <c r="T786" s="147">
        <f>SUM(T787:T831)</f>
        <v>0.75915379999999999</v>
      </c>
      <c r="AR786" s="140" t="s">
        <v>90</v>
      </c>
      <c r="AT786" s="148" t="s">
        <v>74</v>
      </c>
      <c r="AU786" s="148" t="s">
        <v>83</v>
      </c>
      <c r="AY786" s="140" t="s">
        <v>187</v>
      </c>
      <c r="BK786" s="149">
        <f>SUM(BK787:BK831)</f>
        <v>0</v>
      </c>
    </row>
    <row r="787" spans="1:65" s="2" customFormat="1" ht="24.2" customHeight="1">
      <c r="A787" s="33"/>
      <c r="B787" s="152"/>
      <c r="C787" s="153" t="s">
        <v>1089</v>
      </c>
      <c r="D787" s="153" t="s">
        <v>189</v>
      </c>
      <c r="E787" s="154" t="s">
        <v>1090</v>
      </c>
      <c r="F787" s="155" t="s">
        <v>1091</v>
      </c>
      <c r="G787" s="156" t="s">
        <v>192</v>
      </c>
      <c r="H787" s="157">
        <v>0.6</v>
      </c>
      <c r="I787" s="158"/>
      <c r="J787" s="157">
        <f>ROUND(I787*H787,3)</f>
        <v>0</v>
      </c>
      <c r="K787" s="159"/>
      <c r="L787" s="34"/>
      <c r="M787" s="160" t="s">
        <v>1</v>
      </c>
      <c r="N787" s="161" t="s">
        <v>41</v>
      </c>
      <c r="O787" s="62"/>
      <c r="P787" s="162">
        <f>O787*H787</f>
        <v>0</v>
      </c>
      <c r="Q787" s="162">
        <v>6.13E-3</v>
      </c>
      <c r="R787" s="162">
        <f>Q787*H787</f>
        <v>3.6779999999999998E-3</v>
      </c>
      <c r="S787" s="162">
        <v>0</v>
      </c>
      <c r="T787" s="163">
        <f>S787*H787</f>
        <v>0</v>
      </c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R787" s="164" t="s">
        <v>276</v>
      </c>
      <c r="AT787" s="164" t="s">
        <v>189</v>
      </c>
      <c r="AU787" s="164" t="s">
        <v>90</v>
      </c>
      <c r="AY787" s="18" t="s">
        <v>187</v>
      </c>
      <c r="BE787" s="165">
        <f>IF(N787="základná",J787,0)</f>
        <v>0</v>
      </c>
      <c r="BF787" s="165">
        <f>IF(N787="znížená",J787,0)</f>
        <v>0</v>
      </c>
      <c r="BG787" s="165">
        <f>IF(N787="zákl. prenesená",J787,0)</f>
        <v>0</v>
      </c>
      <c r="BH787" s="165">
        <f>IF(N787="zníž. prenesená",J787,0)</f>
        <v>0</v>
      </c>
      <c r="BI787" s="165">
        <f>IF(N787="nulová",J787,0)</f>
        <v>0</v>
      </c>
      <c r="BJ787" s="18" t="s">
        <v>90</v>
      </c>
      <c r="BK787" s="166">
        <f>ROUND(I787*H787,3)</f>
        <v>0</v>
      </c>
      <c r="BL787" s="18" t="s">
        <v>276</v>
      </c>
      <c r="BM787" s="164" t="s">
        <v>1092</v>
      </c>
    </row>
    <row r="788" spans="1:65" s="14" customFormat="1" ht="11.25">
      <c r="B788" s="175"/>
      <c r="D788" s="168" t="s">
        <v>195</v>
      </c>
      <c r="E788" s="176" t="s">
        <v>1</v>
      </c>
      <c r="F788" s="177" t="s">
        <v>1093</v>
      </c>
      <c r="H788" s="178">
        <v>0.6</v>
      </c>
      <c r="I788" s="179"/>
      <c r="L788" s="175"/>
      <c r="M788" s="180"/>
      <c r="N788" s="181"/>
      <c r="O788" s="181"/>
      <c r="P788" s="181"/>
      <c r="Q788" s="181"/>
      <c r="R788" s="181"/>
      <c r="S788" s="181"/>
      <c r="T788" s="182"/>
      <c r="AT788" s="176" t="s">
        <v>195</v>
      </c>
      <c r="AU788" s="176" t="s">
        <v>90</v>
      </c>
      <c r="AV788" s="14" t="s">
        <v>90</v>
      </c>
      <c r="AW788" s="14" t="s">
        <v>30</v>
      </c>
      <c r="AX788" s="14" t="s">
        <v>83</v>
      </c>
      <c r="AY788" s="176" t="s">
        <v>187</v>
      </c>
    </row>
    <row r="789" spans="1:65" s="2" customFormat="1" ht="24.2" customHeight="1">
      <c r="A789" s="33"/>
      <c r="B789" s="152"/>
      <c r="C789" s="153" t="s">
        <v>1094</v>
      </c>
      <c r="D789" s="153" t="s">
        <v>189</v>
      </c>
      <c r="E789" s="154" t="s">
        <v>1095</v>
      </c>
      <c r="F789" s="155" t="s">
        <v>1096</v>
      </c>
      <c r="G789" s="156" t="s">
        <v>192</v>
      </c>
      <c r="H789" s="157">
        <v>3.0150000000000001</v>
      </c>
      <c r="I789" s="158"/>
      <c r="J789" s="157">
        <f>ROUND(I789*H789,3)</f>
        <v>0</v>
      </c>
      <c r="K789" s="159"/>
      <c r="L789" s="34"/>
      <c r="M789" s="160" t="s">
        <v>1</v>
      </c>
      <c r="N789" s="161" t="s">
        <v>41</v>
      </c>
      <c r="O789" s="62"/>
      <c r="P789" s="162">
        <f>O789*H789</f>
        <v>0</v>
      </c>
      <c r="Q789" s="162">
        <v>0</v>
      </c>
      <c r="R789" s="162">
        <f>Q789*H789</f>
        <v>0</v>
      </c>
      <c r="S789" s="162">
        <v>7.4200000000000004E-3</v>
      </c>
      <c r="T789" s="163">
        <f>S789*H789</f>
        <v>2.2371300000000004E-2</v>
      </c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R789" s="164" t="s">
        <v>276</v>
      </c>
      <c r="AT789" s="164" t="s">
        <v>189</v>
      </c>
      <c r="AU789" s="164" t="s">
        <v>90</v>
      </c>
      <c r="AY789" s="18" t="s">
        <v>187</v>
      </c>
      <c r="BE789" s="165">
        <f>IF(N789="základná",J789,0)</f>
        <v>0</v>
      </c>
      <c r="BF789" s="165">
        <f>IF(N789="znížená",J789,0)</f>
        <v>0</v>
      </c>
      <c r="BG789" s="165">
        <f>IF(N789="zákl. prenesená",J789,0)</f>
        <v>0</v>
      </c>
      <c r="BH789" s="165">
        <f>IF(N789="zníž. prenesená",J789,0)</f>
        <v>0</v>
      </c>
      <c r="BI789" s="165">
        <f>IF(N789="nulová",J789,0)</f>
        <v>0</v>
      </c>
      <c r="BJ789" s="18" t="s">
        <v>90</v>
      </c>
      <c r="BK789" s="166">
        <f>ROUND(I789*H789,3)</f>
        <v>0</v>
      </c>
      <c r="BL789" s="18" t="s">
        <v>276</v>
      </c>
      <c r="BM789" s="164" t="s">
        <v>1097</v>
      </c>
    </row>
    <row r="790" spans="1:65" s="14" customFormat="1" ht="11.25">
      <c r="B790" s="175"/>
      <c r="D790" s="168" t="s">
        <v>195</v>
      </c>
      <c r="E790" s="176" t="s">
        <v>1</v>
      </c>
      <c r="F790" s="177" t="s">
        <v>1098</v>
      </c>
      <c r="H790" s="178">
        <v>1.8</v>
      </c>
      <c r="I790" s="179"/>
      <c r="L790" s="175"/>
      <c r="M790" s="180"/>
      <c r="N790" s="181"/>
      <c r="O790" s="181"/>
      <c r="P790" s="181"/>
      <c r="Q790" s="181"/>
      <c r="R790" s="181"/>
      <c r="S790" s="181"/>
      <c r="T790" s="182"/>
      <c r="AT790" s="176" t="s">
        <v>195</v>
      </c>
      <c r="AU790" s="176" t="s">
        <v>90</v>
      </c>
      <c r="AV790" s="14" t="s">
        <v>90</v>
      </c>
      <c r="AW790" s="14" t="s">
        <v>30</v>
      </c>
      <c r="AX790" s="14" t="s">
        <v>75</v>
      </c>
      <c r="AY790" s="176" t="s">
        <v>187</v>
      </c>
    </row>
    <row r="791" spans="1:65" s="14" customFormat="1" ht="11.25">
      <c r="B791" s="175"/>
      <c r="D791" s="168" t="s">
        <v>195</v>
      </c>
      <c r="E791" s="176" t="s">
        <v>1</v>
      </c>
      <c r="F791" s="177" t="s">
        <v>1099</v>
      </c>
      <c r="H791" s="178">
        <v>1.2150000000000001</v>
      </c>
      <c r="I791" s="179"/>
      <c r="L791" s="175"/>
      <c r="M791" s="180"/>
      <c r="N791" s="181"/>
      <c r="O791" s="181"/>
      <c r="P791" s="181"/>
      <c r="Q791" s="181"/>
      <c r="R791" s="181"/>
      <c r="S791" s="181"/>
      <c r="T791" s="182"/>
      <c r="AT791" s="176" t="s">
        <v>195</v>
      </c>
      <c r="AU791" s="176" t="s">
        <v>90</v>
      </c>
      <c r="AV791" s="14" t="s">
        <v>90</v>
      </c>
      <c r="AW791" s="14" t="s">
        <v>30</v>
      </c>
      <c r="AX791" s="14" t="s">
        <v>75</v>
      </c>
      <c r="AY791" s="176" t="s">
        <v>187</v>
      </c>
    </row>
    <row r="792" spans="1:65" s="15" customFormat="1" ht="11.25">
      <c r="B792" s="183"/>
      <c r="D792" s="168" t="s">
        <v>195</v>
      </c>
      <c r="E792" s="184" t="s">
        <v>1</v>
      </c>
      <c r="F792" s="185" t="s">
        <v>231</v>
      </c>
      <c r="H792" s="186">
        <v>3.0150000000000001</v>
      </c>
      <c r="I792" s="187"/>
      <c r="L792" s="183"/>
      <c r="M792" s="188"/>
      <c r="N792" s="189"/>
      <c r="O792" s="189"/>
      <c r="P792" s="189"/>
      <c r="Q792" s="189"/>
      <c r="R792" s="189"/>
      <c r="S792" s="189"/>
      <c r="T792" s="190"/>
      <c r="AT792" s="184" t="s">
        <v>195</v>
      </c>
      <c r="AU792" s="184" t="s">
        <v>90</v>
      </c>
      <c r="AV792" s="15" t="s">
        <v>193</v>
      </c>
      <c r="AW792" s="15" t="s">
        <v>30</v>
      </c>
      <c r="AX792" s="15" t="s">
        <v>83</v>
      </c>
      <c r="AY792" s="184" t="s">
        <v>187</v>
      </c>
    </row>
    <row r="793" spans="1:65" s="2" customFormat="1" ht="37.9" customHeight="1">
      <c r="A793" s="33"/>
      <c r="B793" s="152"/>
      <c r="C793" s="153" t="s">
        <v>1100</v>
      </c>
      <c r="D793" s="153" t="s">
        <v>189</v>
      </c>
      <c r="E793" s="154" t="s">
        <v>1101</v>
      </c>
      <c r="F793" s="155" t="s">
        <v>1102</v>
      </c>
      <c r="G793" s="156" t="s">
        <v>524</v>
      </c>
      <c r="H793" s="157">
        <v>4.5</v>
      </c>
      <c r="I793" s="158"/>
      <c r="J793" s="157">
        <f>ROUND(I793*H793,3)</f>
        <v>0</v>
      </c>
      <c r="K793" s="159"/>
      <c r="L793" s="34"/>
      <c r="M793" s="160" t="s">
        <v>1</v>
      </c>
      <c r="N793" s="161" t="s">
        <v>41</v>
      </c>
      <c r="O793" s="62"/>
      <c r="P793" s="162">
        <f>O793*H793</f>
        <v>0</v>
      </c>
      <c r="Q793" s="162">
        <v>3.5899999999999999E-3</v>
      </c>
      <c r="R793" s="162">
        <f>Q793*H793</f>
        <v>1.6154999999999999E-2</v>
      </c>
      <c r="S793" s="162">
        <v>0</v>
      </c>
      <c r="T793" s="163">
        <f>S793*H793</f>
        <v>0</v>
      </c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R793" s="164" t="s">
        <v>276</v>
      </c>
      <c r="AT793" s="164" t="s">
        <v>189</v>
      </c>
      <c r="AU793" s="164" t="s">
        <v>90</v>
      </c>
      <c r="AY793" s="18" t="s">
        <v>187</v>
      </c>
      <c r="BE793" s="165">
        <f>IF(N793="základná",J793,0)</f>
        <v>0</v>
      </c>
      <c r="BF793" s="165">
        <f>IF(N793="znížená",J793,0)</f>
        <v>0</v>
      </c>
      <c r="BG793" s="165">
        <f>IF(N793="zákl. prenesená",J793,0)</f>
        <v>0</v>
      </c>
      <c r="BH793" s="165">
        <f>IF(N793="zníž. prenesená",J793,0)</f>
        <v>0</v>
      </c>
      <c r="BI793" s="165">
        <f>IF(N793="nulová",J793,0)</f>
        <v>0</v>
      </c>
      <c r="BJ793" s="18" t="s">
        <v>90</v>
      </c>
      <c r="BK793" s="166">
        <f>ROUND(I793*H793,3)</f>
        <v>0</v>
      </c>
      <c r="BL793" s="18" t="s">
        <v>276</v>
      </c>
      <c r="BM793" s="164" t="s">
        <v>1103</v>
      </c>
    </row>
    <row r="794" spans="1:65" s="14" customFormat="1" ht="11.25">
      <c r="B794" s="175"/>
      <c r="D794" s="168" t="s">
        <v>195</v>
      </c>
      <c r="E794" s="176" t="s">
        <v>1</v>
      </c>
      <c r="F794" s="177" t="s">
        <v>1104</v>
      </c>
      <c r="H794" s="178">
        <v>4.5</v>
      </c>
      <c r="I794" s="179"/>
      <c r="L794" s="175"/>
      <c r="M794" s="180"/>
      <c r="N794" s="181"/>
      <c r="O794" s="181"/>
      <c r="P794" s="181"/>
      <c r="Q794" s="181"/>
      <c r="R794" s="181"/>
      <c r="S794" s="181"/>
      <c r="T794" s="182"/>
      <c r="AT794" s="176" t="s">
        <v>195</v>
      </c>
      <c r="AU794" s="176" t="s">
        <v>90</v>
      </c>
      <c r="AV794" s="14" t="s">
        <v>90</v>
      </c>
      <c r="AW794" s="14" t="s">
        <v>30</v>
      </c>
      <c r="AX794" s="14" t="s">
        <v>83</v>
      </c>
      <c r="AY794" s="176" t="s">
        <v>187</v>
      </c>
    </row>
    <row r="795" spans="1:65" s="2" customFormat="1" ht="37.9" customHeight="1">
      <c r="A795" s="33"/>
      <c r="B795" s="152"/>
      <c r="C795" s="153" t="s">
        <v>1105</v>
      </c>
      <c r="D795" s="153" t="s">
        <v>189</v>
      </c>
      <c r="E795" s="154" t="s">
        <v>1106</v>
      </c>
      <c r="F795" s="155" t="s">
        <v>1107</v>
      </c>
      <c r="G795" s="156" t="s">
        <v>524</v>
      </c>
      <c r="H795" s="157">
        <v>51.6</v>
      </c>
      <c r="I795" s="158"/>
      <c r="J795" s="157">
        <f>ROUND(I795*H795,3)</f>
        <v>0</v>
      </c>
      <c r="K795" s="159"/>
      <c r="L795" s="34"/>
      <c r="M795" s="160" t="s">
        <v>1</v>
      </c>
      <c r="N795" s="161" t="s">
        <v>41</v>
      </c>
      <c r="O795" s="62"/>
      <c r="P795" s="162">
        <f>O795*H795</f>
        <v>0</v>
      </c>
      <c r="Q795" s="162">
        <v>0</v>
      </c>
      <c r="R795" s="162">
        <f>Q795*H795</f>
        <v>0</v>
      </c>
      <c r="S795" s="162">
        <v>4.1999999999999997E-3</v>
      </c>
      <c r="T795" s="163">
        <f>S795*H795</f>
        <v>0.21672</v>
      </c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  <c r="AR795" s="164" t="s">
        <v>276</v>
      </c>
      <c r="AT795" s="164" t="s">
        <v>189</v>
      </c>
      <c r="AU795" s="164" t="s">
        <v>90</v>
      </c>
      <c r="AY795" s="18" t="s">
        <v>187</v>
      </c>
      <c r="BE795" s="165">
        <f>IF(N795="základná",J795,0)</f>
        <v>0</v>
      </c>
      <c r="BF795" s="165">
        <f>IF(N795="znížená",J795,0)</f>
        <v>0</v>
      </c>
      <c r="BG795" s="165">
        <f>IF(N795="zákl. prenesená",J795,0)</f>
        <v>0</v>
      </c>
      <c r="BH795" s="165">
        <f>IF(N795="zníž. prenesená",J795,0)</f>
        <v>0</v>
      </c>
      <c r="BI795" s="165">
        <f>IF(N795="nulová",J795,0)</f>
        <v>0</v>
      </c>
      <c r="BJ795" s="18" t="s">
        <v>90</v>
      </c>
      <c r="BK795" s="166">
        <f>ROUND(I795*H795,3)</f>
        <v>0</v>
      </c>
      <c r="BL795" s="18" t="s">
        <v>276</v>
      </c>
      <c r="BM795" s="164" t="s">
        <v>1108</v>
      </c>
    </row>
    <row r="796" spans="1:65" s="14" customFormat="1" ht="11.25">
      <c r="B796" s="175"/>
      <c r="D796" s="168" t="s">
        <v>195</v>
      </c>
      <c r="E796" s="176" t="s">
        <v>1</v>
      </c>
      <c r="F796" s="177" t="s">
        <v>1109</v>
      </c>
      <c r="H796" s="178">
        <v>51.6</v>
      </c>
      <c r="I796" s="179"/>
      <c r="L796" s="175"/>
      <c r="M796" s="180"/>
      <c r="N796" s="181"/>
      <c r="O796" s="181"/>
      <c r="P796" s="181"/>
      <c r="Q796" s="181"/>
      <c r="R796" s="181"/>
      <c r="S796" s="181"/>
      <c r="T796" s="182"/>
      <c r="AT796" s="176" t="s">
        <v>195</v>
      </c>
      <c r="AU796" s="176" t="s">
        <v>90</v>
      </c>
      <c r="AV796" s="14" t="s">
        <v>90</v>
      </c>
      <c r="AW796" s="14" t="s">
        <v>30</v>
      </c>
      <c r="AX796" s="14" t="s">
        <v>83</v>
      </c>
      <c r="AY796" s="176" t="s">
        <v>187</v>
      </c>
    </row>
    <row r="797" spans="1:65" s="2" customFormat="1" ht="24.2" customHeight="1">
      <c r="A797" s="33"/>
      <c r="B797" s="152"/>
      <c r="C797" s="153" t="s">
        <v>1110</v>
      </c>
      <c r="D797" s="153" t="s">
        <v>189</v>
      </c>
      <c r="E797" s="154" t="s">
        <v>1111</v>
      </c>
      <c r="F797" s="155" t="s">
        <v>1112</v>
      </c>
      <c r="G797" s="156" t="s">
        <v>524</v>
      </c>
      <c r="H797" s="157">
        <v>32.799999999999997</v>
      </c>
      <c r="I797" s="158"/>
      <c r="J797" s="157">
        <f>ROUND(I797*H797,3)</f>
        <v>0</v>
      </c>
      <c r="K797" s="159"/>
      <c r="L797" s="34"/>
      <c r="M797" s="160" t="s">
        <v>1</v>
      </c>
      <c r="N797" s="161" t="s">
        <v>41</v>
      </c>
      <c r="O797" s="62"/>
      <c r="P797" s="162">
        <f>O797*H797</f>
        <v>0</v>
      </c>
      <c r="Q797" s="162">
        <v>2.3500000000000001E-3</v>
      </c>
      <c r="R797" s="162">
        <f>Q797*H797</f>
        <v>7.7079999999999996E-2</v>
      </c>
      <c r="S797" s="162">
        <v>0</v>
      </c>
      <c r="T797" s="163">
        <f>S797*H797</f>
        <v>0</v>
      </c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R797" s="164" t="s">
        <v>276</v>
      </c>
      <c r="AT797" s="164" t="s">
        <v>189</v>
      </c>
      <c r="AU797" s="164" t="s">
        <v>90</v>
      </c>
      <c r="AY797" s="18" t="s">
        <v>187</v>
      </c>
      <c r="BE797" s="165">
        <f>IF(N797="základná",J797,0)</f>
        <v>0</v>
      </c>
      <c r="BF797" s="165">
        <f>IF(N797="znížená",J797,0)</f>
        <v>0</v>
      </c>
      <c r="BG797" s="165">
        <f>IF(N797="zákl. prenesená",J797,0)</f>
        <v>0</v>
      </c>
      <c r="BH797" s="165">
        <f>IF(N797="zníž. prenesená",J797,0)</f>
        <v>0</v>
      </c>
      <c r="BI797" s="165">
        <f>IF(N797="nulová",J797,0)</f>
        <v>0</v>
      </c>
      <c r="BJ797" s="18" t="s">
        <v>90</v>
      </c>
      <c r="BK797" s="166">
        <f>ROUND(I797*H797,3)</f>
        <v>0</v>
      </c>
      <c r="BL797" s="18" t="s">
        <v>276</v>
      </c>
      <c r="BM797" s="164" t="s">
        <v>1113</v>
      </c>
    </row>
    <row r="798" spans="1:65" s="14" customFormat="1" ht="11.25">
      <c r="B798" s="175"/>
      <c r="D798" s="168" t="s">
        <v>195</v>
      </c>
      <c r="E798" s="176" t="s">
        <v>1</v>
      </c>
      <c r="F798" s="177" t="s">
        <v>1114</v>
      </c>
      <c r="H798" s="178">
        <v>32.799999999999997</v>
      </c>
      <c r="I798" s="179"/>
      <c r="L798" s="175"/>
      <c r="M798" s="180"/>
      <c r="N798" s="181"/>
      <c r="O798" s="181"/>
      <c r="P798" s="181"/>
      <c r="Q798" s="181"/>
      <c r="R798" s="181"/>
      <c r="S798" s="181"/>
      <c r="T798" s="182"/>
      <c r="AT798" s="176" t="s">
        <v>195</v>
      </c>
      <c r="AU798" s="176" t="s">
        <v>90</v>
      </c>
      <c r="AV798" s="14" t="s">
        <v>90</v>
      </c>
      <c r="AW798" s="14" t="s">
        <v>30</v>
      </c>
      <c r="AX798" s="14" t="s">
        <v>83</v>
      </c>
      <c r="AY798" s="176" t="s">
        <v>187</v>
      </c>
    </row>
    <row r="799" spans="1:65" s="2" customFormat="1" ht="33" customHeight="1">
      <c r="A799" s="33"/>
      <c r="B799" s="152"/>
      <c r="C799" s="153" t="s">
        <v>1115</v>
      </c>
      <c r="D799" s="153" t="s">
        <v>189</v>
      </c>
      <c r="E799" s="154" t="s">
        <v>1116</v>
      </c>
      <c r="F799" s="155" t="s">
        <v>1117</v>
      </c>
      <c r="G799" s="156" t="s">
        <v>524</v>
      </c>
      <c r="H799" s="157">
        <v>51.6</v>
      </c>
      <c r="I799" s="158"/>
      <c r="J799" s="157">
        <f>ROUND(I799*H799,3)</f>
        <v>0</v>
      </c>
      <c r="K799" s="159"/>
      <c r="L799" s="34"/>
      <c r="M799" s="160" t="s">
        <v>1</v>
      </c>
      <c r="N799" s="161" t="s">
        <v>41</v>
      </c>
      <c r="O799" s="62"/>
      <c r="P799" s="162">
        <f>O799*H799</f>
        <v>0</v>
      </c>
      <c r="Q799" s="162">
        <v>0</v>
      </c>
      <c r="R799" s="162">
        <f>Q799*H799</f>
        <v>0</v>
      </c>
      <c r="S799" s="162">
        <v>3.47E-3</v>
      </c>
      <c r="T799" s="163">
        <f>S799*H799</f>
        <v>0.17905200000000002</v>
      </c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R799" s="164" t="s">
        <v>276</v>
      </c>
      <c r="AT799" s="164" t="s">
        <v>189</v>
      </c>
      <c r="AU799" s="164" t="s">
        <v>90</v>
      </c>
      <c r="AY799" s="18" t="s">
        <v>187</v>
      </c>
      <c r="BE799" s="165">
        <f>IF(N799="základná",J799,0)</f>
        <v>0</v>
      </c>
      <c r="BF799" s="165">
        <f>IF(N799="znížená",J799,0)</f>
        <v>0</v>
      </c>
      <c r="BG799" s="165">
        <f>IF(N799="zákl. prenesená",J799,0)</f>
        <v>0</v>
      </c>
      <c r="BH799" s="165">
        <f>IF(N799="zníž. prenesená",J799,0)</f>
        <v>0</v>
      </c>
      <c r="BI799" s="165">
        <f>IF(N799="nulová",J799,0)</f>
        <v>0</v>
      </c>
      <c r="BJ799" s="18" t="s">
        <v>90</v>
      </c>
      <c r="BK799" s="166">
        <f>ROUND(I799*H799,3)</f>
        <v>0</v>
      </c>
      <c r="BL799" s="18" t="s">
        <v>276</v>
      </c>
      <c r="BM799" s="164" t="s">
        <v>1118</v>
      </c>
    </row>
    <row r="800" spans="1:65" s="14" customFormat="1" ht="11.25">
      <c r="B800" s="175"/>
      <c r="D800" s="168" t="s">
        <v>195</v>
      </c>
      <c r="E800" s="176" t="s">
        <v>1</v>
      </c>
      <c r="F800" s="177" t="s">
        <v>1109</v>
      </c>
      <c r="H800" s="178">
        <v>51.6</v>
      </c>
      <c r="I800" s="179"/>
      <c r="L800" s="175"/>
      <c r="M800" s="180"/>
      <c r="N800" s="181"/>
      <c r="O800" s="181"/>
      <c r="P800" s="181"/>
      <c r="Q800" s="181"/>
      <c r="R800" s="181"/>
      <c r="S800" s="181"/>
      <c r="T800" s="182"/>
      <c r="AT800" s="176" t="s">
        <v>195</v>
      </c>
      <c r="AU800" s="176" t="s">
        <v>90</v>
      </c>
      <c r="AV800" s="14" t="s">
        <v>90</v>
      </c>
      <c r="AW800" s="14" t="s">
        <v>30</v>
      </c>
      <c r="AX800" s="14" t="s">
        <v>83</v>
      </c>
      <c r="AY800" s="176" t="s">
        <v>187</v>
      </c>
    </row>
    <row r="801" spans="1:65" s="2" customFormat="1" ht="24.2" customHeight="1">
      <c r="A801" s="33"/>
      <c r="B801" s="152"/>
      <c r="C801" s="153" t="s">
        <v>1119</v>
      </c>
      <c r="D801" s="153" t="s">
        <v>189</v>
      </c>
      <c r="E801" s="154" t="s">
        <v>1120</v>
      </c>
      <c r="F801" s="155" t="s">
        <v>1121</v>
      </c>
      <c r="G801" s="156" t="s">
        <v>240</v>
      </c>
      <c r="H801" s="157">
        <v>4</v>
      </c>
      <c r="I801" s="158"/>
      <c r="J801" s="157">
        <f>ROUND(I801*H801,3)</f>
        <v>0</v>
      </c>
      <c r="K801" s="159"/>
      <c r="L801" s="34"/>
      <c r="M801" s="160" t="s">
        <v>1</v>
      </c>
      <c r="N801" s="161" t="s">
        <v>41</v>
      </c>
      <c r="O801" s="62"/>
      <c r="P801" s="162">
        <f>O801*H801</f>
        <v>0</v>
      </c>
      <c r="Q801" s="162">
        <v>1.06E-3</v>
      </c>
      <c r="R801" s="162">
        <f>Q801*H801</f>
        <v>4.2399999999999998E-3</v>
      </c>
      <c r="S801" s="162">
        <v>0</v>
      </c>
      <c r="T801" s="163">
        <f>S801*H801</f>
        <v>0</v>
      </c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  <c r="AE801" s="33"/>
      <c r="AR801" s="164" t="s">
        <v>276</v>
      </c>
      <c r="AT801" s="164" t="s">
        <v>189</v>
      </c>
      <c r="AU801" s="164" t="s">
        <v>90</v>
      </c>
      <c r="AY801" s="18" t="s">
        <v>187</v>
      </c>
      <c r="BE801" s="165">
        <f>IF(N801="základná",J801,0)</f>
        <v>0</v>
      </c>
      <c r="BF801" s="165">
        <f>IF(N801="znížená",J801,0)</f>
        <v>0</v>
      </c>
      <c r="BG801" s="165">
        <f>IF(N801="zákl. prenesená",J801,0)</f>
        <v>0</v>
      </c>
      <c r="BH801" s="165">
        <f>IF(N801="zníž. prenesená",J801,0)</f>
        <v>0</v>
      </c>
      <c r="BI801" s="165">
        <f>IF(N801="nulová",J801,0)</f>
        <v>0</v>
      </c>
      <c r="BJ801" s="18" t="s">
        <v>90</v>
      </c>
      <c r="BK801" s="166">
        <f>ROUND(I801*H801,3)</f>
        <v>0</v>
      </c>
      <c r="BL801" s="18" t="s">
        <v>276</v>
      </c>
      <c r="BM801" s="164" t="s">
        <v>1122</v>
      </c>
    </row>
    <row r="802" spans="1:65" s="2" customFormat="1" ht="24.2" customHeight="1">
      <c r="A802" s="33"/>
      <c r="B802" s="152"/>
      <c r="C802" s="153" t="s">
        <v>1123</v>
      </c>
      <c r="D802" s="153" t="s">
        <v>189</v>
      </c>
      <c r="E802" s="154" t="s">
        <v>1124</v>
      </c>
      <c r="F802" s="155" t="s">
        <v>1125</v>
      </c>
      <c r="G802" s="156" t="s">
        <v>240</v>
      </c>
      <c r="H802" s="157">
        <v>4</v>
      </c>
      <c r="I802" s="158"/>
      <c r="J802" s="157">
        <f>ROUND(I802*H802,3)</f>
        <v>0</v>
      </c>
      <c r="K802" s="159"/>
      <c r="L802" s="34"/>
      <c r="M802" s="160" t="s">
        <v>1</v>
      </c>
      <c r="N802" s="161" t="s">
        <v>41</v>
      </c>
      <c r="O802" s="62"/>
      <c r="P802" s="162">
        <f>O802*H802</f>
        <v>0</v>
      </c>
      <c r="Q802" s="162">
        <v>0</v>
      </c>
      <c r="R802" s="162">
        <f>Q802*H802</f>
        <v>0</v>
      </c>
      <c r="S802" s="162">
        <v>1.1000000000000001E-3</v>
      </c>
      <c r="T802" s="163">
        <f>S802*H802</f>
        <v>4.4000000000000003E-3</v>
      </c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  <c r="AE802" s="33"/>
      <c r="AR802" s="164" t="s">
        <v>276</v>
      </c>
      <c r="AT802" s="164" t="s">
        <v>189</v>
      </c>
      <c r="AU802" s="164" t="s">
        <v>90</v>
      </c>
      <c r="AY802" s="18" t="s">
        <v>187</v>
      </c>
      <c r="BE802" s="165">
        <f>IF(N802="základná",J802,0)</f>
        <v>0</v>
      </c>
      <c r="BF802" s="165">
        <f>IF(N802="znížená",J802,0)</f>
        <v>0</v>
      </c>
      <c r="BG802" s="165">
        <f>IF(N802="zákl. prenesená",J802,0)</f>
        <v>0</v>
      </c>
      <c r="BH802" s="165">
        <f>IF(N802="zníž. prenesená",J802,0)</f>
        <v>0</v>
      </c>
      <c r="BI802" s="165">
        <f>IF(N802="nulová",J802,0)</f>
        <v>0</v>
      </c>
      <c r="BJ802" s="18" t="s">
        <v>90</v>
      </c>
      <c r="BK802" s="166">
        <f>ROUND(I802*H802,3)</f>
        <v>0</v>
      </c>
      <c r="BL802" s="18" t="s">
        <v>276</v>
      </c>
      <c r="BM802" s="164" t="s">
        <v>1126</v>
      </c>
    </row>
    <row r="803" spans="1:65" s="14" customFormat="1" ht="11.25">
      <c r="B803" s="175"/>
      <c r="D803" s="168" t="s">
        <v>195</v>
      </c>
      <c r="E803" s="176" t="s">
        <v>1</v>
      </c>
      <c r="F803" s="177" t="s">
        <v>193</v>
      </c>
      <c r="H803" s="178">
        <v>4</v>
      </c>
      <c r="I803" s="179"/>
      <c r="L803" s="175"/>
      <c r="M803" s="180"/>
      <c r="N803" s="181"/>
      <c r="O803" s="181"/>
      <c r="P803" s="181"/>
      <c r="Q803" s="181"/>
      <c r="R803" s="181"/>
      <c r="S803" s="181"/>
      <c r="T803" s="182"/>
      <c r="AT803" s="176" t="s">
        <v>195</v>
      </c>
      <c r="AU803" s="176" t="s">
        <v>90</v>
      </c>
      <c r="AV803" s="14" t="s">
        <v>90</v>
      </c>
      <c r="AW803" s="14" t="s">
        <v>30</v>
      </c>
      <c r="AX803" s="14" t="s">
        <v>83</v>
      </c>
      <c r="AY803" s="176" t="s">
        <v>187</v>
      </c>
    </row>
    <row r="804" spans="1:65" s="2" customFormat="1" ht="33" customHeight="1">
      <c r="A804" s="33"/>
      <c r="B804" s="152"/>
      <c r="C804" s="153" t="s">
        <v>1127</v>
      </c>
      <c r="D804" s="153" t="s">
        <v>189</v>
      </c>
      <c r="E804" s="154" t="s">
        <v>1128</v>
      </c>
      <c r="F804" s="155" t="s">
        <v>1129</v>
      </c>
      <c r="G804" s="156" t="s">
        <v>240</v>
      </c>
      <c r="H804" s="157">
        <v>5</v>
      </c>
      <c r="I804" s="158"/>
      <c r="J804" s="157">
        <f>ROUND(I804*H804,3)</f>
        <v>0</v>
      </c>
      <c r="K804" s="159"/>
      <c r="L804" s="34"/>
      <c r="M804" s="160" t="s">
        <v>1</v>
      </c>
      <c r="N804" s="161" t="s">
        <v>41</v>
      </c>
      <c r="O804" s="62"/>
      <c r="P804" s="162">
        <f>O804*H804</f>
        <v>0</v>
      </c>
      <c r="Q804" s="162">
        <v>0</v>
      </c>
      <c r="R804" s="162">
        <f>Q804*H804</f>
        <v>0</v>
      </c>
      <c r="S804" s="162">
        <v>0.02</v>
      </c>
      <c r="T804" s="163">
        <f>S804*H804</f>
        <v>0.1</v>
      </c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  <c r="AR804" s="164" t="s">
        <v>276</v>
      </c>
      <c r="AT804" s="164" t="s">
        <v>189</v>
      </c>
      <c r="AU804" s="164" t="s">
        <v>90</v>
      </c>
      <c r="AY804" s="18" t="s">
        <v>187</v>
      </c>
      <c r="BE804" s="165">
        <f>IF(N804="základná",J804,0)</f>
        <v>0</v>
      </c>
      <c r="BF804" s="165">
        <f>IF(N804="znížená",J804,0)</f>
        <v>0</v>
      </c>
      <c r="BG804" s="165">
        <f>IF(N804="zákl. prenesená",J804,0)</f>
        <v>0</v>
      </c>
      <c r="BH804" s="165">
        <f>IF(N804="zníž. prenesená",J804,0)</f>
        <v>0</v>
      </c>
      <c r="BI804" s="165">
        <f>IF(N804="nulová",J804,0)</f>
        <v>0</v>
      </c>
      <c r="BJ804" s="18" t="s">
        <v>90</v>
      </c>
      <c r="BK804" s="166">
        <f>ROUND(I804*H804,3)</f>
        <v>0</v>
      </c>
      <c r="BL804" s="18" t="s">
        <v>276</v>
      </c>
      <c r="BM804" s="164" t="s">
        <v>1130</v>
      </c>
    </row>
    <row r="805" spans="1:65" s="14" customFormat="1" ht="11.25">
      <c r="B805" s="175"/>
      <c r="D805" s="168" t="s">
        <v>195</v>
      </c>
      <c r="E805" s="176" t="s">
        <v>1</v>
      </c>
      <c r="F805" s="177" t="s">
        <v>212</v>
      </c>
      <c r="H805" s="178">
        <v>5</v>
      </c>
      <c r="I805" s="179"/>
      <c r="L805" s="175"/>
      <c r="M805" s="180"/>
      <c r="N805" s="181"/>
      <c r="O805" s="181"/>
      <c r="P805" s="181"/>
      <c r="Q805" s="181"/>
      <c r="R805" s="181"/>
      <c r="S805" s="181"/>
      <c r="T805" s="182"/>
      <c r="AT805" s="176" t="s">
        <v>195</v>
      </c>
      <c r="AU805" s="176" t="s">
        <v>90</v>
      </c>
      <c r="AV805" s="14" t="s">
        <v>90</v>
      </c>
      <c r="AW805" s="14" t="s">
        <v>30</v>
      </c>
      <c r="AX805" s="14" t="s">
        <v>83</v>
      </c>
      <c r="AY805" s="176" t="s">
        <v>187</v>
      </c>
    </row>
    <row r="806" spans="1:65" s="2" customFormat="1" ht="24.2" customHeight="1">
      <c r="A806" s="33"/>
      <c r="B806" s="152"/>
      <c r="C806" s="153" t="s">
        <v>1131</v>
      </c>
      <c r="D806" s="153" t="s">
        <v>189</v>
      </c>
      <c r="E806" s="154" t="s">
        <v>1132</v>
      </c>
      <c r="F806" s="155" t="s">
        <v>1133</v>
      </c>
      <c r="G806" s="156" t="s">
        <v>524</v>
      </c>
      <c r="H806" s="157">
        <v>8.4</v>
      </c>
      <c r="I806" s="158"/>
      <c r="J806" s="157">
        <f>ROUND(I806*H806,3)</f>
        <v>0</v>
      </c>
      <c r="K806" s="159"/>
      <c r="L806" s="34"/>
      <c r="M806" s="160" t="s">
        <v>1</v>
      </c>
      <c r="N806" s="161" t="s">
        <v>41</v>
      </c>
      <c r="O806" s="62"/>
      <c r="P806" s="162">
        <f>O806*H806</f>
        <v>0</v>
      </c>
      <c r="Q806" s="162">
        <v>1.8799999999999999E-3</v>
      </c>
      <c r="R806" s="162">
        <f>Q806*H806</f>
        <v>1.5792E-2</v>
      </c>
      <c r="S806" s="162">
        <v>0</v>
      </c>
      <c r="T806" s="163">
        <f>S806*H806</f>
        <v>0</v>
      </c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  <c r="AR806" s="164" t="s">
        <v>276</v>
      </c>
      <c r="AT806" s="164" t="s">
        <v>189</v>
      </c>
      <c r="AU806" s="164" t="s">
        <v>90</v>
      </c>
      <c r="AY806" s="18" t="s">
        <v>187</v>
      </c>
      <c r="BE806" s="165">
        <f>IF(N806="základná",J806,0)</f>
        <v>0</v>
      </c>
      <c r="BF806" s="165">
        <f>IF(N806="znížená",J806,0)</f>
        <v>0</v>
      </c>
      <c r="BG806" s="165">
        <f>IF(N806="zákl. prenesená",J806,0)</f>
        <v>0</v>
      </c>
      <c r="BH806" s="165">
        <f>IF(N806="zníž. prenesená",J806,0)</f>
        <v>0</v>
      </c>
      <c r="BI806" s="165">
        <f>IF(N806="nulová",J806,0)</f>
        <v>0</v>
      </c>
      <c r="BJ806" s="18" t="s">
        <v>90</v>
      </c>
      <c r="BK806" s="166">
        <f>ROUND(I806*H806,3)</f>
        <v>0</v>
      </c>
      <c r="BL806" s="18" t="s">
        <v>276</v>
      </c>
      <c r="BM806" s="164" t="s">
        <v>1134</v>
      </c>
    </row>
    <row r="807" spans="1:65" s="14" customFormat="1" ht="11.25">
      <c r="B807" s="175"/>
      <c r="D807" s="168" t="s">
        <v>195</v>
      </c>
      <c r="E807" s="176" t="s">
        <v>1</v>
      </c>
      <c r="F807" s="177" t="s">
        <v>1135</v>
      </c>
      <c r="H807" s="178">
        <v>8.4</v>
      </c>
      <c r="I807" s="179"/>
      <c r="L807" s="175"/>
      <c r="M807" s="180"/>
      <c r="N807" s="181"/>
      <c r="O807" s="181"/>
      <c r="P807" s="181"/>
      <c r="Q807" s="181"/>
      <c r="R807" s="181"/>
      <c r="S807" s="181"/>
      <c r="T807" s="182"/>
      <c r="AT807" s="176" t="s">
        <v>195</v>
      </c>
      <c r="AU807" s="176" t="s">
        <v>90</v>
      </c>
      <c r="AV807" s="14" t="s">
        <v>90</v>
      </c>
      <c r="AW807" s="14" t="s">
        <v>30</v>
      </c>
      <c r="AX807" s="14" t="s">
        <v>83</v>
      </c>
      <c r="AY807" s="176" t="s">
        <v>187</v>
      </c>
    </row>
    <row r="808" spans="1:65" s="2" customFormat="1" ht="24.2" customHeight="1">
      <c r="A808" s="33"/>
      <c r="B808" s="152"/>
      <c r="C808" s="153" t="s">
        <v>1136</v>
      </c>
      <c r="D808" s="153" t="s">
        <v>189</v>
      </c>
      <c r="E808" s="154" t="s">
        <v>1137</v>
      </c>
      <c r="F808" s="155" t="s">
        <v>1138</v>
      </c>
      <c r="G808" s="156" t="s">
        <v>524</v>
      </c>
      <c r="H808" s="157">
        <v>31.83</v>
      </c>
      <c r="I808" s="158"/>
      <c r="J808" s="157">
        <f>ROUND(I808*H808,3)</f>
        <v>0</v>
      </c>
      <c r="K808" s="159"/>
      <c r="L808" s="34"/>
      <c r="M808" s="160" t="s">
        <v>1</v>
      </c>
      <c r="N808" s="161" t="s">
        <v>41</v>
      </c>
      <c r="O808" s="62"/>
      <c r="P808" s="162">
        <f>O808*H808</f>
        <v>0</v>
      </c>
      <c r="Q808" s="162">
        <v>0</v>
      </c>
      <c r="R808" s="162">
        <f>Q808*H808</f>
        <v>0</v>
      </c>
      <c r="S808" s="162">
        <v>1.3500000000000001E-3</v>
      </c>
      <c r="T808" s="163">
        <f>S808*H808</f>
        <v>4.2970500000000002E-2</v>
      </c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  <c r="AE808" s="33"/>
      <c r="AR808" s="164" t="s">
        <v>276</v>
      </c>
      <c r="AT808" s="164" t="s">
        <v>189</v>
      </c>
      <c r="AU808" s="164" t="s">
        <v>90</v>
      </c>
      <c r="AY808" s="18" t="s">
        <v>187</v>
      </c>
      <c r="BE808" s="165">
        <f>IF(N808="základná",J808,0)</f>
        <v>0</v>
      </c>
      <c r="BF808" s="165">
        <f>IF(N808="znížená",J808,0)</f>
        <v>0</v>
      </c>
      <c r="BG808" s="165">
        <f>IF(N808="zákl. prenesená",J808,0)</f>
        <v>0</v>
      </c>
      <c r="BH808" s="165">
        <f>IF(N808="zníž. prenesená",J808,0)</f>
        <v>0</v>
      </c>
      <c r="BI808" s="165">
        <f>IF(N808="nulová",J808,0)</f>
        <v>0</v>
      </c>
      <c r="BJ808" s="18" t="s">
        <v>90</v>
      </c>
      <c r="BK808" s="166">
        <f>ROUND(I808*H808,3)</f>
        <v>0</v>
      </c>
      <c r="BL808" s="18" t="s">
        <v>276</v>
      </c>
      <c r="BM808" s="164" t="s">
        <v>1139</v>
      </c>
    </row>
    <row r="809" spans="1:65" s="14" customFormat="1" ht="11.25">
      <c r="B809" s="175"/>
      <c r="D809" s="168" t="s">
        <v>195</v>
      </c>
      <c r="E809" s="176" t="s">
        <v>1</v>
      </c>
      <c r="F809" s="177" t="s">
        <v>1140</v>
      </c>
      <c r="H809" s="178">
        <v>22</v>
      </c>
      <c r="I809" s="179"/>
      <c r="L809" s="175"/>
      <c r="M809" s="180"/>
      <c r="N809" s="181"/>
      <c r="O809" s="181"/>
      <c r="P809" s="181"/>
      <c r="Q809" s="181"/>
      <c r="R809" s="181"/>
      <c r="S809" s="181"/>
      <c r="T809" s="182"/>
      <c r="AT809" s="176" t="s">
        <v>195</v>
      </c>
      <c r="AU809" s="176" t="s">
        <v>90</v>
      </c>
      <c r="AV809" s="14" t="s">
        <v>90</v>
      </c>
      <c r="AW809" s="14" t="s">
        <v>30</v>
      </c>
      <c r="AX809" s="14" t="s">
        <v>75</v>
      </c>
      <c r="AY809" s="176" t="s">
        <v>187</v>
      </c>
    </row>
    <row r="810" spans="1:65" s="14" customFormat="1" ht="11.25">
      <c r="B810" s="175"/>
      <c r="D810" s="168" t="s">
        <v>195</v>
      </c>
      <c r="E810" s="176" t="s">
        <v>1</v>
      </c>
      <c r="F810" s="177" t="s">
        <v>1141</v>
      </c>
      <c r="H810" s="178">
        <v>3.6</v>
      </c>
      <c r="I810" s="179"/>
      <c r="L810" s="175"/>
      <c r="M810" s="180"/>
      <c r="N810" s="181"/>
      <c r="O810" s="181"/>
      <c r="P810" s="181"/>
      <c r="Q810" s="181"/>
      <c r="R810" s="181"/>
      <c r="S810" s="181"/>
      <c r="T810" s="182"/>
      <c r="AT810" s="176" t="s">
        <v>195</v>
      </c>
      <c r="AU810" s="176" t="s">
        <v>90</v>
      </c>
      <c r="AV810" s="14" t="s">
        <v>90</v>
      </c>
      <c r="AW810" s="14" t="s">
        <v>30</v>
      </c>
      <c r="AX810" s="14" t="s">
        <v>75</v>
      </c>
      <c r="AY810" s="176" t="s">
        <v>187</v>
      </c>
    </row>
    <row r="811" spans="1:65" s="14" customFormat="1" ht="11.25">
      <c r="B811" s="175"/>
      <c r="D811" s="168" t="s">
        <v>195</v>
      </c>
      <c r="E811" s="176" t="s">
        <v>1</v>
      </c>
      <c r="F811" s="177" t="s">
        <v>1142</v>
      </c>
      <c r="H811" s="178">
        <v>4.34</v>
      </c>
      <c r="I811" s="179"/>
      <c r="L811" s="175"/>
      <c r="M811" s="180"/>
      <c r="N811" s="181"/>
      <c r="O811" s="181"/>
      <c r="P811" s="181"/>
      <c r="Q811" s="181"/>
      <c r="R811" s="181"/>
      <c r="S811" s="181"/>
      <c r="T811" s="182"/>
      <c r="AT811" s="176" t="s">
        <v>195</v>
      </c>
      <c r="AU811" s="176" t="s">
        <v>90</v>
      </c>
      <c r="AV811" s="14" t="s">
        <v>90</v>
      </c>
      <c r="AW811" s="14" t="s">
        <v>30</v>
      </c>
      <c r="AX811" s="14" t="s">
        <v>75</v>
      </c>
      <c r="AY811" s="176" t="s">
        <v>187</v>
      </c>
    </row>
    <row r="812" spans="1:65" s="14" customFormat="1" ht="11.25">
      <c r="B812" s="175"/>
      <c r="D812" s="168" t="s">
        <v>195</v>
      </c>
      <c r="E812" s="176" t="s">
        <v>1</v>
      </c>
      <c r="F812" s="177" t="s">
        <v>1143</v>
      </c>
      <c r="H812" s="178">
        <v>0.89</v>
      </c>
      <c r="I812" s="179"/>
      <c r="L812" s="175"/>
      <c r="M812" s="180"/>
      <c r="N812" s="181"/>
      <c r="O812" s="181"/>
      <c r="P812" s="181"/>
      <c r="Q812" s="181"/>
      <c r="R812" s="181"/>
      <c r="S812" s="181"/>
      <c r="T812" s="182"/>
      <c r="AT812" s="176" t="s">
        <v>195</v>
      </c>
      <c r="AU812" s="176" t="s">
        <v>90</v>
      </c>
      <c r="AV812" s="14" t="s">
        <v>90</v>
      </c>
      <c r="AW812" s="14" t="s">
        <v>30</v>
      </c>
      <c r="AX812" s="14" t="s">
        <v>75</v>
      </c>
      <c r="AY812" s="176" t="s">
        <v>187</v>
      </c>
    </row>
    <row r="813" spans="1:65" s="14" customFormat="1" ht="11.25">
      <c r="B813" s="175"/>
      <c r="D813" s="168" t="s">
        <v>195</v>
      </c>
      <c r="E813" s="176" t="s">
        <v>1</v>
      </c>
      <c r="F813" s="177" t="s">
        <v>1144</v>
      </c>
      <c r="H813" s="178">
        <v>1</v>
      </c>
      <c r="I813" s="179"/>
      <c r="L813" s="175"/>
      <c r="M813" s="180"/>
      <c r="N813" s="181"/>
      <c r="O813" s="181"/>
      <c r="P813" s="181"/>
      <c r="Q813" s="181"/>
      <c r="R813" s="181"/>
      <c r="S813" s="181"/>
      <c r="T813" s="182"/>
      <c r="AT813" s="176" t="s">
        <v>195</v>
      </c>
      <c r="AU813" s="176" t="s">
        <v>90</v>
      </c>
      <c r="AV813" s="14" t="s">
        <v>90</v>
      </c>
      <c r="AW813" s="14" t="s">
        <v>30</v>
      </c>
      <c r="AX813" s="14" t="s">
        <v>75</v>
      </c>
      <c r="AY813" s="176" t="s">
        <v>187</v>
      </c>
    </row>
    <row r="814" spans="1:65" s="15" customFormat="1" ht="11.25">
      <c r="B814" s="183"/>
      <c r="D814" s="168" t="s">
        <v>195</v>
      </c>
      <c r="E814" s="184" t="s">
        <v>1</v>
      </c>
      <c r="F814" s="185" t="s">
        <v>231</v>
      </c>
      <c r="H814" s="186">
        <v>31.83</v>
      </c>
      <c r="I814" s="187"/>
      <c r="L814" s="183"/>
      <c r="M814" s="188"/>
      <c r="N814" s="189"/>
      <c r="O814" s="189"/>
      <c r="P814" s="189"/>
      <c r="Q814" s="189"/>
      <c r="R814" s="189"/>
      <c r="S814" s="189"/>
      <c r="T814" s="190"/>
      <c r="AT814" s="184" t="s">
        <v>195</v>
      </c>
      <c r="AU814" s="184" t="s">
        <v>90</v>
      </c>
      <c r="AV814" s="15" t="s">
        <v>193</v>
      </c>
      <c r="AW814" s="15" t="s">
        <v>30</v>
      </c>
      <c r="AX814" s="15" t="s">
        <v>83</v>
      </c>
      <c r="AY814" s="184" t="s">
        <v>187</v>
      </c>
    </row>
    <row r="815" spans="1:65" s="2" customFormat="1" ht="24.2" customHeight="1">
      <c r="A815" s="33"/>
      <c r="B815" s="152"/>
      <c r="C815" s="153" t="s">
        <v>1145</v>
      </c>
      <c r="D815" s="153" t="s">
        <v>189</v>
      </c>
      <c r="E815" s="154" t="s">
        <v>1146</v>
      </c>
      <c r="F815" s="155" t="s">
        <v>1147</v>
      </c>
      <c r="G815" s="156" t="s">
        <v>524</v>
      </c>
      <c r="H815" s="157">
        <v>36</v>
      </c>
      <c r="I815" s="158"/>
      <c r="J815" s="157">
        <f>ROUND(I815*H815,3)</f>
        <v>0</v>
      </c>
      <c r="K815" s="159"/>
      <c r="L815" s="34"/>
      <c r="M815" s="160" t="s">
        <v>1</v>
      </c>
      <c r="N815" s="161" t="s">
        <v>41</v>
      </c>
      <c r="O815" s="62"/>
      <c r="P815" s="162">
        <f>O815*H815</f>
        <v>0</v>
      </c>
      <c r="Q815" s="162">
        <v>0</v>
      </c>
      <c r="R815" s="162">
        <f>Q815*H815</f>
        <v>0</v>
      </c>
      <c r="S815" s="162">
        <v>3.3700000000000002E-3</v>
      </c>
      <c r="T815" s="163">
        <f>S815*H815</f>
        <v>0.12132000000000001</v>
      </c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  <c r="AE815" s="33"/>
      <c r="AR815" s="164" t="s">
        <v>276</v>
      </c>
      <c r="AT815" s="164" t="s">
        <v>189</v>
      </c>
      <c r="AU815" s="164" t="s">
        <v>90</v>
      </c>
      <c r="AY815" s="18" t="s">
        <v>187</v>
      </c>
      <c r="BE815" s="165">
        <f>IF(N815="základná",J815,0)</f>
        <v>0</v>
      </c>
      <c r="BF815" s="165">
        <f>IF(N815="znížená",J815,0)</f>
        <v>0</v>
      </c>
      <c r="BG815" s="165">
        <f>IF(N815="zákl. prenesená",J815,0)</f>
        <v>0</v>
      </c>
      <c r="BH815" s="165">
        <f>IF(N815="zníž. prenesená",J815,0)</f>
        <v>0</v>
      </c>
      <c r="BI815" s="165">
        <f>IF(N815="nulová",J815,0)</f>
        <v>0</v>
      </c>
      <c r="BJ815" s="18" t="s">
        <v>90</v>
      </c>
      <c r="BK815" s="166">
        <f>ROUND(I815*H815,3)</f>
        <v>0</v>
      </c>
      <c r="BL815" s="18" t="s">
        <v>276</v>
      </c>
      <c r="BM815" s="164" t="s">
        <v>1148</v>
      </c>
    </row>
    <row r="816" spans="1:65" s="14" customFormat="1" ht="11.25">
      <c r="B816" s="175"/>
      <c r="D816" s="168" t="s">
        <v>195</v>
      </c>
      <c r="E816" s="176" t="s">
        <v>1</v>
      </c>
      <c r="F816" s="177" t="s">
        <v>1149</v>
      </c>
      <c r="H816" s="178">
        <v>36</v>
      </c>
      <c r="I816" s="179"/>
      <c r="L816" s="175"/>
      <c r="M816" s="180"/>
      <c r="N816" s="181"/>
      <c r="O816" s="181"/>
      <c r="P816" s="181"/>
      <c r="Q816" s="181"/>
      <c r="R816" s="181"/>
      <c r="S816" s="181"/>
      <c r="T816" s="182"/>
      <c r="AT816" s="176" t="s">
        <v>195</v>
      </c>
      <c r="AU816" s="176" t="s">
        <v>90</v>
      </c>
      <c r="AV816" s="14" t="s">
        <v>90</v>
      </c>
      <c r="AW816" s="14" t="s">
        <v>30</v>
      </c>
      <c r="AX816" s="14" t="s">
        <v>83</v>
      </c>
      <c r="AY816" s="176" t="s">
        <v>187</v>
      </c>
    </row>
    <row r="817" spans="1:65" s="2" customFormat="1" ht="24.2" customHeight="1">
      <c r="A817" s="33"/>
      <c r="B817" s="152"/>
      <c r="C817" s="153" t="s">
        <v>1150</v>
      </c>
      <c r="D817" s="153" t="s">
        <v>189</v>
      </c>
      <c r="E817" s="154" t="s">
        <v>1151</v>
      </c>
      <c r="F817" s="155" t="s">
        <v>1152</v>
      </c>
      <c r="G817" s="156" t="s">
        <v>524</v>
      </c>
      <c r="H817" s="157">
        <v>32</v>
      </c>
      <c r="I817" s="158"/>
      <c r="J817" s="157">
        <f>ROUND(I817*H817,3)</f>
        <v>0</v>
      </c>
      <c r="K817" s="159"/>
      <c r="L817" s="34"/>
      <c r="M817" s="160" t="s">
        <v>1</v>
      </c>
      <c r="N817" s="161" t="s">
        <v>41</v>
      </c>
      <c r="O817" s="62"/>
      <c r="P817" s="162">
        <f>O817*H817</f>
        <v>0</v>
      </c>
      <c r="Q817" s="162">
        <v>0</v>
      </c>
      <c r="R817" s="162">
        <f>Q817*H817</f>
        <v>0</v>
      </c>
      <c r="S817" s="162">
        <v>2.2599999999999999E-3</v>
      </c>
      <c r="T817" s="163">
        <f>S817*H817</f>
        <v>7.2319999999999995E-2</v>
      </c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  <c r="AE817" s="33"/>
      <c r="AR817" s="164" t="s">
        <v>276</v>
      </c>
      <c r="AT817" s="164" t="s">
        <v>189</v>
      </c>
      <c r="AU817" s="164" t="s">
        <v>90</v>
      </c>
      <c r="AY817" s="18" t="s">
        <v>187</v>
      </c>
      <c r="BE817" s="165">
        <f>IF(N817="základná",J817,0)</f>
        <v>0</v>
      </c>
      <c r="BF817" s="165">
        <f>IF(N817="znížená",J817,0)</f>
        <v>0</v>
      </c>
      <c r="BG817" s="165">
        <f>IF(N817="zákl. prenesená",J817,0)</f>
        <v>0</v>
      </c>
      <c r="BH817" s="165">
        <f>IF(N817="zníž. prenesená",J817,0)</f>
        <v>0</v>
      </c>
      <c r="BI817" s="165">
        <f>IF(N817="nulová",J817,0)</f>
        <v>0</v>
      </c>
      <c r="BJ817" s="18" t="s">
        <v>90</v>
      </c>
      <c r="BK817" s="166">
        <f>ROUND(I817*H817,3)</f>
        <v>0</v>
      </c>
      <c r="BL817" s="18" t="s">
        <v>276</v>
      </c>
      <c r="BM817" s="164" t="s">
        <v>1153</v>
      </c>
    </row>
    <row r="818" spans="1:65" s="14" customFormat="1" ht="11.25">
      <c r="B818" s="175"/>
      <c r="D818" s="168" t="s">
        <v>195</v>
      </c>
      <c r="E818" s="176" t="s">
        <v>1</v>
      </c>
      <c r="F818" s="177" t="s">
        <v>1154</v>
      </c>
      <c r="H818" s="178">
        <v>32</v>
      </c>
      <c r="I818" s="179"/>
      <c r="L818" s="175"/>
      <c r="M818" s="180"/>
      <c r="N818" s="181"/>
      <c r="O818" s="181"/>
      <c r="P818" s="181"/>
      <c r="Q818" s="181"/>
      <c r="R818" s="181"/>
      <c r="S818" s="181"/>
      <c r="T818" s="182"/>
      <c r="AT818" s="176" t="s">
        <v>195</v>
      </c>
      <c r="AU818" s="176" t="s">
        <v>90</v>
      </c>
      <c r="AV818" s="14" t="s">
        <v>90</v>
      </c>
      <c r="AW818" s="14" t="s">
        <v>30</v>
      </c>
      <c r="AX818" s="14" t="s">
        <v>83</v>
      </c>
      <c r="AY818" s="176" t="s">
        <v>187</v>
      </c>
    </row>
    <row r="819" spans="1:65" s="2" customFormat="1" ht="21.75" customHeight="1">
      <c r="A819" s="33"/>
      <c r="B819" s="152"/>
      <c r="C819" s="153" t="s">
        <v>1155</v>
      </c>
      <c r="D819" s="153" t="s">
        <v>189</v>
      </c>
      <c r="E819" s="154" t="s">
        <v>1156</v>
      </c>
      <c r="F819" s="155" t="s">
        <v>1157</v>
      </c>
      <c r="G819" s="156" t="s">
        <v>524</v>
      </c>
      <c r="H819" s="157">
        <v>36.32</v>
      </c>
      <c r="I819" s="158"/>
      <c r="J819" s="157">
        <f>ROUND(I819*H819,3)</f>
        <v>0</v>
      </c>
      <c r="K819" s="159"/>
      <c r="L819" s="34"/>
      <c r="M819" s="160" t="s">
        <v>1</v>
      </c>
      <c r="N819" s="161" t="s">
        <v>41</v>
      </c>
      <c r="O819" s="62"/>
      <c r="P819" s="162">
        <f>O819*H819</f>
        <v>0</v>
      </c>
      <c r="Q819" s="162">
        <v>4.8799999999999998E-3</v>
      </c>
      <c r="R819" s="162">
        <f>Q819*H819</f>
        <v>0.1772416</v>
      </c>
      <c r="S819" s="162">
        <v>0</v>
      </c>
      <c r="T819" s="163">
        <f>S819*H819</f>
        <v>0</v>
      </c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R819" s="164" t="s">
        <v>276</v>
      </c>
      <c r="AT819" s="164" t="s">
        <v>189</v>
      </c>
      <c r="AU819" s="164" t="s">
        <v>90</v>
      </c>
      <c r="AY819" s="18" t="s">
        <v>187</v>
      </c>
      <c r="BE819" s="165">
        <f>IF(N819="základná",J819,0)</f>
        <v>0</v>
      </c>
      <c r="BF819" s="165">
        <f>IF(N819="znížená",J819,0)</f>
        <v>0</v>
      </c>
      <c r="BG819" s="165">
        <f>IF(N819="zákl. prenesená",J819,0)</f>
        <v>0</v>
      </c>
      <c r="BH819" s="165">
        <f>IF(N819="zníž. prenesená",J819,0)</f>
        <v>0</v>
      </c>
      <c r="BI819" s="165">
        <f>IF(N819="nulová",J819,0)</f>
        <v>0</v>
      </c>
      <c r="BJ819" s="18" t="s">
        <v>90</v>
      </c>
      <c r="BK819" s="166">
        <f>ROUND(I819*H819,3)</f>
        <v>0</v>
      </c>
      <c r="BL819" s="18" t="s">
        <v>276</v>
      </c>
      <c r="BM819" s="164" t="s">
        <v>1158</v>
      </c>
    </row>
    <row r="820" spans="1:65" s="13" customFormat="1" ht="11.25">
      <c r="B820" s="167"/>
      <c r="D820" s="168" t="s">
        <v>195</v>
      </c>
      <c r="E820" s="169" t="s">
        <v>1</v>
      </c>
      <c r="F820" s="170" t="s">
        <v>1159</v>
      </c>
      <c r="H820" s="169" t="s">
        <v>1</v>
      </c>
      <c r="I820" s="171"/>
      <c r="L820" s="167"/>
      <c r="M820" s="172"/>
      <c r="N820" s="173"/>
      <c r="O820" s="173"/>
      <c r="P820" s="173"/>
      <c r="Q820" s="173"/>
      <c r="R820" s="173"/>
      <c r="S820" s="173"/>
      <c r="T820" s="174"/>
      <c r="AT820" s="169" t="s">
        <v>195</v>
      </c>
      <c r="AU820" s="169" t="s">
        <v>90</v>
      </c>
      <c r="AV820" s="13" t="s">
        <v>83</v>
      </c>
      <c r="AW820" s="13" t="s">
        <v>30</v>
      </c>
      <c r="AX820" s="13" t="s">
        <v>75</v>
      </c>
      <c r="AY820" s="169" t="s">
        <v>187</v>
      </c>
    </row>
    <row r="821" spans="1:65" s="14" customFormat="1" ht="11.25">
      <c r="B821" s="175"/>
      <c r="D821" s="168" t="s">
        <v>195</v>
      </c>
      <c r="E821" s="176" t="s">
        <v>1</v>
      </c>
      <c r="F821" s="177" t="s">
        <v>1160</v>
      </c>
      <c r="H821" s="178">
        <v>36.32</v>
      </c>
      <c r="I821" s="179"/>
      <c r="L821" s="175"/>
      <c r="M821" s="180"/>
      <c r="N821" s="181"/>
      <c r="O821" s="181"/>
      <c r="P821" s="181"/>
      <c r="Q821" s="181"/>
      <c r="R821" s="181"/>
      <c r="S821" s="181"/>
      <c r="T821" s="182"/>
      <c r="AT821" s="176" t="s">
        <v>195</v>
      </c>
      <c r="AU821" s="176" t="s">
        <v>90</v>
      </c>
      <c r="AV821" s="14" t="s">
        <v>90</v>
      </c>
      <c r="AW821" s="14" t="s">
        <v>30</v>
      </c>
      <c r="AX821" s="14" t="s">
        <v>83</v>
      </c>
      <c r="AY821" s="176" t="s">
        <v>187</v>
      </c>
    </row>
    <row r="822" spans="1:65" s="2" customFormat="1" ht="21.75" customHeight="1">
      <c r="A822" s="33"/>
      <c r="B822" s="152"/>
      <c r="C822" s="153" t="s">
        <v>1161</v>
      </c>
      <c r="D822" s="153" t="s">
        <v>189</v>
      </c>
      <c r="E822" s="154" t="s">
        <v>1162</v>
      </c>
      <c r="F822" s="155" t="s">
        <v>1163</v>
      </c>
      <c r="G822" s="156" t="s">
        <v>524</v>
      </c>
      <c r="H822" s="157">
        <v>4</v>
      </c>
      <c r="I822" s="158"/>
      <c r="J822" s="157">
        <f>ROUND(I822*H822,3)</f>
        <v>0</v>
      </c>
      <c r="K822" s="159"/>
      <c r="L822" s="34"/>
      <c r="M822" s="160" t="s">
        <v>1</v>
      </c>
      <c r="N822" s="161" t="s">
        <v>41</v>
      </c>
      <c r="O822" s="62"/>
      <c r="P822" s="162">
        <f>O822*H822</f>
        <v>0</v>
      </c>
      <c r="Q822" s="162">
        <v>2.4299999999999999E-3</v>
      </c>
      <c r="R822" s="162">
        <f>Q822*H822</f>
        <v>9.7199999999999995E-3</v>
      </c>
      <c r="S822" s="162">
        <v>0</v>
      </c>
      <c r="T822" s="163">
        <f>S822*H822</f>
        <v>0</v>
      </c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  <c r="AE822" s="33"/>
      <c r="AR822" s="164" t="s">
        <v>276</v>
      </c>
      <c r="AT822" s="164" t="s">
        <v>189</v>
      </c>
      <c r="AU822" s="164" t="s">
        <v>90</v>
      </c>
      <c r="AY822" s="18" t="s">
        <v>187</v>
      </c>
      <c r="BE822" s="165">
        <f>IF(N822="základná",J822,0)</f>
        <v>0</v>
      </c>
      <c r="BF822" s="165">
        <f>IF(N822="znížená",J822,0)</f>
        <v>0</v>
      </c>
      <c r="BG822" s="165">
        <f>IF(N822="zákl. prenesená",J822,0)</f>
        <v>0</v>
      </c>
      <c r="BH822" s="165">
        <f>IF(N822="zníž. prenesená",J822,0)</f>
        <v>0</v>
      </c>
      <c r="BI822" s="165">
        <f>IF(N822="nulová",J822,0)</f>
        <v>0</v>
      </c>
      <c r="BJ822" s="18" t="s">
        <v>90</v>
      </c>
      <c r="BK822" s="166">
        <f>ROUND(I822*H822,3)</f>
        <v>0</v>
      </c>
      <c r="BL822" s="18" t="s">
        <v>276</v>
      </c>
      <c r="BM822" s="164" t="s">
        <v>1164</v>
      </c>
    </row>
    <row r="823" spans="1:65" s="14" customFormat="1" ht="11.25">
      <c r="B823" s="175"/>
      <c r="D823" s="168" t="s">
        <v>195</v>
      </c>
      <c r="E823" s="176" t="s">
        <v>1</v>
      </c>
      <c r="F823" s="177" t="s">
        <v>1165</v>
      </c>
      <c r="H823" s="178">
        <v>2.5</v>
      </c>
      <c r="I823" s="179"/>
      <c r="L823" s="175"/>
      <c r="M823" s="180"/>
      <c r="N823" s="181"/>
      <c r="O823" s="181"/>
      <c r="P823" s="181"/>
      <c r="Q823" s="181"/>
      <c r="R823" s="181"/>
      <c r="S823" s="181"/>
      <c r="T823" s="182"/>
      <c r="AT823" s="176" t="s">
        <v>195</v>
      </c>
      <c r="AU823" s="176" t="s">
        <v>90</v>
      </c>
      <c r="AV823" s="14" t="s">
        <v>90</v>
      </c>
      <c r="AW823" s="14" t="s">
        <v>30</v>
      </c>
      <c r="AX823" s="14" t="s">
        <v>75</v>
      </c>
      <c r="AY823" s="176" t="s">
        <v>187</v>
      </c>
    </row>
    <row r="824" spans="1:65" s="14" customFormat="1" ht="11.25">
      <c r="B824" s="175"/>
      <c r="D824" s="168" t="s">
        <v>195</v>
      </c>
      <c r="E824" s="176" t="s">
        <v>1</v>
      </c>
      <c r="F824" s="177" t="s">
        <v>1166</v>
      </c>
      <c r="H824" s="178">
        <v>1.5</v>
      </c>
      <c r="I824" s="179"/>
      <c r="L824" s="175"/>
      <c r="M824" s="180"/>
      <c r="N824" s="181"/>
      <c r="O824" s="181"/>
      <c r="P824" s="181"/>
      <c r="Q824" s="181"/>
      <c r="R824" s="181"/>
      <c r="S824" s="181"/>
      <c r="T824" s="182"/>
      <c r="AT824" s="176" t="s">
        <v>195</v>
      </c>
      <c r="AU824" s="176" t="s">
        <v>90</v>
      </c>
      <c r="AV824" s="14" t="s">
        <v>90</v>
      </c>
      <c r="AW824" s="14" t="s">
        <v>30</v>
      </c>
      <c r="AX824" s="14" t="s">
        <v>75</v>
      </c>
      <c r="AY824" s="176" t="s">
        <v>187</v>
      </c>
    </row>
    <row r="825" spans="1:65" s="15" customFormat="1" ht="11.25">
      <c r="B825" s="183"/>
      <c r="D825" s="168" t="s">
        <v>195</v>
      </c>
      <c r="E825" s="184" t="s">
        <v>1</v>
      </c>
      <c r="F825" s="185" t="s">
        <v>231</v>
      </c>
      <c r="H825" s="186">
        <v>4</v>
      </c>
      <c r="I825" s="187"/>
      <c r="L825" s="183"/>
      <c r="M825" s="188"/>
      <c r="N825" s="189"/>
      <c r="O825" s="189"/>
      <c r="P825" s="189"/>
      <c r="Q825" s="189"/>
      <c r="R825" s="189"/>
      <c r="S825" s="189"/>
      <c r="T825" s="190"/>
      <c r="AT825" s="184" t="s">
        <v>195</v>
      </c>
      <c r="AU825" s="184" t="s">
        <v>90</v>
      </c>
      <c r="AV825" s="15" t="s">
        <v>193</v>
      </c>
      <c r="AW825" s="15" t="s">
        <v>30</v>
      </c>
      <c r="AX825" s="15" t="s">
        <v>83</v>
      </c>
      <c r="AY825" s="184" t="s">
        <v>187</v>
      </c>
    </row>
    <row r="826" spans="1:65" s="2" customFormat="1" ht="24.2" customHeight="1">
      <c r="A826" s="33"/>
      <c r="B826" s="152"/>
      <c r="C826" s="153" t="s">
        <v>1167</v>
      </c>
      <c r="D826" s="153" t="s">
        <v>189</v>
      </c>
      <c r="E826" s="154" t="s">
        <v>1168</v>
      </c>
      <c r="F826" s="155" t="s">
        <v>1169</v>
      </c>
      <c r="G826" s="156" t="s">
        <v>524</v>
      </c>
      <c r="H826" s="157">
        <v>36.4</v>
      </c>
      <c r="I826" s="158"/>
      <c r="J826" s="157">
        <f>ROUND(I826*H826,3)</f>
        <v>0</v>
      </c>
      <c r="K826" s="159"/>
      <c r="L826" s="34"/>
      <c r="M826" s="160" t="s">
        <v>1</v>
      </c>
      <c r="N826" s="161" t="s">
        <v>41</v>
      </c>
      <c r="O826" s="62"/>
      <c r="P826" s="162">
        <f>O826*H826</f>
        <v>0</v>
      </c>
      <c r="Q826" s="162">
        <v>2.4399999999999999E-3</v>
      </c>
      <c r="R826" s="162">
        <f>Q826*H826</f>
        <v>8.8815999999999992E-2</v>
      </c>
      <c r="S826" s="162">
        <v>0</v>
      </c>
      <c r="T826" s="163">
        <f>S826*H826</f>
        <v>0</v>
      </c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R826" s="164" t="s">
        <v>276</v>
      </c>
      <c r="AT826" s="164" t="s">
        <v>189</v>
      </c>
      <c r="AU826" s="164" t="s">
        <v>90</v>
      </c>
      <c r="AY826" s="18" t="s">
        <v>187</v>
      </c>
      <c r="BE826" s="165">
        <f>IF(N826="základná",J826,0)</f>
        <v>0</v>
      </c>
      <c r="BF826" s="165">
        <f>IF(N826="znížená",J826,0)</f>
        <v>0</v>
      </c>
      <c r="BG826" s="165">
        <f>IF(N826="zákl. prenesená",J826,0)</f>
        <v>0</v>
      </c>
      <c r="BH826" s="165">
        <f>IF(N826="zníž. prenesená",J826,0)</f>
        <v>0</v>
      </c>
      <c r="BI826" s="165">
        <f>IF(N826="nulová",J826,0)</f>
        <v>0</v>
      </c>
      <c r="BJ826" s="18" t="s">
        <v>90</v>
      </c>
      <c r="BK826" s="166">
        <f>ROUND(I826*H826,3)</f>
        <v>0</v>
      </c>
      <c r="BL826" s="18" t="s">
        <v>276</v>
      </c>
      <c r="BM826" s="164" t="s">
        <v>1170</v>
      </c>
    </row>
    <row r="827" spans="1:65" s="14" customFormat="1" ht="11.25">
      <c r="B827" s="175"/>
      <c r="D827" s="168" t="s">
        <v>195</v>
      </c>
      <c r="E827" s="176" t="s">
        <v>1</v>
      </c>
      <c r="F827" s="177" t="s">
        <v>1171</v>
      </c>
      <c r="H827" s="178">
        <v>34</v>
      </c>
      <c r="I827" s="179"/>
      <c r="L827" s="175"/>
      <c r="M827" s="180"/>
      <c r="N827" s="181"/>
      <c r="O827" s="181"/>
      <c r="P827" s="181"/>
      <c r="Q827" s="181"/>
      <c r="R827" s="181"/>
      <c r="S827" s="181"/>
      <c r="T827" s="182"/>
      <c r="AT827" s="176" t="s">
        <v>195</v>
      </c>
      <c r="AU827" s="176" t="s">
        <v>90</v>
      </c>
      <c r="AV827" s="14" t="s">
        <v>90</v>
      </c>
      <c r="AW827" s="14" t="s">
        <v>30</v>
      </c>
      <c r="AX827" s="14" t="s">
        <v>75</v>
      </c>
      <c r="AY827" s="176" t="s">
        <v>187</v>
      </c>
    </row>
    <row r="828" spans="1:65" s="14" customFormat="1" ht="11.25">
      <c r="B828" s="175"/>
      <c r="D828" s="168" t="s">
        <v>195</v>
      </c>
      <c r="E828" s="176" t="s">
        <v>1</v>
      </c>
      <c r="F828" s="177" t="s">
        <v>1172</v>
      </c>
      <c r="H828" s="178">
        <v>2.4</v>
      </c>
      <c r="I828" s="179"/>
      <c r="L828" s="175"/>
      <c r="M828" s="180"/>
      <c r="N828" s="181"/>
      <c r="O828" s="181"/>
      <c r="P828" s="181"/>
      <c r="Q828" s="181"/>
      <c r="R828" s="181"/>
      <c r="S828" s="181"/>
      <c r="T828" s="182"/>
      <c r="AT828" s="176" t="s">
        <v>195</v>
      </c>
      <c r="AU828" s="176" t="s">
        <v>90</v>
      </c>
      <c r="AV828" s="14" t="s">
        <v>90</v>
      </c>
      <c r="AW828" s="14" t="s">
        <v>30</v>
      </c>
      <c r="AX828" s="14" t="s">
        <v>75</v>
      </c>
      <c r="AY828" s="176" t="s">
        <v>187</v>
      </c>
    </row>
    <row r="829" spans="1:65" s="15" customFormat="1" ht="11.25">
      <c r="B829" s="183"/>
      <c r="D829" s="168" t="s">
        <v>195</v>
      </c>
      <c r="E829" s="184" t="s">
        <v>1</v>
      </c>
      <c r="F829" s="185" t="s">
        <v>231</v>
      </c>
      <c r="H829" s="186">
        <v>36.4</v>
      </c>
      <c r="I829" s="187"/>
      <c r="L829" s="183"/>
      <c r="M829" s="188"/>
      <c r="N829" s="189"/>
      <c r="O829" s="189"/>
      <c r="P829" s="189"/>
      <c r="Q829" s="189"/>
      <c r="R829" s="189"/>
      <c r="S829" s="189"/>
      <c r="T829" s="190"/>
      <c r="AT829" s="184" t="s">
        <v>195</v>
      </c>
      <c r="AU829" s="184" t="s">
        <v>90</v>
      </c>
      <c r="AV829" s="15" t="s">
        <v>193</v>
      </c>
      <c r="AW829" s="15" t="s">
        <v>30</v>
      </c>
      <c r="AX829" s="15" t="s">
        <v>83</v>
      </c>
      <c r="AY829" s="184" t="s">
        <v>187</v>
      </c>
    </row>
    <row r="830" spans="1:65" s="2" customFormat="1" ht="24.2" customHeight="1">
      <c r="A830" s="33"/>
      <c r="B830" s="152"/>
      <c r="C830" s="153" t="s">
        <v>1173</v>
      </c>
      <c r="D830" s="153" t="s">
        <v>189</v>
      </c>
      <c r="E830" s="154" t="s">
        <v>1174</v>
      </c>
      <c r="F830" s="155" t="s">
        <v>1175</v>
      </c>
      <c r="G830" s="156" t="s">
        <v>524</v>
      </c>
      <c r="H830" s="157">
        <v>51.6</v>
      </c>
      <c r="I830" s="158"/>
      <c r="J830" s="157">
        <f>ROUND(I830*H830,3)</f>
        <v>0</v>
      </c>
      <c r="K830" s="159"/>
      <c r="L830" s="34"/>
      <c r="M830" s="160" t="s">
        <v>1</v>
      </c>
      <c r="N830" s="161" t="s">
        <v>41</v>
      </c>
      <c r="O830" s="62"/>
      <c r="P830" s="162">
        <f>O830*H830</f>
        <v>0</v>
      </c>
      <c r="Q830" s="162">
        <v>2.47E-3</v>
      </c>
      <c r="R830" s="162">
        <f>Q830*H830</f>
        <v>0.12745200000000001</v>
      </c>
      <c r="S830" s="162">
        <v>0</v>
      </c>
      <c r="T830" s="163">
        <f>S830*H830</f>
        <v>0</v>
      </c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  <c r="AE830" s="33"/>
      <c r="AR830" s="164" t="s">
        <v>276</v>
      </c>
      <c r="AT830" s="164" t="s">
        <v>189</v>
      </c>
      <c r="AU830" s="164" t="s">
        <v>90</v>
      </c>
      <c r="AY830" s="18" t="s">
        <v>187</v>
      </c>
      <c r="BE830" s="165">
        <f>IF(N830="základná",J830,0)</f>
        <v>0</v>
      </c>
      <c r="BF830" s="165">
        <f>IF(N830="znížená",J830,0)</f>
        <v>0</v>
      </c>
      <c r="BG830" s="165">
        <f>IF(N830="zákl. prenesená",J830,0)</f>
        <v>0</v>
      </c>
      <c r="BH830" s="165">
        <f>IF(N830="zníž. prenesená",J830,0)</f>
        <v>0</v>
      </c>
      <c r="BI830" s="165">
        <f>IF(N830="nulová",J830,0)</f>
        <v>0</v>
      </c>
      <c r="BJ830" s="18" t="s">
        <v>90</v>
      </c>
      <c r="BK830" s="166">
        <f>ROUND(I830*H830,3)</f>
        <v>0</v>
      </c>
      <c r="BL830" s="18" t="s">
        <v>276</v>
      </c>
      <c r="BM830" s="164" t="s">
        <v>1176</v>
      </c>
    </row>
    <row r="831" spans="1:65" s="14" customFormat="1" ht="11.25">
      <c r="B831" s="175"/>
      <c r="D831" s="168" t="s">
        <v>195</v>
      </c>
      <c r="E831" s="176" t="s">
        <v>1</v>
      </c>
      <c r="F831" s="177" t="s">
        <v>1177</v>
      </c>
      <c r="H831" s="178">
        <v>51.6</v>
      </c>
      <c r="I831" s="179"/>
      <c r="L831" s="175"/>
      <c r="M831" s="180"/>
      <c r="N831" s="181"/>
      <c r="O831" s="181"/>
      <c r="P831" s="181"/>
      <c r="Q831" s="181"/>
      <c r="R831" s="181"/>
      <c r="S831" s="181"/>
      <c r="T831" s="182"/>
      <c r="AT831" s="176" t="s">
        <v>195</v>
      </c>
      <c r="AU831" s="176" t="s">
        <v>90</v>
      </c>
      <c r="AV831" s="14" t="s">
        <v>90</v>
      </c>
      <c r="AW831" s="14" t="s">
        <v>30</v>
      </c>
      <c r="AX831" s="14" t="s">
        <v>83</v>
      </c>
      <c r="AY831" s="176" t="s">
        <v>187</v>
      </c>
    </row>
    <row r="832" spans="1:65" s="12" customFormat="1" ht="22.9" customHeight="1">
      <c r="B832" s="139"/>
      <c r="D832" s="140" t="s">
        <v>74</v>
      </c>
      <c r="E832" s="150" t="s">
        <v>1178</v>
      </c>
      <c r="F832" s="150" t="s">
        <v>1179</v>
      </c>
      <c r="I832" s="142"/>
      <c r="J832" s="151">
        <f>BK832</f>
        <v>0</v>
      </c>
      <c r="L832" s="139"/>
      <c r="M832" s="144"/>
      <c r="N832" s="145"/>
      <c r="O832" s="145"/>
      <c r="P832" s="146">
        <f>SUM(P833:P854)</f>
        <v>0</v>
      </c>
      <c r="Q832" s="145"/>
      <c r="R832" s="146">
        <f>SUM(R833:R854)</f>
        <v>19.115238399999999</v>
      </c>
      <c r="S832" s="145"/>
      <c r="T832" s="147">
        <f>SUM(T833:T854)</f>
        <v>10.451650000000001</v>
      </c>
      <c r="AR832" s="140" t="s">
        <v>90</v>
      </c>
      <c r="AT832" s="148" t="s">
        <v>74</v>
      </c>
      <c r="AU832" s="148" t="s">
        <v>83</v>
      </c>
      <c r="AY832" s="140" t="s">
        <v>187</v>
      </c>
      <c r="BK832" s="149">
        <f>SUM(BK833:BK854)</f>
        <v>0</v>
      </c>
    </row>
    <row r="833" spans="1:65" s="2" customFormat="1" ht="37.9" customHeight="1">
      <c r="A833" s="33"/>
      <c r="B833" s="152"/>
      <c r="C833" s="153" t="s">
        <v>1180</v>
      </c>
      <c r="D833" s="153" t="s">
        <v>189</v>
      </c>
      <c r="E833" s="154" t="s">
        <v>1181</v>
      </c>
      <c r="F833" s="155" t="s">
        <v>1182</v>
      </c>
      <c r="G833" s="156" t="s">
        <v>192</v>
      </c>
      <c r="H833" s="157">
        <v>198.71299999999999</v>
      </c>
      <c r="I833" s="158"/>
      <c r="J833" s="157">
        <f>ROUND(I833*H833,3)</f>
        <v>0</v>
      </c>
      <c r="K833" s="159"/>
      <c r="L833" s="34"/>
      <c r="M833" s="160" t="s">
        <v>1</v>
      </c>
      <c r="N833" s="161" t="s">
        <v>41</v>
      </c>
      <c r="O833" s="62"/>
      <c r="P833" s="162">
        <f>O833*H833</f>
        <v>0</v>
      </c>
      <c r="Q833" s="162">
        <v>0</v>
      </c>
      <c r="R833" s="162">
        <f>Q833*H833</f>
        <v>0</v>
      </c>
      <c r="S833" s="162">
        <v>0.05</v>
      </c>
      <c r="T833" s="163">
        <f>S833*H833</f>
        <v>9.9356500000000008</v>
      </c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  <c r="AE833" s="33"/>
      <c r="AR833" s="164" t="s">
        <v>276</v>
      </c>
      <c r="AT833" s="164" t="s">
        <v>189</v>
      </c>
      <c r="AU833" s="164" t="s">
        <v>90</v>
      </c>
      <c r="AY833" s="18" t="s">
        <v>187</v>
      </c>
      <c r="BE833" s="165">
        <f>IF(N833="základná",J833,0)</f>
        <v>0</v>
      </c>
      <c r="BF833" s="165">
        <f>IF(N833="znížená",J833,0)</f>
        <v>0</v>
      </c>
      <c r="BG833" s="165">
        <f>IF(N833="zákl. prenesená",J833,0)</f>
        <v>0</v>
      </c>
      <c r="BH833" s="165">
        <f>IF(N833="zníž. prenesená",J833,0)</f>
        <v>0</v>
      </c>
      <c r="BI833" s="165">
        <f>IF(N833="nulová",J833,0)</f>
        <v>0</v>
      </c>
      <c r="BJ833" s="18" t="s">
        <v>90</v>
      </c>
      <c r="BK833" s="166">
        <f>ROUND(I833*H833,3)</f>
        <v>0</v>
      </c>
      <c r="BL833" s="18" t="s">
        <v>276</v>
      </c>
      <c r="BM833" s="164" t="s">
        <v>1183</v>
      </c>
    </row>
    <row r="834" spans="1:65" s="14" customFormat="1" ht="11.25">
      <c r="B834" s="175"/>
      <c r="D834" s="168" t="s">
        <v>195</v>
      </c>
      <c r="E834" s="176" t="s">
        <v>1</v>
      </c>
      <c r="F834" s="177" t="s">
        <v>1043</v>
      </c>
      <c r="H834" s="178">
        <v>198.71299999999999</v>
      </c>
      <c r="I834" s="179"/>
      <c r="L834" s="175"/>
      <c r="M834" s="180"/>
      <c r="N834" s="181"/>
      <c r="O834" s="181"/>
      <c r="P834" s="181"/>
      <c r="Q834" s="181"/>
      <c r="R834" s="181"/>
      <c r="S834" s="181"/>
      <c r="T834" s="182"/>
      <c r="AT834" s="176" t="s">
        <v>195</v>
      </c>
      <c r="AU834" s="176" t="s">
        <v>90</v>
      </c>
      <c r="AV834" s="14" t="s">
        <v>90</v>
      </c>
      <c r="AW834" s="14" t="s">
        <v>30</v>
      </c>
      <c r="AX834" s="14" t="s">
        <v>83</v>
      </c>
      <c r="AY834" s="176" t="s">
        <v>187</v>
      </c>
    </row>
    <row r="835" spans="1:65" s="2" customFormat="1" ht="37.9" customHeight="1">
      <c r="A835" s="33"/>
      <c r="B835" s="152"/>
      <c r="C835" s="153" t="s">
        <v>1184</v>
      </c>
      <c r="D835" s="153" t="s">
        <v>189</v>
      </c>
      <c r="E835" s="154" t="s">
        <v>1185</v>
      </c>
      <c r="F835" s="155" t="s">
        <v>1186</v>
      </c>
      <c r="G835" s="156" t="s">
        <v>524</v>
      </c>
      <c r="H835" s="157">
        <v>25.8</v>
      </c>
      <c r="I835" s="158"/>
      <c r="J835" s="157">
        <f>ROUND(I835*H835,3)</f>
        <v>0</v>
      </c>
      <c r="K835" s="159"/>
      <c r="L835" s="34"/>
      <c r="M835" s="160" t="s">
        <v>1</v>
      </c>
      <c r="N835" s="161" t="s">
        <v>41</v>
      </c>
      <c r="O835" s="62"/>
      <c r="P835" s="162">
        <f>O835*H835</f>
        <v>0</v>
      </c>
      <c r="Q835" s="162">
        <v>0</v>
      </c>
      <c r="R835" s="162">
        <f>Q835*H835</f>
        <v>0</v>
      </c>
      <c r="S835" s="162">
        <v>0.02</v>
      </c>
      <c r="T835" s="163">
        <f>S835*H835</f>
        <v>0.51600000000000001</v>
      </c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  <c r="AR835" s="164" t="s">
        <v>276</v>
      </c>
      <c r="AT835" s="164" t="s">
        <v>189</v>
      </c>
      <c r="AU835" s="164" t="s">
        <v>90</v>
      </c>
      <c r="AY835" s="18" t="s">
        <v>187</v>
      </c>
      <c r="BE835" s="165">
        <f>IF(N835="základná",J835,0)</f>
        <v>0</v>
      </c>
      <c r="BF835" s="165">
        <f>IF(N835="znížená",J835,0)</f>
        <v>0</v>
      </c>
      <c r="BG835" s="165">
        <f>IF(N835="zákl. prenesená",J835,0)</f>
        <v>0</v>
      </c>
      <c r="BH835" s="165">
        <f>IF(N835="zníž. prenesená",J835,0)</f>
        <v>0</v>
      </c>
      <c r="BI835" s="165">
        <f>IF(N835="nulová",J835,0)</f>
        <v>0</v>
      </c>
      <c r="BJ835" s="18" t="s">
        <v>90</v>
      </c>
      <c r="BK835" s="166">
        <f>ROUND(I835*H835,3)</f>
        <v>0</v>
      </c>
      <c r="BL835" s="18" t="s">
        <v>276</v>
      </c>
      <c r="BM835" s="164" t="s">
        <v>1187</v>
      </c>
    </row>
    <row r="836" spans="1:65" s="14" customFormat="1" ht="11.25">
      <c r="B836" s="175"/>
      <c r="D836" s="168" t="s">
        <v>195</v>
      </c>
      <c r="E836" s="176" t="s">
        <v>1</v>
      </c>
      <c r="F836" s="177" t="s">
        <v>1188</v>
      </c>
      <c r="H836" s="178">
        <v>25.8</v>
      </c>
      <c r="I836" s="179"/>
      <c r="L836" s="175"/>
      <c r="M836" s="180"/>
      <c r="N836" s="181"/>
      <c r="O836" s="181"/>
      <c r="P836" s="181"/>
      <c r="Q836" s="181"/>
      <c r="R836" s="181"/>
      <c r="S836" s="181"/>
      <c r="T836" s="182"/>
      <c r="AT836" s="176" t="s">
        <v>195</v>
      </c>
      <c r="AU836" s="176" t="s">
        <v>90</v>
      </c>
      <c r="AV836" s="14" t="s">
        <v>90</v>
      </c>
      <c r="AW836" s="14" t="s">
        <v>30</v>
      </c>
      <c r="AX836" s="14" t="s">
        <v>83</v>
      </c>
      <c r="AY836" s="176" t="s">
        <v>187</v>
      </c>
    </row>
    <row r="837" spans="1:65" s="2" customFormat="1" ht="24.2" customHeight="1">
      <c r="A837" s="33"/>
      <c r="B837" s="152"/>
      <c r="C837" s="153" t="s">
        <v>1189</v>
      </c>
      <c r="D837" s="153" t="s">
        <v>189</v>
      </c>
      <c r="E837" s="154" t="s">
        <v>1190</v>
      </c>
      <c r="F837" s="155" t="s">
        <v>1191</v>
      </c>
      <c r="G837" s="156" t="s">
        <v>192</v>
      </c>
      <c r="H837" s="157">
        <v>417.33499999999998</v>
      </c>
      <c r="I837" s="158"/>
      <c r="J837" s="157">
        <f>ROUND(I837*H837,3)</f>
        <v>0</v>
      </c>
      <c r="K837" s="159"/>
      <c r="L837" s="34"/>
      <c r="M837" s="160" t="s">
        <v>1</v>
      </c>
      <c r="N837" s="161" t="s">
        <v>41</v>
      </c>
      <c r="O837" s="62"/>
      <c r="P837" s="162">
        <f>O837*H837</f>
        <v>0</v>
      </c>
      <c r="Q837" s="162">
        <v>4.36E-2</v>
      </c>
      <c r="R837" s="162">
        <f>Q837*H837</f>
        <v>18.195805999999997</v>
      </c>
      <c r="S837" s="162">
        <v>0</v>
      </c>
      <c r="T837" s="163">
        <f>S837*H837</f>
        <v>0</v>
      </c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  <c r="AE837" s="33"/>
      <c r="AR837" s="164" t="s">
        <v>276</v>
      </c>
      <c r="AT837" s="164" t="s">
        <v>189</v>
      </c>
      <c r="AU837" s="164" t="s">
        <v>90</v>
      </c>
      <c r="AY837" s="18" t="s">
        <v>187</v>
      </c>
      <c r="BE837" s="165">
        <f>IF(N837="základná",J837,0)</f>
        <v>0</v>
      </c>
      <c r="BF837" s="165">
        <f>IF(N837="znížená",J837,0)</f>
        <v>0</v>
      </c>
      <c r="BG837" s="165">
        <f>IF(N837="zákl. prenesená",J837,0)</f>
        <v>0</v>
      </c>
      <c r="BH837" s="165">
        <f>IF(N837="zníž. prenesená",J837,0)</f>
        <v>0</v>
      </c>
      <c r="BI837" s="165">
        <f>IF(N837="nulová",J837,0)</f>
        <v>0</v>
      </c>
      <c r="BJ837" s="18" t="s">
        <v>90</v>
      </c>
      <c r="BK837" s="166">
        <f>ROUND(I837*H837,3)</f>
        <v>0</v>
      </c>
      <c r="BL837" s="18" t="s">
        <v>276</v>
      </c>
      <c r="BM837" s="164" t="s">
        <v>1192</v>
      </c>
    </row>
    <row r="838" spans="1:65" s="14" customFormat="1" ht="11.25">
      <c r="B838" s="175"/>
      <c r="D838" s="168" t="s">
        <v>195</v>
      </c>
      <c r="E838" s="176" t="s">
        <v>1</v>
      </c>
      <c r="F838" s="177" t="s">
        <v>1193</v>
      </c>
      <c r="H838" s="178">
        <v>417.33499999999998</v>
      </c>
      <c r="I838" s="179"/>
      <c r="L838" s="175"/>
      <c r="M838" s="180"/>
      <c r="N838" s="181"/>
      <c r="O838" s="181"/>
      <c r="P838" s="181"/>
      <c r="Q838" s="181"/>
      <c r="R838" s="181"/>
      <c r="S838" s="181"/>
      <c r="T838" s="182"/>
      <c r="AT838" s="176" t="s">
        <v>195</v>
      </c>
      <c r="AU838" s="176" t="s">
        <v>90</v>
      </c>
      <c r="AV838" s="14" t="s">
        <v>90</v>
      </c>
      <c r="AW838" s="14" t="s">
        <v>30</v>
      </c>
      <c r="AX838" s="14" t="s">
        <v>75</v>
      </c>
      <c r="AY838" s="176" t="s">
        <v>187</v>
      </c>
    </row>
    <row r="839" spans="1:65" s="15" customFormat="1" ht="11.25">
      <c r="B839" s="183"/>
      <c r="D839" s="168" t="s">
        <v>195</v>
      </c>
      <c r="E839" s="184" t="s">
        <v>118</v>
      </c>
      <c r="F839" s="185" t="s">
        <v>231</v>
      </c>
      <c r="H839" s="186">
        <v>417.33499999999998</v>
      </c>
      <c r="I839" s="187"/>
      <c r="L839" s="183"/>
      <c r="M839" s="188"/>
      <c r="N839" s="189"/>
      <c r="O839" s="189"/>
      <c r="P839" s="189"/>
      <c r="Q839" s="189"/>
      <c r="R839" s="189"/>
      <c r="S839" s="189"/>
      <c r="T839" s="190"/>
      <c r="AT839" s="184" t="s">
        <v>195</v>
      </c>
      <c r="AU839" s="184" t="s">
        <v>90</v>
      </c>
      <c r="AV839" s="15" t="s">
        <v>193</v>
      </c>
      <c r="AW839" s="15" t="s">
        <v>30</v>
      </c>
      <c r="AX839" s="15" t="s">
        <v>83</v>
      </c>
      <c r="AY839" s="184" t="s">
        <v>187</v>
      </c>
    </row>
    <row r="840" spans="1:65" s="2" customFormat="1" ht="37.9" customHeight="1">
      <c r="A840" s="33"/>
      <c r="B840" s="152"/>
      <c r="C840" s="153" t="s">
        <v>1194</v>
      </c>
      <c r="D840" s="153" t="s">
        <v>189</v>
      </c>
      <c r="E840" s="154" t="s">
        <v>1195</v>
      </c>
      <c r="F840" s="155" t="s">
        <v>1196</v>
      </c>
      <c r="G840" s="156" t="s">
        <v>192</v>
      </c>
      <c r="H840" s="157">
        <v>417.33499999999998</v>
      </c>
      <c r="I840" s="158"/>
      <c r="J840" s="157">
        <f>ROUND(I840*H840,3)</f>
        <v>0</v>
      </c>
      <c r="K840" s="159"/>
      <c r="L840" s="34"/>
      <c r="M840" s="160" t="s">
        <v>1</v>
      </c>
      <c r="N840" s="161" t="s">
        <v>41</v>
      </c>
      <c r="O840" s="62"/>
      <c r="P840" s="162">
        <f>O840*H840</f>
        <v>0</v>
      </c>
      <c r="Q840" s="162">
        <v>0</v>
      </c>
      <c r="R840" s="162">
        <f>Q840*H840</f>
        <v>0</v>
      </c>
      <c r="S840" s="162">
        <v>0</v>
      </c>
      <c r="T840" s="163">
        <f>S840*H840</f>
        <v>0</v>
      </c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  <c r="AE840" s="33"/>
      <c r="AR840" s="164" t="s">
        <v>276</v>
      </c>
      <c r="AT840" s="164" t="s">
        <v>189</v>
      </c>
      <c r="AU840" s="164" t="s">
        <v>90</v>
      </c>
      <c r="AY840" s="18" t="s">
        <v>187</v>
      </c>
      <c r="BE840" s="165">
        <f>IF(N840="základná",J840,0)</f>
        <v>0</v>
      </c>
      <c r="BF840" s="165">
        <f>IF(N840="znížená",J840,0)</f>
        <v>0</v>
      </c>
      <c r="BG840" s="165">
        <f>IF(N840="zákl. prenesená",J840,0)</f>
        <v>0</v>
      </c>
      <c r="BH840" s="165">
        <f>IF(N840="zníž. prenesená",J840,0)</f>
        <v>0</v>
      </c>
      <c r="BI840" s="165">
        <f>IF(N840="nulová",J840,0)</f>
        <v>0</v>
      </c>
      <c r="BJ840" s="18" t="s">
        <v>90</v>
      </c>
      <c r="BK840" s="166">
        <f>ROUND(I840*H840,3)</f>
        <v>0</v>
      </c>
      <c r="BL840" s="18" t="s">
        <v>276</v>
      </c>
      <c r="BM840" s="164" t="s">
        <v>1197</v>
      </c>
    </row>
    <row r="841" spans="1:65" s="14" customFormat="1" ht="11.25">
      <c r="B841" s="175"/>
      <c r="D841" s="168" t="s">
        <v>195</v>
      </c>
      <c r="E841" s="176" t="s">
        <v>1</v>
      </c>
      <c r="F841" s="177" t="s">
        <v>118</v>
      </c>
      <c r="H841" s="178">
        <v>417.33499999999998</v>
      </c>
      <c r="I841" s="179"/>
      <c r="L841" s="175"/>
      <c r="M841" s="180"/>
      <c r="N841" s="181"/>
      <c r="O841" s="181"/>
      <c r="P841" s="181"/>
      <c r="Q841" s="181"/>
      <c r="R841" s="181"/>
      <c r="S841" s="181"/>
      <c r="T841" s="182"/>
      <c r="AT841" s="176" t="s">
        <v>195</v>
      </c>
      <c r="AU841" s="176" t="s">
        <v>90</v>
      </c>
      <c r="AV841" s="14" t="s">
        <v>90</v>
      </c>
      <c r="AW841" s="14" t="s">
        <v>30</v>
      </c>
      <c r="AX841" s="14" t="s">
        <v>83</v>
      </c>
      <c r="AY841" s="176" t="s">
        <v>187</v>
      </c>
    </row>
    <row r="842" spans="1:65" s="2" customFormat="1" ht="24.2" customHeight="1">
      <c r="A842" s="33"/>
      <c r="B842" s="152"/>
      <c r="C842" s="153" t="s">
        <v>1198</v>
      </c>
      <c r="D842" s="153" t="s">
        <v>189</v>
      </c>
      <c r="E842" s="154" t="s">
        <v>1199</v>
      </c>
      <c r="F842" s="155" t="s">
        <v>1200</v>
      </c>
      <c r="G842" s="156" t="s">
        <v>524</v>
      </c>
      <c r="H842" s="157">
        <v>51.55</v>
      </c>
      <c r="I842" s="158"/>
      <c r="J842" s="157">
        <f>ROUND(I842*H842,3)</f>
        <v>0</v>
      </c>
      <c r="K842" s="159"/>
      <c r="L842" s="34"/>
      <c r="M842" s="160" t="s">
        <v>1</v>
      </c>
      <c r="N842" s="161" t="s">
        <v>41</v>
      </c>
      <c r="O842" s="62"/>
      <c r="P842" s="162">
        <f>O842*H842</f>
        <v>0</v>
      </c>
      <c r="Q842" s="162">
        <v>1.2030000000000001E-2</v>
      </c>
      <c r="R842" s="162">
        <f>Q842*H842</f>
        <v>0.62014650000000004</v>
      </c>
      <c r="S842" s="162">
        <v>0</v>
      </c>
      <c r="T842" s="163">
        <f>S842*H842</f>
        <v>0</v>
      </c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  <c r="AE842" s="33"/>
      <c r="AR842" s="164" t="s">
        <v>276</v>
      </c>
      <c r="AT842" s="164" t="s">
        <v>189</v>
      </c>
      <c r="AU842" s="164" t="s">
        <v>90</v>
      </c>
      <c r="AY842" s="18" t="s">
        <v>187</v>
      </c>
      <c r="BE842" s="165">
        <f>IF(N842="základná",J842,0)</f>
        <v>0</v>
      </c>
      <c r="BF842" s="165">
        <f>IF(N842="znížená",J842,0)</f>
        <v>0</v>
      </c>
      <c r="BG842" s="165">
        <f>IF(N842="zákl. prenesená",J842,0)</f>
        <v>0</v>
      </c>
      <c r="BH842" s="165">
        <f>IF(N842="zníž. prenesená",J842,0)</f>
        <v>0</v>
      </c>
      <c r="BI842" s="165">
        <f>IF(N842="nulová",J842,0)</f>
        <v>0</v>
      </c>
      <c r="BJ842" s="18" t="s">
        <v>90</v>
      </c>
      <c r="BK842" s="166">
        <f>ROUND(I842*H842,3)</f>
        <v>0</v>
      </c>
      <c r="BL842" s="18" t="s">
        <v>276</v>
      </c>
      <c r="BM842" s="164" t="s">
        <v>1201</v>
      </c>
    </row>
    <row r="843" spans="1:65" s="14" customFormat="1" ht="11.25">
      <c r="B843" s="175"/>
      <c r="D843" s="168" t="s">
        <v>195</v>
      </c>
      <c r="E843" s="176" t="s">
        <v>1</v>
      </c>
      <c r="F843" s="177" t="s">
        <v>643</v>
      </c>
      <c r="H843" s="178">
        <v>51.55</v>
      </c>
      <c r="I843" s="179"/>
      <c r="L843" s="175"/>
      <c r="M843" s="180"/>
      <c r="N843" s="181"/>
      <c r="O843" s="181"/>
      <c r="P843" s="181"/>
      <c r="Q843" s="181"/>
      <c r="R843" s="181"/>
      <c r="S843" s="181"/>
      <c r="T843" s="182"/>
      <c r="AT843" s="176" t="s">
        <v>195</v>
      </c>
      <c r="AU843" s="176" t="s">
        <v>90</v>
      </c>
      <c r="AV843" s="14" t="s">
        <v>90</v>
      </c>
      <c r="AW843" s="14" t="s">
        <v>30</v>
      </c>
      <c r="AX843" s="14" t="s">
        <v>83</v>
      </c>
      <c r="AY843" s="176" t="s">
        <v>187</v>
      </c>
    </row>
    <row r="844" spans="1:65" s="2" customFormat="1" ht="16.5" customHeight="1">
      <c r="A844" s="33"/>
      <c r="B844" s="152"/>
      <c r="C844" s="153" t="s">
        <v>1202</v>
      </c>
      <c r="D844" s="153" t="s">
        <v>189</v>
      </c>
      <c r="E844" s="154" t="s">
        <v>1203</v>
      </c>
      <c r="F844" s="155" t="s">
        <v>1204</v>
      </c>
      <c r="G844" s="156" t="s">
        <v>524</v>
      </c>
      <c r="H844" s="157">
        <v>51.55</v>
      </c>
      <c r="I844" s="158"/>
      <c r="J844" s="157">
        <f>ROUND(I844*H844,3)</f>
        <v>0</v>
      </c>
      <c r="K844" s="159"/>
      <c r="L844" s="34"/>
      <c r="M844" s="160" t="s">
        <v>1</v>
      </c>
      <c r="N844" s="161" t="s">
        <v>41</v>
      </c>
      <c r="O844" s="62"/>
      <c r="P844" s="162">
        <f>O844*H844</f>
        <v>0</v>
      </c>
      <c r="Q844" s="162">
        <v>1.49E-3</v>
      </c>
      <c r="R844" s="162">
        <f>Q844*H844</f>
        <v>7.6809500000000003E-2</v>
      </c>
      <c r="S844" s="162">
        <v>0</v>
      </c>
      <c r="T844" s="163">
        <f>S844*H844</f>
        <v>0</v>
      </c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R844" s="164" t="s">
        <v>276</v>
      </c>
      <c r="AT844" s="164" t="s">
        <v>189</v>
      </c>
      <c r="AU844" s="164" t="s">
        <v>90</v>
      </c>
      <c r="AY844" s="18" t="s">
        <v>187</v>
      </c>
      <c r="BE844" s="165">
        <f>IF(N844="základná",J844,0)</f>
        <v>0</v>
      </c>
      <c r="BF844" s="165">
        <f>IF(N844="znížená",J844,0)</f>
        <v>0</v>
      </c>
      <c r="BG844" s="165">
        <f>IF(N844="zákl. prenesená",J844,0)</f>
        <v>0</v>
      </c>
      <c r="BH844" s="165">
        <f>IF(N844="zníž. prenesená",J844,0)</f>
        <v>0</v>
      </c>
      <c r="BI844" s="165">
        <f>IF(N844="nulová",J844,0)</f>
        <v>0</v>
      </c>
      <c r="BJ844" s="18" t="s">
        <v>90</v>
      </c>
      <c r="BK844" s="166">
        <f>ROUND(I844*H844,3)</f>
        <v>0</v>
      </c>
      <c r="BL844" s="18" t="s">
        <v>276</v>
      </c>
      <c r="BM844" s="164" t="s">
        <v>1205</v>
      </c>
    </row>
    <row r="845" spans="1:65" s="13" customFormat="1" ht="11.25">
      <c r="B845" s="167"/>
      <c r="D845" s="168" t="s">
        <v>195</v>
      </c>
      <c r="E845" s="169" t="s">
        <v>1</v>
      </c>
      <c r="F845" s="170" t="s">
        <v>1206</v>
      </c>
      <c r="H845" s="169" t="s">
        <v>1</v>
      </c>
      <c r="I845" s="171"/>
      <c r="L845" s="167"/>
      <c r="M845" s="172"/>
      <c r="N845" s="173"/>
      <c r="O845" s="173"/>
      <c r="P845" s="173"/>
      <c r="Q845" s="173"/>
      <c r="R845" s="173"/>
      <c r="S845" s="173"/>
      <c r="T845" s="174"/>
      <c r="AT845" s="169" t="s">
        <v>195</v>
      </c>
      <c r="AU845" s="169" t="s">
        <v>90</v>
      </c>
      <c r="AV845" s="13" t="s">
        <v>83</v>
      </c>
      <c r="AW845" s="13" t="s">
        <v>30</v>
      </c>
      <c r="AX845" s="13" t="s">
        <v>75</v>
      </c>
      <c r="AY845" s="169" t="s">
        <v>187</v>
      </c>
    </row>
    <row r="846" spans="1:65" s="14" customFormat="1" ht="11.25">
      <c r="B846" s="175"/>
      <c r="D846" s="168" t="s">
        <v>195</v>
      </c>
      <c r="E846" s="176" t="s">
        <v>1</v>
      </c>
      <c r="F846" s="177" t="s">
        <v>643</v>
      </c>
      <c r="H846" s="178">
        <v>51.55</v>
      </c>
      <c r="I846" s="179"/>
      <c r="L846" s="175"/>
      <c r="M846" s="180"/>
      <c r="N846" s="181"/>
      <c r="O846" s="181"/>
      <c r="P846" s="181"/>
      <c r="Q846" s="181"/>
      <c r="R846" s="181"/>
      <c r="S846" s="181"/>
      <c r="T846" s="182"/>
      <c r="AT846" s="176" t="s">
        <v>195</v>
      </c>
      <c r="AU846" s="176" t="s">
        <v>90</v>
      </c>
      <c r="AV846" s="14" t="s">
        <v>90</v>
      </c>
      <c r="AW846" s="14" t="s">
        <v>30</v>
      </c>
      <c r="AX846" s="14" t="s">
        <v>83</v>
      </c>
      <c r="AY846" s="176" t="s">
        <v>187</v>
      </c>
    </row>
    <row r="847" spans="1:65" s="2" customFormat="1" ht="16.5" customHeight="1">
      <c r="A847" s="33"/>
      <c r="B847" s="152"/>
      <c r="C847" s="153" t="s">
        <v>1207</v>
      </c>
      <c r="D847" s="153" t="s">
        <v>189</v>
      </c>
      <c r="E847" s="154" t="s">
        <v>1208</v>
      </c>
      <c r="F847" s="155" t="s">
        <v>1209</v>
      </c>
      <c r="G847" s="156" t="s">
        <v>240</v>
      </c>
      <c r="H847" s="157">
        <v>16</v>
      </c>
      <c r="I847" s="158"/>
      <c r="J847" s="157">
        <f>ROUND(I847*H847,3)</f>
        <v>0</v>
      </c>
      <c r="K847" s="159"/>
      <c r="L847" s="34"/>
      <c r="M847" s="160" t="s">
        <v>1</v>
      </c>
      <c r="N847" s="161" t="s">
        <v>41</v>
      </c>
      <c r="O847" s="62"/>
      <c r="P847" s="162">
        <f>O847*H847</f>
        <v>0</v>
      </c>
      <c r="Q847" s="162">
        <v>5.1999999999999998E-3</v>
      </c>
      <c r="R847" s="162">
        <f>Q847*H847</f>
        <v>8.3199999999999996E-2</v>
      </c>
      <c r="S847" s="162">
        <v>0</v>
      </c>
      <c r="T847" s="163">
        <f>S847*H847</f>
        <v>0</v>
      </c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R847" s="164" t="s">
        <v>193</v>
      </c>
      <c r="AT847" s="164" t="s">
        <v>189</v>
      </c>
      <c r="AU847" s="164" t="s">
        <v>90</v>
      </c>
      <c r="AY847" s="18" t="s">
        <v>187</v>
      </c>
      <c r="BE847" s="165">
        <f>IF(N847="základná",J847,0)</f>
        <v>0</v>
      </c>
      <c r="BF847" s="165">
        <f>IF(N847="znížená",J847,0)</f>
        <v>0</v>
      </c>
      <c r="BG847" s="165">
        <f>IF(N847="zákl. prenesená",J847,0)</f>
        <v>0</v>
      </c>
      <c r="BH847" s="165">
        <f>IF(N847="zníž. prenesená",J847,0)</f>
        <v>0</v>
      </c>
      <c r="BI847" s="165">
        <f>IF(N847="nulová",J847,0)</f>
        <v>0</v>
      </c>
      <c r="BJ847" s="18" t="s">
        <v>90</v>
      </c>
      <c r="BK847" s="166">
        <f>ROUND(I847*H847,3)</f>
        <v>0</v>
      </c>
      <c r="BL847" s="18" t="s">
        <v>193</v>
      </c>
      <c r="BM847" s="164" t="s">
        <v>1210</v>
      </c>
    </row>
    <row r="848" spans="1:65" s="14" customFormat="1" ht="11.25">
      <c r="B848" s="175"/>
      <c r="D848" s="168" t="s">
        <v>195</v>
      </c>
      <c r="E848" s="176" t="s">
        <v>1</v>
      </c>
      <c r="F848" s="177" t="s">
        <v>1211</v>
      </c>
      <c r="H848" s="178">
        <v>16</v>
      </c>
      <c r="I848" s="179"/>
      <c r="L848" s="175"/>
      <c r="M848" s="180"/>
      <c r="N848" s="181"/>
      <c r="O848" s="181"/>
      <c r="P848" s="181"/>
      <c r="Q848" s="181"/>
      <c r="R848" s="181"/>
      <c r="S848" s="181"/>
      <c r="T848" s="182"/>
      <c r="AT848" s="176" t="s">
        <v>195</v>
      </c>
      <c r="AU848" s="176" t="s">
        <v>90</v>
      </c>
      <c r="AV848" s="14" t="s">
        <v>90</v>
      </c>
      <c r="AW848" s="14" t="s">
        <v>30</v>
      </c>
      <c r="AX848" s="14" t="s">
        <v>83</v>
      </c>
      <c r="AY848" s="176" t="s">
        <v>187</v>
      </c>
    </row>
    <row r="849" spans="1:65" s="2" customFormat="1" ht="16.5" customHeight="1">
      <c r="A849" s="33"/>
      <c r="B849" s="152"/>
      <c r="C849" s="153" t="s">
        <v>1212</v>
      </c>
      <c r="D849" s="153" t="s">
        <v>189</v>
      </c>
      <c r="E849" s="154" t="s">
        <v>1213</v>
      </c>
      <c r="F849" s="155" t="s">
        <v>1214</v>
      </c>
      <c r="G849" s="156" t="s">
        <v>524</v>
      </c>
      <c r="H849" s="157">
        <v>10.16</v>
      </c>
      <c r="I849" s="158"/>
      <c r="J849" s="157">
        <f>ROUND(I849*H849,3)</f>
        <v>0</v>
      </c>
      <c r="K849" s="159"/>
      <c r="L849" s="34"/>
      <c r="M849" s="160" t="s">
        <v>1</v>
      </c>
      <c r="N849" s="161" t="s">
        <v>41</v>
      </c>
      <c r="O849" s="62"/>
      <c r="P849" s="162">
        <f>O849*H849</f>
        <v>0</v>
      </c>
      <c r="Q849" s="162">
        <v>3.8500000000000001E-3</v>
      </c>
      <c r="R849" s="162">
        <f>Q849*H849</f>
        <v>3.9116000000000005E-2</v>
      </c>
      <c r="S849" s="162">
        <v>0</v>
      </c>
      <c r="T849" s="163">
        <f>S849*H849</f>
        <v>0</v>
      </c>
      <c r="U849" s="33"/>
      <c r="V849" s="33"/>
      <c r="W849" s="33"/>
      <c r="X849" s="33"/>
      <c r="Y849" s="33"/>
      <c r="Z849" s="33"/>
      <c r="AA849" s="33"/>
      <c r="AB849" s="33"/>
      <c r="AC849" s="33"/>
      <c r="AD849" s="33"/>
      <c r="AE849" s="33"/>
      <c r="AR849" s="164" t="s">
        <v>276</v>
      </c>
      <c r="AT849" s="164" t="s">
        <v>189</v>
      </c>
      <c r="AU849" s="164" t="s">
        <v>90</v>
      </c>
      <c r="AY849" s="18" t="s">
        <v>187</v>
      </c>
      <c r="BE849" s="165">
        <f>IF(N849="základná",J849,0)</f>
        <v>0</v>
      </c>
      <c r="BF849" s="165">
        <f>IF(N849="znížená",J849,0)</f>
        <v>0</v>
      </c>
      <c r="BG849" s="165">
        <f>IF(N849="zákl. prenesená",J849,0)</f>
        <v>0</v>
      </c>
      <c r="BH849" s="165">
        <f>IF(N849="zníž. prenesená",J849,0)</f>
        <v>0</v>
      </c>
      <c r="BI849" s="165">
        <f>IF(N849="nulová",J849,0)</f>
        <v>0</v>
      </c>
      <c r="BJ849" s="18" t="s">
        <v>90</v>
      </c>
      <c r="BK849" s="166">
        <f>ROUND(I849*H849,3)</f>
        <v>0</v>
      </c>
      <c r="BL849" s="18" t="s">
        <v>276</v>
      </c>
      <c r="BM849" s="164" t="s">
        <v>1215</v>
      </c>
    </row>
    <row r="850" spans="1:65" s="13" customFormat="1" ht="11.25">
      <c r="B850" s="167"/>
      <c r="D850" s="168" t="s">
        <v>195</v>
      </c>
      <c r="E850" s="169" t="s">
        <v>1</v>
      </c>
      <c r="F850" s="170" t="s">
        <v>1216</v>
      </c>
      <c r="H850" s="169" t="s">
        <v>1</v>
      </c>
      <c r="I850" s="171"/>
      <c r="L850" s="167"/>
      <c r="M850" s="172"/>
      <c r="N850" s="173"/>
      <c r="O850" s="173"/>
      <c r="P850" s="173"/>
      <c r="Q850" s="173"/>
      <c r="R850" s="173"/>
      <c r="S850" s="173"/>
      <c r="T850" s="174"/>
      <c r="AT850" s="169" t="s">
        <v>195</v>
      </c>
      <c r="AU850" s="169" t="s">
        <v>90</v>
      </c>
      <c r="AV850" s="13" t="s">
        <v>83</v>
      </c>
      <c r="AW850" s="13" t="s">
        <v>30</v>
      </c>
      <c r="AX850" s="13" t="s">
        <v>75</v>
      </c>
      <c r="AY850" s="169" t="s">
        <v>187</v>
      </c>
    </row>
    <row r="851" spans="1:65" s="14" customFormat="1" ht="11.25">
      <c r="B851" s="175"/>
      <c r="D851" s="168" t="s">
        <v>195</v>
      </c>
      <c r="E851" s="176" t="s">
        <v>1</v>
      </c>
      <c r="F851" s="177" t="s">
        <v>1217</v>
      </c>
      <c r="H851" s="178">
        <v>10.16</v>
      </c>
      <c r="I851" s="179"/>
      <c r="L851" s="175"/>
      <c r="M851" s="180"/>
      <c r="N851" s="181"/>
      <c r="O851" s="181"/>
      <c r="P851" s="181"/>
      <c r="Q851" s="181"/>
      <c r="R851" s="181"/>
      <c r="S851" s="181"/>
      <c r="T851" s="182"/>
      <c r="AT851" s="176" t="s">
        <v>195</v>
      </c>
      <c r="AU851" s="176" t="s">
        <v>90</v>
      </c>
      <c r="AV851" s="14" t="s">
        <v>90</v>
      </c>
      <c r="AW851" s="14" t="s">
        <v>30</v>
      </c>
      <c r="AX851" s="14" t="s">
        <v>83</v>
      </c>
      <c r="AY851" s="176" t="s">
        <v>187</v>
      </c>
    </row>
    <row r="852" spans="1:65" s="2" customFormat="1" ht="24.2" customHeight="1">
      <c r="A852" s="33"/>
      <c r="B852" s="152"/>
      <c r="C852" s="153" t="s">
        <v>1218</v>
      </c>
      <c r="D852" s="153" t="s">
        <v>189</v>
      </c>
      <c r="E852" s="154" t="s">
        <v>1219</v>
      </c>
      <c r="F852" s="155" t="s">
        <v>1220</v>
      </c>
      <c r="G852" s="156" t="s">
        <v>192</v>
      </c>
      <c r="H852" s="157">
        <v>417.33499999999998</v>
      </c>
      <c r="I852" s="158"/>
      <c r="J852" s="157">
        <f>ROUND(I852*H852,3)</f>
        <v>0</v>
      </c>
      <c r="K852" s="159"/>
      <c r="L852" s="34"/>
      <c r="M852" s="160" t="s">
        <v>1</v>
      </c>
      <c r="N852" s="161" t="s">
        <v>41</v>
      </c>
      <c r="O852" s="62"/>
      <c r="P852" s="162">
        <f>O852*H852</f>
        <v>0</v>
      </c>
      <c r="Q852" s="162">
        <v>2.4000000000000001E-4</v>
      </c>
      <c r="R852" s="162">
        <f>Q852*H852</f>
        <v>0.1001604</v>
      </c>
      <c r="S852" s="162">
        <v>0</v>
      </c>
      <c r="T852" s="163">
        <f>S852*H852</f>
        <v>0</v>
      </c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  <c r="AE852" s="33"/>
      <c r="AR852" s="164" t="s">
        <v>276</v>
      </c>
      <c r="AT852" s="164" t="s">
        <v>189</v>
      </c>
      <c r="AU852" s="164" t="s">
        <v>90</v>
      </c>
      <c r="AY852" s="18" t="s">
        <v>187</v>
      </c>
      <c r="BE852" s="165">
        <f>IF(N852="základná",J852,0)</f>
        <v>0</v>
      </c>
      <c r="BF852" s="165">
        <f>IF(N852="znížená",J852,0)</f>
        <v>0</v>
      </c>
      <c r="BG852" s="165">
        <f>IF(N852="zákl. prenesená",J852,0)</f>
        <v>0</v>
      </c>
      <c r="BH852" s="165">
        <f>IF(N852="zníž. prenesená",J852,0)</f>
        <v>0</v>
      </c>
      <c r="BI852" s="165">
        <f>IF(N852="nulová",J852,0)</f>
        <v>0</v>
      </c>
      <c r="BJ852" s="18" t="s">
        <v>90</v>
      </c>
      <c r="BK852" s="166">
        <f>ROUND(I852*H852,3)</f>
        <v>0</v>
      </c>
      <c r="BL852" s="18" t="s">
        <v>276</v>
      </c>
      <c r="BM852" s="164" t="s">
        <v>1221</v>
      </c>
    </row>
    <row r="853" spans="1:65" s="14" customFormat="1" ht="11.25">
      <c r="B853" s="175"/>
      <c r="D853" s="168" t="s">
        <v>195</v>
      </c>
      <c r="E853" s="176" t="s">
        <v>1</v>
      </c>
      <c r="F853" s="177" t="s">
        <v>118</v>
      </c>
      <c r="H853" s="178">
        <v>417.33499999999998</v>
      </c>
      <c r="I853" s="179"/>
      <c r="L853" s="175"/>
      <c r="M853" s="180"/>
      <c r="N853" s="181"/>
      <c r="O853" s="181"/>
      <c r="P853" s="181"/>
      <c r="Q853" s="181"/>
      <c r="R853" s="181"/>
      <c r="S853" s="181"/>
      <c r="T853" s="182"/>
      <c r="AT853" s="176" t="s">
        <v>195</v>
      </c>
      <c r="AU853" s="176" t="s">
        <v>90</v>
      </c>
      <c r="AV853" s="14" t="s">
        <v>90</v>
      </c>
      <c r="AW853" s="14" t="s">
        <v>30</v>
      </c>
      <c r="AX853" s="14" t="s">
        <v>83</v>
      </c>
      <c r="AY853" s="176" t="s">
        <v>187</v>
      </c>
    </row>
    <row r="854" spans="1:65" s="2" customFormat="1" ht="24.2" customHeight="1">
      <c r="A854" s="33"/>
      <c r="B854" s="152"/>
      <c r="C854" s="153" t="s">
        <v>1222</v>
      </c>
      <c r="D854" s="153" t="s">
        <v>189</v>
      </c>
      <c r="E854" s="154" t="s">
        <v>1223</v>
      </c>
      <c r="F854" s="155" t="s">
        <v>1224</v>
      </c>
      <c r="G854" s="156" t="s">
        <v>887</v>
      </c>
      <c r="H854" s="158"/>
      <c r="I854" s="158"/>
      <c r="J854" s="157">
        <f>ROUND(I854*H854,3)</f>
        <v>0</v>
      </c>
      <c r="K854" s="159"/>
      <c r="L854" s="34"/>
      <c r="M854" s="160" t="s">
        <v>1</v>
      </c>
      <c r="N854" s="161" t="s">
        <v>41</v>
      </c>
      <c r="O854" s="62"/>
      <c r="P854" s="162">
        <f>O854*H854</f>
        <v>0</v>
      </c>
      <c r="Q854" s="162">
        <v>0</v>
      </c>
      <c r="R854" s="162">
        <f>Q854*H854</f>
        <v>0</v>
      </c>
      <c r="S854" s="162">
        <v>0</v>
      </c>
      <c r="T854" s="163">
        <f>S854*H854</f>
        <v>0</v>
      </c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  <c r="AE854" s="33"/>
      <c r="AR854" s="164" t="s">
        <v>276</v>
      </c>
      <c r="AT854" s="164" t="s">
        <v>189</v>
      </c>
      <c r="AU854" s="164" t="s">
        <v>90</v>
      </c>
      <c r="AY854" s="18" t="s">
        <v>187</v>
      </c>
      <c r="BE854" s="165">
        <f>IF(N854="základná",J854,0)</f>
        <v>0</v>
      </c>
      <c r="BF854" s="165">
        <f>IF(N854="znížená",J854,0)</f>
        <v>0</v>
      </c>
      <c r="BG854" s="165">
        <f>IF(N854="zákl. prenesená",J854,0)</f>
        <v>0</v>
      </c>
      <c r="BH854" s="165">
        <f>IF(N854="zníž. prenesená",J854,0)</f>
        <v>0</v>
      </c>
      <c r="BI854" s="165">
        <f>IF(N854="nulová",J854,0)</f>
        <v>0</v>
      </c>
      <c r="BJ854" s="18" t="s">
        <v>90</v>
      </c>
      <c r="BK854" s="166">
        <f>ROUND(I854*H854,3)</f>
        <v>0</v>
      </c>
      <c r="BL854" s="18" t="s">
        <v>276</v>
      </c>
      <c r="BM854" s="164" t="s">
        <v>1225</v>
      </c>
    </row>
    <row r="855" spans="1:65" s="12" customFormat="1" ht="22.9" customHeight="1">
      <c r="B855" s="139"/>
      <c r="D855" s="140" t="s">
        <v>74</v>
      </c>
      <c r="E855" s="150" t="s">
        <v>1226</v>
      </c>
      <c r="F855" s="150" t="s">
        <v>1227</v>
      </c>
      <c r="I855" s="142"/>
      <c r="J855" s="151">
        <f>BK855</f>
        <v>0</v>
      </c>
      <c r="L855" s="139"/>
      <c r="M855" s="144"/>
      <c r="N855" s="145"/>
      <c r="O855" s="145"/>
      <c r="P855" s="146">
        <f>SUM(P856:P878)</f>
        <v>0</v>
      </c>
      <c r="Q855" s="145"/>
      <c r="R855" s="146">
        <f>SUM(R856:R878)</f>
        <v>5.5106099999999998E-2</v>
      </c>
      <c r="S855" s="145"/>
      <c r="T855" s="147">
        <f>SUM(T856:T878)</f>
        <v>9.4999999999999998E-3</v>
      </c>
      <c r="AR855" s="140" t="s">
        <v>90</v>
      </c>
      <c r="AT855" s="148" t="s">
        <v>74</v>
      </c>
      <c r="AU855" s="148" t="s">
        <v>83</v>
      </c>
      <c r="AY855" s="140" t="s">
        <v>187</v>
      </c>
      <c r="BK855" s="149">
        <f>SUM(BK856:BK878)</f>
        <v>0</v>
      </c>
    </row>
    <row r="856" spans="1:65" s="2" customFormat="1" ht="24.2" customHeight="1">
      <c r="A856" s="33"/>
      <c r="B856" s="152"/>
      <c r="C856" s="153" t="s">
        <v>1228</v>
      </c>
      <c r="D856" s="153" t="s">
        <v>189</v>
      </c>
      <c r="E856" s="154" t="s">
        <v>1229</v>
      </c>
      <c r="F856" s="155" t="s">
        <v>1230</v>
      </c>
      <c r="G856" s="156" t="s">
        <v>524</v>
      </c>
      <c r="H856" s="157">
        <v>5</v>
      </c>
      <c r="I856" s="158"/>
      <c r="J856" s="157">
        <f>ROUND(I856*H856,3)</f>
        <v>0</v>
      </c>
      <c r="K856" s="159"/>
      <c r="L856" s="34"/>
      <c r="M856" s="160" t="s">
        <v>1</v>
      </c>
      <c r="N856" s="161" t="s">
        <v>41</v>
      </c>
      <c r="O856" s="62"/>
      <c r="P856" s="162">
        <f>O856*H856</f>
        <v>0</v>
      </c>
      <c r="Q856" s="162">
        <v>0</v>
      </c>
      <c r="R856" s="162">
        <f>Q856*H856</f>
        <v>0</v>
      </c>
      <c r="S856" s="162">
        <v>1.9E-3</v>
      </c>
      <c r="T856" s="163">
        <f>S856*H856</f>
        <v>9.4999999999999998E-3</v>
      </c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R856" s="164" t="s">
        <v>276</v>
      </c>
      <c r="AT856" s="164" t="s">
        <v>189</v>
      </c>
      <c r="AU856" s="164" t="s">
        <v>90</v>
      </c>
      <c r="AY856" s="18" t="s">
        <v>187</v>
      </c>
      <c r="BE856" s="165">
        <f>IF(N856="základná",J856,0)</f>
        <v>0</v>
      </c>
      <c r="BF856" s="165">
        <f>IF(N856="znížená",J856,0)</f>
        <v>0</v>
      </c>
      <c r="BG856" s="165">
        <f>IF(N856="zákl. prenesená",J856,0)</f>
        <v>0</v>
      </c>
      <c r="BH856" s="165">
        <f>IF(N856="zníž. prenesená",J856,0)</f>
        <v>0</v>
      </c>
      <c r="BI856" s="165">
        <f>IF(N856="nulová",J856,0)</f>
        <v>0</v>
      </c>
      <c r="BJ856" s="18" t="s">
        <v>90</v>
      </c>
      <c r="BK856" s="166">
        <f>ROUND(I856*H856,3)</f>
        <v>0</v>
      </c>
      <c r="BL856" s="18" t="s">
        <v>276</v>
      </c>
      <c r="BM856" s="164" t="s">
        <v>1231</v>
      </c>
    </row>
    <row r="857" spans="1:65" s="14" customFormat="1" ht="11.25">
      <c r="B857" s="175"/>
      <c r="D857" s="168" t="s">
        <v>195</v>
      </c>
      <c r="E857" s="176" t="s">
        <v>1</v>
      </c>
      <c r="F857" s="177" t="s">
        <v>1232</v>
      </c>
      <c r="H857" s="178">
        <v>5</v>
      </c>
      <c r="I857" s="179"/>
      <c r="L857" s="175"/>
      <c r="M857" s="180"/>
      <c r="N857" s="181"/>
      <c r="O857" s="181"/>
      <c r="P857" s="181"/>
      <c r="Q857" s="181"/>
      <c r="R857" s="181"/>
      <c r="S857" s="181"/>
      <c r="T857" s="182"/>
      <c r="AT857" s="176" t="s">
        <v>195</v>
      </c>
      <c r="AU857" s="176" t="s">
        <v>90</v>
      </c>
      <c r="AV857" s="14" t="s">
        <v>90</v>
      </c>
      <c r="AW857" s="14" t="s">
        <v>30</v>
      </c>
      <c r="AX857" s="14" t="s">
        <v>83</v>
      </c>
      <c r="AY857" s="176" t="s">
        <v>187</v>
      </c>
    </row>
    <row r="858" spans="1:65" s="2" customFormat="1" ht="24.2" customHeight="1">
      <c r="A858" s="33"/>
      <c r="B858" s="152"/>
      <c r="C858" s="153" t="s">
        <v>1233</v>
      </c>
      <c r="D858" s="153" t="s">
        <v>189</v>
      </c>
      <c r="E858" s="154" t="s">
        <v>1234</v>
      </c>
      <c r="F858" s="155" t="s">
        <v>1235</v>
      </c>
      <c r="G858" s="156" t="s">
        <v>524</v>
      </c>
      <c r="H858" s="157">
        <v>12.24</v>
      </c>
      <c r="I858" s="158"/>
      <c r="J858" s="157">
        <f>ROUND(I858*H858,3)</f>
        <v>0</v>
      </c>
      <c r="K858" s="159"/>
      <c r="L858" s="34"/>
      <c r="M858" s="160" t="s">
        <v>1</v>
      </c>
      <c r="N858" s="161" t="s">
        <v>41</v>
      </c>
      <c r="O858" s="62"/>
      <c r="P858" s="162">
        <f>O858*H858</f>
        <v>0</v>
      </c>
      <c r="Q858" s="162">
        <v>2.1000000000000001E-4</v>
      </c>
      <c r="R858" s="162">
        <f>Q858*H858</f>
        <v>2.5704E-3</v>
      </c>
      <c r="S858" s="162">
        <v>0</v>
      </c>
      <c r="T858" s="163">
        <f>S858*H858</f>
        <v>0</v>
      </c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  <c r="AR858" s="164" t="s">
        <v>276</v>
      </c>
      <c r="AT858" s="164" t="s">
        <v>189</v>
      </c>
      <c r="AU858" s="164" t="s">
        <v>90</v>
      </c>
      <c r="AY858" s="18" t="s">
        <v>187</v>
      </c>
      <c r="BE858" s="165">
        <f>IF(N858="základná",J858,0)</f>
        <v>0</v>
      </c>
      <c r="BF858" s="165">
        <f>IF(N858="znížená",J858,0)</f>
        <v>0</v>
      </c>
      <c r="BG858" s="165">
        <f>IF(N858="zákl. prenesená",J858,0)</f>
        <v>0</v>
      </c>
      <c r="BH858" s="165">
        <f>IF(N858="zníž. prenesená",J858,0)</f>
        <v>0</v>
      </c>
      <c r="BI858" s="165">
        <f>IF(N858="nulová",J858,0)</f>
        <v>0</v>
      </c>
      <c r="BJ858" s="18" t="s">
        <v>90</v>
      </c>
      <c r="BK858" s="166">
        <f>ROUND(I858*H858,3)</f>
        <v>0</v>
      </c>
      <c r="BL858" s="18" t="s">
        <v>276</v>
      </c>
      <c r="BM858" s="164" t="s">
        <v>1236</v>
      </c>
    </row>
    <row r="859" spans="1:65" s="14" customFormat="1" ht="11.25">
      <c r="B859" s="175"/>
      <c r="D859" s="168" t="s">
        <v>195</v>
      </c>
      <c r="E859" s="176" t="s">
        <v>1</v>
      </c>
      <c r="F859" s="177" t="s">
        <v>1237</v>
      </c>
      <c r="H859" s="178">
        <v>2.76</v>
      </c>
      <c r="I859" s="179"/>
      <c r="L859" s="175"/>
      <c r="M859" s="180"/>
      <c r="N859" s="181"/>
      <c r="O859" s="181"/>
      <c r="P859" s="181"/>
      <c r="Q859" s="181"/>
      <c r="R859" s="181"/>
      <c r="S859" s="181"/>
      <c r="T859" s="182"/>
      <c r="AT859" s="176" t="s">
        <v>195</v>
      </c>
      <c r="AU859" s="176" t="s">
        <v>90</v>
      </c>
      <c r="AV859" s="14" t="s">
        <v>90</v>
      </c>
      <c r="AW859" s="14" t="s">
        <v>30</v>
      </c>
      <c r="AX859" s="14" t="s">
        <v>75</v>
      </c>
      <c r="AY859" s="176" t="s">
        <v>187</v>
      </c>
    </row>
    <row r="860" spans="1:65" s="14" customFormat="1" ht="11.25">
      <c r="B860" s="175"/>
      <c r="D860" s="168" t="s">
        <v>195</v>
      </c>
      <c r="E860" s="176" t="s">
        <v>1</v>
      </c>
      <c r="F860" s="177" t="s">
        <v>1238</v>
      </c>
      <c r="H860" s="178">
        <v>9.48</v>
      </c>
      <c r="I860" s="179"/>
      <c r="L860" s="175"/>
      <c r="M860" s="180"/>
      <c r="N860" s="181"/>
      <c r="O860" s="181"/>
      <c r="P860" s="181"/>
      <c r="Q860" s="181"/>
      <c r="R860" s="181"/>
      <c r="S860" s="181"/>
      <c r="T860" s="182"/>
      <c r="AT860" s="176" t="s">
        <v>195</v>
      </c>
      <c r="AU860" s="176" t="s">
        <v>90</v>
      </c>
      <c r="AV860" s="14" t="s">
        <v>90</v>
      </c>
      <c r="AW860" s="14" t="s">
        <v>30</v>
      </c>
      <c r="AX860" s="14" t="s">
        <v>75</v>
      </c>
      <c r="AY860" s="176" t="s">
        <v>187</v>
      </c>
    </row>
    <row r="861" spans="1:65" s="15" customFormat="1" ht="11.25">
      <c r="B861" s="183"/>
      <c r="D861" s="168" t="s">
        <v>195</v>
      </c>
      <c r="E861" s="184" t="s">
        <v>1</v>
      </c>
      <c r="F861" s="185" t="s">
        <v>231</v>
      </c>
      <c r="H861" s="186">
        <v>12.24</v>
      </c>
      <c r="I861" s="187"/>
      <c r="L861" s="183"/>
      <c r="M861" s="188"/>
      <c r="N861" s="189"/>
      <c r="O861" s="189"/>
      <c r="P861" s="189"/>
      <c r="Q861" s="189"/>
      <c r="R861" s="189"/>
      <c r="S861" s="189"/>
      <c r="T861" s="190"/>
      <c r="AT861" s="184" t="s">
        <v>195</v>
      </c>
      <c r="AU861" s="184" t="s">
        <v>90</v>
      </c>
      <c r="AV861" s="15" t="s">
        <v>193</v>
      </c>
      <c r="AW861" s="15" t="s">
        <v>30</v>
      </c>
      <c r="AX861" s="15" t="s">
        <v>83</v>
      </c>
      <c r="AY861" s="184" t="s">
        <v>187</v>
      </c>
    </row>
    <row r="862" spans="1:65" s="2" customFormat="1" ht="37.9" customHeight="1">
      <c r="A862" s="33"/>
      <c r="B862" s="152"/>
      <c r="C862" s="199" t="s">
        <v>1239</v>
      </c>
      <c r="D862" s="199" t="s">
        <v>529</v>
      </c>
      <c r="E862" s="200" t="s">
        <v>1240</v>
      </c>
      <c r="F862" s="201" t="s">
        <v>1241</v>
      </c>
      <c r="G862" s="202" t="s">
        <v>524</v>
      </c>
      <c r="H862" s="203">
        <v>12.852</v>
      </c>
      <c r="I862" s="204"/>
      <c r="J862" s="203">
        <f>ROUND(I862*H862,3)</f>
        <v>0</v>
      </c>
      <c r="K862" s="205"/>
      <c r="L862" s="206"/>
      <c r="M862" s="207" t="s">
        <v>1</v>
      </c>
      <c r="N862" s="208" t="s">
        <v>41</v>
      </c>
      <c r="O862" s="62"/>
      <c r="P862" s="162">
        <f>O862*H862</f>
        <v>0</v>
      </c>
      <c r="Q862" s="162">
        <v>1E-4</v>
      </c>
      <c r="R862" s="162">
        <f>Q862*H862</f>
        <v>1.2852E-3</v>
      </c>
      <c r="S862" s="162">
        <v>0</v>
      </c>
      <c r="T862" s="163">
        <f>S862*H862</f>
        <v>0</v>
      </c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R862" s="164" t="s">
        <v>365</v>
      </c>
      <c r="AT862" s="164" t="s">
        <v>529</v>
      </c>
      <c r="AU862" s="164" t="s">
        <v>90</v>
      </c>
      <c r="AY862" s="18" t="s">
        <v>187</v>
      </c>
      <c r="BE862" s="165">
        <f>IF(N862="základná",J862,0)</f>
        <v>0</v>
      </c>
      <c r="BF862" s="165">
        <f>IF(N862="znížená",J862,0)</f>
        <v>0</v>
      </c>
      <c r="BG862" s="165">
        <f>IF(N862="zákl. prenesená",J862,0)</f>
        <v>0</v>
      </c>
      <c r="BH862" s="165">
        <f>IF(N862="zníž. prenesená",J862,0)</f>
        <v>0</v>
      </c>
      <c r="BI862" s="165">
        <f>IF(N862="nulová",J862,0)</f>
        <v>0</v>
      </c>
      <c r="BJ862" s="18" t="s">
        <v>90</v>
      </c>
      <c r="BK862" s="166">
        <f>ROUND(I862*H862,3)</f>
        <v>0</v>
      </c>
      <c r="BL862" s="18" t="s">
        <v>276</v>
      </c>
      <c r="BM862" s="164" t="s">
        <v>1242</v>
      </c>
    </row>
    <row r="863" spans="1:65" s="2" customFormat="1" ht="37.9" customHeight="1">
      <c r="A863" s="33"/>
      <c r="B863" s="152"/>
      <c r="C863" s="199" t="s">
        <v>1243</v>
      </c>
      <c r="D863" s="199" t="s">
        <v>529</v>
      </c>
      <c r="E863" s="200" t="s">
        <v>1244</v>
      </c>
      <c r="F863" s="201" t="s">
        <v>1245</v>
      </c>
      <c r="G863" s="202" t="s">
        <v>524</v>
      </c>
      <c r="H863" s="203">
        <v>12.852</v>
      </c>
      <c r="I863" s="204"/>
      <c r="J863" s="203">
        <f>ROUND(I863*H863,3)</f>
        <v>0</v>
      </c>
      <c r="K863" s="205"/>
      <c r="L863" s="206"/>
      <c r="M863" s="207" t="s">
        <v>1</v>
      </c>
      <c r="N863" s="208" t="s">
        <v>41</v>
      </c>
      <c r="O863" s="62"/>
      <c r="P863" s="162">
        <f>O863*H863</f>
        <v>0</v>
      </c>
      <c r="Q863" s="162">
        <v>1E-4</v>
      </c>
      <c r="R863" s="162">
        <f>Q863*H863</f>
        <v>1.2852E-3</v>
      </c>
      <c r="S863" s="162">
        <v>0</v>
      </c>
      <c r="T863" s="163">
        <f>S863*H863</f>
        <v>0</v>
      </c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  <c r="AE863" s="33"/>
      <c r="AR863" s="164" t="s">
        <v>365</v>
      </c>
      <c r="AT863" s="164" t="s">
        <v>529</v>
      </c>
      <c r="AU863" s="164" t="s">
        <v>90</v>
      </c>
      <c r="AY863" s="18" t="s">
        <v>187</v>
      </c>
      <c r="BE863" s="165">
        <f>IF(N863="základná",J863,0)</f>
        <v>0</v>
      </c>
      <c r="BF863" s="165">
        <f>IF(N863="znížená",J863,0)</f>
        <v>0</v>
      </c>
      <c r="BG863" s="165">
        <f>IF(N863="zákl. prenesená",J863,0)</f>
        <v>0</v>
      </c>
      <c r="BH863" s="165">
        <f>IF(N863="zníž. prenesená",J863,0)</f>
        <v>0</v>
      </c>
      <c r="BI863" s="165">
        <f>IF(N863="nulová",J863,0)</f>
        <v>0</v>
      </c>
      <c r="BJ863" s="18" t="s">
        <v>90</v>
      </c>
      <c r="BK863" s="166">
        <f>ROUND(I863*H863,3)</f>
        <v>0</v>
      </c>
      <c r="BL863" s="18" t="s">
        <v>276</v>
      </c>
      <c r="BM863" s="164" t="s">
        <v>1246</v>
      </c>
    </row>
    <row r="864" spans="1:65" s="2" customFormat="1" ht="33" customHeight="1">
      <c r="A864" s="33"/>
      <c r="B864" s="152"/>
      <c r="C864" s="199" t="s">
        <v>1247</v>
      </c>
      <c r="D864" s="199" t="s">
        <v>529</v>
      </c>
      <c r="E864" s="200" t="s">
        <v>1248</v>
      </c>
      <c r="F864" s="201" t="s">
        <v>1249</v>
      </c>
      <c r="G864" s="202" t="s">
        <v>240</v>
      </c>
      <c r="H864" s="203">
        <v>1</v>
      </c>
      <c r="I864" s="204"/>
      <c r="J864" s="203">
        <f>ROUND(I864*H864,3)</f>
        <v>0</v>
      </c>
      <c r="K864" s="205"/>
      <c r="L864" s="206"/>
      <c r="M864" s="207" t="s">
        <v>1</v>
      </c>
      <c r="N864" s="208" t="s">
        <v>41</v>
      </c>
      <c r="O864" s="62"/>
      <c r="P864" s="162">
        <f>O864*H864</f>
        <v>0</v>
      </c>
      <c r="Q864" s="162">
        <v>2.1999999999999999E-2</v>
      </c>
      <c r="R864" s="162">
        <f>Q864*H864</f>
        <v>2.1999999999999999E-2</v>
      </c>
      <c r="S864" s="162">
        <v>0</v>
      </c>
      <c r="T864" s="163">
        <f>S864*H864</f>
        <v>0</v>
      </c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  <c r="AE864" s="33"/>
      <c r="AR864" s="164" t="s">
        <v>365</v>
      </c>
      <c r="AT864" s="164" t="s">
        <v>529</v>
      </c>
      <c r="AU864" s="164" t="s">
        <v>90</v>
      </c>
      <c r="AY864" s="18" t="s">
        <v>187</v>
      </c>
      <c r="BE864" s="165">
        <f>IF(N864="základná",J864,0)</f>
        <v>0</v>
      </c>
      <c r="BF864" s="165">
        <f>IF(N864="znížená",J864,0)</f>
        <v>0</v>
      </c>
      <c r="BG864" s="165">
        <f>IF(N864="zákl. prenesená",J864,0)</f>
        <v>0</v>
      </c>
      <c r="BH864" s="165">
        <f>IF(N864="zníž. prenesená",J864,0)</f>
        <v>0</v>
      </c>
      <c r="BI864" s="165">
        <f>IF(N864="nulová",J864,0)</f>
        <v>0</v>
      </c>
      <c r="BJ864" s="18" t="s">
        <v>90</v>
      </c>
      <c r="BK864" s="166">
        <f>ROUND(I864*H864,3)</f>
        <v>0</v>
      </c>
      <c r="BL864" s="18" t="s">
        <v>276</v>
      </c>
      <c r="BM864" s="164" t="s">
        <v>1250</v>
      </c>
    </row>
    <row r="865" spans="1:65" s="14" customFormat="1" ht="11.25">
      <c r="B865" s="175"/>
      <c r="D865" s="168" t="s">
        <v>195</v>
      </c>
      <c r="E865" s="176" t="s">
        <v>1</v>
      </c>
      <c r="F865" s="177" t="s">
        <v>83</v>
      </c>
      <c r="H865" s="178">
        <v>1</v>
      </c>
      <c r="I865" s="179"/>
      <c r="L865" s="175"/>
      <c r="M865" s="180"/>
      <c r="N865" s="181"/>
      <c r="O865" s="181"/>
      <c r="P865" s="181"/>
      <c r="Q865" s="181"/>
      <c r="R865" s="181"/>
      <c r="S865" s="181"/>
      <c r="T865" s="182"/>
      <c r="AT865" s="176" t="s">
        <v>195</v>
      </c>
      <c r="AU865" s="176" t="s">
        <v>90</v>
      </c>
      <c r="AV865" s="14" t="s">
        <v>90</v>
      </c>
      <c r="AW865" s="14" t="s">
        <v>30</v>
      </c>
      <c r="AX865" s="14" t="s">
        <v>83</v>
      </c>
      <c r="AY865" s="176" t="s">
        <v>187</v>
      </c>
    </row>
    <row r="866" spans="1:65" s="2" customFormat="1" ht="37.9" customHeight="1">
      <c r="A866" s="33"/>
      <c r="B866" s="152"/>
      <c r="C866" s="199" t="s">
        <v>1251</v>
      </c>
      <c r="D866" s="199" t="s">
        <v>529</v>
      </c>
      <c r="E866" s="200" t="s">
        <v>1252</v>
      </c>
      <c r="F866" s="201" t="s">
        <v>1253</v>
      </c>
      <c r="G866" s="202" t="s">
        <v>240</v>
      </c>
      <c r="H866" s="203">
        <v>1</v>
      </c>
      <c r="I866" s="204"/>
      <c r="J866" s="203">
        <f>ROUND(I866*H866,3)</f>
        <v>0</v>
      </c>
      <c r="K866" s="205"/>
      <c r="L866" s="206"/>
      <c r="M866" s="207" t="s">
        <v>1</v>
      </c>
      <c r="N866" s="208" t="s">
        <v>41</v>
      </c>
      <c r="O866" s="62"/>
      <c r="P866" s="162">
        <f>O866*H866</f>
        <v>0</v>
      </c>
      <c r="Q866" s="162">
        <v>2.1999999999999999E-2</v>
      </c>
      <c r="R866" s="162">
        <f>Q866*H866</f>
        <v>2.1999999999999999E-2</v>
      </c>
      <c r="S866" s="162">
        <v>0</v>
      </c>
      <c r="T866" s="163">
        <f>S866*H866</f>
        <v>0</v>
      </c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  <c r="AE866" s="33"/>
      <c r="AR866" s="164" t="s">
        <v>365</v>
      </c>
      <c r="AT866" s="164" t="s">
        <v>529</v>
      </c>
      <c r="AU866" s="164" t="s">
        <v>90</v>
      </c>
      <c r="AY866" s="18" t="s">
        <v>187</v>
      </c>
      <c r="BE866" s="165">
        <f>IF(N866="základná",J866,0)</f>
        <v>0</v>
      </c>
      <c r="BF866" s="165">
        <f>IF(N866="znížená",J866,0)</f>
        <v>0</v>
      </c>
      <c r="BG866" s="165">
        <f>IF(N866="zákl. prenesená",J866,0)</f>
        <v>0</v>
      </c>
      <c r="BH866" s="165">
        <f>IF(N866="zníž. prenesená",J866,0)</f>
        <v>0</v>
      </c>
      <c r="BI866" s="165">
        <f>IF(N866="nulová",J866,0)</f>
        <v>0</v>
      </c>
      <c r="BJ866" s="18" t="s">
        <v>90</v>
      </c>
      <c r="BK866" s="166">
        <f>ROUND(I866*H866,3)</f>
        <v>0</v>
      </c>
      <c r="BL866" s="18" t="s">
        <v>276</v>
      </c>
      <c r="BM866" s="164" t="s">
        <v>1254</v>
      </c>
    </row>
    <row r="867" spans="1:65" s="14" customFormat="1" ht="11.25">
      <c r="B867" s="175"/>
      <c r="D867" s="168" t="s">
        <v>195</v>
      </c>
      <c r="E867" s="176" t="s">
        <v>1</v>
      </c>
      <c r="F867" s="177" t="s">
        <v>83</v>
      </c>
      <c r="H867" s="178">
        <v>1</v>
      </c>
      <c r="I867" s="179"/>
      <c r="L867" s="175"/>
      <c r="M867" s="180"/>
      <c r="N867" s="181"/>
      <c r="O867" s="181"/>
      <c r="P867" s="181"/>
      <c r="Q867" s="181"/>
      <c r="R867" s="181"/>
      <c r="S867" s="181"/>
      <c r="T867" s="182"/>
      <c r="AT867" s="176" t="s">
        <v>195</v>
      </c>
      <c r="AU867" s="176" t="s">
        <v>90</v>
      </c>
      <c r="AV867" s="14" t="s">
        <v>90</v>
      </c>
      <c r="AW867" s="14" t="s">
        <v>30</v>
      </c>
      <c r="AX867" s="14" t="s">
        <v>83</v>
      </c>
      <c r="AY867" s="176" t="s">
        <v>187</v>
      </c>
    </row>
    <row r="868" spans="1:65" s="2" customFormat="1" ht="21.75" customHeight="1">
      <c r="A868" s="33"/>
      <c r="B868" s="152"/>
      <c r="C868" s="153" t="s">
        <v>1255</v>
      </c>
      <c r="D868" s="153" t="s">
        <v>189</v>
      </c>
      <c r="E868" s="154" t="s">
        <v>1256</v>
      </c>
      <c r="F868" s="155" t="s">
        <v>1257</v>
      </c>
      <c r="G868" s="156" t="s">
        <v>524</v>
      </c>
      <c r="H868" s="157">
        <v>6.02</v>
      </c>
      <c r="I868" s="158"/>
      <c r="J868" s="157">
        <f>ROUND(I868*H868,3)</f>
        <v>0</v>
      </c>
      <c r="K868" s="159"/>
      <c r="L868" s="34"/>
      <c r="M868" s="160" t="s">
        <v>1</v>
      </c>
      <c r="N868" s="161" t="s">
        <v>41</v>
      </c>
      <c r="O868" s="62"/>
      <c r="P868" s="162">
        <f>O868*H868</f>
        <v>0</v>
      </c>
      <c r="Q868" s="162">
        <v>4.2000000000000002E-4</v>
      </c>
      <c r="R868" s="162">
        <f>Q868*H868</f>
        <v>2.5284000000000001E-3</v>
      </c>
      <c r="S868" s="162">
        <v>0</v>
      </c>
      <c r="T868" s="163">
        <f>S868*H868</f>
        <v>0</v>
      </c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R868" s="164" t="s">
        <v>276</v>
      </c>
      <c r="AT868" s="164" t="s">
        <v>189</v>
      </c>
      <c r="AU868" s="164" t="s">
        <v>90</v>
      </c>
      <c r="AY868" s="18" t="s">
        <v>187</v>
      </c>
      <c r="BE868" s="165">
        <f>IF(N868="základná",J868,0)</f>
        <v>0</v>
      </c>
      <c r="BF868" s="165">
        <f>IF(N868="znížená",J868,0)</f>
        <v>0</v>
      </c>
      <c r="BG868" s="165">
        <f>IF(N868="zákl. prenesená",J868,0)</f>
        <v>0</v>
      </c>
      <c r="BH868" s="165">
        <f>IF(N868="zníž. prenesená",J868,0)</f>
        <v>0</v>
      </c>
      <c r="BI868" s="165">
        <f>IF(N868="nulová",J868,0)</f>
        <v>0</v>
      </c>
      <c r="BJ868" s="18" t="s">
        <v>90</v>
      </c>
      <c r="BK868" s="166">
        <f>ROUND(I868*H868,3)</f>
        <v>0</v>
      </c>
      <c r="BL868" s="18" t="s">
        <v>276</v>
      </c>
      <c r="BM868" s="164" t="s">
        <v>1258</v>
      </c>
    </row>
    <row r="869" spans="1:65" s="14" customFormat="1" ht="11.25">
      <c r="B869" s="175"/>
      <c r="D869" s="168" t="s">
        <v>195</v>
      </c>
      <c r="E869" s="176" t="s">
        <v>1</v>
      </c>
      <c r="F869" s="177" t="s">
        <v>1259</v>
      </c>
      <c r="H869" s="178">
        <v>6.02</v>
      </c>
      <c r="I869" s="179"/>
      <c r="L869" s="175"/>
      <c r="M869" s="180"/>
      <c r="N869" s="181"/>
      <c r="O869" s="181"/>
      <c r="P869" s="181"/>
      <c r="Q869" s="181"/>
      <c r="R869" s="181"/>
      <c r="S869" s="181"/>
      <c r="T869" s="182"/>
      <c r="AT869" s="176" t="s">
        <v>195</v>
      </c>
      <c r="AU869" s="176" t="s">
        <v>90</v>
      </c>
      <c r="AV869" s="14" t="s">
        <v>90</v>
      </c>
      <c r="AW869" s="14" t="s">
        <v>30</v>
      </c>
      <c r="AX869" s="14" t="s">
        <v>83</v>
      </c>
      <c r="AY869" s="176" t="s">
        <v>187</v>
      </c>
    </row>
    <row r="870" spans="1:65" s="2" customFormat="1" ht="37.9" customHeight="1">
      <c r="A870" s="33"/>
      <c r="B870" s="152"/>
      <c r="C870" s="199" t="s">
        <v>1260</v>
      </c>
      <c r="D870" s="199" t="s">
        <v>529</v>
      </c>
      <c r="E870" s="200" t="s">
        <v>1261</v>
      </c>
      <c r="F870" s="201" t="s">
        <v>1262</v>
      </c>
      <c r="G870" s="202" t="s">
        <v>240</v>
      </c>
      <c r="H870" s="203">
        <v>1</v>
      </c>
      <c r="I870" s="204"/>
      <c r="J870" s="203">
        <f>ROUND(I870*H870,3)</f>
        <v>0</v>
      </c>
      <c r="K870" s="205"/>
      <c r="L870" s="206"/>
      <c r="M870" s="207" t="s">
        <v>1</v>
      </c>
      <c r="N870" s="208" t="s">
        <v>41</v>
      </c>
      <c r="O870" s="62"/>
      <c r="P870" s="162">
        <f>O870*H870</f>
        <v>0</v>
      </c>
      <c r="Q870" s="162">
        <v>0</v>
      </c>
      <c r="R870" s="162">
        <f>Q870*H870</f>
        <v>0</v>
      </c>
      <c r="S870" s="162">
        <v>0</v>
      </c>
      <c r="T870" s="163">
        <f>S870*H870</f>
        <v>0</v>
      </c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  <c r="AE870" s="33"/>
      <c r="AR870" s="164" t="s">
        <v>365</v>
      </c>
      <c r="AT870" s="164" t="s">
        <v>529</v>
      </c>
      <c r="AU870" s="164" t="s">
        <v>90</v>
      </c>
      <c r="AY870" s="18" t="s">
        <v>187</v>
      </c>
      <c r="BE870" s="165">
        <f>IF(N870="základná",J870,0)</f>
        <v>0</v>
      </c>
      <c r="BF870" s="165">
        <f>IF(N870="znížená",J870,0)</f>
        <v>0</v>
      </c>
      <c r="BG870" s="165">
        <f>IF(N870="zákl. prenesená",J870,0)</f>
        <v>0</v>
      </c>
      <c r="BH870" s="165">
        <f>IF(N870="zníž. prenesená",J870,0)</f>
        <v>0</v>
      </c>
      <c r="BI870" s="165">
        <f>IF(N870="nulová",J870,0)</f>
        <v>0</v>
      </c>
      <c r="BJ870" s="18" t="s">
        <v>90</v>
      </c>
      <c r="BK870" s="166">
        <f>ROUND(I870*H870,3)</f>
        <v>0</v>
      </c>
      <c r="BL870" s="18" t="s">
        <v>276</v>
      </c>
      <c r="BM870" s="164" t="s">
        <v>1263</v>
      </c>
    </row>
    <row r="871" spans="1:65" s="14" customFormat="1" ht="11.25">
      <c r="B871" s="175"/>
      <c r="D871" s="168" t="s">
        <v>195</v>
      </c>
      <c r="E871" s="176" t="s">
        <v>1</v>
      </c>
      <c r="F871" s="177" t="s">
        <v>83</v>
      </c>
      <c r="H871" s="178">
        <v>1</v>
      </c>
      <c r="I871" s="179"/>
      <c r="L871" s="175"/>
      <c r="M871" s="180"/>
      <c r="N871" s="181"/>
      <c r="O871" s="181"/>
      <c r="P871" s="181"/>
      <c r="Q871" s="181"/>
      <c r="R871" s="181"/>
      <c r="S871" s="181"/>
      <c r="T871" s="182"/>
      <c r="AT871" s="176" t="s">
        <v>195</v>
      </c>
      <c r="AU871" s="176" t="s">
        <v>90</v>
      </c>
      <c r="AV871" s="14" t="s">
        <v>90</v>
      </c>
      <c r="AW871" s="14" t="s">
        <v>30</v>
      </c>
      <c r="AX871" s="14" t="s">
        <v>83</v>
      </c>
      <c r="AY871" s="176" t="s">
        <v>187</v>
      </c>
    </row>
    <row r="872" spans="1:65" s="2" customFormat="1" ht="24.2" customHeight="1">
      <c r="A872" s="33"/>
      <c r="B872" s="152"/>
      <c r="C872" s="153" t="s">
        <v>1264</v>
      </c>
      <c r="D872" s="153" t="s">
        <v>189</v>
      </c>
      <c r="E872" s="154" t="s">
        <v>1265</v>
      </c>
      <c r="F872" s="155" t="s">
        <v>1266</v>
      </c>
      <c r="G872" s="156" t="s">
        <v>240</v>
      </c>
      <c r="H872" s="157">
        <v>1</v>
      </c>
      <c r="I872" s="158"/>
      <c r="J872" s="157">
        <f>ROUND(I872*H872,3)</f>
        <v>0</v>
      </c>
      <c r="K872" s="159"/>
      <c r="L872" s="34"/>
      <c r="M872" s="160" t="s">
        <v>1</v>
      </c>
      <c r="N872" s="161" t="s">
        <v>41</v>
      </c>
      <c r="O872" s="62"/>
      <c r="P872" s="162">
        <f>O872*H872</f>
        <v>0</v>
      </c>
      <c r="Q872" s="162">
        <v>0</v>
      </c>
      <c r="R872" s="162">
        <f>Q872*H872</f>
        <v>0</v>
      </c>
      <c r="S872" s="162">
        <v>0</v>
      </c>
      <c r="T872" s="163">
        <f>S872*H872</f>
        <v>0</v>
      </c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  <c r="AR872" s="164" t="s">
        <v>276</v>
      </c>
      <c r="AT872" s="164" t="s">
        <v>189</v>
      </c>
      <c r="AU872" s="164" t="s">
        <v>90</v>
      </c>
      <c r="AY872" s="18" t="s">
        <v>187</v>
      </c>
      <c r="BE872" s="165">
        <f>IF(N872="základná",J872,0)</f>
        <v>0</v>
      </c>
      <c r="BF872" s="165">
        <f>IF(N872="znížená",J872,0)</f>
        <v>0</v>
      </c>
      <c r="BG872" s="165">
        <f>IF(N872="zákl. prenesená",J872,0)</f>
        <v>0</v>
      </c>
      <c r="BH872" s="165">
        <f>IF(N872="zníž. prenesená",J872,0)</f>
        <v>0</v>
      </c>
      <c r="BI872" s="165">
        <f>IF(N872="nulová",J872,0)</f>
        <v>0</v>
      </c>
      <c r="BJ872" s="18" t="s">
        <v>90</v>
      </c>
      <c r="BK872" s="166">
        <f>ROUND(I872*H872,3)</f>
        <v>0</v>
      </c>
      <c r="BL872" s="18" t="s">
        <v>276</v>
      </c>
      <c r="BM872" s="164" t="s">
        <v>1267</v>
      </c>
    </row>
    <row r="873" spans="1:65" s="2" customFormat="1" ht="33" customHeight="1">
      <c r="A873" s="33"/>
      <c r="B873" s="152"/>
      <c r="C873" s="199" t="s">
        <v>1268</v>
      </c>
      <c r="D873" s="199" t="s">
        <v>529</v>
      </c>
      <c r="E873" s="200" t="s">
        <v>1269</v>
      </c>
      <c r="F873" s="201" t="s">
        <v>1270</v>
      </c>
      <c r="G873" s="202" t="s">
        <v>240</v>
      </c>
      <c r="H873" s="203">
        <v>1</v>
      </c>
      <c r="I873" s="204"/>
      <c r="J873" s="203">
        <f>ROUND(I873*H873,3)</f>
        <v>0</v>
      </c>
      <c r="K873" s="205"/>
      <c r="L873" s="206"/>
      <c r="M873" s="207" t="s">
        <v>1</v>
      </c>
      <c r="N873" s="208" t="s">
        <v>41</v>
      </c>
      <c r="O873" s="62"/>
      <c r="P873" s="162">
        <f>O873*H873</f>
        <v>0</v>
      </c>
      <c r="Q873" s="162">
        <v>1E-3</v>
      </c>
      <c r="R873" s="162">
        <f>Q873*H873</f>
        <v>1E-3</v>
      </c>
      <c r="S873" s="162">
        <v>0</v>
      </c>
      <c r="T873" s="163">
        <f>S873*H873</f>
        <v>0</v>
      </c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  <c r="AR873" s="164" t="s">
        <v>365</v>
      </c>
      <c r="AT873" s="164" t="s">
        <v>529</v>
      </c>
      <c r="AU873" s="164" t="s">
        <v>90</v>
      </c>
      <c r="AY873" s="18" t="s">
        <v>187</v>
      </c>
      <c r="BE873" s="165">
        <f>IF(N873="základná",J873,0)</f>
        <v>0</v>
      </c>
      <c r="BF873" s="165">
        <f>IF(N873="znížená",J873,0)</f>
        <v>0</v>
      </c>
      <c r="BG873" s="165">
        <f>IF(N873="zákl. prenesená",J873,0)</f>
        <v>0</v>
      </c>
      <c r="BH873" s="165">
        <f>IF(N873="zníž. prenesená",J873,0)</f>
        <v>0</v>
      </c>
      <c r="BI873" s="165">
        <f>IF(N873="nulová",J873,0)</f>
        <v>0</v>
      </c>
      <c r="BJ873" s="18" t="s">
        <v>90</v>
      </c>
      <c r="BK873" s="166">
        <f>ROUND(I873*H873,3)</f>
        <v>0</v>
      </c>
      <c r="BL873" s="18" t="s">
        <v>276</v>
      </c>
      <c r="BM873" s="164" t="s">
        <v>1271</v>
      </c>
    </row>
    <row r="874" spans="1:65" s="2" customFormat="1" ht="24.2" customHeight="1">
      <c r="A874" s="33"/>
      <c r="B874" s="152"/>
      <c r="C874" s="153" t="s">
        <v>1272</v>
      </c>
      <c r="D874" s="153" t="s">
        <v>189</v>
      </c>
      <c r="E874" s="154" t="s">
        <v>1273</v>
      </c>
      <c r="F874" s="155" t="s">
        <v>1274</v>
      </c>
      <c r="G874" s="156" t="s">
        <v>240</v>
      </c>
      <c r="H874" s="157">
        <v>2</v>
      </c>
      <c r="I874" s="158"/>
      <c r="J874" s="157">
        <f>ROUND(I874*H874,3)</f>
        <v>0</v>
      </c>
      <c r="K874" s="159"/>
      <c r="L874" s="34"/>
      <c r="M874" s="160" t="s">
        <v>1</v>
      </c>
      <c r="N874" s="161" t="s">
        <v>41</v>
      </c>
      <c r="O874" s="62"/>
      <c r="P874" s="162">
        <f>O874*H874</f>
        <v>0</v>
      </c>
      <c r="Q874" s="162">
        <v>3.0000000000000001E-5</v>
      </c>
      <c r="R874" s="162">
        <f>Q874*H874</f>
        <v>6.0000000000000002E-5</v>
      </c>
      <c r="S874" s="162">
        <v>0</v>
      </c>
      <c r="T874" s="163">
        <f>S874*H874</f>
        <v>0</v>
      </c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  <c r="AR874" s="164" t="s">
        <v>276</v>
      </c>
      <c r="AT874" s="164" t="s">
        <v>189</v>
      </c>
      <c r="AU874" s="164" t="s">
        <v>90</v>
      </c>
      <c r="AY874" s="18" t="s">
        <v>187</v>
      </c>
      <c r="BE874" s="165">
        <f>IF(N874="základná",J874,0)</f>
        <v>0</v>
      </c>
      <c r="BF874" s="165">
        <f>IF(N874="znížená",J874,0)</f>
        <v>0</v>
      </c>
      <c r="BG874" s="165">
        <f>IF(N874="zákl. prenesená",J874,0)</f>
        <v>0</v>
      </c>
      <c r="BH874" s="165">
        <f>IF(N874="zníž. prenesená",J874,0)</f>
        <v>0</v>
      </c>
      <c r="BI874" s="165">
        <f>IF(N874="nulová",J874,0)</f>
        <v>0</v>
      </c>
      <c r="BJ874" s="18" t="s">
        <v>90</v>
      </c>
      <c r="BK874" s="166">
        <f>ROUND(I874*H874,3)</f>
        <v>0</v>
      </c>
      <c r="BL874" s="18" t="s">
        <v>276</v>
      </c>
      <c r="BM874" s="164" t="s">
        <v>1275</v>
      </c>
    </row>
    <row r="875" spans="1:65" s="2" customFormat="1" ht="24.2" customHeight="1">
      <c r="A875" s="33"/>
      <c r="B875" s="152"/>
      <c r="C875" s="199" t="s">
        <v>1276</v>
      </c>
      <c r="D875" s="199" t="s">
        <v>529</v>
      </c>
      <c r="E875" s="200" t="s">
        <v>1277</v>
      </c>
      <c r="F875" s="201" t="s">
        <v>1278</v>
      </c>
      <c r="G875" s="202" t="s">
        <v>524</v>
      </c>
      <c r="H875" s="203">
        <v>1.9790000000000001</v>
      </c>
      <c r="I875" s="204"/>
      <c r="J875" s="203">
        <f>ROUND(I875*H875,3)</f>
        <v>0</v>
      </c>
      <c r="K875" s="205"/>
      <c r="L875" s="206"/>
      <c r="M875" s="207" t="s">
        <v>1</v>
      </c>
      <c r="N875" s="208" t="s">
        <v>41</v>
      </c>
      <c r="O875" s="62"/>
      <c r="P875" s="162">
        <f>O875*H875</f>
        <v>0</v>
      </c>
      <c r="Q875" s="162">
        <v>1.1000000000000001E-3</v>
      </c>
      <c r="R875" s="162">
        <f>Q875*H875</f>
        <v>2.1769000000000003E-3</v>
      </c>
      <c r="S875" s="162">
        <v>0</v>
      </c>
      <c r="T875" s="163">
        <f>S875*H875</f>
        <v>0</v>
      </c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  <c r="AE875" s="33"/>
      <c r="AR875" s="164" t="s">
        <v>365</v>
      </c>
      <c r="AT875" s="164" t="s">
        <v>529</v>
      </c>
      <c r="AU875" s="164" t="s">
        <v>90</v>
      </c>
      <c r="AY875" s="18" t="s">
        <v>187</v>
      </c>
      <c r="BE875" s="165">
        <f>IF(N875="základná",J875,0)</f>
        <v>0</v>
      </c>
      <c r="BF875" s="165">
        <f>IF(N875="znížená",J875,0)</f>
        <v>0</v>
      </c>
      <c r="BG875" s="165">
        <f>IF(N875="zákl. prenesená",J875,0)</f>
        <v>0</v>
      </c>
      <c r="BH875" s="165">
        <f>IF(N875="zníž. prenesená",J875,0)</f>
        <v>0</v>
      </c>
      <c r="BI875" s="165">
        <f>IF(N875="nulová",J875,0)</f>
        <v>0</v>
      </c>
      <c r="BJ875" s="18" t="s">
        <v>90</v>
      </c>
      <c r="BK875" s="166">
        <f>ROUND(I875*H875,3)</f>
        <v>0</v>
      </c>
      <c r="BL875" s="18" t="s">
        <v>276</v>
      </c>
      <c r="BM875" s="164" t="s">
        <v>1279</v>
      </c>
    </row>
    <row r="876" spans="1:65" s="14" customFormat="1" ht="11.25">
      <c r="B876" s="175"/>
      <c r="D876" s="168" t="s">
        <v>195</v>
      </c>
      <c r="E876" s="176" t="s">
        <v>1</v>
      </c>
      <c r="F876" s="177" t="s">
        <v>1280</v>
      </c>
      <c r="H876" s="178">
        <v>1.9790000000000001</v>
      </c>
      <c r="I876" s="179"/>
      <c r="L876" s="175"/>
      <c r="M876" s="180"/>
      <c r="N876" s="181"/>
      <c r="O876" s="181"/>
      <c r="P876" s="181"/>
      <c r="Q876" s="181"/>
      <c r="R876" s="181"/>
      <c r="S876" s="181"/>
      <c r="T876" s="182"/>
      <c r="AT876" s="176" t="s">
        <v>195</v>
      </c>
      <c r="AU876" s="176" t="s">
        <v>90</v>
      </c>
      <c r="AV876" s="14" t="s">
        <v>90</v>
      </c>
      <c r="AW876" s="14" t="s">
        <v>30</v>
      </c>
      <c r="AX876" s="14" t="s">
        <v>83</v>
      </c>
      <c r="AY876" s="176" t="s">
        <v>187</v>
      </c>
    </row>
    <row r="877" spans="1:65" s="2" customFormat="1" ht="16.5" customHeight="1">
      <c r="A877" s="33"/>
      <c r="B877" s="152"/>
      <c r="C877" s="199" t="s">
        <v>1281</v>
      </c>
      <c r="D877" s="199" t="s">
        <v>529</v>
      </c>
      <c r="E877" s="200" t="s">
        <v>1282</v>
      </c>
      <c r="F877" s="201" t="s">
        <v>1283</v>
      </c>
      <c r="G877" s="202" t="s">
        <v>1284</v>
      </c>
      <c r="H877" s="203">
        <v>2</v>
      </c>
      <c r="I877" s="204"/>
      <c r="J877" s="203">
        <f>ROUND(I877*H877,3)</f>
        <v>0</v>
      </c>
      <c r="K877" s="205"/>
      <c r="L877" s="206"/>
      <c r="M877" s="207" t="s">
        <v>1</v>
      </c>
      <c r="N877" s="208" t="s">
        <v>41</v>
      </c>
      <c r="O877" s="62"/>
      <c r="P877" s="162">
        <f>O877*H877</f>
        <v>0</v>
      </c>
      <c r="Q877" s="162">
        <v>1E-4</v>
      </c>
      <c r="R877" s="162">
        <f>Q877*H877</f>
        <v>2.0000000000000001E-4</v>
      </c>
      <c r="S877" s="162">
        <v>0</v>
      </c>
      <c r="T877" s="163">
        <f>S877*H877</f>
        <v>0</v>
      </c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  <c r="AE877" s="33"/>
      <c r="AR877" s="164" t="s">
        <v>365</v>
      </c>
      <c r="AT877" s="164" t="s">
        <v>529</v>
      </c>
      <c r="AU877" s="164" t="s">
        <v>90</v>
      </c>
      <c r="AY877" s="18" t="s">
        <v>187</v>
      </c>
      <c r="BE877" s="165">
        <f>IF(N877="základná",J877,0)</f>
        <v>0</v>
      </c>
      <c r="BF877" s="165">
        <f>IF(N877="znížená",J877,0)</f>
        <v>0</v>
      </c>
      <c r="BG877" s="165">
        <f>IF(N877="zákl. prenesená",J877,0)</f>
        <v>0</v>
      </c>
      <c r="BH877" s="165">
        <f>IF(N877="zníž. prenesená",J877,0)</f>
        <v>0</v>
      </c>
      <c r="BI877" s="165">
        <f>IF(N877="nulová",J877,0)</f>
        <v>0</v>
      </c>
      <c r="BJ877" s="18" t="s">
        <v>90</v>
      </c>
      <c r="BK877" s="166">
        <f>ROUND(I877*H877,3)</f>
        <v>0</v>
      </c>
      <c r="BL877" s="18" t="s">
        <v>276</v>
      </c>
      <c r="BM877" s="164" t="s">
        <v>1285</v>
      </c>
    </row>
    <row r="878" spans="1:65" s="2" customFormat="1" ht="24.2" customHeight="1">
      <c r="A878" s="33"/>
      <c r="B878" s="152"/>
      <c r="C878" s="153" t="s">
        <v>1286</v>
      </c>
      <c r="D878" s="153" t="s">
        <v>189</v>
      </c>
      <c r="E878" s="154" t="s">
        <v>1287</v>
      </c>
      <c r="F878" s="155" t="s">
        <v>1288</v>
      </c>
      <c r="G878" s="156" t="s">
        <v>887</v>
      </c>
      <c r="H878" s="158"/>
      <c r="I878" s="158"/>
      <c r="J878" s="157">
        <f>ROUND(I878*H878,3)</f>
        <v>0</v>
      </c>
      <c r="K878" s="159"/>
      <c r="L878" s="34"/>
      <c r="M878" s="160" t="s">
        <v>1</v>
      </c>
      <c r="N878" s="161" t="s">
        <v>41</v>
      </c>
      <c r="O878" s="62"/>
      <c r="P878" s="162">
        <f>O878*H878</f>
        <v>0</v>
      </c>
      <c r="Q878" s="162">
        <v>0</v>
      </c>
      <c r="R878" s="162">
        <f>Q878*H878</f>
        <v>0</v>
      </c>
      <c r="S878" s="162">
        <v>0</v>
      </c>
      <c r="T878" s="163">
        <f>S878*H878</f>
        <v>0</v>
      </c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  <c r="AE878" s="33"/>
      <c r="AR878" s="164" t="s">
        <v>276</v>
      </c>
      <c r="AT878" s="164" t="s">
        <v>189</v>
      </c>
      <c r="AU878" s="164" t="s">
        <v>90</v>
      </c>
      <c r="AY878" s="18" t="s">
        <v>187</v>
      </c>
      <c r="BE878" s="165">
        <f>IF(N878="základná",J878,0)</f>
        <v>0</v>
      </c>
      <c r="BF878" s="165">
        <f>IF(N878="znížená",J878,0)</f>
        <v>0</v>
      </c>
      <c r="BG878" s="165">
        <f>IF(N878="zákl. prenesená",J878,0)</f>
        <v>0</v>
      </c>
      <c r="BH878" s="165">
        <f>IF(N878="zníž. prenesená",J878,0)</f>
        <v>0</v>
      </c>
      <c r="BI878" s="165">
        <f>IF(N878="nulová",J878,0)</f>
        <v>0</v>
      </c>
      <c r="BJ878" s="18" t="s">
        <v>90</v>
      </c>
      <c r="BK878" s="166">
        <f>ROUND(I878*H878,3)</f>
        <v>0</v>
      </c>
      <c r="BL878" s="18" t="s">
        <v>276</v>
      </c>
      <c r="BM878" s="164" t="s">
        <v>1289</v>
      </c>
    </row>
    <row r="879" spans="1:65" s="12" customFormat="1" ht="22.9" customHeight="1">
      <c r="B879" s="139"/>
      <c r="D879" s="140" t="s">
        <v>74</v>
      </c>
      <c r="E879" s="150" t="s">
        <v>1290</v>
      </c>
      <c r="F879" s="150" t="s">
        <v>1291</v>
      </c>
      <c r="I879" s="142"/>
      <c r="J879" s="151">
        <f>BK879</f>
        <v>0</v>
      </c>
      <c r="L879" s="139"/>
      <c r="M879" s="144"/>
      <c r="N879" s="145"/>
      <c r="O879" s="145"/>
      <c r="P879" s="146">
        <f>SUM(P880:P937)</f>
        <v>0</v>
      </c>
      <c r="Q879" s="145"/>
      <c r="R879" s="146">
        <f>SUM(R880:R937)</f>
        <v>0.76699316000000006</v>
      </c>
      <c r="S879" s="145"/>
      <c r="T879" s="147">
        <f>SUM(T880:T937)</f>
        <v>5.0669999999999993E-2</v>
      </c>
      <c r="AR879" s="140" t="s">
        <v>90</v>
      </c>
      <c r="AT879" s="148" t="s">
        <v>74</v>
      </c>
      <c r="AU879" s="148" t="s">
        <v>83</v>
      </c>
      <c r="AY879" s="140" t="s">
        <v>187</v>
      </c>
      <c r="BK879" s="149">
        <f>SUM(BK880:BK937)</f>
        <v>0</v>
      </c>
    </row>
    <row r="880" spans="1:65" s="2" customFormat="1" ht="24.2" customHeight="1">
      <c r="A880" s="33"/>
      <c r="B880" s="152"/>
      <c r="C880" s="153" t="s">
        <v>1292</v>
      </c>
      <c r="D880" s="153" t="s">
        <v>189</v>
      </c>
      <c r="E880" s="154" t="s">
        <v>1293</v>
      </c>
      <c r="F880" s="155" t="s">
        <v>1294</v>
      </c>
      <c r="G880" s="156" t="s">
        <v>192</v>
      </c>
      <c r="H880" s="157">
        <v>5.63</v>
      </c>
      <c r="I880" s="158"/>
      <c r="J880" s="157">
        <f>ROUND(I880*H880,3)</f>
        <v>0</v>
      </c>
      <c r="K880" s="159"/>
      <c r="L880" s="34"/>
      <c r="M880" s="160" t="s">
        <v>1</v>
      </c>
      <c r="N880" s="161" t="s">
        <v>41</v>
      </c>
      <c r="O880" s="62"/>
      <c r="P880" s="162">
        <f>O880*H880</f>
        <v>0</v>
      </c>
      <c r="Q880" s="162">
        <v>0</v>
      </c>
      <c r="R880" s="162">
        <f>Q880*H880</f>
        <v>0</v>
      </c>
      <c r="S880" s="162">
        <v>8.9999999999999993E-3</v>
      </c>
      <c r="T880" s="163">
        <f>S880*H880</f>
        <v>5.0669999999999993E-2</v>
      </c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  <c r="AE880" s="33"/>
      <c r="AR880" s="164" t="s">
        <v>276</v>
      </c>
      <c r="AT880" s="164" t="s">
        <v>189</v>
      </c>
      <c r="AU880" s="164" t="s">
        <v>90</v>
      </c>
      <c r="AY880" s="18" t="s">
        <v>187</v>
      </c>
      <c r="BE880" s="165">
        <f>IF(N880="základná",J880,0)</f>
        <v>0</v>
      </c>
      <c r="BF880" s="165">
        <f>IF(N880="znížená",J880,0)</f>
        <v>0</v>
      </c>
      <c r="BG880" s="165">
        <f>IF(N880="zákl. prenesená",J880,0)</f>
        <v>0</v>
      </c>
      <c r="BH880" s="165">
        <f>IF(N880="zníž. prenesená",J880,0)</f>
        <v>0</v>
      </c>
      <c r="BI880" s="165">
        <f>IF(N880="nulová",J880,0)</f>
        <v>0</v>
      </c>
      <c r="BJ880" s="18" t="s">
        <v>90</v>
      </c>
      <c r="BK880" s="166">
        <f>ROUND(I880*H880,3)</f>
        <v>0</v>
      </c>
      <c r="BL880" s="18" t="s">
        <v>276</v>
      </c>
      <c r="BM880" s="164" t="s">
        <v>1295</v>
      </c>
    </row>
    <row r="881" spans="1:65" s="13" customFormat="1" ht="11.25">
      <c r="B881" s="167"/>
      <c r="D881" s="168" t="s">
        <v>195</v>
      </c>
      <c r="E881" s="169" t="s">
        <v>1</v>
      </c>
      <c r="F881" s="170" t="s">
        <v>1296</v>
      </c>
      <c r="H881" s="169" t="s">
        <v>1</v>
      </c>
      <c r="I881" s="171"/>
      <c r="L881" s="167"/>
      <c r="M881" s="172"/>
      <c r="N881" s="173"/>
      <c r="O881" s="173"/>
      <c r="P881" s="173"/>
      <c r="Q881" s="173"/>
      <c r="R881" s="173"/>
      <c r="S881" s="173"/>
      <c r="T881" s="174"/>
      <c r="AT881" s="169" t="s">
        <v>195</v>
      </c>
      <c r="AU881" s="169" t="s">
        <v>90</v>
      </c>
      <c r="AV881" s="13" t="s">
        <v>83</v>
      </c>
      <c r="AW881" s="13" t="s">
        <v>30</v>
      </c>
      <c r="AX881" s="13" t="s">
        <v>75</v>
      </c>
      <c r="AY881" s="169" t="s">
        <v>187</v>
      </c>
    </row>
    <row r="882" spans="1:65" s="14" customFormat="1" ht="11.25">
      <c r="B882" s="175"/>
      <c r="D882" s="168" t="s">
        <v>195</v>
      </c>
      <c r="E882" s="176" t="s">
        <v>1</v>
      </c>
      <c r="F882" s="177" t="s">
        <v>1297</v>
      </c>
      <c r="H882" s="178">
        <v>5.63</v>
      </c>
      <c r="I882" s="179"/>
      <c r="L882" s="175"/>
      <c r="M882" s="180"/>
      <c r="N882" s="181"/>
      <c r="O882" s="181"/>
      <c r="P882" s="181"/>
      <c r="Q882" s="181"/>
      <c r="R882" s="181"/>
      <c r="S882" s="181"/>
      <c r="T882" s="182"/>
      <c r="AT882" s="176" t="s">
        <v>195</v>
      </c>
      <c r="AU882" s="176" t="s">
        <v>90</v>
      </c>
      <c r="AV882" s="14" t="s">
        <v>90</v>
      </c>
      <c r="AW882" s="14" t="s">
        <v>30</v>
      </c>
      <c r="AX882" s="14" t="s">
        <v>83</v>
      </c>
      <c r="AY882" s="176" t="s">
        <v>187</v>
      </c>
    </row>
    <row r="883" spans="1:65" s="2" customFormat="1" ht="16.5" customHeight="1">
      <c r="A883" s="33"/>
      <c r="B883" s="152"/>
      <c r="C883" s="153" t="s">
        <v>1298</v>
      </c>
      <c r="D883" s="153" t="s">
        <v>189</v>
      </c>
      <c r="E883" s="154" t="s">
        <v>1299</v>
      </c>
      <c r="F883" s="155" t="s">
        <v>1300</v>
      </c>
      <c r="G883" s="156" t="s">
        <v>192</v>
      </c>
      <c r="H883" s="157">
        <v>16.489999999999998</v>
      </c>
      <c r="I883" s="158"/>
      <c r="J883" s="157">
        <f>ROUND(I883*H883,3)</f>
        <v>0</v>
      </c>
      <c r="K883" s="159"/>
      <c r="L883" s="34"/>
      <c r="M883" s="160" t="s">
        <v>1</v>
      </c>
      <c r="N883" s="161" t="s">
        <v>41</v>
      </c>
      <c r="O883" s="62"/>
      <c r="P883" s="162">
        <f>O883*H883</f>
        <v>0</v>
      </c>
      <c r="Q883" s="162">
        <v>8.4999999999999995E-4</v>
      </c>
      <c r="R883" s="162">
        <f>Q883*H883</f>
        <v>1.4016499999999998E-2</v>
      </c>
      <c r="S883" s="162">
        <v>0</v>
      </c>
      <c r="T883" s="163">
        <f>S883*H883</f>
        <v>0</v>
      </c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  <c r="AE883" s="33"/>
      <c r="AR883" s="164" t="s">
        <v>276</v>
      </c>
      <c r="AT883" s="164" t="s">
        <v>189</v>
      </c>
      <c r="AU883" s="164" t="s">
        <v>90</v>
      </c>
      <c r="AY883" s="18" t="s">
        <v>187</v>
      </c>
      <c r="BE883" s="165">
        <f>IF(N883="základná",J883,0)</f>
        <v>0</v>
      </c>
      <c r="BF883" s="165">
        <f>IF(N883="znížená",J883,0)</f>
        <v>0</v>
      </c>
      <c r="BG883" s="165">
        <f>IF(N883="zákl. prenesená",J883,0)</f>
        <v>0</v>
      </c>
      <c r="BH883" s="165">
        <f>IF(N883="zníž. prenesená",J883,0)</f>
        <v>0</v>
      </c>
      <c r="BI883" s="165">
        <f>IF(N883="nulová",J883,0)</f>
        <v>0</v>
      </c>
      <c r="BJ883" s="18" t="s">
        <v>90</v>
      </c>
      <c r="BK883" s="166">
        <f>ROUND(I883*H883,3)</f>
        <v>0</v>
      </c>
      <c r="BL883" s="18" t="s">
        <v>276</v>
      </c>
      <c r="BM883" s="164" t="s">
        <v>1301</v>
      </c>
    </row>
    <row r="884" spans="1:65" s="13" customFormat="1" ht="11.25">
      <c r="B884" s="167"/>
      <c r="D884" s="168" t="s">
        <v>195</v>
      </c>
      <c r="E884" s="169" t="s">
        <v>1</v>
      </c>
      <c r="F884" s="170" t="s">
        <v>1296</v>
      </c>
      <c r="H884" s="169" t="s">
        <v>1</v>
      </c>
      <c r="I884" s="171"/>
      <c r="L884" s="167"/>
      <c r="M884" s="172"/>
      <c r="N884" s="173"/>
      <c r="O884" s="173"/>
      <c r="P884" s="173"/>
      <c r="Q884" s="173"/>
      <c r="R884" s="173"/>
      <c r="S884" s="173"/>
      <c r="T884" s="174"/>
      <c r="AT884" s="169" t="s">
        <v>195</v>
      </c>
      <c r="AU884" s="169" t="s">
        <v>90</v>
      </c>
      <c r="AV884" s="13" t="s">
        <v>83</v>
      </c>
      <c r="AW884" s="13" t="s">
        <v>30</v>
      </c>
      <c r="AX884" s="13" t="s">
        <v>75</v>
      </c>
      <c r="AY884" s="169" t="s">
        <v>187</v>
      </c>
    </row>
    <row r="885" spans="1:65" s="13" customFormat="1" ht="11.25">
      <c r="B885" s="167"/>
      <c r="D885" s="168" t="s">
        <v>195</v>
      </c>
      <c r="E885" s="169" t="s">
        <v>1</v>
      </c>
      <c r="F885" s="170" t="s">
        <v>1302</v>
      </c>
      <c r="H885" s="169" t="s">
        <v>1</v>
      </c>
      <c r="I885" s="171"/>
      <c r="L885" s="167"/>
      <c r="M885" s="172"/>
      <c r="N885" s="173"/>
      <c r="O885" s="173"/>
      <c r="P885" s="173"/>
      <c r="Q885" s="173"/>
      <c r="R885" s="173"/>
      <c r="S885" s="173"/>
      <c r="T885" s="174"/>
      <c r="AT885" s="169" t="s">
        <v>195</v>
      </c>
      <c r="AU885" s="169" t="s">
        <v>90</v>
      </c>
      <c r="AV885" s="13" t="s">
        <v>83</v>
      </c>
      <c r="AW885" s="13" t="s">
        <v>30</v>
      </c>
      <c r="AX885" s="13" t="s">
        <v>75</v>
      </c>
      <c r="AY885" s="169" t="s">
        <v>187</v>
      </c>
    </row>
    <row r="886" spans="1:65" s="14" customFormat="1" ht="11.25">
      <c r="B886" s="175"/>
      <c r="D886" s="168" t="s">
        <v>195</v>
      </c>
      <c r="E886" s="176" t="s">
        <v>1</v>
      </c>
      <c r="F886" s="177" t="s">
        <v>1303</v>
      </c>
      <c r="H886" s="178">
        <v>3.5939999999999999</v>
      </c>
      <c r="I886" s="179"/>
      <c r="L886" s="175"/>
      <c r="M886" s="180"/>
      <c r="N886" s="181"/>
      <c r="O886" s="181"/>
      <c r="P886" s="181"/>
      <c r="Q886" s="181"/>
      <c r="R886" s="181"/>
      <c r="S886" s="181"/>
      <c r="T886" s="182"/>
      <c r="AT886" s="176" t="s">
        <v>195</v>
      </c>
      <c r="AU886" s="176" t="s">
        <v>90</v>
      </c>
      <c r="AV886" s="14" t="s">
        <v>90</v>
      </c>
      <c r="AW886" s="14" t="s">
        <v>30</v>
      </c>
      <c r="AX886" s="14" t="s">
        <v>75</v>
      </c>
      <c r="AY886" s="176" t="s">
        <v>187</v>
      </c>
    </row>
    <row r="887" spans="1:65" s="14" customFormat="1" ht="11.25">
      <c r="B887" s="175"/>
      <c r="D887" s="168" t="s">
        <v>195</v>
      </c>
      <c r="E887" s="176" t="s">
        <v>1</v>
      </c>
      <c r="F887" s="177" t="s">
        <v>1304</v>
      </c>
      <c r="H887" s="178">
        <v>2</v>
      </c>
      <c r="I887" s="179"/>
      <c r="L887" s="175"/>
      <c r="M887" s="180"/>
      <c r="N887" s="181"/>
      <c r="O887" s="181"/>
      <c r="P887" s="181"/>
      <c r="Q887" s="181"/>
      <c r="R887" s="181"/>
      <c r="S887" s="181"/>
      <c r="T887" s="182"/>
      <c r="AT887" s="176" t="s">
        <v>195</v>
      </c>
      <c r="AU887" s="176" t="s">
        <v>90</v>
      </c>
      <c r="AV887" s="14" t="s">
        <v>90</v>
      </c>
      <c r="AW887" s="14" t="s">
        <v>30</v>
      </c>
      <c r="AX887" s="14" t="s">
        <v>75</v>
      </c>
      <c r="AY887" s="176" t="s">
        <v>187</v>
      </c>
    </row>
    <row r="888" spans="1:65" s="16" customFormat="1" ht="11.25">
      <c r="B888" s="191"/>
      <c r="D888" s="168" t="s">
        <v>195</v>
      </c>
      <c r="E888" s="192" t="s">
        <v>136</v>
      </c>
      <c r="F888" s="193" t="s">
        <v>354</v>
      </c>
      <c r="H888" s="194">
        <v>5.5940000000000003</v>
      </c>
      <c r="I888" s="195"/>
      <c r="L888" s="191"/>
      <c r="M888" s="196"/>
      <c r="N888" s="197"/>
      <c r="O888" s="197"/>
      <c r="P888" s="197"/>
      <c r="Q888" s="197"/>
      <c r="R888" s="197"/>
      <c r="S888" s="197"/>
      <c r="T888" s="198"/>
      <c r="AT888" s="192" t="s">
        <v>195</v>
      </c>
      <c r="AU888" s="192" t="s">
        <v>90</v>
      </c>
      <c r="AV888" s="16" t="s">
        <v>201</v>
      </c>
      <c r="AW888" s="16" t="s">
        <v>30</v>
      </c>
      <c r="AX888" s="16" t="s">
        <v>75</v>
      </c>
      <c r="AY888" s="192" t="s">
        <v>187</v>
      </c>
    </row>
    <row r="889" spans="1:65" s="13" customFormat="1" ht="11.25">
      <c r="B889" s="167"/>
      <c r="D889" s="168" t="s">
        <v>195</v>
      </c>
      <c r="E889" s="169" t="s">
        <v>1</v>
      </c>
      <c r="F889" s="170" t="s">
        <v>1305</v>
      </c>
      <c r="H889" s="169" t="s">
        <v>1</v>
      </c>
      <c r="I889" s="171"/>
      <c r="L889" s="167"/>
      <c r="M889" s="172"/>
      <c r="N889" s="173"/>
      <c r="O889" s="173"/>
      <c r="P889" s="173"/>
      <c r="Q889" s="173"/>
      <c r="R889" s="173"/>
      <c r="S889" s="173"/>
      <c r="T889" s="174"/>
      <c r="AT889" s="169" t="s">
        <v>195</v>
      </c>
      <c r="AU889" s="169" t="s">
        <v>90</v>
      </c>
      <c r="AV889" s="13" t="s">
        <v>83</v>
      </c>
      <c r="AW889" s="13" t="s">
        <v>30</v>
      </c>
      <c r="AX889" s="13" t="s">
        <v>75</v>
      </c>
      <c r="AY889" s="169" t="s">
        <v>187</v>
      </c>
    </row>
    <row r="890" spans="1:65" s="14" customFormat="1" ht="11.25">
      <c r="B890" s="175"/>
      <c r="D890" s="168" t="s">
        <v>195</v>
      </c>
      <c r="E890" s="176" t="s">
        <v>1</v>
      </c>
      <c r="F890" s="177" t="s">
        <v>1306</v>
      </c>
      <c r="H890" s="178">
        <v>7.1429999999999998</v>
      </c>
      <c r="I890" s="179"/>
      <c r="L890" s="175"/>
      <c r="M890" s="180"/>
      <c r="N890" s="181"/>
      <c r="O890" s="181"/>
      <c r="P890" s="181"/>
      <c r="Q890" s="181"/>
      <c r="R890" s="181"/>
      <c r="S890" s="181"/>
      <c r="T890" s="182"/>
      <c r="AT890" s="176" t="s">
        <v>195</v>
      </c>
      <c r="AU890" s="176" t="s">
        <v>90</v>
      </c>
      <c r="AV890" s="14" t="s">
        <v>90</v>
      </c>
      <c r="AW890" s="14" t="s">
        <v>30</v>
      </c>
      <c r="AX890" s="14" t="s">
        <v>75</v>
      </c>
      <c r="AY890" s="176" t="s">
        <v>187</v>
      </c>
    </row>
    <row r="891" spans="1:65" s="14" customFormat="1" ht="11.25">
      <c r="B891" s="175"/>
      <c r="D891" s="168" t="s">
        <v>195</v>
      </c>
      <c r="E891" s="176" t="s">
        <v>1</v>
      </c>
      <c r="F891" s="177" t="s">
        <v>1307</v>
      </c>
      <c r="H891" s="178">
        <v>3.7530000000000001</v>
      </c>
      <c r="I891" s="179"/>
      <c r="L891" s="175"/>
      <c r="M891" s="180"/>
      <c r="N891" s="181"/>
      <c r="O891" s="181"/>
      <c r="P891" s="181"/>
      <c r="Q891" s="181"/>
      <c r="R891" s="181"/>
      <c r="S891" s="181"/>
      <c r="T891" s="182"/>
      <c r="AT891" s="176" t="s">
        <v>195</v>
      </c>
      <c r="AU891" s="176" t="s">
        <v>90</v>
      </c>
      <c r="AV891" s="14" t="s">
        <v>90</v>
      </c>
      <c r="AW891" s="14" t="s">
        <v>30</v>
      </c>
      <c r="AX891" s="14" t="s">
        <v>75</v>
      </c>
      <c r="AY891" s="176" t="s">
        <v>187</v>
      </c>
    </row>
    <row r="892" spans="1:65" s="16" customFormat="1" ht="11.25">
      <c r="B892" s="191"/>
      <c r="D892" s="168" t="s">
        <v>195</v>
      </c>
      <c r="E892" s="192" t="s">
        <v>138</v>
      </c>
      <c r="F892" s="193" t="s">
        <v>354</v>
      </c>
      <c r="H892" s="194">
        <v>10.896000000000001</v>
      </c>
      <c r="I892" s="195"/>
      <c r="L892" s="191"/>
      <c r="M892" s="196"/>
      <c r="N892" s="197"/>
      <c r="O892" s="197"/>
      <c r="P892" s="197"/>
      <c r="Q892" s="197"/>
      <c r="R892" s="197"/>
      <c r="S892" s="197"/>
      <c r="T892" s="198"/>
      <c r="AT892" s="192" t="s">
        <v>195</v>
      </c>
      <c r="AU892" s="192" t="s">
        <v>90</v>
      </c>
      <c r="AV892" s="16" t="s">
        <v>201</v>
      </c>
      <c r="AW892" s="16" t="s">
        <v>30</v>
      </c>
      <c r="AX892" s="16" t="s">
        <v>75</v>
      </c>
      <c r="AY892" s="192" t="s">
        <v>187</v>
      </c>
    </row>
    <row r="893" spans="1:65" s="15" customFormat="1" ht="11.25">
      <c r="B893" s="183"/>
      <c r="D893" s="168" t="s">
        <v>195</v>
      </c>
      <c r="E893" s="184" t="s">
        <v>1</v>
      </c>
      <c r="F893" s="185" t="s">
        <v>231</v>
      </c>
      <c r="H893" s="186">
        <v>16.489999999999998</v>
      </c>
      <c r="I893" s="187"/>
      <c r="L893" s="183"/>
      <c r="M893" s="188"/>
      <c r="N893" s="189"/>
      <c r="O893" s="189"/>
      <c r="P893" s="189"/>
      <c r="Q893" s="189"/>
      <c r="R893" s="189"/>
      <c r="S893" s="189"/>
      <c r="T893" s="190"/>
      <c r="AT893" s="184" t="s">
        <v>195</v>
      </c>
      <c r="AU893" s="184" t="s">
        <v>90</v>
      </c>
      <c r="AV893" s="15" t="s">
        <v>193</v>
      </c>
      <c r="AW893" s="15" t="s">
        <v>30</v>
      </c>
      <c r="AX893" s="15" t="s">
        <v>83</v>
      </c>
      <c r="AY893" s="184" t="s">
        <v>187</v>
      </c>
    </row>
    <row r="894" spans="1:65" s="2" customFormat="1" ht="16.5" customHeight="1">
      <c r="A894" s="33"/>
      <c r="B894" s="152"/>
      <c r="C894" s="199" t="s">
        <v>1308</v>
      </c>
      <c r="D894" s="199" t="s">
        <v>529</v>
      </c>
      <c r="E894" s="200" t="s">
        <v>1309</v>
      </c>
      <c r="F894" s="201" t="s">
        <v>1310</v>
      </c>
      <c r="G894" s="202" t="s">
        <v>192</v>
      </c>
      <c r="H894" s="203">
        <v>12.585000000000001</v>
      </c>
      <c r="I894" s="204"/>
      <c r="J894" s="203">
        <f>ROUND(I894*H894,3)</f>
        <v>0</v>
      </c>
      <c r="K894" s="205"/>
      <c r="L894" s="206"/>
      <c r="M894" s="207" t="s">
        <v>1</v>
      </c>
      <c r="N894" s="208" t="s">
        <v>41</v>
      </c>
      <c r="O894" s="62"/>
      <c r="P894" s="162">
        <f>O894*H894</f>
        <v>0</v>
      </c>
      <c r="Q894" s="162">
        <v>1.4200000000000001E-2</v>
      </c>
      <c r="R894" s="162">
        <f>Q894*H894</f>
        <v>0.17870700000000003</v>
      </c>
      <c r="S894" s="162">
        <v>0</v>
      </c>
      <c r="T894" s="163">
        <f>S894*H894</f>
        <v>0</v>
      </c>
      <c r="U894" s="33"/>
      <c r="V894" s="33"/>
      <c r="W894" s="33"/>
      <c r="X894" s="33"/>
      <c r="Y894" s="33"/>
      <c r="Z894" s="33"/>
      <c r="AA894" s="33"/>
      <c r="AB894" s="33"/>
      <c r="AC894" s="33"/>
      <c r="AD894" s="33"/>
      <c r="AE894" s="33"/>
      <c r="AR894" s="164" t="s">
        <v>365</v>
      </c>
      <c r="AT894" s="164" t="s">
        <v>529</v>
      </c>
      <c r="AU894" s="164" t="s">
        <v>90</v>
      </c>
      <c r="AY894" s="18" t="s">
        <v>187</v>
      </c>
      <c r="BE894" s="165">
        <f>IF(N894="základná",J894,0)</f>
        <v>0</v>
      </c>
      <c r="BF894" s="165">
        <f>IF(N894="znížená",J894,0)</f>
        <v>0</v>
      </c>
      <c r="BG894" s="165">
        <f>IF(N894="zákl. prenesená",J894,0)</f>
        <v>0</v>
      </c>
      <c r="BH894" s="165">
        <f>IF(N894="zníž. prenesená",J894,0)</f>
        <v>0</v>
      </c>
      <c r="BI894" s="165">
        <f>IF(N894="nulová",J894,0)</f>
        <v>0</v>
      </c>
      <c r="BJ894" s="18" t="s">
        <v>90</v>
      </c>
      <c r="BK894" s="166">
        <f>ROUND(I894*H894,3)</f>
        <v>0</v>
      </c>
      <c r="BL894" s="18" t="s">
        <v>276</v>
      </c>
      <c r="BM894" s="164" t="s">
        <v>1311</v>
      </c>
    </row>
    <row r="895" spans="1:65" s="14" customFormat="1" ht="11.25">
      <c r="B895" s="175"/>
      <c r="D895" s="168" t="s">
        <v>195</v>
      </c>
      <c r="E895" s="176" t="s">
        <v>1</v>
      </c>
      <c r="F895" s="177" t="s">
        <v>1312</v>
      </c>
      <c r="H895" s="178">
        <v>11.986000000000001</v>
      </c>
      <c r="I895" s="179"/>
      <c r="L895" s="175"/>
      <c r="M895" s="180"/>
      <c r="N895" s="181"/>
      <c r="O895" s="181"/>
      <c r="P895" s="181"/>
      <c r="Q895" s="181"/>
      <c r="R895" s="181"/>
      <c r="S895" s="181"/>
      <c r="T895" s="182"/>
      <c r="AT895" s="176" t="s">
        <v>195</v>
      </c>
      <c r="AU895" s="176" t="s">
        <v>90</v>
      </c>
      <c r="AV895" s="14" t="s">
        <v>90</v>
      </c>
      <c r="AW895" s="14" t="s">
        <v>30</v>
      </c>
      <c r="AX895" s="14" t="s">
        <v>83</v>
      </c>
      <c r="AY895" s="176" t="s">
        <v>187</v>
      </c>
    </row>
    <row r="896" spans="1:65" s="14" customFormat="1" ht="11.25">
      <c r="B896" s="175"/>
      <c r="D896" s="168" t="s">
        <v>195</v>
      </c>
      <c r="F896" s="177" t="s">
        <v>1313</v>
      </c>
      <c r="H896" s="178">
        <v>12.585000000000001</v>
      </c>
      <c r="I896" s="179"/>
      <c r="L896" s="175"/>
      <c r="M896" s="180"/>
      <c r="N896" s="181"/>
      <c r="O896" s="181"/>
      <c r="P896" s="181"/>
      <c r="Q896" s="181"/>
      <c r="R896" s="181"/>
      <c r="S896" s="181"/>
      <c r="T896" s="182"/>
      <c r="AT896" s="176" t="s">
        <v>195</v>
      </c>
      <c r="AU896" s="176" t="s">
        <v>90</v>
      </c>
      <c r="AV896" s="14" t="s">
        <v>90</v>
      </c>
      <c r="AW896" s="14" t="s">
        <v>3</v>
      </c>
      <c r="AX896" s="14" t="s">
        <v>83</v>
      </c>
      <c r="AY896" s="176" t="s">
        <v>187</v>
      </c>
    </row>
    <row r="897" spans="1:65" s="2" customFormat="1" ht="16.5" customHeight="1">
      <c r="A897" s="33"/>
      <c r="B897" s="152"/>
      <c r="C897" s="199" t="s">
        <v>1314</v>
      </c>
      <c r="D897" s="199" t="s">
        <v>529</v>
      </c>
      <c r="E897" s="200" t="s">
        <v>1315</v>
      </c>
      <c r="F897" s="201" t="s">
        <v>1316</v>
      </c>
      <c r="G897" s="202" t="s">
        <v>192</v>
      </c>
      <c r="H897" s="203">
        <v>6.4610000000000003</v>
      </c>
      <c r="I897" s="204"/>
      <c r="J897" s="203">
        <f>ROUND(I897*H897,3)</f>
        <v>0</v>
      </c>
      <c r="K897" s="205"/>
      <c r="L897" s="206"/>
      <c r="M897" s="207" t="s">
        <v>1</v>
      </c>
      <c r="N897" s="208" t="s">
        <v>41</v>
      </c>
      <c r="O897" s="62"/>
      <c r="P897" s="162">
        <f>O897*H897</f>
        <v>0</v>
      </c>
      <c r="Q897" s="162">
        <v>1.4200000000000001E-2</v>
      </c>
      <c r="R897" s="162">
        <f>Q897*H897</f>
        <v>9.1746200000000014E-2</v>
      </c>
      <c r="S897" s="162">
        <v>0</v>
      </c>
      <c r="T897" s="163">
        <f>S897*H897</f>
        <v>0</v>
      </c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  <c r="AE897" s="33"/>
      <c r="AR897" s="164" t="s">
        <v>365</v>
      </c>
      <c r="AT897" s="164" t="s">
        <v>529</v>
      </c>
      <c r="AU897" s="164" t="s">
        <v>90</v>
      </c>
      <c r="AY897" s="18" t="s">
        <v>187</v>
      </c>
      <c r="BE897" s="165">
        <f>IF(N897="základná",J897,0)</f>
        <v>0</v>
      </c>
      <c r="BF897" s="165">
        <f>IF(N897="znížená",J897,0)</f>
        <v>0</v>
      </c>
      <c r="BG897" s="165">
        <f>IF(N897="zákl. prenesená",J897,0)</f>
        <v>0</v>
      </c>
      <c r="BH897" s="165">
        <f>IF(N897="zníž. prenesená",J897,0)</f>
        <v>0</v>
      </c>
      <c r="BI897" s="165">
        <f>IF(N897="nulová",J897,0)</f>
        <v>0</v>
      </c>
      <c r="BJ897" s="18" t="s">
        <v>90</v>
      </c>
      <c r="BK897" s="166">
        <f>ROUND(I897*H897,3)</f>
        <v>0</v>
      </c>
      <c r="BL897" s="18" t="s">
        <v>276</v>
      </c>
      <c r="BM897" s="164" t="s">
        <v>1317</v>
      </c>
    </row>
    <row r="898" spans="1:65" s="14" customFormat="1" ht="11.25">
      <c r="B898" s="175"/>
      <c r="D898" s="168" t="s">
        <v>195</v>
      </c>
      <c r="E898" s="176" t="s">
        <v>1</v>
      </c>
      <c r="F898" s="177" t="s">
        <v>1318</v>
      </c>
      <c r="H898" s="178">
        <v>6.1529999999999996</v>
      </c>
      <c r="I898" s="179"/>
      <c r="L898" s="175"/>
      <c r="M898" s="180"/>
      <c r="N898" s="181"/>
      <c r="O898" s="181"/>
      <c r="P898" s="181"/>
      <c r="Q898" s="181"/>
      <c r="R898" s="181"/>
      <c r="S898" s="181"/>
      <c r="T898" s="182"/>
      <c r="AT898" s="176" t="s">
        <v>195</v>
      </c>
      <c r="AU898" s="176" t="s">
        <v>90</v>
      </c>
      <c r="AV898" s="14" t="s">
        <v>90</v>
      </c>
      <c r="AW898" s="14" t="s">
        <v>30</v>
      </c>
      <c r="AX898" s="14" t="s">
        <v>83</v>
      </c>
      <c r="AY898" s="176" t="s">
        <v>187</v>
      </c>
    </row>
    <row r="899" spans="1:65" s="14" customFormat="1" ht="11.25">
      <c r="B899" s="175"/>
      <c r="D899" s="168" t="s">
        <v>195</v>
      </c>
      <c r="F899" s="177" t="s">
        <v>1319</v>
      </c>
      <c r="H899" s="178">
        <v>6.4610000000000003</v>
      </c>
      <c r="I899" s="179"/>
      <c r="L899" s="175"/>
      <c r="M899" s="180"/>
      <c r="N899" s="181"/>
      <c r="O899" s="181"/>
      <c r="P899" s="181"/>
      <c r="Q899" s="181"/>
      <c r="R899" s="181"/>
      <c r="S899" s="181"/>
      <c r="T899" s="182"/>
      <c r="AT899" s="176" t="s">
        <v>195</v>
      </c>
      <c r="AU899" s="176" t="s">
        <v>90</v>
      </c>
      <c r="AV899" s="14" t="s">
        <v>90</v>
      </c>
      <c r="AW899" s="14" t="s">
        <v>3</v>
      </c>
      <c r="AX899" s="14" t="s">
        <v>83</v>
      </c>
      <c r="AY899" s="176" t="s">
        <v>187</v>
      </c>
    </row>
    <row r="900" spans="1:65" s="2" customFormat="1" ht="16.5" customHeight="1">
      <c r="A900" s="33"/>
      <c r="B900" s="152"/>
      <c r="C900" s="153" t="s">
        <v>1320</v>
      </c>
      <c r="D900" s="153" t="s">
        <v>189</v>
      </c>
      <c r="E900" s="154" t="s">
        <v>1321</v>
      </c>
      <c r="F900" s="155" t="s">
        <v>1322</v>
      </c>
      <c r="G900" s="156" t="s">
        <v>524</v>
      </c>
      <c r="H900" s="157">
        <v>5.73</v>
      </c>
      <c r="I900" s="158"/>
      <c r="J900" s="157">
        <f>ROUND(I900*H900,3)</f>
        <v>0</v>
      </c>
      <c r="K900" s="159"/>
      <c r="L900" s="34"/>
      <c r="M900" s="160" t="s">
        <v>1</v>
      </c>
      <c r="N900" s="161" t="s">
        <v>41</v>
      </c>
      <c r="O900" s="62"/>
      <c r="P900" s="162">
        <f>O900*H900</f>
        <v>0</v>
      </c>
      <c r="Q900" s="162">
        <v>1.0000000000000001E-5</v>
      </c>
      <c r="R900" s="162">
        <f>Q900*H900</f>
        <v>5.730000000000001E-5</v>
      </c>
      <c r="S900" s="162">
        <v>0</v>
      </c>
      <c r="T900" s="163">
        <f>S900*H900</f>
        <v>0</v>
      </c>
      <c r="U900" s="33"/>
      <c r="V900" s="33"/>
      <c r="W900" s="33"/>
      <c r="X900" s="33"/>
      <c r="Y900" s="33"/>
      <c r="Z900" s="33"/>
      <c r="AA900" s="33"/>
      <c r="AB900" s="33"/>
      <c r="AC900" s="33"/>
      <c r="AD900" s="33"/>
      <c r="AE900" s="33"/>
      <c r="AR900" s="164" t="s">
        <v>276</v>
      </c>
      <c r="AT900" s="164" t="s">
        <v>189</v>
      </c>
      <c r="AU900" s="164" t="s">
        <v>90</v>
      </c>
      <c r="AY900" s="18" t="s">
        <v>187</v>
      </c>
      <c r="BE900" s="165">
        <f>IF(N900="základná",J900,0)</f>
        <v>0</v>
      </c>
      <c r="BF900" s="165">
        <f>IF(N900="znížená",J900,0)</f>
        <v>0</v>
      </c>
      <c r="BG900" s="165">
        <f>IF(N900="zákl. prenesená",J900,0)</f>
        <v>0</v>
      </c>
      <c r="BH900" s="165">
        <f>IF(N900="zníž. prenesená",J900,0)</f>
        <v>0</v>
      </c>
      <c r="BI900" s="165">
        <f>IF(N900="nulová",J900,0)</f>
        <v>0</v>
      </c>
      <c r="BJ900" s="18" t="s">
        <v>90</v>
      </c>
      <c r="BK900" s="166">
        <f>ROUND(I900*H900,3)</f>
        <v>0</v>
      </c>
      <c r="BL900" s="18" t="s">
        <v>276</v>
      </c>
      <c r="BM900" s="164" t="s">
        <v>1323</v>
      </c>
    </row>
    <row r="901" spans="1:65" s="13" customFormat="1" ht="11.25">
      <c r="B901" s="167"/>
      <c r="D901" s="168" t="s">
        <v>195</v>
      </c>
      <c r="E901" s="169" t="s">
        <v>1</v>
      </c>
      <c r="F901" s="170" t="s">
        <v>1324</v>
      </c>
      <c r="H901" s="169" t="s">
        <v>1</v>
      </c>
      <c r="I901" s="171"/>
      <c r="L901" s="167"/>
      <c r="M901" s="172"/>
      <c r="N901" s="173"/>
      <c r="O901" s="173"/>
      <c r="P901" s="173"/>
      <c r="Q901" s="173"/>
      <c r="R901" s="173"/>
      <c r="S901" s="173"/>
      <c r="T901" s="174"/>
      <c r="AT901" s="169" t="s">
        <v>195</v>
      </c>
      <c r="AU901" s="169" t="s">
        <v>90</v>
      </c>
      <c r="AV901" s="13" t="s">
        <v>83</v>
      </c>
      <c r="AW901" s="13" t="s">
        <v>30</v>
      </c>
      <c r="AX901" s="13" t="s">
        <v>75</v>
      </c>
      <c r="AY901" s="169" t="s">
        <v>187</v>
      </c>
    </row>
    <row r="902" spans="1:65" s="14" customFormat="1" ht="11.25">
      <c r="B902" s="175"/>
      <c r="D902" s="168" t="s">
        <v>195</v>
      </c>
      <c r="E902" s="176" t="s">
        <v>1</v>
      </c>
      <c r="F902" s="177" t="s">
        <v>1325</v>
      </c>
      <c r="H902" s="178">
        <v>5.73</v>
      </c>
      <c r="I902" s="179"/>
      <c r="L902" s="175"/>
      <c r="M902" s="180"/>
      <c r="N902" s="181"/>
      <c r="O902" s="181"/>
      <c r="P902" s="181"/>
      <c r="Q902" s="181"/>
      <c r="R902" s="181"/>
      <c r="S902" s="181"/>
      <c r="T902" s="182"/>
      <c r="AT902" s="176" t="s">
        <v>195</v>
      </c>
      <c r="AU902" s="176" t="s">
        <v>90</v>
      </c>
      <c r="AV902" s="14" t="s">
        <v>90</v>
      </c>
      <c r="AW902" s="14" t="s">
        <v>30</v>
      </c>
      <c r="AX902" s="14" t="s">
        <v>83</v>
      </c>
      <c r="AY902" s="176" t="s">
        <v>187</v>
      </c>
    </row>
    <row r="903" spans="1:65" s="2" customFormat="1" ht="16.5" customHeight="1">
      <c r="A903" s="33"/>
      <c r="B903" s="152"/>
      <c r="C903" s="199" t="s">
        <v>1326</v>
      </c>
      <c r="D903" s="199" t="s">
        <v>529</v>
      </c>
      <c r="E903" s="200" t="s">
        <v>1327</v>
      </c>
      <c r="F903" s="201" t="s">
        <v>1328</v>
      </c>
      <c r="G903" s="202" t="s">
        <v>524</v>
      </c>
      <c r="H903" s="203">
        <v>6.0170000000000003</v>
      </c>
      <c r="I903" s="204"/>
      <c r="J903" s="203">
        <f>ROUND(I903*H903,3)</f>
        <v>0</v>
      </c>
      <c r="K903" s="205"/>
      <c r="L903" s="206"/>
      <c r="M903" s="207" t="s">
        <v>1</v>
      </c>
      <c r="N903" s="208" t="s">
        <v>41</v>
      </c>
      <c r="O903" s="62"/>
      <c r="P903" s="162">
        <f>O903*H903</f>
        <v>0</v>
      </c>
      <c r="Q903" s="162">
        <v>1.5E-3</v>
      </c>
      <c r="R903" s="162">
        <f>Q903*H903</f>
        <v>9.0255000000000005E-3</v>
      </c>
      <c r="S903" s="162">
        <v>0</v>
      </c>
      <c r="T903" s="163">
        <f>S903*H903</f>
        <v>0</v>
      </c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  <c r="AE903" s="33"/>
      <c r="AR903" s="164" t="s">
        <v>365</v>
      </c>
      <c r="AT903" s="164" t="s">
        <v>529</v>
      </c>
      <c r="AU903" s="164" t="s">
        <v>90</v>
      </c>
      <c r="AY903" s="18" t="s">
        <v>187</v>
      </c>
      <c r="BE903" s="165">
        <f>IF(N903="základná",J903,0)</f>
        <v>0</v>
      </c>
      <c r="BF903" s="165">
        <f>IF(N903="znížená",J903,0)</f>
        <v>0</v>
      </c>
      <c r="BG903" s="165">
        <f>IF(N903="zákl. prenesená",J903,0)</f>
        <v>0</v>
      </c>
      <c r="BH903" s="165">
        <f>IF(N903="zníž. prenesená",J903,0)</f>
        <v>0</v>
      </c>
      <c r="BI903" s="165">
        <f>IF(N903="nulová",J903,0)</f>
        <v>0</v>
      </c>
      <c r="BJ903" s="18" t="s">
        <v>90</v>
      </c>
      <c r="BK903" s="166">
        <f>ROUND(I903*H903,3)</f>
        <v>0</v>
      </c>
      <c r="BL903" s="18" t="s">
        <v>276</v>
      </c>
      <c r="BM903" s="164" t="s">
        <v>1329</v>
      </c>
    </row>
    <row r="904" spans="1:65" s="14" customFormat="1" ht="11.25">
      <c r="B904" s="175"/>
      <c r="D904" s="168" t="s">
        <v>195</v>
      </c>
      <c r="F904" s="177" t="s">
        <v>1330</v>
      </c>
      <c r="H904" s="178">
        <v>6.0170000000000003</v>
      </c>
      <c r="I904" s="179"/>
      <c r="L904" s="175"/>
      <c r="M904" s="180"/>
      <c r="N904" s="181"/>
      <c r="O904" s="181"/>
      <c r="P904" s="181"/>
      <c r="Q904" s="181"/>
      <c r="R904" s="181"/>
      <c r="S904" s="181"/>
      <c r="T904" s="182"/>
      <c r="AT904" s="176" t="s">
        <v>195</v>
      </c>
      <c r="AU904" s="176" t="s">
        <v>90</v>
      </c>
      <c r="AV904" s="14" t="s">
        <v>90</v>
      </c>
      <c r="AW904" s="14" t="s">
        <v>3</v>
      </c>
      <c r="AX904" s="14" t="s">
        <v>83</v>
      </c>
      <c r="AY904" s="176" t="s">
        <v>187</v>
      </c>
    </row>
    <row r="905" spans="1:65" s="2" customFormat="1" ht="37.9" customHeight="1">
      <c r="A905" s="33"/>
      <c r="B905" s="152"/>
      <c r="C905" s="153" t="s">
        <v>1331</v>
      </c>
      <c r="D905" s="153" t="s">
        <v>189</v>
      </c>
      <c r="E905" s="154" t="s">
        <v>1332</v>
      </c>
      <c r="F905" s="155" t="s">
        <v>1333</v>
      </c>
      <c r="G905" s="156" t="s">
        <v>240</v>
      </c>
      <c r="H905" s="157">
        <v>1</v>
      </c>
      <c r="I905" s="158"/>
      <c r="J905" s="157">
        <f>ROUND(I905*H905,3)</f>
        <v>0</v>
      </c>
      <c r="K905" s="159"/>
      <c r="L905" s="34"/>
      <c r="M905" s="160" t="s">
        <v>1</v>
      </c>
      <c r="N905" s="161" t="s">
        <v>41</v>
      </c>
      <c r="O905" s="62"/>
      <c r="P905" s="162">
        <f>O905*H905</f>
        <v>0</v>
      </c>
      <c r="Q905" s="162">
        <v>0</v>
      </c>
      <c r="R905" s="162">
        <f>Q905*H905</f>
        <v>0</v>
      </c>
      <c r="S905" s="162">
        <v>0</v>
      </c>
      <c r="T905" s="163">
        <f>S905*H905</f>
        <v>0</v>
      </c>
      <c r="U905" s="33"/>
      <c r="V905" s="33"/>
      <c r="W905" s="33"/>
      <c r="X905" s="33"/>
      <c r="Y905" s="33"/>
      <c r="Z905" s="33"/>
      <c r="AA905" s="33"/>
      <c r="AB905" s="33"/>
      <c r="AC905" s="33"/>
      <c r="AD905" s="33"/>
      <c r="AE905" s="33"/>
      <c r="AR905" s="164" t="s">
        <v>276</v>
      </c>
      <c r="AT905" s="164" t="s">
        <v>189</v>
      </c>
      <c r="AU905" s="164" t="s">
        <v>90</v>
      </c>
      <c r="AY905" s="18" t="s">
        <v>187</v>
      </c>
      <c r="BE905" s="165">
        <f>IF(N905="základná",J905,0)</f>
        <v>0</v>
      </c>
      <c r="BF905" s="165">
        <f>IF(N905="znížená",J905,0)</f>
        <v>0</v>
      </c>
      <c r="BG905" s="165">
        <f>IF(N905="zákl. prenesená",J905,0)</f>
        <v>0</v>
      </c>
      <c r="BH905" s="165">
        <f>IF(N905="zníž. prenesená",J905,0)</f>
        <v>0</v>
      </c>
      <c r="BI905" s="165">
        <f>IF(N905="nulová",J905,0)</f>
        <v>0</v>
      </c>
      <c r="BJ905" s="18" t="s">
        <v>90</v>
      </c>
      <c r="BK905" s="166">
        <f>ROUND(I905*H905,3)</f>
        <v>0</v>
      </c>
      <c r="BL905" s="18" t="s">
        <v>276</v>
      </c>
      <c r="BM905" s="164" t="s">
        <v>1334</v>
      </c>
    </row>
    <row r="906" spans="1:65" s="14" customFormat="1" ht="11.25">
      <c r="B906" s="175"/>
      <c r="D906" s="168" t="s">
        <v>195</v>
      </c>
      <c r="E906" s="176" t="s">
        <v>1</v>
      </c>
      <c r="F906" s="177" t="s">
        <v>83</v>
      </c>
      <c r="H906" s="178">
        <v>1</v>
      </c>
      <c r="I906" s="179"/>
      <c r="L906" s="175"/>
      <c r="M906" s="180"/>
      <c r="N906" s="181"/>
      <c r="O906" s="181"/>
      <c r="P906" s="181"/>
      <c r="Q906" s="181"/>
      <c r="R906" s="181"/>
      <c r="S906" s="181"/>
      <c r="T906" s="182"/>
      <c r="AT906" s="176" t="s">
        <v>195</v>
      </c>
      <c r="AU906" s="176" t="s">
        <v>90</v>
      </c>
      <c r="AV906" s="14" t="s">
        <v>90</v>
      </c>
      <c r="AW906" s="14" t="s">
        <v>30</v>
      </c>
      <c r="AX906" s="14" t="s">
        <v>83</v>
      </c>
      <c r="AY906" s="176" t="s">
        <v>187</v>
      </c>
    </row>
    <row r="907" spans="1:65" s="2" customFormat="1" ht="16.5" customHeight="1">
      <c r="A907" s="33"/>
      <c r="B907" s="152"/>
      <c r="C907" s="153" t="s">
        <v>1335</v>
      </c>
      <c r="D907" s="153" t="s">
        <v>189</v>
      </c>
      <c r="E907" s="154" t="s">
        <v>1336</v>
      </c>
      <c r="F907" s="155" t="s">
        <v>1337</v>
      </c>
      <c r="G907" s="156" t="s">
        <v>524</v>
      </c>
      <c r="H907" s="157">
        <v>2.5230000000000001</v>
      </c>
      <c r="I907" s="158"/>
      <c r="J907" s="157">
        <f>ROUND(I907*H907,3)</f>
        <v>0</v>
      </c>
      <c r="K907" s="159"/>
      <c r="L907" s="34"/>
      <c r="M907" s="160" t="s">
        <v>1</v>
      </c>
      <c r="N907" s="161" t="s">
        <v>41</v>
      </c>
      <c r="O907" s="62"/>
      <c r="P907" s="162">
        <f>O907*H907</f>
        <v>0</v>
      </c>
      <c r="Q907" s="162">
        <v>1.72E-3</v>
      </c>
      <c r="R907" s="162">
        <f>Q907*H907</f>
        <v>4.3395600000000001E-3</v>
      </c>
      <c r="S907" s="162">
        <v>0</v>
      </c>
      <c r="T907" s="163">
        <f>S907*H907</f>
        <v>0</v>
      </c>
      <c r="U907" s="33"/>
      <c r="V907" s="33"/>
      <c r="W907" s="33"/>
      <c r="X907" s="33"/>
      <c r="Y907" s="33"/>
      <c r="Z907" s="33"/>
      <c r="AA907" s="33"/>
      <c r="AB907" s="33"/>
      <c r="AC907" s="33"/>
      <c r="AD907" s="33"/>
      <c r="AE907" s="33"/>
      <c r="AR907" s="164" t="s">
        <v>276</v>
      </c>
      <c r="AT907" s="164" t="s">
        <v>189</v>
      </c>
      <c r="AU907" s="164" t="s">
        <v>90</v>
      </c>
      <c r="AY907" s="18" t="s">
        <v>187</v>
      </c>
      <c r="BE907" s="165">
        <f>IF(N907="základná",J907,0)</f>
        <v>0</v>
      </c>
      <c r="BF907" s="165">
        <f>IF(N907="znížená",J907,0)</f>
        <v>0</v>
      </c>
      <c r="BG907" s="165">
        <f>IF(N907="zákl. prenesená",J907,0)</f>
        <v>0</v>
      </c>
      <c r="BH907" s="165">
        <f>IF(N907="zníž. prenesená",J907,0)</f>
        <v>0</v>
      </c>
      <c r="BI907" s="165">
        <f>IF(N907="nulová",J907,0)</f>
        <v>0</v>
      </c>
      <c r="BJ907" s="18" t="s">
        <v>90</v>
      </c>
      <c r="BK907" s="166">
        <f>ROUND(I907*H907,3)</f>
        <v>0</v>
      </c>
      <c r="BL907" s="18" t="s">
        <v>276</v>
      </c>
      <c r="BM907" s="164" t="s">
        <v>1338</v>
      </c>
    </row>
    <row r="908" spans="1:65" s="14" customFormat="1" ht="11.25">
      <c r="B908" s="175"/>
      <c r="D908" s="168" t="s">
        <v>195</v>
      </c>
      <c r="E908" s="176" t="s">
        <v>1</v>
      </c>
      <c r="F908" s="177" t="s">
        <v>1339</v>
      </c>
      <c r="H908" s="178">
        <v>2.5230000000000001</v>
      </c>
      <c r="I908" s="179"/>
      <c r="L908" s="175"/>
      <c r="M908" s="180"/>
      <c r="N908" s="181"/>
      <c r="O908" s="181"/>
      <c r="P908" s="181"/>
      <c r="Q908" s="181"/>
      <c r="R908" s="181"/>
      <c r="S908" s="181"/>
      <c r="T908" s="182"/>
      <c r="AT908" s="176" t="s">
        <v>195</v>
      </c>
      <c r="AU908" s="176" t="s">
        <v>90</v>
      </c>
      <c r="AV908" s="14" t="s">
        <v>90</v>
      </c>
      <c r="AW908" s="14" t="s">
        <v>30</v>
      </c>
      <c r="AX908" s="14" t="s">
        <v>83</v>
      </c>
      <c r="AY908" s="176" t="s">
        <v>187</v>
      </c>
    </row>
    <row r="909" spans="1:65" s="2" customFormat="1" ht="24.2" customHeight="1">
      <c r="A909" s="33"/>
      <c r="B909" s="152"/>
      <c r="C909" s="199" t="s">
        <v>1340</v>
      </c>
      <c r="D909" s="199" t="s">
        <v>529</v>
      </c>
      <c r="E909" s="200" t="s">
        <v>1341</v>
      </c>
      <c r="F909" s="201" t="s">
        <v>1342</v>
      </c>
      <c r="G909" s="202" t="s">
        <v>524</v>
      </c>
      <c r="H909" s="203">
        <v>2.5230000000000001</v>
      </c>
      <c r="I909" s="204"/>
      <c r="J909" s="203">
        <f>ROUND(I909*H909,3)</f>
        <v>0</v>
      </c>
      <c r="K909" s="205"/>
      <c r="L909" s="206"/>
      <c r="M909" s="207" t="s">
        <v>1</v>
      </c>
      <c r="N909" s="208" t="s">
        <v>41</v>
      </c>
      <c r="O909" s="62"/>
      <c r="P909" s="162">
        <f>O909*H909</f>
        <v>0</v>
      </c>
      <c r="Q909" s="162">
        <v>1.5E-3</v>
      </c>
      <c r="R909" s="162">
        <f>Q909*H909</f>
        <v>3.7845000000000001E-3</v>
      </c>
      <c r="S909" s="162">
        <v>0</v>
      </c>
      <c r="T909" s="163">
        <f>S909*H909</f>
        <v>0</v>
      </c>
      <c r="U909" s="33"/>
      <c r="V909" s="33"/>
      <c r="W909" s="33"/>
      <c r="X909" s="33"/>
      <c r="Y909" s="33"/>
      <c r="Z909" s="33"/>
      <c r="AA909" s="33"/>
      <c r="AB909" s="33"/>
      <c r="AC909" s="33"/>
      <c r="AD909" s="33"/>
      <c r="AE909" s="33"/>
      <c r="AR909" s="164" t="s">
        <v>365</v>
      </c>
      <c r="AT909" s="164" t="s">
        <v>529</v>
      </c>
      <c r="AU909" s="164" t="s">
        <v>90</v>
      </c>
      <c r="AY909" s="18" t="s">
        <v>187</v>
      </c>
      <c r="BE909" s="165">
        <f>IF(N909="základná",J909,0)</f>
        <v>0</v>
      </c>
      <c r="BF909" s="165">
        <f>IF(N909="znížená",J909,0)</f>
        <v>0</v>
      </c>
      <c r="BG909" s="165">
        <f>IF(N909="zákl. prenesená",J909,0)</f>
        <v>0</v>
      </c>
      <c r="BH909" s="165">
        <f>IF(N909="zníž. prenesená",J909,0)</f>
        <v>0</v>
      </c>
      <c r="BI909" s="165">
        <f>IF(N909="nulová",J909,0)</f>
        <v>0</v>
      </c>
      <c r="BJ909" s="18" t="s">
        <v>90</v>
      </c>
      <c r="BK909" s="166">
        <f>ROUND(I909*H909,3)</f>
        <v>0</v>
      </c>
      <c r="BL909" s="18" t="s">
        <v>276</v>
      </c>
      <c r="BM909" s="164" t="s">
        <v>1343</v>
      </c>
    </row>
    <row r="910" spans="1:65" s="14" customFormat="1" ht="11.25">
      <c r="B910" s="175"/>
      <c r="D910" s="168" t="s">
        <v>195</v>
      </c>
      <c r="E910" s="176" t="s">
        <v>1</v>
      </c>
      <c r="F910" s="177" t="s">
        <v>1344</v>
      </c>
      <c r="H910" s="178">
        <v>2.5230000000000001</v>
      </c>
      <c r="I910" s="179"/>
      <c r="L910" s="175"/>
      <c r="M910" s="180"/>
      <c r="N910" s="181"/>
      <c r="O910" s="181"/>
      <c r="P910" s="181"/>
      <c r="Q910" s="181"/>
      <c r="R910" s="181"/>
      <c r="S910" s="181"/>
      <c r="T910" s="182"/>
      <c r="AT910" s="176" t="s">
        <v>195</v>
      </c>
      <c r="AU910" s="176" t="s">
        <v>90</v>
      </c>
      <c r="AV910" s="14" t="s">
        <v>90</v>
      </c>
      <c r="AW910" s="14" t="s">
        <v>30</v>
      </c>
      <c r="AX910" s="14" t="s">
        <v>83</v>
      </c>
      <c r="AY910" s="176" t="s">
        <v>187</v>
      </c>
    </row>
    <row r="911" spans="1:65" s="2" customFormat="1" ht="24.2" customHeight="1">
      <c r="A911" s="33"/>
      <c r="B911" s="152"/>
      <c r="C911" s="153" t="s">
        <v>1345</v>
      </c>
      <c r="D911" s="153" t="s">
        <v>189</v>
      </c>
      <c r="E911" s="154" t="s">
        <v>1346</v>
      </c>
      <c r="F911" s="155" t="s">
        <v>1347</v>
      </c>
      <c r="G911" s="156" t="s">
        <v>240</v>
      </c>
      <c r="H911" s="157">
        <v>4</v>
      </c>
      <c r="I911" s="158"/>
      <c r="J911" s="157">
        <f>ROUND(I911*H911,3)</f>
        <v>0</v>
      </c>
      <c r="K911" s="159"/>
      <c r="L911" s="34"/>
      <c r="M911" s="160" t="s">
        <v>1</v>
      </c>
      <c r="N911" s="161" t="s">
        <v>41</v>
      </c>
      <c r="O911" s="62"/>
      <c r="P911" s="162">
        <f>O911*H911</f>
        <v>0</v>
      </c>
      <c r="Q911" s="162">
        <v>5.0000000000000002E-5</v>
      </c>
      <c r="R911" s="162">
        <f>Q911*H911</f>
        <v>2.0000000000000001E-4</v>
      </c>
      <c r="S911" s="162">
        <v>0</v>
      </c>
      <c r="T911" s="163">
        <f>S911*H911</f>
        <v>0</v>
      </c>
      <c r="U911" s="33"/>
      <c r="V911" s="33"/>
      <c r="W911" s="33"/>
      <c r="X911" s="33"/>
      <c r="Y911" s="33"/>
      <c r="Z911" s="33"/>
      <c r="AA911" s="33"/>
      <c r="AB911" s="33"/>
      <c r="AC911" s="33"/>
      <c r="AD911" s="33"/>
      <c r="AE911" s="33"/>
      <c r="AR911" s="164" t="s">
        <v>276</v>
      </c>
      <c r="AT911" s="164" t="s">
        <v>189</v>
      </c>
      <c r="AU911" s="164" t="s">
        <v>90</v>
      </c>
      <c r="AY911" s="18" t="s">
        <v>187</v>
      </c>
      <c r="BE911" s="165">
        <f>IF(N911="základná",J911,0)</f>
        <v>0</v>
      </c>
      <c r="BF911" s="165">
        <f>IF(N911="znížená",J911,0)</f>
        <v>0</v>
      </c>
      <c r="BG911" s="165">
        <f>IF(N911="zákl. prenesená",J911,0)</f>
        <v>0</v>
      </c>
      <c r="BH911" s="165">
        <f>IF(N911="zníž. prenesená",J911,0)</f>
        <v>0</v>
      </c>
      <c r="BI911" s="165">
        <f>IF(N911="nulová",J911,0)</f>
        <v>0</v>
      </c>
      <c r="BJ911" s="18" t="s">
        <v>90</v>
      </c>
      <c r="BK911" s="166">
        <f>ROUND(I911*H911,3)</f>
        <v>0</v>
      </c>
      <c r="BL911" s="18" t="s">
        <v>276</v>
      </c>
      <c r="BM911" s="164" t="s">
        <v>1348</v>
      </c>
    </row>
    <row r="912" spans="1:65" s="2" customFormat="1" ht="37.9" customHeight="1">
      <c r="A912" s="33"/>
      <c r="B912" s="152"/>
      <c r="C912" s="199" t="s">
        <v>1349</v>
      </c>
      <c r="D912" s="199" t="s">
        <v>529</v>
      </c>
      <c r="E912" s="200" t="s">
        <v>1350</v>
      </c>
      <c r="F912" s="201" t="s">
        <v>1351</v>
      </c>
      <c r="G912" s="202" t="s">
        <v>240</v>
      </c>
      <c r="H912" s="203">
        <v>4</v>
      </c>
      <c r="I912" s="204"/>
      <c r="J912" s="203">
        <f>ROUND(I912*H912,3)</f>
        <v>0</v>
      </c>
      <c r="K912" s="205"/>
      <c r="L912" s="206"/>
      <c r="M912" s="207" t="s">
        <v>1</v>
      </c>
      <c r="N912" s="208" t="s">
        <v>41</v>
      </c>
      <c r="O912" s="62"/>
      <c r="P912" s="162">
        <f>O912*H912</f>
        <v>0</v>
      </c>
      <c r="Q912" s="162">
        <v>1.559E-2</v>
      </c>
      <c r="R912" s="162">
        <f>Q912*H912</f>
        <v>6.2359999999999999E-2</v>
      </c>
      <c r="S912" s="162">
        <v>0</v>
      </c>
      <c r="T912" s="163">
        <f>S912*H912</f>
        <v>0</v>
      </c>
      <c r="U912" s="33"/>
      <c r="V912" s="33"/>
      <c r="W912" s="33"/>
      <c r="X912" s="33"/>
      <c r="Y912" s="33"/>
      <c r="Z912" s="33"/>
      <c r="AA912" s="33"/>
      <c r="AB912" s="33"/>
      <c r="AC912" s="33"/>
      <c r="AD912" s="33"/>
      <c r="AE912" s="33"/>
      <c r="AR912" s="164" t="s">
        <v>365</v>
      </c>
      <c r="AT912" s="164" t="s">
        <v>529</v>
      </c>
      <c r="AU912" s="164" t="s">
        <v>90</v>
      </c>
      <c r="AY912" s="18" t="s">
        <v>187</v>
      </c>
      <c r="BE912" s="165">
        <f>IF(N912="základná",J912,0)</f>
        <v>0</v>
      </c>
      <c r="BF912" s="165">
        <f>IF(N912="znížená",J912,0)</f>
        <v>0</v>
      </c>
      <c r="BG912" s="165">
        <f>IF(N912="zákl. prenesená",J912,0)</f>
        <v>0</v>
      </c>
      <c r="BH912" s="165">
        <f>IF(N912="zníž. prenesená",J912,0)</f>
        <v>0</v>
      </c>
      <c r="BI912" s="165">
        <f>IF(N912="nulová",J912,0)</f>
        <v>0</v>
      </c>
      <c r="BJ912" s="18" t="s">
        <v>90</v>
      </c>
      <c r="BK912" s="166">
        <f>ROUND(I912*H912,3)</f>
        <v>0</v>
      </c>
      <c r="BL912" s="18" t="s">
        <v>276</v>
      </c>
      <c r="BM912" s="164" t="s">
        <v>1352</v>
      </c>
    </row>
    <row r="913" spans="1:65" s="2" customFormat="1" ht="16.5" customHeight="1">
      <c r="A913" s="33"/>
      <c r="B913" s="152"/>
      <c r="C913" s="153" t="s">
        <v>1353</v>
      </c>
      <c r="D913" s="153" t="s">
        <v>189</v>
      </c>
      <c r="E913" s="154" t="s">
        <v>1354</v>
      </c>
      <c r="F913" s="155" t="s">
        <v>1355</v>
      </c>
      <c r="G913" s="156" t="s">
        <v>240</v>
      </c>
      <c r="H913" s="157">
        <v>2</v>
      </c>
      <c r="I913" s="158"/>
      <c r="J913" s="157">
        <f>ROUND(I913*H913,3)</f>
        <v>0</v>
      </c>
      <c r="K913" s="159"/>
      <c r="L913" s="34"/>
      <c r="M913" s="160" t="s">
        <v>1</v>
      </c>
      <c r="N913" s="161" t="s">
        <v>41</v>
      </c>
      <c r="O913" s="62"/>
      <c r="P913" s="162">
        <f>O913*H913</f>
        <v>0</v>
      </c>
      <c r="Q913" s="162">
        <v>7.9000000000000001E-4</v>
      </c>
      <c r="R913" s="162">
        <f>Q913*H913</f>
        <v>1.58E-3</v>
      </c>
      <c r="S913" s="162">
        <v>0</v>
      </c>
      <c r="T913" s="163">
        <f>S913*H913</f>
        <v>0</v>
      </c>
      <c r="U913" s="33"/>
      <c r="V913" s="33"/>
      <c r="W913" s="33"/>
      <c r="X913" s="33"/>
      <c r="Y913" s="33"/>
      <c r="Z913" s="33"/>
      <c r="AA913" s="33"/>
      <c r="AB913" s="33"/>
      <c r="AC913" s="33"/>
      <c r="AD913" s="33"/>
      <c r="AE913" s="33"/>
      <c r="AR913" s="164" t="s">
        <v>276</v>
      </c>
      <c r="AT913" s="164" t="s">
        <v>189</v>
      </c>
      <c r="AU913" s="164" t="s">
        <v>90</v>
      </c>
      <c r="AY913" s="18" t="s">
        <v>187</v>
      </c>
      <c r="BE913" s="165">
        <f>IF(N913="základná",J913,0)</f>
        <v>0</v>
      </c>
      <c r="BF913" s="165">
        <f>IF(N913="znížená",J913,0)</f>
        <v>0</v>
      </c>
      <c r="BG913" s="165">
        <f>IF(N913="zákl. prenesená",J913,0)</f>
        <v>0</v>
      </c>
      <c r="BH913" s="165">
        <f>IF(N913="zníž. prenesená",J913,0)</f>
        <v>0</v>
      </c>
      <c r="BI913" s="165">
        <f>IF(N913="nulová",J913,0)</f>
        <v>0</v>
      </c>
      <c r="BJ913" s="18" t="s">
        <v>90</v>
      </c>
      <c r="BK913" s="166">
        <f>ROUND(I913*H913,3)</f>
        <v>0</v>
      </c>
      <c r="BL913" s="18" t="s">
        <v>276</v>
      </c>
      <c r="BM913" s="164" t="s">
        <v>1356</v>
      </c>
    </row>
    <row r="914" spans="1:65" s="14" customFormat="1" ht="11.25">
      <c r="B914" s="175"/>
      <c r="D914" s="168" t="s">
        <v>195</v>
      </c>
      <c r="E914" s="176" t="s">
        <v>1</v>
      </c>
      <c r="F914" s="177" t="s">
        <v>90</v>
      </c>
      <c r="H914" s="178">
        <v>2</v>
      </c>
      <c r="I914" s="179"/>
      <c r="L914" s="175"/>
      <c r="M914" s="180"/>
      <c r="N914" s="181"/>
      <c r="O914" s="181"/>
      <c r="P914" s="181"/>
      <c r="Q914" s="181"/>
      <c r="R914" s="181"/>
      <c r="S914" s="181"/>
      <c r="T914" s="182"/>
      <c r="AT914" s="176" t="s">
        <v>195</v>
      </c>
      <c r="AU914" s="176" t="s">
        <v>90</v>
      </c>
      <c r="AV914" s="14" t="s">
        <v>90</v>
      </c>
      <c r="AW914" s="14" t="s">
        <v>30</v>
      </c>
      <c r="AX914" s="14" t="s">
        <v>83</v>
      </c>
      <c r="AY914" s="176" t="s">
        <v>187</v>
      </c>
    </row>
    <row r="915" spans="1:65" s="2" customFormat="1" ht="44.25" customHeight="1">
      <c r="A915" s="33"/>
      <c r="B915" s="152"/>
      <c r="C915" s="199" t="s">
        <v>1357</v>
      </c>
      <c r="D915" s="199" t="s">
        <v>529</v>
      </c>
      <c r="E915" s="200" t="s">
        <v>1358</v>
      </c>
      <c r="F915" s="201" t="s">
        <v>1359</v>
      </c>
      <c r="G915" s="202" t="s">
        <v>240</v>
      </c>
      <c r="H915" s="203">
        <v>1</v>
      </c>
      <c r="I915" s="204"/>
      <c r="J915" s="203">
        <f>ROUND(I915*H915,3)</f>
        <v>0</v>
      </c>
      <c r="K915" s="205"/>
      <c r="L915" s="206"/>
      <c r="M915" s="207" t="s">
        <v>1</v>
      </c>
      <c r="N915" s="208" t="s">
        <v>41</v>
      </c>
      <c r="O915" s="62"/>
      <c r="P915" s="162">
        <f>O915*H915</f>
        <v>0</v>
      </c>
      <c r="Q915" s="162">
        <v>2.5999999999999999E-3</v>
      </c>
      <c r="R915" s="162">
        <f>Q915*H915</f>
        <v>2.5999999999999999E-3</v>
      </c>
      <c r="S915" s="162">
        <v>0</v>
      </c>
      <c r="T915" s="163">
        <f>S915*H915</f>
        <v>0</v>
      </c>
      <c r="U915" s="33"/>
      <c r="V915" s="33"/>
      <c r="W915" s="33"/>
      <c r="X915" s="33"/>
      <c r="Y915" s="33"/>
      <c r="Z915" s="33"/>
      <c r="AA915" s="33"/>
      <c r="AB915" s="33"/>
      <c r="AC915" s="33"/>
      <c r="AD915" s="33"/>
      <c r="AE915" s="33"/>
      <c r="AR915" s="164" t="s">
        <v>365</v>
      </c>
      <c r="AT915" s="164" t="s">
        <v>529</v>
      </c>
      <c r="AU915" s="164" t="s">
        <v>90</v>
      </c>
      <c r="AY915" s="18" t="s">
        <v>187</v>
      </c>
      <c r="BE915" s="165">
        <f>IF(N915="základná",J915,0)</f>
        <v>0</v>
      </c>
      <c r="BF915" s="165">
        <f>IF(N915="znížená",J915,0)</f>
        <v>0</v>
      </c>
      <c r="BG915" s="165">
        <f>IF(N915="zákl. prenesená",J915,0)</f>
        <v>0</v>
      </c>
      <c r="BH915" s="165">
        <f>IF(N915="zníž. prenesená",J915,0)</f>
        <v>0</v>
      </c>
      <c r="BI915" s="165">
        <f>IF(N915="nulová",J915,0)</f>
        <v>0</v>
      </c>
      <c r="BJ915" s="18" t="s">
        <v>90</v>
      </c>
      <c r="BK915" s="166">
        <f>ROUND(I915*H915,3)</f>
        <v>0</v>
      </c>
      <c r="BL915" s="18" t="s">
        <v>276</v>
      </c>
      <c r="BM915" s="164" t="s">
        <v>1360</v>
      </c>
    </row>
    <row r="916" spans="1:65" s="14" customFormat="1" ht="11.25">
      <c r="B916" s="175"/>
      <c r="D916" s="168" t="s">
        <v>195</v>
      </c>
      <c r="E916" s="176" t="s">
        <v>1</v>
      </c>
      <c r="F916" s="177" t="s">
        <v>83</v>
      </c>
      <c r="H916" s="178">
        <v>1</v>
      </c>
      <c r="I916" s="179"/>
      <c r="L916" s="175"/>
      <c r="M916" s="180"/>
      <c r="N916" s="181"/>
      <c r="O916" s="181"/>
      <c r="P916" s="181"/>
      <c r="Q916" s="181"/>
      <c r="R916" s="181"/>
      <c r="S916" s="181"/>
      <c r="T916" s="182"/>
      <c r="AT916" s="176" t="s">
        <v>195</v>
      </c>
      <c r="AU916" s="176" t="s">
        <v>90</v>
      </c>
      <c r="AV916" s="14" t="s">
        <v>90</v>
      </c>
      <c r="AW916" s="14" t="s">
        <v>30</v>
      </c>
      <c r="AX916" s="14" t="s">
        <v>83</v>
      </c>
      <c r="AY916" s="176" t="s">
        <v>187</v>
      </c>
    </row>
    <row r="917" spans="1:65" s="2" customFormat="1" ht="44.25" customHeight="1">
      <c r="A917" s="33"/>
      <c r="B917" s="152"/>
      <c r="C917" s="199" t="s">
        <v>1361</v>
      </c>
      <c r="D917" s="199" t="s">
        <v>529</v>
      </c>
      <c r="E917" s="200" t="s">
        <v>1362</v>
      </c>
      <c r="F917" s="201" t="s">
        <v>1363</v>
      </c>
      <c r="G917" s="202" t="s">
        <v>240</v>
      </c>
      <c r="H917" s="203">
        <v>1</v>
      </c>
      <c r="I917" s="204"/>
      <c r="J917" s="203">
        <f>ROUND(I917*H917,3)</f>
        <v>0</v>
      </c>
      <c r="K917" s="205"/>
      <c r="L917" s="206"/>
      <c r="M917" s="207" t="s">
        <v>1</v>
      </c>
      <c r="N917" s="208" t="s">
        <v>41</v>
      </c>
      <c r="O917" s="62"/>
      <c r="P917" s="162">
        <f>O917*H917</f>
        <v>0</v>
      </c>
      <c r="Q917" s="162">
        <v>2.5999999999999999E-3</v>
      </c>
      <c r="R917" s="162">
        <f>Q917*H917</f>
        <v>2.5999999999999999E-3</v>
      </c>
      <c r="S917" s="162">
        <v>0</v>
      </c>
      <c r="T917" s="163">
        <f>S917*H917</f>
        <v>0</v>
      </c>
      <c r="U917" s="33"/>
      <c r="V917" s="33"/>
      <c r="W917" s="33"/>
      <c r="X917" s="33"/>
      <c r="Y917" s="33"/>
      <c r="Z917" s="33"/>
      <c r="AA917" s="33"/>
      <c r="AB917" s="33"/>
      <c r="AC917" s="33"/>
      <c r="AD917" s="33"/>
      <c r="AE917" s="33"/>
      <c r="AR917" s="164" t="s">
        <v>365</v>
      </c>
      <c r="AT917" s="164" t="s">
        <v>529</v>
      </c>
      <c r="AU917" s="164" t="s">
        <v>90</v>
      </c>
      <c r="AY917" s="18" t="s">
        <v>187</v>
      </c>
      <c r="BE917" s="165">
        <f>IF(N917="základná",J917,0)</f>
        <v>0</v>
      </c>
      <c r="BF917" s="165">
        <f>IF(N917="znížená",J917,0)</f>
        <v>0</v>
      </c>
      <c r="BG917" s="165">
        <f>IF(N917="zákl. prenesená",J917,0)</f>
        <v>0</v>
      </c>
      <c r="BH917" s="165">
        <f>IF(N917="zníž. prenesená",J917,0)</f>
        <v>0</v>
      </c>
      <c r="BI917" s="165">
        <f>IF(N917="nulová",J917,0)</f>
        <v>0</v>
      </c>
      <c r="BJ917" s="18" t="s">
        <v>90</v>
      </c>
      <c r="BK917" s="166">
        <f>ROUND(I917*H917,3)</f>
        <v>0</v>
      </c>
      <c r="BL917" s="18" t="s">
        <v>276</v>
      </c>
      <c r="BM917" s="164" t="s">
        <v>1364</v>
      </c>
    </row>
    <row r="918" spans="1:65" s="14" customFormat="1" ht="11.25">
      <c r="B918" s="175"/>
      <c r="D918" s="168" t="s">
        <v>195</v>
      </c>
      <c r="E918" s="176" t="s">
        <v>1</v>
      </c>
      <c r="F918" s="177" t="s">
        <v>83</v>
      </c>
      <c r="H918" s="178">
        <v>1</v>
      </c>
      <c r="I918" s="179"/>
      <c r="L918" s="175"/>
      <c r="M918" s="180"/>
      <c r="N918" s="181"/>
      <c r="O918" s="181"/>
      <c r="P918" s="181"/>
      <c r="Q918" s="181"/>
      <c r="R918" s="181"/>
      <c r="S918" s="181"/>
      <c r="T918" s="182"/>
      <c r="AT918" s="176" t="s">
        <v>195</v>
      </c>
      <c r="AU918" s="176" t="s">
        <v>90</v>
      </c>
      <c r="AV918" s="14" t="s">
        <v>90</v>
      </c>
      <c r="AW918" s="14" t="s">
        <v>30</v>
      </c>
      <c r="AX918" s="14" t="s">
        <v>83</v>
      </c>
      <c r="AY918" s="176" t="s">
        <v>187</v>
      </c>
    </row>
    <row r="919" spans="1:65" s="2" customFormat="1" ht="24.2" customHeight="1">
      <c r="A919" s="33"/>
      <c r="B919" s="152"/>
      <c r="C919" s="153" t="s">
        <v>1365</v>
      </c>
      <c r="D919" s="153" t="s">
        <v>189</v>
      </c>
      <c r="E919" s="154" t="s">
        <v>1366</v>
      </c>
      <c r="F919" s="155" t="s">
        <v>1367</v>
      </c>
      <c r="G919" s="156" t="s">
        <v>192</v>
      </c>
      <c r="H919" s="157">
        <v>0.626</v>
      </c>
      <c r="I919" s="158"/>
      <c r="J919" s="157">
        <f>ROUND(I919*H919,3)</f>
        <v>0</v>
      </c>
      <c r="K919" s="159"/>
      <c r="L919" s="34"/>
      <c r="M919" s="160" t="s">
        <v>1</v>
      </c>
      <c r="N919" s="161" t="s">
        <v>41</v>
      </c>
      <c r="O919" s="62"/>
      <c r="P919" s="162">
        <f>O919*H919</f>
        <v>0</v>
      </c>
      <c r="Q919" s="162">
        <v>0</v>
      </c>
      <c r="R919" s="162">
        <f>Q919*H919</f>
        <v>0</v>
      </c>
      <c r="S919" s="162">
        <v>0</v>
      </c>
      <c r="T919" s="163">
        <f>S919*H919</f>
        <v>0</v>
      </c>
      <c r="U919" s="33"/>
      <c r="V919" s="33"/>
      <c r="W919" s="33"/>
      <c r="X919" s="33"/>
      <c r="Y919" s="33"/>
      <c r="Z919" s="33"/>
      <c r="AA919" s="33"/>
      <c r="AB919" s="33"/>
      <c r="AC919" s="33"/>
      <c r="AD919" s="33"/>
      <c r="AE919" s="33"/>
      <c r="AR919" s="164" t="s">
        <v>276</v>
      </c>
      <c r="AT919" s="164" t="s">
        <v>189</v>
      </c>
      <c r="AU919" s="164" t="s">
        <v>90</v>
      </c>
      <c r="AY919" s="18" t="s">
        <v>187</v>
      </c>
      <c r="BE919" s="165">
        <f>IF(N919="základná",J919,0)</f>
        <v>0</v>
      </c>
      <c r="BF919" s="165">
        <f>IF(N919="znížená",J919,0)</f>
        <v>0</v>
      </c>
      <c r="BG919" s="165">
        <f>IF(N919="zákl. prenesená",J919,0)</f>
        <v>0</v>
      </c>
      <c r="BH919" s="165">
        <f>IF(N919="zníž. prenesená",J919,0)</f>
        <v>0</v>
      </c>
      <c r="BI919" s="165">
        <f>IF(N919="nulová",J919,0)</f>
        <v>0</v>
      </c>
      <c r="BJ919" s="18" t="s">
        <v>90</v>
      </c>
      <c r="BK919" s="166">
        <f>ROUND(I919*H919,3)</f>
        <v>0</v>
      </c>
      <c r="BL919" s="18" t="s">
        <v>276</v>
      </c>
      <c r="BM919" s="164" t="s">
        <v>1368</v>
      </c>
    </row>
    <row r="920" spans="1:65" s="14" customFormat="1" ht="11.25">
      <c r="B920" s="175"/>
      <c r="D920" s="168" t="s">
        <v>195</v>
      </c>
      <c r="E920" s="176" t="s">
        <v>1</v>
      </c>
      <c r="F920" s="177" t="s">
        <v>1369</v>
      </c>
      <c r="H920" s="178">
        <v>0.626</v>
      </c>
      <c r="I920" s="179"/>
      <c r="L920" s="175"/>
      <c r="M920" s="180"/>
      <c r="N920" s="181"/>
      <c r="O920" s="181"/>
      <c r="P920" s="181"/>
      <c r="Q920" s="181"/>
      <c r="R920" s="181"/>
      <c r="S920" s="181"/>
      <c r="T920" s="182"/>
      <c r="AT920" s="176" t="s">
        <v>195</v>
      </c>
      <c r="AU920" s="176" t="s">
        <v>90</v>
      </c>
      <c r="AV920" s="14" t="s">
        <v>90</v>
      </c>
      <c r="AW920" s="14" t="s">
        <v>30</v>
      </c>
      <c r="AX920" s="14" t="s">
        <v>83</v>
      </c>
      <c r="AY920" s="176" t="s">
        <v>187</v>
      </c>
    </row>
    <row r="921" spans="1:65" s="2" customFormat="1" ht="24.2" customHeight="1">
      <c r="A921" s="33"/>
      <c r="B921" s="152"/>
      <c r="C921" s="199" t="s">
        <v>1370</v>
      </c>
      <c r="D921" s="199" t="s">
        <v>529</v>
      </c>
      <c r="E921" s="200" t="s">
        <v>1371</v>
      </c>
      <c r="F921" s="201" t="s">
        <v>1372</v>
      </c>
      <c r="G921" s="202" t="s">
        <v>192</v>
      </c>
      <c r="H921" s="203">
        <v>0.626</v>
      </c>
      <c r="I921" s="204"/>
      <c r="J921" s="203">
        <f>ROUND(I921*H921,3)</f>
        <v>0</v>
      </c>
      <c r="K921" s="205"/>
      <c r="L921" s="206"/>
      <c r="M921" s="207" t="s">
        <v>1</v>
      </c>
      <c r="N921" s="208" t="s">
        <v>41</v>
      </c>
      <c r="O921" s="62"/>
      <c r="P921" s="162">
        <f>O921*H921</f>
        <v>0</v>
      </c>
      <c r="Q921" s="162">
        <v>1.7999999999999999E-2</v>
      </c>
      <c r="R921" s="162">
        <f>Q921*H921</f>
        <v>1.1267999999999999E-2</v>
      </c>
      <c r="S921" s="162">
        <v>0</v>
      </c>
      <c r="T921" s="163">
        <f>S921*H921</f>
        <v>0</v>
      </c>
      <c r="U921" s="33"/>
      <c r="V921" s="33"/>
      <c r="W921" s="33"/>
      <c r="X921" s="33"/>
      <c r="Y921" s="33"/>
      <c r="Z921" s="33"/>
      <c r="AA921" s="33"/>
      <c r="AB921" s="33"/>
      <c r="AC921" s="33"/>
      <c r="AD921" s="33"/>
      <c r="AE921" s="33"/>
      <c r="AR921" s="164" t="s">
        <v>365</v>
      </c>
      <c r="AT921" s="164" t="s">
        <v>529</v>
      </c>
      <c r="AU921" s="164" t="s">
        <v>90</v>
      </c>
      <c r="AY921" s="18" t="s">
        <v>187</v>
      </c>
      <c r="BE921" s="165">
        <f>IF(N921="základná",J921,0)</f>
        <v>0</v>
      </c>
      <c r="BF921" s="165">
        <f>IF(N921="znížená",J921,0)</f>
        <v>0</v>
      </c>
      <c r="BG921" s="165">
        <f>IF(N921="zákl. prenesená",J921,0)</f>
        <v>0</v>
      </c>
      <c r="BH921" s="165">
        <f>IF(N921="zníž. prenesená",J921,0)</f>
        <v>0</v>
      </c>
      <c r="BI921" s="165">
        <f>IF(N921="nulová",J921,0)</f>
        <v>0</v>
      </c>
      <c r="BJ921" s="18" t="s">
        <v>90</v>
      </c>
      <c r="BK921" s="166">
        <f>ROUND(I921*H921,3)</f>
        <v>0</v>
      </c>
      <c r="BL921" s="18" t="s">
        <v>276</v>
      </c>
      <c r="BM921" s="164" t="s">
        <v>1373</v>
      </c>
    </row>
    <row r="922" spans="1:65" s="2" customFormat="1" ht="16.5" customHeight="1">
      <c r="A922" s="33"/>
      <c r="B922" s="152"/>
      <c r="C922" s="153" t="s">
        <v>1374</v>
      </c>
      <c r="D922" s="153" t="s">
        <v>189</v>
      </c>
      <c r="E922" s="154" t="s">
        <v>1375</v>
      </c>
      <c r="F922" s="155" t="s">
        <v>1376</v>
      </c>
      <c r="G922" s="156" t="s">
        <v>524</v>
      </c>
      <c r="H922" s="157">
        <v>3.32</v>
      </c>
      <c r="I922" s="158"/>
      <c r="J922" s="157">
        <f>ROUND(I922*H922,3)</f>
        <v>0</v>
      </c>
      <c r="K922" s="159"/>
      <c r="L922" s="34"/>
      <c r="M922" s="160" t="s">
        <v>1</v>
      </c>
      <c r="N922" s="161" t="s">
        <v>41</v>
      </c>
      <c r="O922" s="62"/>
      <c r="P922" s="162">
        <f>O922*H922</f>
        <v>0</v>
      </c>
      <c r="Q922" s="162">
        <v>3.3E-4</v>
      </c>
      <c r="R922" s="162">
        <f>Q922*H922</f>
        <v>1.0956E-3</v>
      </c>
      <c r="S922" s="162">
        <v>0</v>
      </c>
      <c r="T922" s="163">
        <f>S922*H922</f>
        <v>0</v>
      </c>
      <c r="U922" s="33"/>
      <c r="V922" s="33"/>
      <c r="W922" s="33"/>
      <c r="X922" s="33"/>
      <c r="Y922" s="33"/>
      <c r="Z922" s="33"/>
      <c r="AA922" s="33"/>
      <c r="AB922" s="33"/>
      <c r="AC922" s="33"/>
      <c r="AD922" s="33"/>
      <c r="AE922" s="33"/>
      <c r="AR922" s="164" t="s">
        <v>276</v>
      </c>
      <c r="AT922" s="164" t="s">
        <v>189</v>
      </c>
      <c r="AU922" s="164" t="s">
        <v>90</v>
      </c>
      <c r="AY922" s="18" t="s">
        <v>187</v>
      </c>
      <c r="BE922" s="165">
        <f>IF(N922="základná",J922,0)</f>
        <v>0</v>
      </c>
      <c r="BF922" s="165">
        <f>IF(N922="znížená",J922,0)</f>
        <v>0</v>
      </c>
      <c r="BG922" s="165">
        <f>IF(N922="zákl. prenesená",J922,0)</f>
        <v>0</v>
      </c>
      <c r="BH922" s="165">
        <f>IF(N922="zníž. prenesená",J922,0)</f>
        <v>0</v>
      </c>
      <c r="BI922" s="165">
        <f>IF(N922="nulová",J922,0)</f>
        <v>0</v>
      </c>
      <c r="BJ922" s="18" t="s">
        <v>90</v>
      </c>
      <c r="BK922" s="166">
        <f>ROUND(I922*H922,3)</f>
        <v>0</v>
      </c>
      <c r="BL922" s="18" t="s">
        <v>276</v>
      </c>
      <c r="BM922" s="164" t="s">
        <v>1377</v>
      </c>
    </row>
    <row r="923" spans="1:65" s="14" customFormat="1" ht="11.25">
      <c r="B923" s="175"/>
      <c r="D923" s="168" t="s">
        <v>195</v>
      </c>
      <c r="E923" s="176" t="s">
        <v>1</v>
      </c>
      <c r="F923" s="177" t="s">
        <v>1378</v>
      </c>
      <c r="H923" s="178">
        <v>3.32</v>
      </c>
      <c r="I923" s="179"/>
      <c r="L923" s="175"/>
      <c r="M923" s="180"/>
      <c r="N923" s="181"/>
      <c r="O923" s="181"/>
      <c r="P923" s="181"/>
      <c r="Q923" s="181"/>
      <c r="R923" s="181"/>
      <c r="S923" s="181"/>
      <c r="T923" s="182"/>
      <c r="AT923" s="176" t="s">
        <v>195</v>
      </c>
      <c r="AU923" s="176" t="s">
        <v>90</v>
      </c>
      <c r="AV923" s="14" t="s">
        <v>90</v>
      </c>
      <c r="AW923" s="14" t="s">
        <v>30</v>
      </c>
      <c r="AX923" s="14" t="s">
        <v>83</v>
      </c>
      <c r="AY923" s="176" t="s">
        <v>187</v>
      </c>
    </row>
    <row r="924" spans="1:65" s="2" customFormat="1" ht="24.2" customHeight="1">
      <c r="A924" s="33"/>
      <c r="B924" s="152"/>
      <c r="C924" s="199" t="s">
        <v>1379</v>
      </c>
      <c r="D924" s="199" t="s">
        <v>529</v>
      </c>
      <c r="E924" s="200" t="s">
        <v>1380</v>
      </c>
      <c r="F924" s="201" t="s">
        <v>1381</v>
      </c>
      <c r="G924" s="202" t="s">
        <v>524</v>
      </c>
      <c r="H924" s="203">
        <v>3.32</v>
      </c>
      <c r="I924" s="204"/>
      <c r="J924" s="203">
        <f>ROUND(I924*H924,3)</f>
        <v>0</v>
      </c>
      <c r="K924" s="205"/>
      <c r="L924" s="206"/>
      <c r="M924" s="207" t="s">
        <v>1</v>
      </c>
      <c r="N924" s="208" t="s">
        <v>41</v>
      </c>
      <c r="O924" s="62"/>
      <c r="P924" s="162">
        <f>O924*H924</f>
        <v>0</v>
      </c>
      <c r="Q924" s="162">
        <v>1.3500000000000001E-3</v>
      </c>
      <c r="R924" s="162">
        <f>Q924*H924</f>
        <v>4.4819999999999999E-3</v>
      </c>
      <c r="S924" s="162">
        <v>0</v>
      </c>
      <c r="T924" s="163">
        <f>S924*H924</f>
        <v>0</v>
      </c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  <c r="AE924" s="33"/>
      <c r="AR924" s="164" t="s">
        <v>365</v>
      </c>
      <c r="AT924" s="164" t="s">
        <v>529</v>
      </c>
      <c r="AU924" s="164" t="s">
        <v>90</v>
      </c>
      <c r="AY924" s="18" t="s">
        <v>187</v>
      </c>
      <c r="BE924" s="165">
        <f>IF(N924="základná",J924,0)</f>
        <v>0</v>
      </c>
      <c r="BF924" s="165">
        <f>IF(N924="znížená",J924,0)</f>
        <v>0</v>
      </c>
      <c r="BG924" s="165">
        <f>IF(N924="zákl. prenesená",J924,0)</f>
        <v>0</v>
      </c>
      <c r="BH924" s="165">
        <f>IF(N924="zníž. prenesená",J924,0)</f>
        <v>0</v>
      </c>
      <c r="BI924" s="165">
        <f>IF(N924="nulová",J924,0)</f>
        <v>0</v>
      </c>
      <c r="BJ924" s="18" t="s">
        <v>90</v>
      </c>
      <c r="BK924" s="166">
        <f>ROUND(I924*H924,3)</f>
        <v>0</v>
      </c>
      <c r="BL924" s="18" t="s">
        <v>276</v>
      </c>
      <c r="BM924" s="164" t="s">
        <v>1382</v>
      </c>
    </row>
    <row r="925" spans="1:65" s="2" customFormat="1" ht="24.2" customHeight="1">
      <c r="A925" s="33"/>
      <c r="B925" s="152"/>
      <c r="C925" s="153" t="s">
        <v>1383</v>
      </c>
      <c r="D925" s="153" t="s">
        <v>189</v>
      </c>
      <c r="E925" s="154" t="s">
        <v>1384</v>
      </c>
      <c r="F925" s="155" t="s">
        <v>1385</v>
      </c>
      <c r="G925" s="156" t="s">
        <v>524</v>
      </c>
      <c r="H925" s="157">
        <v>7.6</v>
      </c>
      <c r="I925" s="158"/>
      <c r="J925" s="157">
        <f>ROUND(I925*H925,3)</f>
        <v>0</v>
      </c>
      <c r="K925" s="159"/>
      <c r="L925" s="34"/>
      <c r="M925" s="160" t="s">
        <v>1</v>
      </c>
      <c r="N925" s="161" t="s">
        <v>41</v>
      </c>
      <c r="O925" s="62"/>
      <c r="P925" s="162">
        <f>O925*H925</f>
        <v>0</v>
      </c>
      <c r="Q925" s="162">
        <v>4.0999999999999999E-4</v>
      </c>
      <c r="R925" s="162">
        <f>Q925*H925</f>
        <v>3.1159999999999998E-3</v>
      </c>
      <c r="S925" s="162">
        <v>0</v>
      </c>
      <c r="T925" s="163">
        <f>S925*H925</f>
        <v>0</v>
      </c>
      <c r="U925" s="33"/>
      <c r="V925" s="33"/>
      <c r="W925" s="33"/>
      <c r="X925" s="33"/>
      <c r="Y925" s="33"/>
      <c r="Z925" s="33"/>
      <c r="AA925" s="33"/>
      <c r="AB925" s="33"/>
      <c r="AC925" s="33"/>
      <c r="AD925" s="33"/>
      <c r="AE925" s="33"/>
      <c r="AR925" s="164" t="s">
        <v>276</v>
      </c>
      <c r="AT925" s="164" t="s">
        <v>189</v>
      </c>
      <c r="AU925" s="164" t="s">
        <v>90</v>
      </c>
      <c r="AY925" s="18" t="s">
        <v>187</v>
      </c>
      <c r="BE925" s="165">
        <f>IF(N925="základná",J925,0)</f>
        <v>0</v>
      </c>
      <c r="BF925" s="165">
        <f>IF(N925="znížená",J925,0)</f>
        <v>0</v>
      </c>
      <c r="BG925" s="165">
        <f>IF(N925="zákl. prenesená",J925,0)</f>
        <v>0</v>
      </c>
      <c r="BH925" s="165">
        <f>IF(N925="zníž. prenesená",J925,0)</f>
        <v>0</v>
      </c>
      <c r="BI925" s="165">
        <f>IF(N925="nulová",J925,0)</f>
        <v>0</v>
      </c>
      <c r="BJ925" s="18" t="s">
        <v>90</v>
      </c>
      <c r="BK925" s="166">
        <f>ROUND(I925*H925,3)</f>
        <v>0</v>
      </c>
      <c r="BL925" s="18" t="s">
        <v>276</v>
      </c>
      <c r="BM925" s="164" t="s">
        <v>1386</v>
      </c>
    </row>
    <row r="926" spans="1:65" s="14" customFormat="1" ht="11.25">
      <c r="B926" s="175"/>
      <c r="D926" s="168" t="s">
        <v>195</v>
      </c>
      <c r="E926" s="176" t="s">
        <v>1</v>
      </c>
      <c r="F926" s="177" t="s">
        <v>1387</v>
      </c>
      <c r="H926" s="178">
        <v>7.6</v>
      </c>
      <c r="I926" s="179"/>
      <c r="L926" s="175"/>
      <c r="M926" s="180"/>
      <c r="N926" s="181"/>
      <c r="O926" s="181"/>
      <c r="P926" s="181"/>
      <c r="Q926" s="181"/>
      <c r="R926" s="181"/>
      <c r="S926" s="181"/>
      <c r="T926" s="182"/>
      <c r="AT926" s="176" t="s">
        <v>195</v>
      </c>
      <c r="AU926" s="176" t="s">
        <v>90</v>
      </c>
      <c r="AV926" s="14" t="s">
        <v>90</v>
      </c>
      <c r="AW926" s="14" t="s">
        <v>30</v>
      </c>
      <c r="AX926" s="14" t="s">
        <v>83</v>
      </c>
      <c r="AY926" s="176" t="s">
        <v>187</v>
      </c>
    </row>
    <row r="927" spans="1:65" s="2" customFormat="1" ht="37.9" customHeight="1">
      <c r="A927" s="33"/>
      <c r="B927" s="152"/>
      <c r="C927" s="199" t="s">
        <v>1388</v>
      </c>
      <c r="D927" s="199" t="s">
        <v>529</v>
      </c>
      <c r="E927" s="200" t="s">
        <v>1389</v>
      </c>
      <c r="F927" s="201" t="s">
        <v>1390</v>
      </c>
      <c r="G927" s="202" t="s">
        <v>240</v>
      </c>
      <c r="H927" s="203">
        <v>1</v>
      </c>
      <c r="I927" s="204"/>
      <c r="J927" s="203">
        <f>ROUND(I927*H927,3)</f>
        <v>0</v>
      </c>
      <c r="K927" s="205"/>
      <c r="L927" s="206"/>
      <c r="M927" s="207" t="s">
        <v>1</v>
      </c>
      <c r="N927" s="208" t="s">
        <v>41</v>
      </c>
      <c r="O927" s="62"/>
      <c r="P927" s="162">
        <f>O927*H927</f>
        <v>0</v>
      </c>
      <c r="Q927" s="162">
        <v>0</v>
      </c>
      <c r="R927" s="162">
        <f>Q927*H927</f>
        <v>0</v>
      </c>
      <c r="S927" s="162">
        <v>0</v>
      </c>
      <c r="T927" s="163">
        <f>S927*H927</f>
        <v>0</v>
      </c>
      <c r="U927" s="33"/>
      <c r="V927" s="33"/>
      <c r="W927" s="33"/>
      <c r="X927" s="33"/>
      <c r="Y927" s="33"/>
      <c r="Z927" s="33"/>
      <c r="AA927" s="33"/>
      <c r="AB927" s="33"/>
      <c r="AC927" s="33"/>
      <c r="AD927" s="33"/>
      <c r="AE927" s="33"/>
      <c r="AR927" s="164" t="s">
        <v>365</v>
      </c>
      <c r="AT927" s="164" t="s">
        <v>529</v>
      </c>
      <c r="AU927" s="164" t="s">
        <v>90</v>
      </c>
      <c r="AY927" s="18" t="s">
        <v>187</v>
      </c>
      <c r="BE927" s="165">
        <f>IF(N927="základná",J927,0)</f>
        <v>0</v>
      </c>
      <c r="BF927" s="165">
        <f>IF(N927="znížená",J927,0)</f>
        <v>0</v>
      </c>
      <c r="BG927" s="165">
        <f>IF(N927="zákl. prenesená",J927,0)</f>
        <v>0</v>
      </c>
      <c r="BH927" s="165">
        <f>IF(N927="zníž. prenesená",J927,0)</f>
        <v>0</v>
      </c>
      <c r="BI927" s="165">
        <f>IF(N927="nulová",J927,0)</f>
        <v>0</v>
      </c>
      <c r="BJ927" s="18" t="s">
        <v>90</v>
      </c>
      <c r="BK927" s="166">
        <f>ROUND(I927*H927,3)</f>
        <v>0</v>
      </c>
      <c r="BL927" s="18" t="s">
        <v>276</v>
      </c>
      <c r="BM927" s="164" t="s">
        <v>1391</v>
      </c>
    </row>
    <row r="928" spans="1:65" s="14" customFormat="1" ht="11.25">
      <c r="B928" s="175"/>
      <c r="D928" s="168" t="s">
        <v>195</v>
      </c>
      <c r="E928" s="176" t="s">
        <v>1</v>
      </c>
      <c r="F928" s="177" t="s">
        <v>83</v>
      </c>
      <c r="H928" s="178">
        <v>1</v>
      </c>
      <c r="I928" s="179"/>
      <c r="L928" s="175"/>
      <c r="M928" s="180"/>
      <c r="N928" s="181"/>
      <c r="O928" s="181"/>
      <c r="P928" s="181"/>
      <c r="Q928" s="181"/>
      <c r="R928" s="181"/>
      <c r="S928" s="181"/>
      <c r="T928" s="182"/>
      <c r="AT928" s="176" t="s">
        <v>195</v>
      </c>
      <c r="AU928" s="176" t="s">
        <v>90</v>
      </c>
      <c r="AV928" s="14" t="s">
        <v>90</v>
      </c>
      <c r="AW928" s="14" t="s">
        <v>30</v>
      </c>
      <c r="AX928" s="14" t="s">
        <v>83</v>
      </c>
      <c r="AY928" s="176" t="s">
        <v>187</v>
      </c>
    </row>
    <row r="929" spans="1:65" s="2" customFormat="1" ht="24.2" customHeight="1">
      <c r="A929" s="33"/>
      <c r="B929" s="152"/>
      <c r="C929" s="153" t="s">
        <v>1392</v>
      </c>
      <c r="D929" s="153" t="s">
        <v>189</v>
      </c>
      <c r="E929" s="154" t="s">
        <v>1393</v>
      </c>
      <c r="F929" s="155" t="s">
        <v>1394</v>
      </c>
      <c r="G929" s="156" t="s">
        <v>240</v>
      </c>
      <c r="H929" s="157">
        <v>1</v>
      </c>
      <c r="I929" s="158"/>
      <c r="J929" s="157">
        <f>ROUND(I929*H929,3)</f>
        <v>0</v>
      </c>
      <c r="K929" s="159"/>
      <c r="L929" s="34"/>
      <c r="M929" s="160" t="s">
        <v>1</v>
      </c>
      <c r="N929" s="161" t="s">
        <v>41</v>
      </c>
      <c r="O929" s="62"/>
      <c r="P929" s="162">
        <f>O929*H929</f>
        <v>0</v>
      </c>
      <c r="Q929" s="162">
        <v>6.8999999999999997E-4</v>
      </c>
      <c r="R929" s="162">
        <f>Q929*H929</f>
        <v>6.8999999999999997E-4</v>
      </c>
      <c r="S929" s="162">
        <v>0</v>
      </c>
      <c r="T929" s="163">
        <f>S929*H929</f>
        <v>0</v>
      </c>
      <c r="U929" s="33"/>
      <c r="V929" s="33"/>
      <c r="W929" s="33"/>
      <c r="X929" s="33"/>
      <c r="Y929" s="33"/>
      <c r="Z929" s="33"/>
      <c r="AA929" s="33"/>
      <c r="AB929" s="33"/>
      <c r="AC929" s="33"/>
      <c r="AD929" s="33"/>
      <c r="AE929" s="33"/>
      <c r="AR929" s="164" t="s">
        <v>276</v>
      </c>
      <c r="AT929" s="164" t="s">
        <v>189</v>
      </c>
      <c r="AU929" s="164" t="s">
        <v>90</v>
      </c>
      <c r="AY929" s="18" t="s">
        <v>187</v>
      </c>
      <c r="BE929" s="165">
        <f>IF(N929="základná",J929,0)</f>
        <v>0</v>
      </c>
      <c r="BF929" s="165">
        <f>IF(N929="znížená",J929,0)</f>
        <v>0</v>
      </c>
      <c r="BG929" s="165">
        <f>IF(N929="zákl. prenesená",J929,0)</f>
        <v>0</v>
      </c>
      <c r="BH929" s="165">
        <f>IF(N929="zníž. prenesená",J929,0)</f>
        <v>0</v>
      </c>
      <c r="BI929" s="165">
        <f>IF(N929="nulová",J929,0)</f>
        <v>0</v>
      </c>
      <c r="BJ929" s="18" t="s">
        <v>90</v>
      </c>
      <c r="BK929" s="166">
        <f>ROUND(I929*H929,3)</f>
        <v>0</v>
      </c>
      <c r="BL929" s="18" t="s">
        <v>276</v>
      </c>
      <c r="BM929" s="164" t="s">
        <v>1395</v>
      </c>
    </row>
    <row r="930" spans="1:65" s="2" customFormat="1" ht="37.9" customHeight="1">
      <c r="A930" s="33"/>
      <c r="B930" s="152"/>
      <c r="C930" s="199" t="s">
        <v>1396</v>
      </c>
      <c r="D930" s="199" t="s">
        <v>529</v>
      </c>
      <c r="E930" s="200" t="s">
        <v>1397</v>
      </c>
      <c r="F930" s="201" t="s">
        <v>1398</v>
      </c>
      <c r="G930" s="202" t="s">
        <v>240</v>
      </c>
      <c r="H930" s="203">
        <v>1</v>
      </c>
      <c r="I930" s="204"/>
      <c r="J930" s="203">
        <f>ROUND(I930*H930,3)</f>
        <v>0</v>
      </c>
      <c r="K930" s="205"/>
      <c r="L930" s="206"/>
      <c r="M930" s="207" t="s">
        <v>1</v>
      </c>
      <c r="N930" s="208" t="s">
        <v>41</v>
      </c>
      <c r="O930" s="62"/>
      <c r="P930" s="162">
        <f>O930*H930</f>
        <v>0</v>
      </c>
      <c r="Q930" s="162">
        <v>0</v>
      </c>
      <c r="R930" s="162">
        <f>Q930*H930</f>
        <v>0</v>
      </c>
      <c r="S930" s="162">
        <v>0</v>
      </c>
      <c r="T930" s="163">
        <f>S930*H930</f>
        <v>0</v>
      </c>
      <c r="U930" s="33"/>
      <c r="V930" s="33"/>
      <c r="W930" s="33"/>
      <c r="X930" s="33"/>
      <c r="Y930" s="33"/>
      <c r="Z930" s="33"/>
      <c r="AA930" s="33"/>
      <c r="AB930" s="33"/>
      <c r="AC930" s="33"/>
      <c r="AD930" s="33"/>
      <c r="AE930" s="33"/>
      <c r="AR930" s="164" t="s">
        <v>365</v>
      </c>
      <c r="AT930" s="164" t="s">
        <v>529</v>
      </c>
      <c r="AU930" s="164" t="s">
        <v>90</v>
      </c>
      <c r="AY930" s="18" t="s">
        <v>187</v>
      </c>
      <c r="BE930" s="165">
        <f>IF(N930="základná",J930,0)</f>
        <v>0</v>
      </c>
      <c r="BF930" s="165">
        <f>IF(N930="znížená",J930,0)</f>
        <v>0</v>
      </c>
      <c r="BG930" s="165">
        <f>IF(N930="zákl. prenesená",J930,0)</f>
        <v>0</v>
      </c>
      <c r="BH930" s="165">
        <f>IF(N930="zníž. prenesená",J930,0)</f>
        <v>0</v>
      </c>
      <c r="BI930" s="165">
        <f>IF(N930="nulová",J930,0)</f>
        <v>0</v>
      </c>
      <c r="BJ930" s="18" t="s">
        <v>90</v>
      </c>
      <c r="BK930" s="166">
        <f>ROUND(I930*H930,3)</f>
        <v>0</v>
      </c>
      <c r="BL930" s="18" t="s">
        <v>276</v>
      </c>
      <c r="BM930" s="164" t="s">
        <v>1399</v>
      </c>
    </row>
    <row r="931" spans="1:65" s="14" customFormat="1" ht="11.25">
      <c r="B931" s="175"/>
      <c r="D931" s="168" t="s">
        <v>195</v>
      </c>
      <c r="E931" s="176" t="s">
        <v>1</v>
      </c>
      <c r="F931" s="177" t="s">
        <v>83</v>
      </c>
      <c r="H931" s="178">
        <v>1</v>
      </c>
      <c r="I931" s="179"/>
      <c r="L931" s="175"/>
      <c r="M931" s="180"/>
      <c r="N931" s="181"/>
      <c r="O931" s="181"/>
      <c r="P931" s="181"/>
      <c r="Q931" s="181"/>
      <c r="R931" s="181"/>
      <c r="S931" s="181"/>
      <c r="T931" s="182"/>
      <c r="AT931" s="176" t="s">
        <v>195</v>
      </c>
      <c r="AU931" s="176" t="s">
        <v>90</v>
      </c>
      <c r="AV931" s="14" t="s">
        <v>90</v>
      </c>
      <c r="AW931" s="14" t="s">
        <v>30</v>
      </c>
      <c r="AX931" s="14" t="s">
        <v>83</v>
      </c>
      <c r="AY931" s="176" t="s">
        <v>187</v>
      </c>
    </row>
    <row r="932" spans="1:65" s="2" customFormat="1" ht="24.2" customHeight="1">
      <c r="A932" s="33"/>
      <c r="B932" s="152"/>
      <c r="C932" s="153" t="s">
        <v>1400</v>
      </c>
      <c r="D932" s="153" t="s">
        <v>189</v>
      </c>
      <c r="E932" s="154" t="s">
        <v>1401</v>
      </c>
      <c r="F932" s="155" t="s">
        <v>1402</v>
      </c>
      <c r="G932" s="156" t="s">
        <v>1403</v>
      </c>
      <c r="H932" s="157">
        <v>47</v>
      </c>
      <c r="I932" s="158"/>
      <c r="J932" s="157">
        <f>ROUND(I932*H932,3)</f>
        <v>0</v>
      </c>
      <c r="K932" s="159"/>
      <c r="L932" s="34"/>
      <c r="M932" s="160" t="s">
        <v>1</v>
      </c>
      <c r="N932" s="161" t="s">
        <v>41</v>
      </c>
      <c r="O932" s="62"/>
      <c r="P932" s="162">
        <f>O932*H932</f>
        <v>0</v>
      </c>
      <c r="Q932" s="162">
        <v>8.0000000000000007E-5</v>
      </c>
      <c r="R932" s="162">
        <f>Q932*H932</f>
        <v>3.7600000000000003E-3</v>
      </c>
      <c r="S932" s="162">
        <v>0</v>
      </c>
      <c r="T932" s="163">
        <f>S932*H932</f>
        <v>0</v>
      </c>
      <c r="U932" s="33"/>
      <c r="V932" s="33"/>
      <c r="W932" s="33"/>
      <c r="X932" s="33"/>
      <c r="Y932" s="33"/>
      <c r="Z932" s="33"/>
      <c r="AA932" s="33"/>
      <c r="AB932" s="33"/>
      <c r="AC932" s="33"/>
      <c r="AD932" s="33"/>
      <c r="AE932" s="33"/>
      <c r="AR932" s="164" t="s">
        <v>276</v>
      </c>
      <c r="AT932" s="164" t="s">
        <v>189</v>
      </c>
      <c r="AU932" s="164" t="s">
        <v>90</v>
      </c>
      <c r="AY932" s="18" t="s">
        <v>187</v>
      </c>
      <c r="BE932" s="165">
        <f>IF(N932="základná",J932,0)</f>
        <v>0</v>
      </c>
      <c r="BF932" s="165">
        <f>IF(N932="znížená",J932,0)</f>
        <v>0</v>
      </c>
      <c r="BG932" s="165">
        <f>IF(N932="zákl. prenesená",J932,0)</f>
        <v>0</v>
      </c>
      <c r="BH932" s="165">
        <f>IF(N932="zníž. prenesená",J932,0)</f>
        <v>0</v>
      </c>
      <c r="BI932" s="165">
        <f>IF(N932="nulová",J932,0)</f>
        <v>0</v>
      </c>
      <c r="BJ932" s="18" t="s">
        <v>90</v>
      </c>
      <c r="BK932" s="166">
        <f>ROUND(I932*H932,3)</f>
        <v>0</v>
      </c>
      <c r="BL932" s="18" t="s">
        <v>276</v>
      </c>
      <c r="BM932" s="164" t="s">
        <v>1404</v>
      </c>
    </row>
    <row r="933" spans="1:65" s="14" customFormat="1" ht="11.25">
      <c r="B933" s="175"/>
      <c r="D933" s="168" t="s">
        <v>195</v>
      </c>
      <c r="E933" s="176" t="s">
        <v>1</v>
      </c>
      <c r="F933" s="177" t="s">
        <v>1405</v>
      </c>
      <c r="H933" s="178">
        <v>47</v>
      </c>
      <c r="I933" s="179"/>
      <c r="L933" s="175"/>
      <c r="M933" s="180"/>
      <c r="N933" s="181"/>
      <c r="O933" s="181"/>
      <c r="P933" s="181"/>
      <c r="Q933" s="181"/>
      <c r="R933" s="181"/>
      <c r="S933" s="181"/>
      <c r="T933" s="182"/>
      <c r="AT933" s="176" t="s">
        <v>195</v>
      </c>
      <c r="AU933" s="176" t="s">
        <v>90</v>
      </c>
      <c r="AV933" s="14" t="s">
        <v>90</v>
      </c>
      <c r="AW933" s="14" t="s">
        <v>30</v>
      </c>
      <c r="AX933" s="14" t="s">
        <v>83</v>
      </c>
      <c r="AY933" s="176" t="s">
        <v>187</v>
      </c>
    </row>
    <row r="934" spans="1:65" s="2" customFormat="1" ht="24.2" customHeight="1">
      <c r="A934" s="33"/>
      <c r="B934" s="152"/>
      <c r="C934" s="153" t="s">
        <v>1406</v>
      </c>
      <c r="D934" s="153" t="s">
        <v>189</v>
      </c>
      <c r="E934" s="154" t="s">
        <v>1407</v>
      </c>
      <c r="F934" s="155" t="s">
        <v>1408</v>
      </c>
      <c r="G934" s="156" t="s">
        <v>1403</v>
      </c>
      <c r="H934" s="157">
        <v>7431.3</v>
      </c>
      <c r="I934" s="158"/>
      <c r="J934" s="157">
        <f>ROUND(I934*H934,3)</f>
        <v>0</v>
      </c>
      <c r="K934" s="159"/>
      <c r="L934" s="34"/>
      <c r="M934" s="160" t="s">
        <v>1</v>
      </c>
      <c r="N934" s="161" t="s">
        <v>41</v>
      </c>
      <c r="O934" s="62"/>
      <c r="P934" s="162">
        <f>O934*H934</f>
        <v>0</v>
      </c>
      <c r="Q934" s="162">
        <v>5.0000000000000002E-5</v>
      </c>
      <c r="R934" s="162">
        <f>Q934*H934</f>
        <v>0.37156500000000003</v>
      </c>
      <c r="S934" s="162">
        <v>0</v>
      </c>
      <c r="T934" s="163">
        <f>S934*H934</f>
        <v>0</v>
      </c>
      <c r="U934" s="33"/>
      <c r="V934" s="33"/>
      <c r="W934" s="33"/>
      <c r="X934" s="33"/>
      <c r="Y934" s="33"/>
      <c r="Z934" s="33"/>
      <c r="AA934" s="33"/>
      <c r="AB934" s="33"/>
      <c r="AC934" s="33"/>
      <c r="AD934" s="33"/>
      <c r="AE934" s="33"/>
      <c r="AR934" s="164" t="s">
        <v>276</v>
      </c>
      <c r="AT934" s="164" t="s">
        <v>189</v>
      </c>
      <c r="AU934" s="164" t="s">
        <v>90</v>
      </c>
      <c r="AY934" s="18" t="s">
        <v>187</v>
      </c>
      <c r="BE934" s="165">
        <f>IF(N934="základná",J934,0)</f>
        <v>0</v>
      </c>
      <c r="BF934" s="165">
        <f>IF(N934="znížená",J934,0)</f>
        <v>0</v>
      </c>
      <c r="BG934" s="165">
        <f>IF(N934="zákl. prenesená",J934,0)</f>
        <v>0</v>
      </c>
      <c r="BH934" s="165">
        <f>IF(N934="zníž. prenesená",J934,0)</f>
        <v>0</v>
      </c>
      <c r="BI934" s="165">
        <f>IF(N934="nulová",J934,0)</f>
        <v>0</v>
      </c>
      <c r="BJ934" s="18" t="s">
        <v>90</v>
      </c>
      <c r="BK934" s="166">
        <f>ROUND(I934*H934,3)</f>
        <v>0</v>
      </c>
      <c r="BL934" s="18" t="s">
        <v>276</v>
      </c>
      <c r="BM934" s="164" t="s">
        <v>1409</v>
      </c>
    </row>
    <row r="935" spans="1:65" s="14" customFormat="1" ht="11.25">
      <c r="B935" s="175"/>
      <c r="D935" s="168" t="s">
        <v>195</v>
      </c>
      <c r="E935" s="176" t="s">
        <v>1</v>
      </c>
      <c r="F935" s="177" t="s">
        <v>1410</v>
      </c>
      <c r="H935" s="178">
        <v>7431.3</v>
      </c>
      <c r="I935" s="179"/>
      <c r="L935" s="175"/>
      <c r="M935" s="180"/>
      <c r="N935" s="181"/>
      <c r="O935" s="181"/>
      <c r="P935" s="181"/>
      <c r="Q935" s="181"/>
      <c r="R935" s="181"/>
      <c r="S935" s="181"/>
      <c r="T935" s="182"/>
      <c r="AT935" s="176" t="s">
        <v>195</v>
      </c>
      <c r="AU935" s="176" t="s">
        <v>90</v>
      </c>
      <c r="AV935" s="14" t="s">
        <v>90</v>
      </c>
      <c r="AW935" s="14" t="s">
        <v>30</v>
      </c>
      <c r="AX935" s="14" t="s">
        <v>83</v>
      </c>
      <c r="AY935" s="176" t="s">
        <v>187</v>
      </c>
    </row>
    <row r="936" spans="1:65" s="2" customFormat="1" ht="37.9" customHeight="1">
      <c r="A936" s="33"/>
      <c r="B936" s="152"/>
      <c r="C936" s="199" t="s">
        <v>1411</v>
      </c>
      <c r="D936" s="199" t="s">
        <v>529</v>
      </c>
      <c r="E936" s="200" t="s">
        <v>1412</v>
      </c>
      <c r="F936" s="201" t="s">
        <v>1413</v>
      </c>
      <c r="G936" s="202" t="s">
        <v>1403</v>
      </c>
      <c r="H936" s="203">
        <v>7431.3</v>
      </c>
      <c r="I936" s="204"/>
      <c r="J936" s="203">
        <f>ROUND(I936*H936,3)</f>
        <v>0</v>
      </c>
      <c r="K936" s="205"/>
      <c r="L936" s="206"/>
      <c r="M936" s="207" t="s">
        <v>1</v>
      </c>
      <c r="N936" s="208" t="s">
        <v>41</v>
      </c>
      <c r="O936" s="62"/>
      <c r="P936" s="162">
        <f>O936*H936</f>
        <v>0</v>
      </c>
      <c r="Q936" s="162">
        <v>0</v>
      </c>
      <c r="R936" s="162">
        <f>Q936*H936</f>
        <v>0</v>
      </c>
      <c r="S936" s="162">
        <v>0</v>
      </c>
      <c r="T936" s="163">
        <f>S936*H936</f>
        <v>0</v>
      </c>
      <c r="U936" s="33"/>
      <c r="V936" s="33"/>
      <c r="W936" s="33"/>
      <c r="X936" s="33"/>
      <c r="Y936" s="33"/>
      <c r="Z936" s="33"/>
      <c r="AA936" s="33"/>
      <c r="AB936" s="33"/>
      <c r="AC936" s="33"/>
      <c r="AD936" s="33"/>
      <c r="AE936" s="33"/>
      <c r="AR936" s="164" t="s">
        <v>365</v>
      </c>
      <c r="AT936" s="164" t="s">
        <v>529</v>
      </c>
      <c r="AU936" s="164" t="s">
        <v>90</v>
      </c>
      <c r="AY936" s="18" t="s">
        <v>187</v>
      </c>
      <c r="BE936" s="165">
        <f>IF(N936="základná",J936,0)</f>
        <v>0</v>
      </c>
      <c r="BF936" s="165">
        <f>IF(N936="znížená",J936,0)</f>
        <v>0</v>
      </c>
      <c r="BG936" s="165">
        <f>IF(N936="zákl. prenesená",J936,0)</f>
        <v>0</v>
      </c>
      <c r="BH936" s="165">
        <f>IF(N936="zníž. prenesená",J936,0)</f>
        <v>0</v>
      </c>
      <c r="BI936" s="165">
        <f>IF(N936="nulová",J936,0)</f>
        <v>0</v>
      </c>
      <c r="BJ936" s="18" t="s">
        <v>90</v>
      </c>
      <c r="BK936" s="166">
        <f>ROUND(I936*H936,3)</f>
        <v>0</v>
      </c>
      <c r="BL936" s="18" t="s">
        <v>276</v>
      </c>
      <c r="BM936" s="164" t="s">
        <v>1414</v>
      </c>
    </row>
    <row r="937" spans="1:65" s="2" customFormat="1" ht="24.2" customHeight="1">
      <c r="A937" s="33"/>
      <c r="B937" s="152"/>
      <c r="C937" s="153" t="s">
        <v>1415</v>
      </c>
      <c r="D937" s="153" t="s">
        <v>189</v>
      </c>
      <c r="E937" s="154" t="s">
        <v>1416</v>
      </c>
      <c r="F937" s="155" t="s">
        <v>1417</v>
      </c>
      <c r="G937" s="156" t="s">
        <v>887</v>
      </c>
      <c r="H937" s="158"/>
      <c r="I937" s="158"/>
      <c r="J937" s="157">
        <f>ROUND(I937*H937,3)</f>
        <v>0</v>
      </c>
      <c r="K937" s="159"/>
      <c r="L937" s="34"/>
      <c r="M937" s="160" t="s">
        <v>1</v>
      </c>
      <c r="N937" s="161" t="s">
        <v>41</v>
      </c>
      <c r="O937" s="62"/>
      <c r="P937" s="162">
        <f>O937*H937</f>
        <v>0</v>
      </c>
      <c r="Q937" s="162">
        <v>0</v>
      </c>
      <c r="R937" s="162">
        <f>Q937*H937</f>
        <v>0</v>
      </c>
      <c r="S937" s="162">
        <v>0</v>
      </c>
      <c r="T937" s="163">
        <f>S937*H937</f>
        <v>0</v>
      </c>
      <c r="U937" s="33"/>
      <c r="V937" s="33"/>
      <c r="W937" s="33"/>
      <c r="X937" s="33"/>
      <c r="Y937" s="33"/>
      <c r="Z937" s="33"/>
      <c r="AA937" s="33"/>
      <c r="AB937" s="33"/>
      <c r="AC937" s="33"/>
      <c r="AD937" s="33"/>
      <c r="AE937" s="33"/>
      <c r="AR937" s="164" t="s">
        <v>276</v>
      </c>
      <c r="AT937" s="164" t="s">
        <v>189</v>
      </c>
      <c r="AU937" s="164" t="s">
        <v>90</v>
      </c>
      <c r="AY937" s="18" t="s">
        <v>187</v>
      </c>
      <c r="BE937" s="165">
        <f>IF(N937="základná",J937,0)</f>
        <v>0</v>
      </c>
      <c r="BF937" s="165">
        <f>IF(N937="znížená",J937,0)</f>
        <v>0</v>
      </c>
      <c r="BG937" s="165">
        <f>IF(N937="zákl. prenesená",J937,0)</f>
        <v>0</v>
      </c>
      <c r="BH937" s="165">
        <f>IF(N937="zníž. prenesená",J937,0)</f>
        <v>0</v>
      </c>
      <c r="BI937" s="165">
        <f>IF(N937="nulová",J937,0)</f>
        <v>0</v>
      </c>
      <c r="BJ937" s="18" t="s">
        <v>90</v>
      </c>
      <c r="BK937" s="166">
        <f>ROUND(I937*H937,3)</f>
        <v>0</v>
      </c>
      <c r="BL937" s="18" t="s">
        <v>276</v>
      </c>
      <c r="BM937" s="164" t="s">
        <v>1418</v>
      </c>
    </row>
    <row r="938" spans="1:65" s="12" customFormat="1" ht="22.9" customHeight="1">
      <c r="B938" s="139"/>
      <c r="D938" s="140" t="s">
        <v>74</v>
      </c>
      <c r="E938" s="150" t="s">
        <v>1419</v>
      </c>
      <c r="F938" s="150" t="s">
        <v>1420</v>
      </c>
      <c r="I938" s="142"/>
      <c r="J938" s="151">
        <f>BK938</f>
        <v>0</v>
      </c>
      <c r="L938" s="139"/>
      <c r="M938" s="144"/>
      <c r="N938" s="145"/>
      <c r="O938" s="145"/>
      <c r="P938" s="146">
        <f>SUM(P939:P940)</f>
        <v>0</v>
      </c>
      <c r="Q938" s="145"/>
      <c r="R938" s="146">
        <f>SUM(R939:R940)</f>
        <v>0</v>
      </c>
      <c r="S938" s="145"/>
      <c r="T938" s="147">
        <f>SUM(T939:T940)</f>
        <v>4.7999999999999996E-3</v>
      </c>
      <c r="AR938" s="140" t="s">
        <v>90</v>
      </c>
      <c r="AT938" s="148" t="s">
        <v>74</v>
      </c>
      <c r="AU938" s="148" t="s">
        <v>83</v>
      </c>
      <c r="AY938" s="140" t="s">
        <v>187</v>
      </c>
      <c r="BK938" s="149">
        <f>SUM(BK939:BK940)</f>
        <v>0</v>
      </c>
    </row>
    <row r="939" spans="1:65" s="2" customFormat="1" ht="24.2" customHeight="1">
      <c r="A939" s="33"/>
      <c r="B939" s="152"/>
      <c r="C939" s="153" t="s">
        <v>1421</v>
      </c>
      <c r="D939" s="153" t="s">
        <v>189</v>
      </c>
      <c r="E939" s="154" t="s">
        <v>1422</v>
      </c>
      <c r="F939" s="155" t="s">
        <v>1423</v>
      </c>
      <c r="G939" s="156" t="s">
        <v>240</v>
      </c>
      <c r="H939" s="157">
        <v>2</v>
      </c>
      <c r="I939" s="158"/>
      <c r="J939" s="157">
        <f>ROUND(I939*H939,3)</f>
        <v>0</v>
      </c>
      <c r="K939" s="159"/>
      <c r="L939" s="34"/>
      <c r="M939" s="160" t="s">
        <v>1</v>
      </c>
      <c r="N939" s="161" t="s">
        <v>41</v>
      </c>
      <c r="O939" s="62"/>
      <c r="P939" s="162">
        <f>O939*H939</f>
        <v>0</v>
      </c>
      <c r="Q939" s="162">
        <v>0</v>
      </c>
      <c r="R939" s="162">
        <f>Q939*H939</f>
        <v>0</v>
      </c>
      <c r="S939" s="162">
        <v>2.3999999999999998E-3</v>
      </c>
      <c r="T939" s="163">
        <f>S939*H939</f>
        <v>4.7999999999999996E-3</v>
      </c>
      <c r="U939" s="33"/>
      <c r="V939" s="33"/>
      <c r="W939" s="33"/>
      <c r="X939" s="33"/>
      <c r="Y939" s="33"/>
      <c r="Z939" s="33"/>
      <c r="AA939" s="33"/>
      <c r="AB939" s="33"/>
      <c r="AC939" s="33"/>
      <c r="AD939" s="33"/>
      <c r="AE939" s="33"/>
      <c r="AR939" s="164" t="s">
        <v>276</v>
      </c>
      <c r="AT939" s="164" t="s">
        <v>189</v>
      </c>
      <c r="AU939" s="164" t="s">
        <v>90</v>
      </c>
      <c r="AY939" s="18" t="s">
        <v>187</v>
      </c>
      <c r="BE939" s="165">
        <f>IF(N939="základná",J939,0)</f>
        <v>0</v>
      </c>
      <c r="BF939" s="165">
        <f>IF(N939="znížená",J939,0)</f>
        <v>0</v>
      </c>
      <c r="BG939" s="165">
        <f>IF(N939="zákl. prenesená",J939,0)</f>
        <v>0</v>
      </c>
      <c r="BH939" s="165">
        <f>IF(N939="zníž. prenesená",J939,0)</f>
        <v>0</v>
      </c>
      <c r="BI939" s="165">
        <f>IF(N939="nulová",J939,0)</f>
        <v>0</v>
      </c>
      <c r="BJ939" s="18" t="s">
        <v>90</v>
      </c>
      <c r="BK939" s="166">
        <f>ROUND(I939*H939,3)</f>
        <v>0</v>
      </c>
      <c r="BL939" s="18" t="s">
        <v>276</v>
      </c>
      <c r="BM939" s="164" t="s">
        <v>1424</v>
      </c>
    </row>
    <row r="940" spans="1:65" s="14" customFormat="1" ht="11.25">
      <c r="B940" s="175"/>
      <c r="D940" s="168" t="s">
        <v>195</v>
      </c>
      <c r="E940" s="176" t="s">
        <v>1</v>
      </c>
      <c r="F940" s="177" t="s">
        <v>242</v>
      </c>
      <c r="H940" s="178">
        <v>2</v>
      </c>
      <c r="I940" s="179"/>
      <c r="L940" s="175"/>
      <c r="M940" s="180"/>
      <c r="N940" s="181"/>
      <c r="O940" s="181"/>
      <c r="P940" s="181"/>
      <c r="Q940" s="181"/>
      <c r="R940" s="181"/>
      <c r="S940" s="181"/>
      <c r="T940" s="182"/>
      <c r="AT940" s="176" t="s">
        <v>195</v>
      </c>
      <c r="AU940" s="176" t="s">
        <v>90</v>
      </c>
      <c r="AV940" s="14" t="s">
        <v>90</v>
      </c>
      <c r="AW940" s="14" t="s">
        <v>30</v>
      </c>
      <c r="AX940" s="14" t="s">
        <v>83</v>
      </c>
      <c r="AY940" s="176" t="s">
        <v>187</v>
      </c>
    </row>
    <row r="941" spans="1:65" s="12" customFormat="1" ht="22.9" customHeight="1">
      <c r="B941" s="139"/>
      <c r="D941" s="140" t="s">
        <v>74</v>
      </c>
      <c r="E941" s="150" t="s">
        <v>1425</v>
      </c>
      <c r="F941" s="150" t="s">
        <v>1426</v>
      </c>
      <c r="I941" s="142"/>
      <c r="J941" s="151">
        <f>BK941</f>
        <v>0</v>
      </c>
      <c r="L941" s="139"/>
      <c r="M941" s="144"/>
      <c r="N941" s="145"/>
      <c r="O941" s="145"/>
      <c r="P941" s="146">
        <f>SUM(P942:P952)</f>
        <v>0</v>
      </c>
      <c r="Q941" s="145"/>
      <c r="R941" s="146">
        <f>SUM(R942:R952)</f>
        <v>0.25432559999999999</v>
      </c>
      <c r="S941" s="145"/>
      <c r="T941" s="147">
        <f>SUM(T942:T952)</f>
        <v>0</v>
      </c>
      <c r="AR941" s="140" t="s">
        <v>90</v>
      </c>
      <c r="AT941" s="148" t="s">
        <v>74</v>
      </c>
      <c r="AU941" s="148" t="s">
        <v>83</v>
      </c>
      <c r="AY941" s="140" t="s">
        <v>187</v>
      </c>
      <c r="BK941" s="149">
        <f>SUM(BK942:BK952)</f>
        <v>0</v>
      </c>
    </row>
    <row r="942" spans="1:65" s="2" customFormat="1" ht="24.2" customHeight="1">
      <c r="A942" s="33"/>
      <c r="B942" s="152"/>
      <c r="C942" s="153" t="s">
        <v>1427</v>
      </c>
      <c r="D942" s="153" t="s">
        <v>189</v>
      </c>
      <c r="E942" s="154" t="s">
        <v>1428</v>
      </c>
      <c r="F942" s="155" t="s">
        <v>1429</v>
      </c>
      <c r="G942" s="156" t="s">
        <v>524</v>
      </c>
      <c r="H942" s="157">
        <v>4.45</v>
      </c>
      <c r="I942" s="158"/>
      <c r="J942" s="157">
        <f>ROUND(I942*H942,3)</f>
        <v>0</v>
      </c>
      <c r="K942" s="159"/>
      <c r="L942" s="34"/>
      <c r="M942" s="160" t="s">
        <v>1</v>
      </c>
      <c r="N942" s="161" t="s">
        <v>41</v>
      </c>
      <c r="O942" s="62"/>
      <c r="P942" s="162">
        <f>O942*H942</f>
        <v>0</v>
      </c>
      <c r="Q942" s="162">
        <v>8.9999999999999998E-4</v>
      </c>
      <c r="R942" s="162">
        <f>Q942*H942</f>
        <v>4.0049999999999999E-3</v>
      </c>
      <c r="S942" s="162">
        <v>0</v>
      </c>
      <c r="T942" s="163">
        <f>S942*H942</f>
        <v>0</v>
      </c>
      <c r="U942" s="33"/>
      <c r="V942" s="33"/>
      <c r="W942" s="33"/>
      <c r="X942" s="33"/>
      <c r="Y942" s="33"/>
      <c r="Z942" s="33"/>
      <c r="AA942" s="33"/>
      <c r="AB942" s="33"/>
      <c r="AC942" s="33"/>
      <c r="AD942" s="33"/>
      <c r="AE942" s="33"/>
      <c r="AR942" s="164" t="s">
        <v>276</v>
      </c>
      <c r="AT942" s="164" t="s">
        <v>189</v>
      </c>
      <c r="AU942" s="164" t="s">
        <v>90</v>
      </c>
      <c r="AY942" s="18" t="s">
        <v>187</v>
      </c>
      <c r="BE942" s="165">
        <f>IF(N942="základná",J942,0)</f>
        <v>0</v>
      </c>
      <c r="BF942" s="165">
        <f>IF(N942="znížená",J942,0)</f>
        <v>0</v>
      </c>
      <c r="BG942" s="165">
        <f>IF(N942="zákl. prenesená",J942,0)</f>
        <v>0</v>
      </c>
      <c r="BH942" s="165">
        <f>IF(N942="zníž. prenesená",J942,0)</f>
        <v>0</v>
      </c>
      <c r="BI942" s="165">
        <f>IF(N942="nulová",J942,0)</f>
        <v>0</v>
      </c>
      <c r="BJ942" s="18" t="s">
        <v>90</v>
      </c>
      <c r="BK942" s="166">
        <f>ROUND(I942*H942,3)</f>
        <v>0</v>
      </c>
      <c r="BL942" s="18" t="s">
        <v>276</v>
      </c>
      <c r="BM942" s="164" t="s">
        <v>1430</v>
      </c>
    </row>
    <row r="943" spans="1:65" s="13" customFormat="1" ht="11.25">
      <c r="B943" s="167"/>
      <c r="D943" s="168" t="s">
        <v>195</v>
      </c>
      <c r="E943" s="169" t="s">
        <v>1</v>
      </c>
      <c r="F943" s="170" t="s">
        <v>511</v>
      </c>
      <c r="H943" s="169" t="s">
        <v>1</v>
      </c>
      <c r="I943" s="171"/>
      <c r="L943" s="167"/>
      <c r="M943" s="172"/>
      <c r="N943" s="173"/>
      <c r="O943" s="173"/>
      <c r="P943" s="173"/>
      <c r="Q943" s="173"/>
      <c r="R943" s="173"/>
      <c r="S943" s="173"/>
      <c r="T943" s="174"/>
      <c r="AT943" s="169" t="s">
        <v>195</v>
      </c>
      <c r="AU943" s="169" t="s">
        <v>90</v>
      </c>
      <c r="AV943" s="13" t="s">
        <v>83</v>
      </c>
      <c r="AW943" s="13" t="s">
        <v>30</v>
      </c>
      <c r="AX943" s="13" t="s">
        <v>75</v>
      </c>
      <c r="AY943" s="169" t="s">
        <v>187</v>
      </c>
    </row>
    <row r="944" spans="1:65" s="14" customFormat="1" ht="11.25">
      <c r="B944" s="175"/>
      <c r="D944" s="168" t="s">
        <v>195</v>
      </c>
      <c r="E944" s="176" t="s">
        <v>1</v>
      </c>
      <c r="F944" s="177" t="s">
        <v>1431</v>
      </c>
      <c r="H944" s="178">
        <v>4.45</v>
      </c>
      <c r="I944" s="179"/>
      <c r="L944" s="175"/>
      <c r="M944" s="180"/>
      <c r="N944" s="181"/>
      <c r="O944" s="181"/>
      <c r="P944" s="181"/>
      <c r="Q944" s="181"/>
      <c r="R944" s="181"/>
      <c r="S944" s="181"/>
      <c r="T944" s="182"/>
      <c r="AT944" s="176" t="s">
        <v>195</v>
      </c>
      <c r="AU944" s="176" t="s">
        <v>90</v>
      </c>
      <c r="AV944" s="14" t="s">
        <v>90</v>
      </c>
      <c r="AW944" s="14" t="s">
        <v>30</v>
      </c>
      <c r="AX944" s="14" t="s">
        <v>83</v>
      </c>
      <c r="AY944" s="176" t="s">
        <v>187</v>
      </c>
    </row>
    <row r="945" spans="1:65" s="2" customFormat="1" ht="16.5" customHeight="1">
      <c r="A945" s="33"/>
      <c r="B945" s="152"/>
      <c r="C945" s="199" t="s">
        <v>1432</v>
      </c>
      <c r="D945" s="199" t="s">
        <v>529</v>
      </c>
      <c r="E945" s="200" t="s">
        <v>1433</v>
      </c>
      <c r="F945" s="201" t="s">
        <v>1434</v>
      </c>
      <c r="G945" s="202" t="s">
        <v>192</v>
      </c>
      <c r="H945" s="203">
        <v>4.5389999999999997</v>
      </c>
      <c r="I945" s="204"/>
      <c r="J945" s="203">
        <f>ROUND(I945*H945,3)</f>
        <v>0</v>
      </c>
      <c r="K945" s="205"/>
      <c r="L945" s="206"/>
      <c r="M945" s="207" t="s">
        <v>1</v>
      </c>
      <c r="N945" s="208" t="s">
        <v>41</v>
      </c>
      <c r="O945" s="62"/>
      <c r="P945" s="162">
        <f>O945*H945</f>
        <v>0</v>
      </c>
      <c r="Q945" s="162">
        <v>2.1000000000000001E-2</v>
      </c>
      <c r="R945" s="162">
        <f>Q945*H945</f>
        <v>9.5319000000000001E-2</v>
      </c>
      <c r="S945" s="162">
        <v>0</v>
      </c>
      <c r="T945" s="163">
        <f>S945*H945</f>
        <v>0</v>
      </c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  <c r="AE945" s="33"/>
      <c r="AR945" s="164" t="s">
        <v>365</v>
      </c>
      <c r="AT945" s="164" t="s">
        <v>529</v>
      </c>
      <c r="AU945" s="164" t="s">
        <v>90</v>
      </c>
      <c r="AY945" s="18" t="s">
        <v>187</v>
      </c>
      <c r="BE945" s="165">
        <f>IF(N945="základná",J945,0)</f>
        <v>0</v>
      </c>
      <c r="BF945" s="165">
        <f>IF(N945="znížená",J945,0)</f>
        <v>0</v>
      </c>
      <c r="BG945" s="165">
        <f>IF(N945="zákl. prenesená",J945,0)</f>
        <v>0</v>
      </c>
      <c r="BH945" s="165">
        <f>IF(N945="zníž. prenesená",J945,0)</f>
        <v>0</v>
      </c>
      <c r="BI945" s="165">
        <f>IF(N945="nulová",J945,0)</f>
        <v>0</v>
      </c>
      <c r="BJ945" s="18" t="s">
        <v>90</v>
      </c>
      <c r="BK945" s="166">
        <f>ROUND(I945*H945,3)</f>
        <v>0</v>
      </c>
      <c r="BL945" s="18" t="s">
        <v>276</v>
      </c>
      <c r="BM945" s="164" t="s">
        <v>1435</v>
      </c>
    </row>
    <row r="946" spans="1:65" s="14" customFormat="1" ht="11.25">
      <c r="B946" s="175"/>
      <c r="D946" s="168" t="s">
        <v>195</v>
      </c>
      <c r="F946" s="177" t="s">
        <v>1436</v>
      </c>
      <c r="H946" s="178">
        <v>4.5389999999999997</v>
      </c>
      <c r="I946" s="179"/>
      <c r="L946" s="175"/>
      <c r="M946" s="180"/>
      <c r="N946" s="181"/>
      <c r="O946" s="181"/>
      <c r="P946" s="181"/>
      <c r="Q946" s="181"/>
      <c r="R946" s="181"/>
      <c r="S946" s="181"/>
      <c r="T946" s="182"/>
      <c r="AT946" s="176" t="s">
        <v>195</v>
      </c>
      <c r="AU946" s="176" t="s">
        <v>90</v>
      </c>
      <c r="AV946" s="14" t="s">
        <v>90</v>
      </c>
      <c r="AW946" s="14" t="s">
        <v>3</v>
      </c>
      <c r="AX946" s="14" t="s">
        <v>83</v>
      </c>
      <c r="AY946" s="176" t="s">
        <v>187</v>
      </c>
    </row>
    <row r="947" spans="1:65" s="2" customFormat="1" ht="33" customHeight="1">
      <c r="A947" s="33"/>
      <c r="B947" s="152"/>
      <c r="C947" s="153" t="s">
        <v>1437</v>
      </c>
      <c r="D947" s="153" t="s">
        <v>189</v>
      </c>
      <c r="E947" s="154" t="s">
        <v>1438</v>
      </c>
      <c r="F947" s="155" t="s">
        <v>1439</v>
      </c>
      <c r="G947" s="156" t="s">
        <v>192</v>
      </c>
      <c r="H947" s="157">
        <v>6.69</v>
      </c>
      <c r="I947" s="158"/>
      <c r="J947" s="157">
        <f>ROUND(I947*H947,3)</f>
        <v>0</v>
      </c>
      <c r="K947" s="159"/>
      <c r="L947" s="34"/>
      <c r="M947" s="160" t="s">
        <v>1</v>
      </c>
      <c r="N947" s="161" t="s">
        <v>41</v>
      </c>
      <c r="O947" s="62"/>
      <c r="P947" s="162">
        <f>O947*H947</f>
        <v>0</v>
      </c>
      <c r="Q947" s="162">
        <v>3.2000000000000002E-3</v>
      </c>
      <c r="R947" s="162">
        <f>Q947*H947</f>
        <v>2.1408000000000003E-2</v>
      </c>
      <c r="S947" s="162">
        <v>0</v>
      </c>
      <c r="T947" s="163">
        <f>S947*H947</f>
        <v>0</v>
      </c>
      <c r="U947" s="33"/>
      <c r="V947" s="33"/>
      <c r="W947" s="33"/>
      <c r="X947" s="33"/>
      <c r="Y947" s="33"/>
      <c r="Z947" s="33"/>
      <c r="AA947" s="33"/>
      <c r="AB947" s="33"/>
      <c r="AC947" s="33"/>
      <c r="AD947" s="33"/>
      <c r="AE947" s="33"/>
      <c r="AR947" s="164" t="s">
        <v>276</v>
      </c>
      <c r="AT947" s="164" t="s">
        <v>189</v>
      </c>
      <c r="AU947" s="164" t="s">
        <v>90</v>
      </c>
      <c r="AY947" s="18" t="s">
        <v>187</v>
      </c>
      <c r="BE947" s="165">
        <f>IF(N947="základná",J947,0)</f>
        <v>0</v>
      </c>
      <c r="BF947" s="165">
        <f>IF(N947="znížená",J947,0)</f>
        <v>0</v>
      </c>
      <c r="BG947" s="165">
        <f>IF(N947="zákl. prenesená",J947,0)</f>
        <v>0</v>
      </c>
      <c r="BH947" s="165">
        <f>IF(N947="zníž. prenesená",J947,0)</f>
        <v>0</v>
      </c>
      <c r="BI947" s="165">
        <f>IF(N947="nulová",J947,0)</f>
        <v>0</v>
      </c>
      <c r="BJ947" s="18" t="s">
        <v>90</v>
      </c>
      <c r="BK947" s="166">
        <f>ROUND(I947*H947,3)</f>
        <v>0</v>
      </c>
      <c r="BL947" s="18" t="s">
        <v>276</v>
      </c>
      <c r="BM947" s="164" t="s">
        <v>1440</v>
      </c>
    </row>
    <row r="948" spans="1:65" s="14" customFormat="1" ht="11.25">
      <c r="B948" s="175"/>
      <c r="D948" s="168" t="s">
        <v>195</v>
      </c>
      <c r="E948" s="176" t="s">
        <v>1</v>
      </c>
      <c r="F948" s="177" t="s">
        <v>128</v>
      </c>
      <c r="H948" s="178">
        <v>6.69</v>
      </c>
      <c r="I948" s="179"/>
      <c r="L948" s="175"/>
      <c r="M948" s="180"/>
      <c r="N948" s="181"/>
      <c r="O948" s="181"/>
      <c r="P948" s="181"/>
      <c r="Q948" s="181"/>
      <c r="R948" s="181"/>
      <c r="S948" s="181"/>
      <c r="T948" s="182"/>
      <c r="AT948" s="176" t="s">
        <v>195</v>
      </c>
      <c r="AU948" s="176" t="s">
        <v>90</v>
      </c>
      <c r="AV948" s="14" t="s">
        <v>90</v>
      </c>
      <c r="AW948" s="14" t="s">
        <v>30</v>
      </c>
      <c r="AX948" s="14" t="s">
        <v>83</v>
      </c>
      <c r="AY948" s="176" t="s">
        <v>187</v>
      </c>
    </row>
    <row r="949" spans="1:65" s="2" customFormat="1" ht="24.2" customHeight="1">
      <c r="A949" s="33"/>
      <c r="B949" s="152"/>
      <c r="C949" s="199" t="s">
        <v>1441</v>
      </c>
      <c r="D949" s="199" t="s">
        <v>529</v>
      </c>
      <c r="E949" s="200" t="s">
        <v>1442</v>
      </c>
      <c r="F949" s="201" t="s">
        <v>1443</v>
      </c>
      <c r="G949" s="202" t="s">
        <v>192</v>
      </c>
      <c r="H949" s="203">
        <v>6.9580000000000002</v>
      </c>
      <c r="I949" s="204"/>
      <c r="J949" s="203">
        <f>ROUND(I949*H949,3)</f>
        <v>0</v>
      </c>
      <c r="K949" s="205"/>
      <c r="L949" s="206"/>
      <c r="M949" s="207" t="s">
        <v>1</v>
      </c>
      <c r="N949" s="208" t="s">
        <v>41</v>
      </c>
      <c r="O949" s="62"/>
      <c r="P949" s="162">
        <f>O949*H949</f>
        <v>0</v>
      </c>
      <c r="Q949" s="162">
        <v>1.9199999999999998E-2</v>
      </c>
      <c r="R949" s="162">
        <f>Q949*H949</f>
        <v>0.13359359999999998</v>
      </c>
      <c r="S949" s="162">
        <v>0</v>
      </c>
      <c r="T949" s="163">
        <f>S949*H949</f>
        <v>0</v>
      </c>
      <c r="U949" s="33"/>
      <c r="V949" s="33"/>
      <c r="W949" s="33"/>
      <c r="X949" s="33"/>
      <c r="Y949" s="33"/>
      <c r="Z949" s="33"/>
      <c r="AA949" s="33"/>
      <c r="AB949" s="33"/>
      <c r="AC949" s="33"/>
      <c r="AD949" s="33"/>
      <c r="AE949" s="33"/>
      <c r="AR949" s="164" t="s">
        <v>365</v>
      </c>
      <c r="AT949" s="164" t="s">
        <v>529</v>
      </c>
      <c r="AU949" s="164" t="s">
        <v>90</v>
      </c>
      <c r="AY949" s="18" t="s">
        <v>187</v>
      </c>
      <c r="BE949" s="165">
        <f>IF(N949="základná",J949,0)</f>
        <v>0</v>
      </c>
      <c r="BF949" s="165">
        <f>IF(N949="znížená",J949,0)</f>
        <v>0</v>
      </c>
      <c r="BG949" s="165">
        <f>IF(N949="zákl. prenesená",J949,0)</f>
        <v>0</v>
      </c>
      <c r="BH949" s="165">
        <f>IF(N949="zníž. prenesená",J949,0)</f>
        <v>0</v>
      </c>
      <c r="BI949" s="165">
        <f>IF(N949="nulová",J949,0)</f>
        <v>0</v>
      </c>
      <c r="BJ949" s="18" t="s">
        <v>90</v>
      </c>
      <c r="BK949" s="166">
        <f>ROUND(I949*H949,3)</f>
        <v>0</v>
      </c>
      <c r="BL949" s="18" t="s">
        <v>276</v>
      </c>
      <c r="BM949" s="164" t="s">
        <v>1444</v>
      </c>
    </row>
    <row r="950" spans="1:65" s="14" customFormat="1" ht="11.25">
      <c r="B950" s="175"/>
      <c r="D950" s="168" t="s">
        <v>195</v>
      </c>
      <c r="E950" s="176" t="s">
        <v>1</v>
      </c>
      <c r="F950" s="177" t="s">
        <v>128</v>
      </c>
      <c r="H950" s="178">
        <v>6.69</v>
      </c>
      <c r="I950" s="179"/>
      <c r="L950" s="175"/>
      <c r="M950" s="180"/>
      <c r="N950" s="181"/>
      <c r="O950" s="181"/>
      <c r="P950" s="181"/>
      <c r="Q950" s="181"/>
      <c r="R950" s="181"/>
      <c r="S950" s="181"/>
      <c r="T950" s="182"/>
      <c r="AT950" s="176" t="s">
        <v>195</v>
      </c>
      <c r="AU950" s="176" t="s">
        <v>90</v>
      </c>
      <c r="AV950" s="14" t="s">
        <v>90</v>
      </c>
      <c r="AW950" s="14" t="s">
        <v>30</v>
      </c>
      <c r="AX950" s="14" t="s">
        <v>83</v>
      </c>
      <c r="AY950" s="176" t="s">
        <v>187</v>
      </c>
    </row>
    <row r="951" spans="1:65" s="14" customFormat="1" ht="11.25">
      <c r="B951" s="175"/>
      <c r="D951" s="168" t="s">
        <v>195</v>
      </c>
      <c r="F951" s="177" t="s">
        <v>1445</v>
      </c>
      <c r="H951" s="178">
        <v>6.9580000000000002</v>
      </c>
      <c r="I951" s="179"/>
      <c r="L951" s="175"/>
      <c r="M951" s="180"/>
      <c r="N951" s="181"/>
      <c r="O951" s="181"/>
      <c r="P951" s="181"/>
      <c r="Q951" s="181"/>
      <c r="R951" s="181"/>
      <c r="S951" s="181"/>
      <c r="T951" s="182"/>
      <c r="AT951" s="176" t="s">
        <v>195</v>
      </c>
      <c r="AU951" s="176" t="s">
        <v>90</v>
      </c>
      <c r="AV951" s="14" t="s">
        <v>90</v>
      </c>
      <c r="AW951" s="14" t="s">
        <v>3</v>
      </c>
      <c r="AX951" s="14" t="s">
        <v>83</v>
      </c>
      <c r="AY951" s="176" t="s">
        <v>187</v>
      </c>
    </row>
    <row r="952" spans="1:65" s="2" customFormat="1" ht="24.2" customHeight="1">
      <c r="A952" s="33"/>
      <c r="B952" s="152"/>
      <c r="C952" s="153" t="s">
        <v>1446</v>
      </c>
      <c r="D952" s="153" t="s">
        <v>189</v>
      </c>
      <c r="E952" s="154" t="s">
        <v>1447</v>
      </c>
      <c r="F952" s="155" t="s">
        <v>1448</v>
      </c>
      <c r="G952" s="156" t="s">
        <v>887</v>
      </c>
      <c r="H952" s="158"/>
      <c r="I952" s="158"/>
      <c r="J952" s="157">
        <f>ROUND(I952*H952,3)</f>
        <v>0</v>
      </c>
      <c r="K952" s="159"/>
      <c r="L952" s="34"/>
      <c r="M952" s="160" t="s">
        <v>1</v>
      </c>
      <c r="N952" s="161" t="s">
        <v>41</v>
      </c>
      <c r="O952" s="62"/>
      <c r="P952" s="162">
        <f>O952*H952</f>
        <v>0</v>
      </c>
      <c r="Q952" s="162">
        <v>0</v>
      </c>
      <c r="R952" s="162">
        <f>Q952*H952</f>
        <v>0</v>
      </c>
      <c r="S952" s="162">
        <v>0</v>
      </c>
      <c r="T952" s="163">
        <f>S952*H952</f>
        <v>0</v>
      </c>
      <c r="U952" s="33"/>
      <c r="V952" s="33"/>
      <c r="W952" s="33"/>
      <c r="X952" s="33"/>
      <c r="Y952" s="33"/>
      <c r="Z952" s="33"/>
      <c r="AA952" s="33"/>
      <c r="AB952" s="33"/>
      <c r="AC952" s="33"/>
      <c r="AD952" s="33"/>
      <c r="AE952" s="33"/>
      <c r="AR952" s="164" t="s">
        <v>276</v>
      </c>
      <c r="AT952" s="164" t="s">
        <v>189</v>
      </c>
      <c r="AU952" s="164" t="s">
        <v>90</v>
      </c>
      <c r="AY952" s="18" t="s">
        <v>187</v>
      </c>
      <c r="BE952" s="165">
        <f>IF(N952="základná",J952,0)</f>
        <v>0</v>
      </c>
      <c r="BF952" s="165">
        <f>IF(N952="znížená",J952,0)</f>
        <v>0</v>
      </c>
      <c r="BG952" s="165">
        <f>IF(N952="zákl. prenesená",J952,0)</f>
        <v>0</v>
      </c>
      <c r="BH952" s="165">
        <f>IF(N952="zníž. prenesená",J952,0)</f>
        <v>0</v>
      </c>
      <c r="BI952" s="165">
        <f>IF(N952="nulová",J952,0)</f>
        <v>0</v>
      </c>
      <c r="BJ952" s="18" t="s">
        <v>90</v>
      </c>
      <c r="BK952" s="166">
        <f>ROUND(I952*H952,3)</f>
        <v>0</v>
      </c>
      <c r="BL952" s="18" t="s">
        <v>276</v>
      </c>
      <c r="BM952" s="164" t="s">
        <v>1449</v>
      </c>
    </row>
    <row r="953" spans="1:65" s="12" customFormat="1" ht="22.9" customHeight="1">
      <c r="B953" s="139"/>
      <c r="D953" s="140" t="s">
        <v>74</v>
      </c>
      <c r="E953" s="150" t="s">
        <v>1450</v>
      </c>
      <c r="F953" s="150" t="s">
        <v>1451</v>
      </c>
      <c r="I953" s="142"/>
      <c r="J953" s="151">
        <f>BK953</f>
        <v>0</v>
      </c>
      <c r="L953" s="139"/>
      <c r="M953" s="144"/>
      <c r="N953" s="145"/>
      <c r="O953" s="145"/>
      <c r="P953" s="146">
        <f>SUM(P954:P961)</f>
        <v>0</v>
      </c>
      <c r="Q953" s="145"/>
      <c r="R953" s="146">
        <f>SUM(R954:R961)</f>
        <v>4.1299999999999996E-2</v>
      </c>
      <c r="S953" s="145"/>
      <c r="T953" s="147">
        <f>SUM(T954:T961)</f>
        <v>0</v>
      </c>
      <c r="AR953" s="140" t="s">
        <v>90</v>
      </c>
      <c r="AT953" s="148" t="s">
        <v>74</v>
      </c>
      <c r="AU953" s="148" t="s">
        <v>83</v>
      </c>
      <c r="AY953" s="140" t="s">
        <v>187</v>
      </c>
      <c r="BK953" s="149">
        <f>SUM(BK954:BK961)</f>
        <v>0</v>
      </c>
    </row>
    <row r="954" spans="1:65" s="2" customFormat="1" ht="24.2" customHeight="1">
      <c r="A954" s="33"/>
      <c r="B954" s="152"/>
      <c r="C954" s="153" t="s">
        <v>1452</v>
      </c>
      <c r="D954" s="153" t="s">
        <v>189</v>
      </c>
      <c r="E954" s="154" t="s">
        <v>1453</v>
      </c>
      <c r="F954" s="155" t="s">
        <v>1454</v>
      </c>
      <c r="G954" s="156" t="s">
        <v>192</v>
      </c>
      <c r="H954" s="157">
        <v>82.6</v>
      </c>
      <c r="I954" s="158"/>
      <c r="J954" s="157">
        <f>ROUND(I954*H954,3)</f>
        <v>0</v>
      </c>
      <c r="K954" s="159"/>
      <c r="L954" s="34"/>
      <c r="M954" s="160" t="s">
        <v>1</v>
      </c>
      <c r="N954" s="161" t="s">
        <v>41</v>
      </c>
      <c r="O954" s="62"/>
      <c r="P954" s="162">
        <f>O954*H954</f>
        <v>0</v>
      </c>
      <c r="Q954" s="162">
        <v>5.0000000000000001E-4</v>
      </c>
      <c r="R954" s="162">
        <f>Q954*H954</f>
        <v>4.1299999999999996E-2</v>
      </c>
      <c r="S954" s="162">
        <v>0</v>
      </c>
      <c r="T954" s="163">
        <f>S954*H954</f>
        <v>0</v>
      </c>
      <c r="U954" s="33"/>
      <c r="V954" s="33"/>
      <c r="W954" s="33"/>
      <c r="X954" s="33"/>
      <c r="Y954" s="33"/>
      <c r="Z954" s="33"/>
      <c r="AA954" s="33"/>
      <c r="AB954" s="33"/>
      <c r="AC954" s="33"/>
      <c r="AD954" s="33"/>
      <c r="AE954" s="33"/>
      <c r="AR954" s="164" t="s">
        <v>276</v>
      </c>
      <c r="AT954" s="164" t="s">
        <v>189</v>
      </c>
      <c r="AU954" s="164" t="s">
        <v>90</v>
      </c>
      <c r="AY954" s="18" t="s">
        <v>187</v>
      </c>
      <c r="BE954" s="165">
        <f>IF(N954="základná",J954,0)</f>
        <v>0</v>
      </c>
      <c r="BF954" s="165">
        <f>IF(N954="znížená",J954,0)</f>
        <v>0</v>
      </c>
      <c r="BG954" s="165">
        <f>IF(N954="zákl. prenesená",J954,0)</f>
        <v>0</v>
      </c>
      <c r="BH954" s="165">
        <f>IF(N954="zníž. prenesená",J954,0)</f>
        <v>0</v>
      </c>
      <c r="BI954" s="165">
        <f>IF(N954="nulová",J954,0)</f>
        <v>0</v>
      </c>
      <c r="BJ954" s="18" t="s">
        <v>90</v>
      </c>
      <c r="BK954" s="166">
        <f>ROUND(I954*H954,3)</f>
        <v>0</v>
      </c>
      <c r="BL954" s="18" t="s">
        <v>276</v>
      </c>
      <c r="BM954" s="164" t="s">
        <v>1455</v>
      </c>
    </row>
    <row r="955" spans="1:65" s="13" customFormat="1" ht="11.25">
      <c r="B955" s="167"/>
      <c r="D955" s="168" t="s">
        <v>195</v>
      </c>
      <c r="E955" s="169" t="s">
        <v>1</v>
      </c>
      <c r="F955" s="170" t="s">
        <v>1456</v>
      </c>
      <c r="H955" s="169" t="s">
        <v>1</v>
      </c>
      <c r="I955" s="171"/>
      <c r="L955" s="167"/>
      <c r="M955" s="172"/>
      <c r="N955" s="173"/>
      <c r="O955" s="173"/>
      <c r="P955" s="173"/>
      <c r="Q955" s="173"/>
      <c r="R955" s="173"/>
      <c r="S955" s="173"/>
      <c r="T955" s="174"/>
      <c r="AT955" s="169" t="s">
        <v>195</v>
      </c>
      <c r="AU955" s="169" t="s">
        <v>90</v>
      </c>
      <c r="AV955" s="13" t="s">
        <v>83</v>
      </c>
      <c r="AW955" s="13" t="s">
        <v>30</v>
      </c>
      <c r="AX955" s="13" t="s">
        <v>75</v>
      </c>
      <c r="AY955" s="169" t="s">
        <v>187</v>
      </c>
    </row>
    <row r="956" spans="1:65" s="14" customFormat="1" ht="11.25">
      <c r="B956" s="175"/>
      <c r="D956" s="168" t="s">
        <v>195</v>
      </c>
      <c r="E956" s="176" t="s">
        <v>1</v>
      </c>
      <c r="F956" s="177" t="s">
        <v>390</v>
      </c>
      <c r="H956" s="178">
        <v>8.99</v>
      </c>
      <c r="I956" s="179"/>
      <c r="L956" s="175"/>
      <c r="M956" s="180"/>
      <c r="N956" s="181"/>
      <c r="O956" s="181"/>
      <c r="P956" s="181"/>
      <c r="Q956" s="181"/>
      <c r="R956" s="181"/>
      <c r="S956" s="181"/>
      <c r="T956" s="182"/>
      <c r="AT956" s="176" t="s">
        <v>195</v>
      </c>
      <c r="AU956" s="176" t="s">
        <v>90</v>
      </c>
      <c r="AV956" s="14" t="s">
        <v>90</v>
      </c>
      <c r="AW956" s="14" t="s">
        <v>30</v>
      </c>
      <c r="AX956" s="14" t="s">
        <v>75</v>
      </c>
      <c r="AY956" s="176" t="s">
        <v>187</v>
      </c>
    </row>
    <row r="957" spans="1:65" s="14" customFormat="1" ht="11.25">
      <c r="B957" s="175"/>
      <c r="D957" s="168" t="s">
        <v>195</v>
      </c>
      <c r="E957" s="176" t="s">
        <v>1</v>
      </c>
      <c r="F957" s="177" t="s">
        <v>391</v>
      </c>
      <c r="H957" s="178">
        <v>24.91</v>
      </c>
      <c r="I957" s="179"/>
      <c r="L957" s="175"/>
      <c r="M957" s="180"/>
      <c r="N957" s="181"/>
      <c r="O957" s="181"/>
      <c r="P957" s="181"/>
      <c r="Q957" s="181"/>
      <c r="R957" s="181"/>
      <c r="S957" s="181"/>
      <c r="T957" s="182"/>
      <c r="AT957" s="176" t="s">
        <v>195</v>
      </c>
      <c r="AU957" s="176" t="s">
        <v>90</v>
      </c>
      <c r="AV957" s="14" t="s">
        <v>90</v>
      </c>
      <c r="AW957" s="14" t="s">
        <v>30</v>
      </c>
      <c r="AX957" s="14" t="s">
        <v>75</v>
      </c>
      <c r="AY957" s="176" t="s">
        <v>187</v>
      </c>
    </row>
    <row r="958" spans="1:65" s="14" customFormat="1" ht="11.25">
      <c r="B958" s="175"/>
      <c r="D958" s="168" t="s">
        <v>195</v>
      </c>
      <c r="E958" s="176" t="s">
        <v>1</v>
      </c>
      <c r="F958" s="177" t="s">
        <v>392</v>
      </c>
      <c r="H958" s="178">
        <v>10.199999999999999</v>
      </c>
      <c r="I958" s="179"/>
      <c r="L958" s="175"/>
      <c r="M958" s="180"/>
      <c r="N958" s="181"/>
      <c r="O958" s="181"/>
      <c r="P958" s="181"/>
      <c r="Q958" s="181"/>
      <c r="R958" s="181"/>
      <c r="S958" s="181"/>
      <c r="T958" s="182"/>
      <c r="AT958" s="176" t="s">
        <v>195</v>
      </c>
      <c r="AU958" s="176" t="s">
        <v>90</v>
      </c>
      <c r="AV958" s="14" t="s">
        <v>90</v>
      </c>
      <c r="AW958" s="14" t="s">
        <v>30</v>
      </c>
      <c r="AX958" s="14" t="s">
        <v>75</v>
      </c>
      <c r="AY958" s="176" t="s">
        <v>187</v>
      </c>
    </row>
    <row r="959" spans="1:65" s="14" customFormat="1" ht="11.25">
      <c r="B959" s="175"/>
      <c r="D959" s="168" t="s">
        <v>195</v>
      </c>
      <c r="E959" s="176" t="s">
        <v>1</v>
      </c>
      <c r="F959" s="177" t="s">
        <v>393</v>
      </c>
      <c r="H959" s="178">
        <v>38.5</v>
      </c>
      <c r="I959" s="179"/>
      <c r="L959" s="175"/>
      <c r="M959" s="180"/>
      <c r="N959" s="181"/>
      <c r="O959" s="181"/>
      <c r="P959" s="181"/>
      <c r="Q959" s="181"/>
      <c r="R959" s="181"/>
      <c r="S959" s="181"/>
      <c r="T959" s="182"/>
      <c r="AT959" s="176" t="s">
        <v>195</v>
      </c>
      <c r="AU959" s="176" t="s">
        <v>90</v>
      </c>
      <c r="AV959" s="14" t="s">
        <v>90</v>
      </c>
      <c r="AW959" s="14" t="s">
        <v>30</v>
      </c>
      <c r="AX959" s="14" t="s">
        <v>75</v>
      </c>
      <c r="AY959" s="176" t="s">
        <v>187</v>
      </c>
    </row>
    <row r="960" spans="1:65" s="15" customFormat="1" ht="11.25">
      <c r="B960" s="183"/>
      <c r="D960" s="168" t="s">
        <v>195</v>
      </c>
      <c r="E960" s="184" t="s">
        <v>1</v>
      </c>
      <c r="F960" s="185" t="s">
        <v>231</v>
      </c>
      <c r="H960" s="186">
        <v>82.6</v>
      </c>
      <c r="I960" s="187"/>
      <c r="L960" s="183"/>
      <c r="M960" s="188"/>
      <c r="N960" s="189"/>
      <c r="O960" s="189"/>
      <c r="P960" s="189"/>
      <c r="Q960" s="189"/>
      <c r="R960" s="189"/>
      <c r="S960" s="189"/>
      <c r="T960" s="190"/>
      <c r="AT960" s="184" t="s">
        <v>195</v>
      </c>
      <c r="AU960" s="184" t="s">
        <v>90</v>
      </c>
      <c r="AV960" s="15" t="s">
        <v>193</v>
      </c>
      <c r="AW960" s="15" t="s">
        <v>30</v>
      </c>
      <c r="AX960" s="15" t="s">
        <v>83</v>
      </c>
      <c r="AY960" s="184" t="s">
        <v>187</v>
      </c>
    </row>
    <row r="961" spans="1:65" s="2" customFormat="1" ht="24.2" customHeight="1">
      <c r="A961" s="33"/>
      <c r="B961" s="152"/>
      <c r="C961" s="153" t="s">
        <v>1457</v>
      </c>
      <c r="D961" s="153" t="s">
        <v>189</v>
      </c>
      <c r="E961" s="154" t="s">
        <v>1458</v>
      </c>
      <c r="F961" s="155" t="s">
        <v>1459</v>
      </c>
      <c r="G961" s="156" t="s">
        <v>887</v>
      </c>
      <c r="H961" s="158"/>
      <c r="I961" s="158"/>
      <c r="J961" s="157">
        <f>ROUND(I961*H961,3)</f>
        <v>0</v>
      </c>
      <c r="K961" s="159"/>
      <c r="L961" s="34"/>
      <c r="M961" s="160" t="s">
        <v>1</v>
      </c>
      <c r="N961" s="161" t="s">
        <v>41</v>
      </c>
      <c r="O961" s="62"/>
      <c r="P961" s="162">
        <f>O961*H961</f>
        <v>0</v>
      </c>
      <c r="Q961" s="162">
        <v>0</v>
      </c>
      <c r="R961" s="162">
        <f>Q961*H961</f>
        <v>0</v>
      </c>
      <c r="S961" s="162">
        <v>0</v>
      </c>
      <c r="T961" s="163">
        <f>S961*H961</f>
        <v>0</v>
      </c>
      <c r="U961" s="33"/>
      <c r="V961" s="33"/>
      <c r="W961" s="33"/>
      <c r="X961" s="33"/>
      <c r="Y961" s="33"/>
      <c r="Z961" s="33"/>
      <c r="AA961" s="33"/>
      <c r="AB961" s="33"/>
      <c r="AC961" s="33"/>
      <c r="AD961" s="33"/>
      <c r="AE961" s="33"/>
      <c r="AR961" s="164" t="s">
        <v>276</v>
      </c>
      <c r="AT961" s="164" t="s">
        <v>189</v>
      </c>
      <c r="AU961" s="164" t="s">
        <v>90</v>
      </c>
      <c r="AY961" s="18" t="s">
        <v>187</v>
      </c>
      <c r="BE961" s="165">
        <f>IF(N961="základná",J961,0)</f>
        <v>0</v>
      </c>
      <c r="BF961" s="165">
        <f>IF(N961="znížená",J961,0)</f>
        <v>0</v>
      </c>
      <c r="BG961" s="165">
        <f>IF(N961="zákl. prenesená",J961,0)</f>
        <v>0</v>
      </c>
      <c r="BH961" s="165">
        <f>IF(N961="zníž. prenesená",J961,0)</f>
        <v>0</v>
      </c>
      <c r="BI961" s="165">
        <f>IF(N961="nulová",J961,0)</f>
        <v>0</v>
      </c>
      <c r="BJ961" s="18" t="s">
        <v>90</v>
      </c>
      <c r="BK961" s="166">
        <f>ROUND(I961*H961,3)</f>
        <v>0</v>
      </c>
      <c r="BL961" s="18" t="s">
        <v>276</v>
      </c>
      <c r="BM961" s="164" t="s">
        <v>1460</v>
      </c>
    </row>
    <row r="962" spans="1:65" s="12" customFormat="1" ht="22.9" customHeight="1">
      <c r="B962" s="139"/>
      <c r="D962" s="140" t="s">
        <v>74</v>
      </c>
      <c r="E962" s="150" t="s">
        <v>1461</v>
      </c>
      <c r="F962" s="150" t="s">
        <v>1462</v>
      </c>
      <c r="I962" s="142"/>
      <c r="J962" s="151">
        <f>BK962</f>
        <v>0</v>
      </c>
      <c r="L962" s="139"/>
      <c r="M962" s="144"/>
      <c r="N962" s="145"/>
      <c r="O962" s="145"/>
      <c r="P962" s="146">
        <f>SUM(P963:P994)</f>
        <v>0</v>
      </c>
      <c r="Q962" s="145"/>
      <c r="R962" s="146">
        <f>SUM(R963:R994)</f>
        <v>0.10523118000000001</v>
      </c>
      <c r="S962" s="145"/>
      <c r="T962" s="147">
        <f>SUM(T963:T994)</f>
        <v>0</v>
      </c>
      <c r="AR962" s="140" t="s">
        <v>90</v>
      </c>
      <c r="AT962" s="148" t="s">
        <v>74</v>
      </c>
      <c r="AU962" s="148" t="s">
        <v>83</v>
      </c>
      <c r="AY962" s="140" t="s">
        <v>187</v>
      </c>
      <c r="BK962" s="149">
        <f>SUM(BK963:BK994)</f>
        <v>0</v>
      </c>
    </row>
    <row r="963" spans="1:65" s="2" customFormat="1" ht="33" customHeight="1">
      <c r="A963" s="33"/>
      <c r="B963" s="152"/>
      <c r="C963" s="153" t="s">
        <v>1463</v>
      </c>
      <c r="D963" s="153" t="s">
        <v>189</v>
      </c>
      <c r="E963" s="154" t="s">
        <v>1464</v>
      </c>
      <c r="F963" s="155" t="s">
        <v>1465</v>
      </c>
      <c r="G963" s="156" t="s">
        <v>192</v>
      </c>
      <c r="H963" s="157">
        <v>1.5</v>
      </c>
      <c r="I963" s="158"/>
      <c r="J963" s="157">
        <f>ROUND(I963*H963,3)</f>
        <v>0</v>
      </c>
      <c r="K963" s="159"/>
      <c r="L963" s="34"/>
      <c r="M963" s="160" t="s">
        <v>1</v>
      </c>
      <c r="N963" s="161" t="s">
        <v>41</v>
      </c>
      <c r="O963" s="62"/>
      <c r="P963" s="162">
        <f>O963*H963</f>
        <v>0</v>
      </c>
      <c r="Q963" s="162">
        <v>0</v>
      </c>
      <c r="R963" s="162">
        <f>Q963*H963</f>
        <v>0</v>
      </c>
      <c r="S963" s="162">
        <v>0</v>
      </c>
      <c r="T963" s="163">
        <f>S963*H963</f>
        <v>0</v>
      </c>
      <c r="U963" s="33"/>
      <c r="V963" s="33"/>
      <c r="W963" s="33"/>
      <c r="X963" s="33"/>
      <c r="Y963" s="33"/>
      <c r="Z963" s="33"/>
      <c r="AA963" s="33"/>
      <c r="AB963" s="33"/>
      <c r="AC963" s="33"/>
      <c r="AD963" s="33"/>
      <c r="AE963" s="33"/>
      <c r="AR963" s="164" t="s">
        <v>276</v>
      </c>
      <c r="AT963" s="164" t="s">
        <v>189</v>
      </c>
      <c r="AU963" s="164" t="s">
        <v>90</v>
      </c>
      <c r="AY963" s="18" t="s">
        <v>187</v>
      </c>
      <c r="BE963" s="165">
        <f>IF(N963="základná",J963,0)</f>
        <v>0</v>
      </c>
      <c r="BF963" s="165">
        <f>IF(N963="znížená",J963,0)</f>
        <v>0</v>
      </c>
      <c r="BG963" s="165">
        <f>IF(N963="zákl. prenesená",J963,0)</f>
        <v>0</v>
      </c>
      <c r="BH963" s="165">
        <f>IF(N963="zníž. prenesená",J963,0)</f>
        <v>0</v>
      </c>
      <c r="BI963" s="165">
        <f>IF(N963="nulová",J963,0)</f>
        <v>0</v>
      </c>
      <c r="BJ963" s="18" t="s">
        <v>90</v>
      </c>
      <c r="BK963" s="166">
        <f>ROUND(I963*H963,3)</f>
        <v>0</v>
      </c>
      <c r="BL963" s="18" t="s">
        <v>276</v>
      </c>
      <c r="BM963" s="164" t="s">
        <v>1466</v>
      </c>
    </row>
    <row r="964" spans="1:65" s="14" customFormat="1" ht="11.25">
      <c r="B964" s="175"/>
      <c r="D964" s="168" t="s">
        <v>195</v>
      </c>
      <c r="E964" s="176" t="s">
        <v>1</v>
      </c>
      <c r="F964" s="177" t="s">
        <v>1467</v>
      </c>
      <c r="H964" s="178">
        <v>1.5</v>
      </c>
      <c r="I964" s="179"/>
      <c r="L964" s="175"/>
      <c r="M964" s="180"/>
      <c r="N964" s="181"/>
      <c r="O964" s="181"/>
      <c r="P964" s="181"/>
      <c r="Q964" s="181"/>
      <c r="R964" s="181"/>
      <c r="S964" s="181"/>
      <c r="T964" s="182"/>
      <c r="AT964" s="176" t="s">
        <v>195</v>
      </c>
      <c r="AU964" s="176" t="s">
        <v>90</v>
      </c>
      <c r="AV964" s="14" t="s">
        <v>90</v>
      </c>
      <c r="AW964" s="14" t="s">
        <v>30</v>
      </c>
      <c r="AX964" s="14" t="s">
        <v>83</v>
      </c>
      <c r="AY964" s="176" t="s">
        <v>187</v>
      </c>
    </row>
    <row r="965" spans="1:65" s="2" customFormat="1" ht="24.2" customHeight="1">
      <c r="A965" s="33"/>
      <c r="B965" s="152"/>
      <c r="C965" s="153" t="s">
        <v>1468</v>
      </c>
      <c r="D965" s="153" t="s">
        <v>189</v>
      </c>
      <c r="E965" s="154" t="s">
        <v>1469</v>
      </c>
      <c r="F965" s="155" t="s">
        <v>1470</v>
      </c>
      <c r="G965" s="156" t="s">
        <v>192</v>
      </c>
      <c r="H965" s="157">
        <v>336.53800000000001</v>
      </c>
      <c r="I965" s="158"/>
      <c r="J965" s="157">
        <f>ROUND(I965*H965,3)</f>
        <v>0</v>
      </c>
      <c r="K965" s="159"/>
      <c r="L965" s="34"/>
      <c r="M965" s="160" t="s">
        <v>1</v>
      </c>
      <c r="N965" s="161" t="s">
        <v>41</v>
      </c>
      <c r="O965" s="62"/>
      <c r="P965" s="162">
        <f>O965*H965</f>
        <v>0</v>
      </c>
      <c r="Q965" s="162">
        <v>1.6000000000000001E-4</v>
      </c>
      <c r="R965" s="162">
        <f>Q965*H965</f>
        <v>5.3846080000000004E-2</v>
      </c>
      <c r="S965" s="162">
        <v>0</v>
      </c>
      <c r="T965" s="163">
        <f>S965*H965</f>
        <v>0</v>
      </c>
      <c r="U965" s="33"/>
      <c r="V965" s="33"/>
      <c r="W965" s="33"/>
      <c r="X965" s="33"/>
      <c r="Y965" s="33"/>
      <c r="Z965" s="33"/>
      <c r="AA965" s="33"/>
      <c r="AB965" s="33"/>
      <c r="AC965" s="33"/>
      <c r="AD965" s="33"/>
      <c r="AE965" s="33"/>
      <c r="AR965" s="164" t="s">
        <v>276</v>
      </c>
      <c r="AT965" s="164" t="s">
        <v>189</v>
      </c>
      <c r="AU965" s="164" t="s">
        <v>90</v>
      </c>
      <c r="AY965" s="18" t="s">
        <v>187</v>
      </c>
      <c r="BE965" s="165">
        <f>IF(N965="základná",J965,0)</f>
        <v>0</v>
      </c>
      <c r="BF965" s="165">
        <f>IF(N965="znížená",J965,0)</f>
        <v>0</v>
      </c>
      <c r="BG965" s="165">
        <f>IF(N965="zákl. prenesená",J965,0)</f>
        <v>0</v>
      </c>
      <c r="BH965" s="165">
        <f>IF(N965="zníž. prenesená",J965,0)</f>
        <v>0</v>
      </c>
      <c r="BI965" s="165">
        <f>IF(N965="nulová",J965,0)</f>
        <v>0</v>
      </c>
      <c r="BJ965" s="18" t="s">
        <v>90</v>
      </c>
      <c r="BK965" s="166">
        <f>ROUND(I965*H965,3)</f>
        <v>0</v>
      </c>
      <c r="BL965" s="18" t="s">
        <v>276</v>
      </c>
      <c r="BM965" s="164" t="s">
        <v>1471</v>
      </c>
    </row>
    <row r="966" spans="1:65" s="13" customFormat="1" ht="11.25">
      <c r="B966" s="167"/>
      <c r="D966" s="168" t="s">
        <v>195</v>
      </c>
      <c r="E966" s="169" t="s">
        <v>1</v>
      </c>
      <c r="F966" s="170" t="s">
        <v>1472</v>
      </c>
      <c r="H966" s="169" t="s">
        <v>1</v>
      </c>
      <c r="I966" s="171"/>
      <c r="L966" s="167"/>
      <c r="M966" s="172"/>
      <c r="N966" s="173"/>
      <c r="O966" s="173"/>
      <c r="P966" s="173"/>
      <c r="Q966" s="173"/>
      <c r="R966" s="173"/>
      <c r="S966" s="173"/>
      <c r="T966" s="174"/>
      <c r="AT966" s="169" t="s">
        <v>195</v>
      </c>
      <c r="AU966" s="169" t="s">
        <v>90</v>
      </c>
      <c r="AV966" s="13" t="s">
        <v>83</v>
      </c>
      <c r="AW966" s="13" t="s">
        <v>30</v>
      </c>
      <c r="AX966" s="13" t="s">
        <v>75</v>
      </c>
      <c r="AY966" s="169" t="s">
        <v>187</v>
      </c>
    </row>
    <row r="967" spans="1:65" s="14" customFormat="1" ht="11.25">
      <c r="B967" s="175"/>
      <c r="D967" s="168" t="s">
        <v>195</v>
      </c>
      <c r="E967" s="176" t="s">
        <v>1</v>
      </c>
      <c r="F967" s="177" t="s">
        <v>1473</v>
      </c>
      <c r="H967" s="178">
        <v>334.40899999999999</v>
      </c>
      <c r="I967" s="179"/>
      <c r="L967" s="175"/>
      <c r="M967" s="180"/>
      <c r="N967" s="181"/>
      <c r="O967" s="181"/>
      <c r="P967" s="181"/>
      <c r="Q967" s="181"/>
      <c r="R967" s="181"/>
      <c r="S967" s="181"/>
      <c r="T967" s="182"/>
      <c r="AT967" s="176" t="s">
        <v>195</v>
      </c>
      <c r="AU967" s="176" t="s">
        <v>90</v>
      </c>
      <c r="AV967" s="14" t="s">
        <v>90</v>
      </c>
      <c r="AW967" s="14" t="s">
        <v>30</v>
      </c>
      <c r="AX967" s="14" t="s">
        <v>75</v>
      </c>
      <c r="AY967" s="176" t="s">
        <v>187</v>
      </c>
    </row>
    <row r="968" spans="1:65" s="13" customFormat="1" ht="11.25">
      <c r="B968" s="167"/>
      <c r="D968" s="168" t="s">
        <v>195</v>
      </c>
      <c r="E968" s="169" t="s">
        <v>1</v>
      </c>
      <c r="F968" s="170" t="s">
        <v>1474</v>
      </c>
      <c r="H968" s="169" t="s">
        <v>1</v>
      </c>
      <c r="I968" s="171"/>
      <c r="L968" s="167"/>
      <c r="M968" s="172"/>
      <c r="N968" s="173"/>
      <c r="O968" s="173"/>
      <c r="P968" s="173"/>
      <c r="Q968" s="173"/>
      <c r="R968" s="173"/>
      <c r="S968" s="173"/>
      <c r="T968" s="174"/>
      <c r="AT968" s="169" t="s">
        <v>195</v>
      </c>
      <c r="AU968" s="169" t="s">
        <v>90</v>
      </c>
      <c r="AV968" s="13" t="s">
        <v>83</v>
      </c>
      <c r="AW968" s="13" t="s">
        <v>30</v>
      </c>
      <c r="AX968" s="13" t="s">
        <v>75</v>
      </c>
      <c r="AY968" s="169" t="s">
        <v>187</v>
      </c>
    </row>
    <row r="969" spans="1:65" s="14" customFormat="1" ht="11.25">
      <c r="B969" s="175"/>
      <c r="D969" s="168" t="s">
        <v>195</v>
      </c>
      <c r="E969" s="176" t="s">
        <v>1</v>
      </c>
      <c r="F969" s="177" t="s">
        <v>1475</v>
      </c>
      <c r="H969" s="178">
        <v>2.129</v>
      </c>
      <c r="I969" s="179"/>
      <c r="L969" s="175"/>
      <c r="M969" s="180"/>
      <c r="N969" s="181"/>
      <c r="O969" s="181"/>
      <c r="P969" s="181"/>
      <c r="Q969" s="181"/>
      <c r="R969" s="181"/>
      <c r="S969" s="181"/>
      <c r="T969" s="182"/>
      <c r="AT969" s="176" t="s">
        <v>195</v>
      </c>
      <c r="AU969" s="176" t="s">
        <v>90</v>
      </c>
      <c r="AV969" s="14" t="s">
        <v>90</v>
      </c>
      <c r="AW969" s="14" t="s">
        <v>30</v>
      </c>
      <c r="AX969" s="14" t="s">
        <v>75</v>
      </c>
      <c r="AY969" s="176" t="s">
        <v>187</v>
      </c>
    </row>
    <row r="970" spans="1:65" s="15" customFormat="1" ht="11.25">
      <c r="B970" s="183"/>
      <c r="D970" s="168" t="s">
        <v>195</v>
      </c>
      <c r="E970" s="184" t="s">
        <v>1</v>
      </c>
      <c r="F970" s="185" t="s">
        <v>231</v>
      </c>
      <c r="H970" s="186">
        <v>336.53800000000001</v>
      </c>
      <c r="I970" s="187"/>
      <c r="L970" s="183"/>
      <c r="M970" s="188"/>
      <c r="N970" s="189"/>
      <c r="O970" s="189"/>
      <c r="P970" s="189"/>
      <c r="Q970" s="189"/>
      <c r="R970" s="189"/>
      <c r="S970" s="189"/>
      <c r="T970" s="190"/>
      <c r="AT970" s="184" t="s">
        <v>195</v>
      </c>
      <c r="AU970" s="184" t="s">
        <v>90</v>
      </c>
      <c r="AV970" s="15" t="s">
        <v>193</v>
      </c>
      <c r="AW970" s="15" t="s">
        <v>30</v>
      </c>
      <c r="AX970" s="15" t="s">
        <v>83</v>
      </c>
      <c r="AY970" s="184" t="s">
        <v>187</v>
      </c>
    </row>
    <row r="971" spans="1:65" s="2" customFormat="1" ht="33" customHeight="1">
      <c r="A971" s="33"/>
      <c r="B971" s="152"/>
      <c r="C971" s="153" t="s">
        <v>1476</v>
      </c>
      <c r="D971" s="153" t="s">
        <v>189</v>
      </c>
      <c r="E971" s="154" t="s">
        <v>1477</v>
      </c>
      <c r="F971" s="155" t="s">
        <v>1478</v>
      </c>
      <c r="G971" s="156" t="s">
        <v>192</v>
      </c>
      <c r="H971" s="157">
        <v>1.5</v>
      </c>
      <c r="I971" s="158"/>
      <c r="J971" s="157">
        <f>ROUND(I971*H971,3)</f>
        <v>0</v>
      </c>
      <c r="K971" s="159"/>
      <c r="L971" s="34"/>
      <c r="M971" s="160" t="s">
        <v>1</v>
      </c>
      <c r="N971" s="161" t="s">
        <v>41</v>
      </c>
      <c r="O971" s="62"/>
      <c r="P971" s="162">
        <f>O971*H971</f>
        <v>0</v>
      </c>
      <c r="Q971" s="162">
        <v>2.4000000000000001E-4</v>
      </c>
      <c r="R971" s="162">
        <f>Q971*H971</f>
        <v>3.6000000000000002E-4</v>
      </c>
      <c r="S971" s="162">
        <v>0</v>
      </c>
      <c r="T971" s="163">
        <f>S971*H971</f>
        <v>0</v>
      </c>
      <c r="U971" s="33"/>
      <c r="V971" s="33"/>
      <c r="W971" s="33"/>
      <c r="X971" s="33"/>
      <c r="Y971" s="33"/>
      <c r="Z971" s="33"/>
      <c r="AA971" s="33"/>
      <c r="AB971" s="33"/>
      <c r="AC971" s="33"/>
      <c r="AD971" s="33"/>
      <c r="AE971" s="33"/>
      <c r="AR971" s="164" t="s">
        <v>276</v>
      </c>
      <c r="AT971" s="164" t="s">
        <v>189</v>
      </c>
      <c r="AU971" s="164" t="s">
        <v>90</v>
      </c>
      <c r="AY971" s="18" t="s">
        <v>187</v>
      </c>
      <c r="BE971" s="165">
        <f>IF(N971="základná",J971,0)</f>
        <v>0</v>
      </c>
      <c r="BF971" s="165">
        <f>IF(N971="znížená",J971,0)</f>
        <v>0</v>
      </c>
      <c r="BG971" s="165">
        <f>IF(N971="zákl. prenesená",J971,0)</f>
        <v>0</v>
      </c>
      <c r="BH971" s="165">
        <f>IF(N971="zníž. prenesená",J971,0)</f>
        <v>0</v>
      </c>
      <c r="BI971" s="165">
        <f>IF(N971="nulová",J971,0)</f>
        <v>0</v>
      </c>
      <c r="BJ971" s="18" t="s">
        <v>90</v>
      </c>
      <c r="BK971" s="166">
        <f>ROUND(I971*H971,3)</f>
        <v>0</v>
      </c>
      <c r="BL971" s="18" t="s">
        <v>276</v>
      </c>
      <c r="BM971" s="164" t="s">
        <v>1479</v>
      </c>
    </row>
    <row r="972" spans="1:65" s="14" customFormat="1" ht="11.25">
      <c r="B972" s="175"/>
      <c r="D972" s="168" t="s">
        <v>195</v>
      </c>
      <c r="E972" s="176" t="s">
        <v>1</v>
      </c>
      <c r="F972" s="177" t="s">
        <v>1467</v>
      </c>
      <c r="H972" s="178">
        <v>1.5</v>
      </c>
      <c r="I972" s="179"/>
      <c r="L972" s="175"/>
      <c r="M972" s="180"/>
      <c r="N972" s="181"/>
      <c r="O972" s="181"/>
      <c r="P972" s="181"/>
      <c r="Q972" s="181"/>
      <c r="R972" s="181"/>
      <c r="S972" s="181"/>
      <c r="T972" s="182"/>
      <c r="AT972" s="176" t="s">
        <v>195</v>
      </c>
      <c r="AU972" s="176" t="s">
        <v>90</v>
      </c>
      <c r="AV972" s="14" t="s">
        <v>90</v>
      </c>
      <c r="AW972" s="14" t="s">
        <v>30</v>
      </c>
      <c r="AX972" s="14" t="s">
        <v>83</v>
      </c>
      <c r="AY972" s="176" t="s">
        <v>187</v>
      </c>
    </row>
    <row r="973" spans="1:65" s="2" customFormat="1" ht="33" customHeight="1">
      <c r="A973" s="33"/>
      <c r="B973" s="152"/>
      <c r="C973" s="153" t="s">
        <v>1480</v>
      </c>
      <c r="D973" s="153" t="s">
        <v>189</v>
      </c>
      <c r="E973" s="154" t="s">
        <v>1481</v>
      </c>
      <c r="F973" s="155" t="s">
        <v>1482</v>
      </c>
      <c r="G973" s="156" t="s">
        <v>192</v>
      </c>
      <c r="H973" s="157">
        <v>69.158000000000001</v>
      </c>
      <c r="I973" s="158"/>
      <c r="J973" s="157">
        <f>ROUND(I973*H973,3)</f>
        <v>0</v>
      </c>
      <c r="K973" s="159"/>
      <c r="L973" s="34"/>
      <c r="M973" s="160" t="s">
        <v>1</v>
      </c>
      <c r="N973" s="161" t="s">
        <v>41</v>
      </c>
      <c r="O973" s="62"/>
      <c r="P973" s="162">
        <f>O973*H973</f>
        <v>0</v>
      </c>
      <c r="Q973" s="162">
        <v>4.4000000000000002E-4</v>
      </c>
      <c r="R973" s="162">
        <f>Q973*H973</f>
        <v>3.0429520000000002E-2</v>
      </c>
      <c r="S973" s="162">
        <v>0</v>
      </c>
      <c r="T973" s="163">
        <f>S973*H973</f>
        <v>0</v>
      </c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  <c r="AE973" s="33"/>
      <c r="AR973" s="164" t="s">
        <v>276</v>
      </c>
      <c r="AT973" s="164" t="s">
        <v>189</v>
      </c>
      <c r="AU973" s="164" t="s">
        <v>90</v>
      </c>
      <c r="AY973" s="18" t="s">
        <v>187</v>
      </c>
      <c r="BE973" s="165">
        <f>IF(N973="základná",J973,0)</f>
        <v>0</v>
      </c>
      <c r="BF973" s="165">
        <f>IF(N973="znížená",J973,0)</f>
        <v>0</v>
      </c>
      <c r="BG973" s="165">
        <f>IF(N973="zákl. prenesená",J973,0)</f>
        <v>0</v>
      </c>
      <c r="BH973" s="165">
        <f>IF(N973="zníž. prenesená",J973,0)</f>
        <v>0</v>
      </c>
      <c r="BI973" s="165">
        <f>IF(N973="nulová",J973,0)</f>
        <v>0</v>
      </c>
      <c r="BJ973" s="18" t="s">
        <v>90</v>
      </c>
      <c r="BK973" s="166">
        <f>ROUND(I973*H973,3)</f>
        <v>0</v>
      </c>
      <c r="BL973" s="18" t="s">
        <v>276</v>
      </c>
      <c r="BM973" s="164" t="s">
        <v>1483</v>
      </c>
    </row>
    <row r="974" spans="1:65" s="13" customFormat="1" ht="11.25">
      <c r="B974" s="167"/>
      <c r="D974" s="168" t="s">
        <v>195</v>
      </c>
      <c r="E974" s="169" t="s">
        <v>1</v>
      </c>
      <c r="F974" s="170" t="s">
        <v>1484</v>
      </c>
      <c r="H974" s="169" t="s">
        <v>1</v>
      </c>
      <c r="I974" s="171"/>
      <c r="L974" s="167"/>
      <c r="M974" s="172"/>
      <c r="N974" s="173"/>
      <c r="O974" s="173"/>
      <c r="P974" s="173"/>
      <c r="Q974" s="173"/>
      <c r="R974" s="173"/>
      <c r="S974" s="173"/>
      <c r="T974" s="174"/>
      <c r="AT974" s="169" t="s">
        <v>195</v>
      </c>
      <c r="AU974" s="169" t="s">
        <v>90</v>
      </c>
      <c r="AV974" s="13" t="s">
        <v>83</v>
      </c>
      <c r="AW974" s="13" t="s">
        <v>30</v>
      </c>
      <c r="AX974" s="13" t="s">
        <v>75</v>
      </c>
      <c r="AY974" s="169" t="s">
        <v>187</v>
      </c>
    </row>
    <row r="975" spans="1:65" s="14" customFormat="1" ht="11.25">
      <c r="B975" s="175"/>
      <c r="D975" s="168" t="s">
        <v>195</v>
      </c>
      <c r="E975" s="176" t="s">
        <v>1</v>
      </c>
      <c r="F975" s="177" t="s">
        <v>1485</v>
      </c>
      <c r="H975" s="178">
        <v>24.303999999999998</v>
      </c>
      <c r="I975" s="179"/>
      <c r="L975" s="175"/>
      <c r="M975" s="180"/>
      <c r="N975" s="181"/>
      <c r="O975" s="181"/>
      <c r="P975" s="181"/>
      <c r="Q975" s="181"/>
      <c r="R975" s="181"/>
      <c r="S975" s="181"/>
      <c r="T975" s="182"/>
      <c r="AT975" s="176" t="s">
        <v>195</v>
      </c>
      <c r="AU975" s="176" t="s">
        <v>90</v>
      </c>
      <c r="AV975" s="14" t="s">
        <v>90</v>
      </c>
      <c r="AW975" s="14" t="s">
        <v>30</v>
      </c>
      <c r="AX975" s="14" t="s">
        <v>75</v>
      </c>
      <c r="AY975" s="176" t="s">
        <v>187</v>
      </c>
    </row>
    <row r="976" spans="1:65" s="14" customFormat="1" ht="11.25">
      <c r="B976" s="175"/>
      <c r="D976" s="168" t="s">
        <v>195</v>
      </c>
      <c r="E976" s="176" t="s">
        <v>1</v>
      </c>
      <c r="F976" s="177" t="s">
        <v>1486</v>
      </c>
      <c r="H976" s="178">
        <v>1</v>
      </c>
      <c r="I976" s="179"/>
      <c r="L976" s="175"/>
      <c r="M976" s="180"/>
      <c r="N976" s="181"/>
      <c r="O976" s="181"/>
      <c r="P976" s="181"/>
      <c r="Q976" s="181"/>
      <c r="R976" s="181"/>
      <c r="S976" s="181"/>
      <c r="T976" s="182"/>
      <c r="AT976" s="176" t="s">
        <v>195</v>
      </c>
      <c r="AU976" s="176" t="s">
        <v>90</v>
      </c>
      <c r="AV976" s="14" t="s">
        <v>90</v>
      </c>
      <c r="AW976" s="14" t="s">
        <v>30</v>
      </c>
      <c r="AX976" s="14" t="s">
        <v>75</v>
      </c>
      <c r="AY976" s="176" t="s">
        <v>187</v>
      </c>
    </row>
    <row r="977" spans="1:65" s="14" customFormat="1" ht="11.25">
      <c r="B977" s="175"/>
      <c r="D977" s="168" t="s">
        <v>195</v>
      </c>
      <c r="E977" s="176" t="s">
        <v>1</v>
      </c>
      <c r="F977" s="177" t="s">
        <v>1487</v>
      </c>
      <c r="H977" s="178">
        <v>13.345000000000001</v>
      </c>
      <c r="I977" s="179"/>
      <c r="L977" s="175"/>
      <c r="M977" s="180"/>
      <c r="N977" s="181"/>
      <c r="O977" s="181"/>
      <c r="P977" s="181"/>
      <c r="Q977" s="181"/>
      <c r="R977" s="181"/>
      <c r="S977" s="181"/>
      <c r="T977" s="182"/>
      <c r="AT977" s="176" t="s">
        <v>195</v>
      </c>
      <c r="AU977" s="176" t="s">
        <v>90</v>
      </c>
      <c r="AV977" s="14" t="s">
        <v>90</v>
      </c>
      <c r="AW977" s="14" t="s">
        <v>30</v>
      </c>
      <c r="AX977" s="14" t="s">
        <v>75</v>
      </c>
      <c r="AY977" s="176" t="s">
        <v>187</v>
      </c>
    </row>
    <row r="978" spans="1:65" s="14" customFormat="1" ht="11.25">
      <c r="B978" s="175"/>
      <c r="D978" s="168" t="s">
        <v>195</v>
      </c>
      <c r="E978" s="176" t="s">
        <v>1</v>
      </c>
      <c r="F978" s="177" t="s">
        <v>1488</v>
      </c>
      <c r="H978" s="178">
        <v>12.9</v>
      </c>
      <c r="I978" s="179"/>
      <c r="L978" s="175"/>
      <c r="M978" s="180"/>
      <c r="N978" s="181"/>
      <c r="O978" s="181"/>
      <c r="P978" s="181"/>
      <c r="Q978" s="181"/>
      <c r="R978" s="181"/>
      <c r="S978" s="181"/>
      <c r="T978" s="182"/>
      <c r="AT978" s="176" t="s">
        <v>195</v>
      </c>
      <c r="AU978" s="176" t="s">
        <v>90</v>
      </c>
      <c r="AV978" s="14" t="s">
        <v>90</v>
      </c>
      <c r="AW978" s="14" t="s">
        <v>30</v>
      </c>
      <c r="AX978" s="14" t="s">
        <v>75</v>
      </c>
      <c r="AY978" s="176" t="s">
        <v>187</v>
      </c>
    </row>
    <row r="979" spans="1:65" s="14" customFormat="1" ht="11.25">
      <c r="B979" s="175"/>
      <c r="D979" s="168" t="s">
        <v>195</v>
      </c>
      <c r="E979" s="176" t="s">
        <v>1</v>
      </c>
      <c r="F979" s="177" t="s">
        <v>1489</v>
      </c>
      <c r="H979" s="178">
        <v>0.6</v>
      </c>
      <c r="I979" s="179"/>
      <c r="L979" s="175"/>
      <c r="M979" s="180"/>
      <c r="N979" s="181"/>
      <c r="O979" s="181"/>
      <c r="P979" s="181"/>
      <c r="Q979" s="181"/>
      <c r="R979" s="181"/>
      <c r="S979" s="181"/>
      <c r="T979" s="182"/>
      <c r="AT979" s="176" t="s">
        <v>195</v>
      </c>
      <c r="AU979" s="176" t="s">
        <v>90</v>
      </c>
      <c r="AV979" s="14" t="s">
        <v>90</v>
      </c>
      <c r="AW979" s="14" t="s">
        <v>30</v>
      </c>
      <c r="AX979" s="14" t="s">
        <v>75</v>
      </c>
      <c r="AY979" s="176" t="s">
        <v>187</v>
      </c>
    </row>
    <row r="980" spans="1:65" s="14" customFormat="1" ht="11.25">
      <c r="B980" s="175"/>
      <c r="D980" s="168" t="s">
        <v>195</v>
      </c>
      <c r="E980" s="176" t="s">
        <v>1</v>
      </c>
      <c r="F980" s="177" t="s">
        <v>1490</v>
      </c>
      <c r="H980" s="178">
        <v>11.48</v>
      </c>
      <c r="I980" s="179"/>
      <c r="L980" s="175"/>
      <c r="M980" s="180"/>
      <c r="N980" s="181"/>
      <c r="O980" s="181"/>
      <c r="P980" s="181"/>
      <c r="Q980" s="181"/>
      <c r="R980" s="181"/>
      <c r="S980" s="181"/>
      <c r="T980" s="182"/>
      <c r="AT980" s="176" t="s">
        <v>195</v>
      </c>
      <c r="AU980" s="176" t="s">
        <v>90</v>
      </c>
      <c r="AV980" s="14" t="s">
        <v>90</v>
      </c>
      <c r="AW980" s="14" t="s">
        <v>30</v>
      </c>
      <c r="AX980" s="14" t="s">
        <v>75</v>
      </c>
      <c r="AY980" s="176" t="s">
        <v>187</v>
      </c>
    </row>
    <row r="981" spans="1:65" s="14" customFormat="1" ht="11.25">
      <c r="B981" s="175"/>
      <c r="D981" s="168" t="s">
        <v>195</v>
      </c>
      <c r="E981" s="176" t="s">
        <v>1</v>
      </c>
      <c r="F981" s="177" t="s">
        <v>1491</v>
      </c>
      <c r="H981" s="178">
        <v>2.6040000000000001</v>
      </c>
      <c r="I981" s="179"/>
      <c r="L981" s="175"/>
      <c r="M981" s="180"/>
      <c r="N981" s="181"/>
      <c r="O981" s="181"/>
      <c r="P981" s="181"/>
      <c r="Q981" s="181"/>
      <c r="R981" s="181"/>
      <c r="S981" s="181"/>
      <c r="T981" s="182"/>
      <c r="AT981" s="176" t="s">
        <v>195</v>
      </c>
      <c r="AU981" s="176" t="s">
        <v>90</v>
      </c>
      <c r="AV981" s="14" t="s">
        <v>90</v>
      </c>
      <c r="AW981" s="14" t="s">
        <v>30</v>
      </c>
      <c r="AX981" s="14" t="s">
        <v>75</v>
      </c>
      <c r="AY981" s="176" t="s">
        <v>187</v>
      </c>
    </row>
    <row r="982" spans="1:65" s="14" customFormat="1" ht="11.25">
      <c r="B982" s="175"/>
      <c r="D982" s="168" t="s">
        <v>195</v>
      </c>
      <c r="E982" s="176" t="s">
        <v>1</v>
      </c>
      <c r="F982" s="177" t="s">
        <v>1492</v>
      </c>
      <c r="H982" s="178">
        <v>2.9249999999999998</v>
      </c>
      <c r="I982" s="179"/>
      <c r="L982" s="175"/>
      <c r="M982" s="180"/>
      <c r="N982" s="181"/>
      <c r="O982" s="181"/>
      <c r="P982" s="181"/>
      <c r="Q982" s="181"/>
      <c r="R982" s="181"/>
      <c r="S982" s="181"/>
      <c r="T982" s="182"/>
      <c r="AT982" s="176" t="s">
        <v>195</v>
      </c>
      <c r="AU982" s="176" t="s">
        <v>90</v>
      </c>
      <c r="AV982" s="14" t="s">
        <v>90</v>
      </c>
      <c r="AW982" s="14" t="s">
        <v>30</v>
      </c>
      <c r="AX982" s="14" t="s">
        <v>75</v>
      </c>
      <c r="AY982" s="176" t="s">
        <v>187</v>
      </c>
    </row>
    <row r="983" spans="1:65" s="15" customFormat="1" ht="11.25">
      <c r="B983" s="183"/>
      <c r="D983" s="168" t="s">
        <v>195</v>
      </c>
      <c r="E983" s="184" t="s">
        <v>1</v>
      </c>
      <c r="F983" s="185" t="s">
        <v>231</v>
      </c>
      <c r="H983" s="186">
        <v>69.158000000000001</v>
      </c>
      <c r="I983" s="187"/>
      <c r="L983" s="183"/>
      <c r="M983" s="188"/>
      <c r="N983" s="189"/>
      <c r="O983" s="189"/>
      <c r="P983" s="189"/>
      <c r="Q983" s="189"/>
      <c r="R983" s="189"/>
      <c r="S983" s="189"/>
      <c r="T983" s="190"/>
      <c r="AT983" s="184" t="s">
        <v>195</v>
      </c>
      <c r="AU983" s="184" t="s">
        <v>90</v>
      </c>
      <c r="AV983" s="15" t="s">
        <v>193</v>
      </c>
      <c r="AW983" s="15" t="s">
        <v>30</v>
      </c>
      <c r="AX983" s="15" t="s">
        <v>83</v>
      </c>
      <c r="AY983" s="184" t="s">
        <v>187</v>
      </c>
    </row>
    <row r="984" spans="1:65" s="2" customFormat="1" ht="37.9" customHeight="1">
      <c r="A984" s="33"/>
      <c r="B984" s="152"/>
      <c r="C984" s="153" t="s">
        <v>1493</v>
      </c>
      <c r="D984" s="153" t="s">
        <v>189</v>
      </c>
      <c r="E984" s="154" t="s">
        <v>1494</v>
      </c>
      <c r="F984" s="155" t="s">
        <v>1495</v>
      </c>
      <c r="G984" s="156" t="s">
        <v>192</v>
      </c>
      <c r="H984" s="157">
        <v>1029.779</v>
      </c>
      <c r="I984" s="158"/>
      <c r="J984" s="157">
        <f>ROUND(I984*H984,3)</f>
        <v>0</v>
      </c>
      <c r="K984" s="159"/>
      <c r="L984" s="34"/>
      <c r="M984" s="160" t="s">
        <v>1</v>
      </c>
      <c r="N984" s="161" t="s">
        <v>41</v>
      </c>
      <c r="O984" s="62"/>
      <c r="P984" s="162">
        <f>O984*H984</f>
        <v>0</v>
      </c>
      <c r="Q984" s="162">
        <v>2.0000000000000002E-5</v>
      </c>
      <c r="R984" s="162">
        <f>Q984*H984</f>
        <v>2.0595580000000002E-2</v>
      </c>
      <c r="S984" s="162">
        <v>0</v>
      </c>
      <c r="T984" s="163">
        <f>S984*H984</f>
        <v>0</v>
      </c>
      <c r="U984" s="33"/>
      <c r="V984" s="33"/>
      <c r="W984" s="33"/>
      <c r="X984" s="33"/>
      <c r="Y984" s="33"/>
      <c r="Z984" s="33"/>
      <c r="AA984" s="33"/>
      <c r="AB984" s="33"/>
      <c r="AC984" s="33"/>
      <c r="AD984" s="33"/>
      <c r="AE984" s="33"/>
      <c r="AR984" s="164" t="s">
        <v>276</v>
      </c>
      <c r="AT984" s="164" t="s">
        <v>189</v>
      </c>
      <c r="AU984" s="164" t="s">
        <v>90</v>
      </c>
      <c r="AY984" s="18" t="s">
        <v>187</v>
      </c>
      <c r="BE984" s="165">
        <f>IF(N984="základná",J984,0)</f>
        <v>0</v>
      </c>
      <c r="BF984" s="165">
        <f>IF(N984="znížená",J984,0)</f>
        <v>0</v>
      </c>
      <c r="BG984" s="165">
        <f>IF(N984="zákl. prenesená",J984,0)</f>
        <v>0</v>
      </c>
      <c r="BH984" s="165">
        <f>IF(N984="zníž. prenesená",J984,0)</f>
        <v>0</v>
      </c>
      <c r="BI984" s="165">
        <f>IF(N984="nulová",J984,0)</f>
        <v>0</v>
      </c>
      <c r="BJ984" s="18" t="s">
        <v>90</v>
      </c>
      <c r="BK984" s="166">
        <f>ROUND(I984*H984,3)</f>
        <v>0</v>
      </c>
      <c r="BL984" s="18" t="s">
        <v>276</v>
      </c>
      <c r="BM984" s="164" t="s">
        <v>1496</v>
      </c>
    </row>
    <row r="985" spans="1:65" s="13" customFormat="1" ht="11.25">
      <c r="B985" s="167"/>
      <c r="D985" s="168" t="s">
        <v>195</v>
      </c>
      <c r="E985" s="169" t="s">
        <v>1</v>
      </c>
      <c r="F985" s="170" t="s">
        <v>1497</v>
      </c>
      <c r="H985" s="169" t="s">
        <v>1</v>
      </c>
      <c r="I985" s="171"/>
      <c r="L985" s="167"/>
      <c r="M985" s="172"/>
      <c r="N985" s="173"/>
      <c r="O985" s="173"/>
      <c r="P985" s="173"/>
      <c r="Q985" s="173"/>
      <c r="R985" s="173"/>
      <c r="S985" s="173"/>
      <c r="T985" s="174"/>
      <c r="AT985" s="169" t="s">
        <v>195</v>
      </c>
      <c r="AU985" s="169" t="s">
        <v>90</v>
      </c>
      <c r="AV985" s="13" t="s">
        <v>83</v>
      </c>
      <c r="AW985" s="13" t="s">
        <v>30</v>
      </c>
      <c r="AX985" s="13" t="s">
        <v>75</v>
      </c>
      <c r="AY985" s="169" t="s">
        <v>187</v>
      </c>
    </row>
    <row r="986" spans="1:65" s="14" customFormat="1" ht="11.25">
      <c r="B986" s="175"/>
      <c r="D986" s="168" t="s">
        <v>195</v>
      </c>
      <c r="E986" s="176" t="s">
        <v>1</v>
      </c>
      <c r="F986" s="177" t="s">
        <v>1498</v>
      </c>
      <c r="H986" s="178">
        <v>1.1759999999999999</v>
      </c>
      <c r="I986" s="179"/>
      <c r="L986" s="175"/>
      <c r="M986" s="180"/>
      <c r="N986" s="181"/>
      <c r="O986" s="181"/>
      <c r="P986" s="181"/>
      <c r="Q986" s="181"/>
      <c r="R986" s="181"/>
      <c r="S986" s="181"/>
      <c r="T986" s="182"/>
      <c r="AT986" s="176" t="s">
        <v>195</v>
      </c>
      <c r="AU986" s="176" t="s">
        <v>90</v>
      </c>
      <c r="AV986" s="14" t="s">
        <v>90</v>
      </c>
      <c r="AW986" s="14" t="s">
        <v>30</v>
      </c>
      <c r="AX986" s="14" t="s">
        <v>75</v>
      </c>
      <c r="AY986" s="176" t="s">
        <v>187</v>
      </c>
    </row>
    <row r="987" spans="1:65" s="14" customFormat="1" ht="11.25">
      <c r="B987" s="175"/>
      <c r="D987" s="168" t="s">
        <v>195</v>
      </c>
      <c r="E987" s="176" t="s">
        <v>1</v>
      </c>
      <c r="F987" s="177" t="s">
        <v>1499</v>
      </c>
      <c r="H987" s="178">
        <v>162.5</v>
      </c>
      <c r="I987" s="179"/>
      <c r="L987" s="175"/>
      <c r="M987" s="180"/>
      <c r="N987" s="181"/>
      <c r="O987" s="181"/>
      <c r="P987" s="181"/>
      <c r="Q987" s="181"/>
      <c r="R987" s="181"/>
      <c r="S987" s="181"/>
      <c r="T987" s="182"/>
      <c r="AT987" s="176" t="s">
        <v>195</v>
      </c>
      <c r="AU987" s="176" t="s">
        <v>90</v>
      </c>
      <c r="AV987" s="14" t="s">
        <v>90</v>
      </c>
      <c r="AW987" s="14" t="s">
        <v>30</v>
      </c>
      <c r="AX987" s="14" t="s">
        <v>75</v>
      </c>
      <c r="AY987" s="176" t="s">
        <v>187</v>
      </c>
    </row>
    <row r="988" spans="1:65" s="14" customFormat="1" ht="11.25">
      <c r="B988" s="175"/>
      <c r="D988" s="168" t="s">
        <v>195</v>
      </c>
      <c r="E988" s="176" t="s">
        <v>1</v>
      </c>
      <c r="F988" s="177" t="s">
        <v>1500</v>
      </c>
      <c r="H988" s="178">
        <v>325.5</v>
      </c>
      <c r="I988" s="179"/>
      <c r="L988" s="175"/>
      <c r="M988" s="180"/>
      <c r="N988" s="181"/>
      <c r="O988" s="181"/>
      <c r="P988" s="181"/>
      <c r="Q988" s="181"/>
      <c r="R988" s="181"/>
      <c r="S988" s="181"/>
      <c r="T988" s="182"/>
      <c r="AT988" s="176" t="s">
        <v>195</v>
      </c>
      <c r="AU988" s="176" t="s">
        <v>90</v>
      </c>
      <c r="AV988" s="14" t="s">
        <v>90</v>
      </c>
      <c r="AW988" s="14" t="s">
        <v>30</v>
      </c>
      <c r="AX988" s="14" t="s">
        <v>75</v>
      </c>
      <c r="AY988" s="176" t="s">
        <v>187</v>
      </c>
    </row>
    <row r="989" spans="1:65" s="14" customFormat="1" ht="11.25">
      <c r="B989" s="175"/>
      <c r="D989" s="168" t="s">
        <v>195</v>
      </c>
      <c r="E989" s="176" t="s">
        <v>1</v>
      </c>
      <c r="F989" s="177" t="s">
        <v>1501</v>
      </c>
      <c r="H989" s="178">
        <v>27.321999999999999</v>
      </c>
      <c r="I989" s="179"/>
      <c r="L989" s="175"/>
      <c r="M989" s="180"/>
      <c r="N989" s="181"/>
      <c r="O989" s="181"/>
      <c r="P989" s="181"/>
      <c r="Q989" s="181"/>
      <c r="R989" s="181"/>
      <c r="S989" s="181"/>
      <c r="T989" s="182"/>
      <c r="AT989" s="176" t="s">
        <v>195</v>
      </c>
      <c r="AU989" s="176" t="s">
        <v>90</v>
      </c>
      <c r="AV989" s="14" t="s">
        <v>90</v>
      </c>
      <c r="AW989" s="14" t="s">
        <v>30</v>
      </c>
      <c r="AX989" s="14" t="s">
        <v>75</v>
      </c>
      <c r="AY989" s="176" t="s">
        <v>187</v>
      </c>
    </row>
    <row r="990" spans="1:65" s="14" customFormat="1" ht="11.25">
      <c r="B990" s="175"/>
      <c r="D990" s="168" t="s">
        <v>195</v>
      </c>
      <c r="E990" s="176" t="s">
        <v>1</v>
      </c>
      <c r="F990" s="177" t="s">
        <v>1502</v>
      </c>
      <c r="H990" s="178">
        <v>36.512</v>
      </c>
      <c r="I990" s="179"/>
      <c r="L990" s="175"/>
      <c r="M990" s="180"/>
      <c r="N990" s="181"/>
      <c r="O990" s="181"/>
      <c r="P990" s="181"/>
      <c r="Q990" s="181"/>
      <c r="R990" s="181"/>
      <c r="S990" s="181"/>
      <c r="T990" s="182"/>
      <c r="AT990" s="176" t="s">
        <v>195</v>
      </c>
      <c r="AU990" s="176" t="s">
        <v>90</v>
      </c>
      <c r="AV990" s="14" t="s">
        <v>90</v>
      </c>
      <c r="AW990" s="14" t="s">
        <v>30</v>
      </c>
      <c r="AX990" s="14" t="s">
        <v>75</v>
      </c>
      <c r="AY990" s="176" t="s">
        <v>187</v>
      </c>
    </row>
    <row r="991" spans="1:65" s="13" customFormat="1" ht="11.25">
      <c r="B991" s="167"/>
      <c r="D991" s="168" t="s">
        <v>195</v>
      </c>
      <c r="E991" s="169" t="s">
        <v>1</v>
      </c>
      <c r="F991" s="170" t="s">
        <v>1503</v>
      </c>
      <c r="H991" s="169" t="s">
        <v>1</v>
      </c>
      <c r="I991" s="171"/>
      <c r="L991" s="167"/>
      <c r="M991" s="172"/>
      <c r="N991" s="173"/>
      <c r="O991" s="173"/>
      <c r="P991" s="173"/>
      <c r="Q991" s="173"/>
      <c r="R991" s="173"/>
      <c r="S991" s="173"/>
      <c r="T991" s="174"/>
      <c r="AT991" s="169" t="s">
        <v>195</v>
      </c>
      <c r="AU991" s="169" t="s">
        <v>90</v>
      </c>
      <c r="AV991" s="13" t="s">
        <v>83</v>
      </c>
      <c r="AW991" s="13" t="s">
        <v>30</v>
      </c>
      <c r="AX991" s="13" t="s">
        <v>75</v>
      </c>
      <c r="AY991" s="169" t="s">
        <v>187</v>
      </c>
    </row>
    <row r="992" spans="1:65" s="14" customFormat="1" ht="11.25">
      <c r="B992" s="175"/>
      <c r="D992" s="168" t="s">
        <v>195</v>
      </c>
      <c r="E992" s="176" t="s">
        <v>1</v>
      </c>
      <c r="F992" s="177" t="s">
        <v>1504</v>
      </c>
      <c r="H992" s="178">
        <v>246</v>
      </c>
      <c r="I992" s="179"/>
      <c r="L992" s="175"/>
      <c r="M992" s="180"/>
      <c r="N992" s="181"/>
      <c r="O992" s="181"/>
      <c r="P992" s="181"/>
      <c r="Q992" s="181"/>
      <c r="R992" s="181"/>
      <c r="S992" s="181"/>
      <c r="T992" s="182"/>
      <c r="AT992" s="176" t="s">
        <v>195</v>
      </c>
      <c r="AU992" s="176" t="s">
        <v>90</v>
      </c>
      <c r="AV992" s="14" t="s">
        <v>90</v>
      </c>
      <c r="AW992" s="14" t="s">
        <v>30</v>
      </c>
      <c r="AX992" s="14" t="s">
        <v>75</v>
      </c>
      <c r="AY992" s="176" t="s">
        <v>187</v>
      </c>
    </row>
    <row r="993" spans="1:65" s="14" customFormat="1" ht="11.25">
      <c r="B993" s="175"/>
      <c r="D993" s="168" t="s">
        <v>195</v>
      </c>
      <c r="E993" s="176" t="s">
        <v>1</v>
      </c>
      <c r="F993" s="177" t="s">
        <v>1505</v>
      </c>
      <c r="H993" s="178">
        <v>230.76900000000001</v>
      </c>
      <c r="I993" s="179"/>
      <c r="L993" s="175"/>
      <c r="M993" s="180"/>
      <c r="N993" s="181"/>
      <c r="O993" s="181"/>
      <c r="P993" s="181"/>
      <c r="Q993" s="181"/>
      <c r="R993" s="181"/>
      <c r="S993" s="181"/>
      <c r="T993" s="182"/>
      <c r="AT993" s="176" t="s">
        <v>195</v>
      </c>
      <c r="AU993" s="176" t="s">
        <v>90</v>
      </c>
      <c r="AV993" s="14" t="s">
        <v>90</v>
      </c>
      <c r="AW993" s="14" t="s">
        <v>30</v>
      </c>
      <c r="AX993" s="14" t="s">
        <v>75</v>
      </c>
      <c r="AY993" s="176" t="s">
        <v>187</v>
      </c>
    </row>
    <row r="994" spans="1:65" s="15" customFormat="1" ht="11.25">
      <c r="B994" s="183"/>
      <c r="D994" s="168" t="s">
        <v>195</v>
      </c>
      <c r="E994" s="184" t="s">
        <v>1</v>
      </c>
      <c r="F994" s="185" t="s">
        <v>231</v>
      </c>
      <c r="H994" s="186">
        <v>1029.779</v>
      </c>
      <c r="I994" s="187"/>
      <c r="L994" s="183"/>
      <c r="M994" s="188"/>
      <c r="N994" s="189"/>
      <c r="O994" s="189"/>
      <c r="P994" s="189"/>
      <c r="Q994" s="189"/>
      <c r="R994" s="189"/>
      <c r="S994" s="189"/>
      <c r="T994" s="190"/>
      <c r="AT994" s="184" t="s">
        <v>195</v>
      </c>
      <c r="AU994" s="184" t="s">
        <v>90</v>
      </c>
      <c r="AV994" s="15" t="s">
        <v>193</v>
      </c>
      <c r="AW994" s="15" t="s">
        <v>30</v>
      </c>
      <c r="AX994" s="15" t="s">
        <v>83</v>
      </c>
      <c r="AY994" s="184" t="s">
        <v>187</v>
      </c>
    </row>
    <row r="995" spans="1:65" s="12" customFormat="1" ht="22.9" customHeight="1">
      <c r="B995" s="139"/>
      <c r="D995" s="140" t="s">
        <v>74</v>
      </c>
      <c r="E995" s="150" t="s">
        <v>1506</v>
      </c>
      <c r="F995" s="150" t="s">
        <v>1507</v>
      </c>
      <c r="I995" s="142"/>
      <c r="J995" s="151">
        <f>BK995</f>
        <v>0</v>
      </c>
      <c r="L995" s="139"/>
      <c r="M995" s="144"/>
      <c r="N995" s="145"/>
      <c r="O995" s="145"/>
      <c r="P995" s="146">
        <f>SUM(P996:P1065)</f>
        <v>0</v>
      </c>
      <c r="Q995" s="145"/>
      <c r="R995" s="146">
        <f>SUM(R996:R1065)</f>
        <v>0.43140666000000005</v>
      </c>
      <c r="S995" s="145"/>
      <c r="T995" s="147">
        <f>SUM(T996:T1065)</f>
        <v>6.8279999999999993E-2</v>
      </c>
      <c r="AR995" s="140" t="s">
        <v>90</v>
      </c>
      <c r="AT995" s="148" t="s">
        <v>74</v>
      </c>
      <c r="AU995" s="148" t="s">
        <v>83</v>
      </c>
      <c r="AY995" s="140" t="s">
        <v>187</v>
      </c>
      <c r="BK995" s="149">
        <f>SUM(BK996:BK1065)</f>
        <v>0</v>
      </c>
    </row>
    <row r="996" spans="1:65" s="2" customFormat="1" ht="24.2" customHeight="1">
      <c r="A996" s="33"/>
      <c r="B996" s="152"/>
      <c r="C996" s="153" t="s">
        <v>1508</v>
      </c>
      <c r="D996" s="153" t="s">
        <v>189</v>
      </c>
      <c r="E996" s="154" t="s">
        <v>1509</v>
      </c>
      <c r="F996" s="155" t="s">
        <v>1510</v>
      </c>
      <c r="G996" s="156" t="s">
        <v>192</v>
      </c>
      <c r="H996" s="157">
        <v>227.6</v>
      </c>
      <c r="I996" s="158"/>
      <c r="J996" s="157">
        <f>ROUND(I996*H996,3)</f>
        <v>0</v>
      </c>
      <c r="K996" s="159"/>
      <c r="L996" s="34"/>
      <c r="M996" s="160" t="s">
        <v>1</v>
      </c>
      <c r="N996" s="161" t="s">
        <v>41</v>
      </c>
      <c r="O996" s="62"/>
      <c r="P996" s="162">
        <f>O996*H996</f>
        <v>0</v>
      </c>
      <c r="Q996" s="162">
        <v>0</v>
      </c>
      <c r="R996" s="162">
        <f>Q996*H996</f>
        <v>0</v>
      </c>
      <c r="S996" s="162">
        <v>2.9999999999999997E-4</v>
      </c>
      <c r="T996" s="163">
        <f>S996*H996</f>
        <v>6.8279999999999993E-2</v>
      </c>
      <c r="U996" s="33"/>
      <c r="V996" s="33"/>
      <c r="W996" s="33"/>
      <c r="X996" s="33"/>
      <c r="Y996" s="33"/>
      <c r="Z996" s="33"/>
      <c r="AA996" s="33"/>
      <c r="AB996" s="33"/>
      <c r="AC996" s="33"/>
      <c r="AD996" s="33"/>
      <c r="AE996" s="33"/>
      <c r="AR996" s="164" t="s">
        <v>276</v>
      </c>
      <c r="AT996" s="164" t="s">
        <v>189</v>
      </c>
      <c r="AU996" s="164" t="s">
        <v>90</v>
      </c>
      <c r="AY996" s="18" t="s">
        <v>187</v>
      </c>
      <c r="BE996" s="165">
        <f>IF(N996="základná",J996,0)</f>
        <v>0</v>
      </c>
      <c r="BF996" s="165">
        <f>IF(N996="znížená",J996,0)</f>
        <v>0</v>
      </c>
      <c r="BG996" s="165">
        <f>IF(N996="zákl. prenesená",J996,0)</f>
        <v>0</v>
      </c>
      <c r="BH996" s="165">
        <f>IF(N996="zníž. prenesená",J996,0)</f>
        <v>0</v>
      </c>
      <c r="BI996" s="165">
        <f>IF(N996="nulová",J996,0)</f>
        <v>0</v>
      </c>
      <c r="BJ996" s="18" t="s">
        <v>90</v>
      </c>
      <c r="BK996" s="166">
        <f>ROUND(I996*H996,3)</f>
        <v>0</v>
      </c>
      <c r="BL996" s="18" t="s">
        <v>276</v>
      </c>
      <c r="BM996" s="164" t="s">
        <v>1511</v>
      </c>
    </row>
    <row r="997" spans="1:65" s="13" customFormat="1" ht="11.25">
      <c r="B997" s="167"/>
      <c r="D997" s="168" t="s">
        <v>195</v>
      </c>
      <c r="E997" s="169" t="s">
        <v>1</v>
      </c>
      <c r="F997" s="170" t="s">
        <v>1512</v>
      </c>
      <c r="H997" s="169" t="s">
        <v>1</v>
      </c>
      <c r="I997" s="171"/>
      <c r="L997" s="167"/>
      <c r="M997" s="172"/>
      <c r="N997" s="173"/>
      <c r="O997" s="173"/>
      <c r="P997" s="173"/>
      <c r="Q997" s="173"/>
      <c r="R997" s="173"/>
      <c r="S997" s="173"/>
      <c r="T997" s="174"/>
      <c r="AT997" s="169" t="s">
        <v>195</v>
      </c>
      <c r="AU997" s="169" t="s">
        <v>90</v>
      </c>
      <c r="AV997" s="13" t="s">
        <v>83</v>
      </c>
      <c r="AW997" s="13" t="s">
        <v>30</v>
      </c>
      <c r="AX997" s="13" t="s">
        <v>75</v>
      </c>
      <c r="AY997" s="169" t="s">
        <v>187</v>
      </c>
    </row>
    <row r="998" spans="1:65" s="13" customFormat="1" ht="11.25">
      <c r="B998" s="167"/>
      <c r="D998" s="168" t="s">
        <v>195</v>
      </c>
      <c r="E998" s="169" t="s">
        <v>1</v>
      </c>
      <c r="F998" s="170" t="s">
        <v>1513</v>
      </c>
      <c r="H998" s="169" t="s">
        <v>1</v>
      </c>
      <c r="I998" s="171"/>
      <c r="L998" s="167"/>
      <c r="M998" s="172"/>
      <c r="N998" s="173"/>
      <c r="O998" s="173"/>
      <c r="P998" s="173"/>
      <c r="Q998" s="173"/>
      <c r="R998" s="173"/>
      <c r="S998" s="173"/>
      <c r="T998" s="174"/>
      <c r="AT998" s="169" t="s">
        <v>195</v>
      </c>
      <c r="AU998" s="169" t="s">
        <v>90</v>
      </c>
      <c r="AV998" s="13" t="s">
        <v>83</v>
      </c>
      <c r="AW998" s="13" t="s">
        <v>30</v>
      </c>
      <c r="AX998" s="13" t="s">
        <v>75</v>
      </c>
      <c r="AY998" s="169" t="s">
        <v>187</v>
      </c>
    </row>
    <row r="999" spans="1:65" s="14" customFormat="1" ht="11.25">
      <c r="B999" s="175"/>
      <c r="D999" s="168" t="s">
        <v>195</v>
      </c>
      <c r="E999" s="176" t="s">
        <v>1</v>
      </c>
      <c r="F999" s="177" t="s">
        <v>1514</v>
      </c>
      <c r="H999" s="178">
        <v>16.247</v>
      </c>
      <c r="I999" s="179"/>
      <c r="L999" s="175"/>
      <c r="M999" s="180"/>
      <c r="N999" s="181"/>
      <c r="O999" s="181"/>
      <c r="P999" s="181"/>
      <c r="Q999" s="181"/>
      <c r="R999" s="181"/>
      <c r="S999" s="181"/>
      <c r="T999" s="182"/>
      <c r="AT999" s="176" t="s">
        <v>195</v>
      </c>
      <c r="AU999" s="176" t="s">
        <v>90</v>
      </c>
      <c r="AV999" s="14" t="s">
        <v>90</v>
      </c>
      <c r="AW999" s="14" t="s">
        <v>30</v>
      </c>
      <c r="AX999" s="14" t="s">
        <v>75</v>
      </c>
      <c r="AY999" s="176" t="s">
        <v>187</v>
      </c>
    </row>
    <row r="1000" spans="1:65" s="14" customFormat="1" ht="11.25">
      <c r="B1000" s="175"/>
      <c r="D1000" s="168" t="s">
        <v>195</v>
      </c>
      <c r="E1000" s="176" t="s">
        <v>1</v>
      </c>
      <c r="F1000" s="177" t="s">
        <v>1515</v>
      </c>
      <c r="H1000" s="178">
        <v>29.154</v>
      </c>
      <c r="I1000" s="179"/>
      <c r="L1000" s="175"/>
      <c r="M1000" s="180"/>
      <c r="N1000" s="181"/>
      <c r="O1000" s="181"/>
      <c r="P1000" s="181"/>
      <c r="Q1000" s="181"/>
      <c r="R1000" s="181"/>
      <c r="S1000" s="181"/>
      <c r="T1000" s="182"/>
      <c r="AT1000" s="176" t="s">
        <v>195</v>
      </c>
      <c r="AU1000" s="176" t="s">
        <v>90</v>
      </c>
      <c r="AV1000" s="14" t="s">
        <v>90</v>
      </c>
      <c r="AW1000" s="14" t="s">
        <v>30</v>
      </c>
      <c r="AX1000" s="14" t="s">
        <v>75</v>
      </c>
      <c r="AY1000" s="176" t="s">
        <v>187</v>
      </c>
    </row>
    <row r="1001" spans="1:65" s="14" customFormat="1" ht="11.25">
      <c r="B1001" s="175"/>
      <c r="D1001" s="168" t="s">
        <v>195</v>
      </c>
      <c r="E1001" s="176" t="s">
        <v>1</v>
      </c>
      <c r="F1001" s="177" t="s">
        <v>1516</v>
      </c>
      <c r="H1001" s="178">
        <v>16.419</v>
      </c>
      <c r="I1001" s="179"/>
      <c r="L1001" s="175"/>
      <c r="M1001" s="180"/>
      <c r="N1001" s="181"/>
      <c r="O1001" s="181"/>
      <c r="P1001" s="181"/>
      <c r="Q1001" s="181"/>
      <c r="R1001" s="181"/>
      <c r="S1001" s="181"/>
      <c r="T1001" s="182"/>
      <c r="AT1001" s="176" t="s">
        <v>195</v>
      </c>
      <c r="AU1001" s="176" t="s">
        <v>90</v>
      </c>
      <c r="AV1001" s="14" t="s">
        <v>90</v>
      </c>
      <c r="AW1001" s="14" t="s">
        <v>30</v>
      </c>
      <c r="AX1001" s="14" t="s">
        <v>75</v>
      </c>
      <c r="AY1001" s="176" t="s">
        <v>187</v>
      </c>
    </row>
    <row r="1002" spans="1:65" s="14" customFormat="1" ht="11.25">
      <c r="B1002" s="175"/>
      <c r="D1002" s="168" t="s">
        <v>195</v>
      </c>
      <c r="E1002" s="176" t="s">
        <v>1</v>
      </c>
      <c r="F1002" s="177" t="s">
        <v>1517</v>
      </c>
      <c r="H1002" s="178">
        <v>27.69</v>
      </c>
      <c r="I1002" s="179"/>
      <c r="L1002" s="175"/>
      <c r="M1002" s="180"/>
      <c r="N1002" s="181"/>
      <c r="O1002" s="181"/>
      <c r="P1002" s="181"/>
      <c r="Q1002" s="181"/>
      <c r="R1002" s="181"/>
      <c r="S1002" s="181"/>
      <c r="T1002" s="182"/>
      <c r="AT1002" s="176" t="s">
        <v>195</v>
      </c>
      <c r="AU1002" s="176" t="s">
        <v>90</v>
      </c>
      <c r="AV1002" s="14" t="s">
        <v>90</v>
      </c>
      <c r="AW1002" s="14" t="s">
        <v>30</v>
      </c>
      <c r="AX1002" s="14" t="s">
        <v>75</v>
      </c>
      <c r="AY1002" s="176" t="s">
        <v>187</v>
      </c>
    </row>
    <row r="1003" spans="1:65" s="14" customFormat="1" ht="11.25">
      <c r="B1003" s="175"/>
      <c r="D1003" s="168" t="s">
        <v>195</v>
      </c>
      <c r="E1003" s="176" t="s">
        <v>1</v>
      </c>
      <c r="F1003" s="177" t="s">
        <v>1518</v>
      </c>
      <c r="H1003" s="178">
        <v>28.314</v>
      </c>
      <c r="I1003" s="179"/>
      <c r="L1003" s="175"/>
      <c r="M1003" s="180"/>
      <c r="N1003" s="181"/>
      <c r="O1003" s="181"/>
      <c r="P1003" s="181"/>
      <c r="Q1003" s="181"/>
      <c r="R1003" s="181"/>
      <c r="S1003" s="181"/>
      <c r="T1003" s="182"/>
      <c r="AT1003" s="176" t="s">
        <v>195</v>
      </c>
      <c r="AU1003" s="176" t="s">
        <v>90</v>
      </c>
      <c r="AV1003" s="14" t="s">
        <v>90</v>
      </c>
      <c r="AW1003" s="14" t="s">
        <v>30</v>
      </c>
      <c r="AX1003" s="14" t="s">
        <v>75</v>
      </c>
      <c r="AY1003" s="176" t="s">
        <v>187</v>
      </c>
    </row>
    <row r="1004" spans="1:65" s="14" customFormat="1" ht="11.25">
      <c r="B1004" s="175"/>
      <c r="D1004" s="168" t="s">
        <v>195</v>
      </c>
      <c r="E1004" s="176" t="s">
        <v>1</v>
      </c>
      <c r="F1004" s="177" t="s">
        <v>1519</v>
      </c>
      <c r="H1004" s="178">
        <v>33.020000000000003</v>
      </c>
      <c r="I1004" s="179"/>
      <c r="L1004" s="175"/>
      <c r="M1004" s="180"/>
      <c r="N1004" s="181"/>
      <c r="O1004" s="181"/>
      <c r="P1004" s="181"/>
      <c r="Q1004" s="181"/>
      <c r="R1004" s="181"/>
      <c r="S1004" s="181"/>
      <c r="T1004" s="182"/>
      <c r="AT1004" s="176" t="s">
        <v>195</v>
      </c>
      <c r="AU1004" s="176" t="s">
        <v>90</v>
      </c>
      <c r="AV1004" s="14" t="s">
        <v>90</v>
      </c>
      <c r="AW1004" s="14" t="s">
        <v>30</v>
      </c>
      <c r="AX1004" s="14" t="s">
        <v>75</v>
      </c>
      <c r="AY1004" s="176" t="s">
        <v>187</v>
      </c>
    </row>
    <row r="1005" spans="1:65" s="14" customFormat="1" ht="11.25">
      <c r="B1005" s="175"/>
      <c r="D1005" s="168" t="s">
        <v>195</v>
      </c>
      <c r="E1005" s="176" t="s">
        <v>1</v>
      </c>
      <c r="F1005" s="177" t="s">
        <v>1520</v>
      </c>
      <c r="H1005" s="178">
        <v>16.526</v>
      </c>
      <c r="I1005" s="179"/>
      <c r="L1005" s="175"/>
      <c r="M1005" s="180"/>
      <c r="N1005" s="181"/>
      <c r="O1005" s="181"/>
      <c r="P1005" s="181"/>
      <c r="Q1005" s="181"/>
      <c r="R1005" s="181"/>
      <c r="S1005" s="181"/>
      <c r="T1005" s="182"/>
      <c r="AT1005" s="176" t="s">
        <v>195</v>
      </c>
      <c r="AU1005" s="176" t="s">
        <v>90</v>
      </c>
      <c r="AV1005" s="14" t="s">
        <v>90</v>
      </c>
      <c r="AW1005" s="14" t="s">
        <v>30</v>
      </c>
      <c r="AX1005" s="14" t="s">
        <v>75</v>
      </c>
      <c r="AY1005" s="176" t="s">
        <v>187</v>
      </c>
    </row>
    <row r="1006" spans="1:65" s="14" customFormat="1" ht="11.25">
      <c r="B1006" s="175"/>
      <c r="D1006" s="168" t="s">
        <v>195</v>
      </c>
      <c r="E1006" s="176" t="s">
        <v>1</v>
      </c>
      <c r="F1006" s="177" t="s">
        <v>1521</v>
      </c>
      <c r="H1006" s="178">
        <v>19.170000000000002</v>
      </c>
      <c r="I1006" s="179"/>
      <c r="L1006" s="175"/>
      <c r="M1006" s="180"/>
      <c r="N1006" s="181"/>
      <c r="O1006" s="181"/>
      <c r="P1006" s="181"/>
      <c r="Q1006" s="181"/>
      <c r="R1006" s="181"/>
      <c r="S1006" s="181"/>
      <c r="T1006" s="182"/>
      <c r="AT1006" s="176" t="s">
        <v>195</v>
      </c>
      <c r="AU1006" s="176" t="s">
        <v>90</v>
      </c>
      <c r="AV1006" s="14" t="s">
        <v>90</v>
      </c>
      <c r="AW1006" s="14" t="s">
        <v>30</v>
      </c>
      <c r="AX1006" s="14" t="s">
        <v>75</v>
      </c>
      <c r="AY1006" s="176" t="s">
        <v>187</v>
      </c>
    </row>
    <row r="1007" spans="1:65" s="13" customFormat="1" ht="11.25">
      <c r="B1007" s="167"/>
      <c r="D1007" s="168" t="s">
        <v>195</v>
      </c>
      <c r="E1007" s="169" t="s">
        <v>1</v>
      </c>
      <c r="F1007" s="170" t="s">
        <v>1522</v>
      </c>
      <c r="H1007" s="169" t="s">
        <v>1</v>
      </c>
      <c r="I1007" s="171"/>
      <c r="L1007" s="167"/>
      <c r="M1007" s="172"/>
      <c r="N1007" s="173"/>
      <c r="O1007" s="173"/>
      <c r="P1007" s="173"/>
      <c r="Q1007" s="173"/>
      <c r="R1007" s="173"/>
      <c r="S1007" s="173"/>
      <c r="T1007" s="174"/>
      <c r="AT1007" s="169" t="s">
        <v>195</v>
      </c>
      <c r="AU1007" s="169" t="s">
        <v>90</v>
      </c>
      <c r="AV1007" s="13" t="s">
        <v>83</v>
      </c>
      <c r="AW1007" s="13" t="s">
        <v>30</v>
      </c>
      <c r="AX1007" s="13" t="s">
        <v>75</v>
      </c>
      <c r="AY1007" s="169" t="s">
        <v>187</v>
      </c>
    </row>
    <row r="1008" spans="1:65" s="14" customFormat="1" ht="11.25">
      <c r="B1008" s="175"/>
      <c r="D1008" s="168" t="s">
        <v>195</v>
      </c>
      <c r="E1008" s="176" t="s">
        <v>1</v>
      </c>
      <c r="F1008" s="177" t="s">
        <v>559</v>
      </c>
      <c r="H1008" s="178">
        <v>12.6</v>
      </c>
      <c r="I1008" s="179"/>
      <c r="L1008" s="175"/>
      <c r="M1008" s="180"/>
      <c r="N1008" s="181"/>
      <c r="O1008" s="181"/>
      <c r="P1008" s="181"/>
      <c r="Q1008" s="181"/>
      <c r="R1008" s="181"/>
      <c r="S1008" s="181"/>
      <c r="T1008" s="182"/>
      <c r="AT1008" s="176" t="s">
        <v>195</v>
      </c>
      <c r="AU1008" s="176" t="s">
        <v>90</v>
      </c>
      <c r="AV1008" s="14" t="s">
        <v>90</v>
      </c>
      <c r="AW1008" s="14" t="s">
        <v>30</v>
      </c>
      <c r="AX1008" s="14" t="s">
        <v>75</v>
      </c>
      <c r="AY1008" s="176" t="s">
        <v>187</v>
      </c>
    </row>
    <row r="1009" spans="1:65" s="14" customFormat="1" ht="11.25">
      <c r="B1009" s="175"/>
      <c r="D1009" s="168" t="s">
        <v>195</v>
      </c>
      <c r="E1009" s="176" t="s">
        <v>1</v>
      </c>
      <c r="F1009" s="177" t="s">
        <v>560</v>
      </c>
      <c r="H1009" s="178">
        <v>1.92</v>
      </c>
      <c r="I1009" s="179"/>
      <c r="L1009" s="175"/>
      <c r="M1009" s="180"/>
      <c r="N1009" s="181"/>
      <c r="O1009" s="181"/>
      <c r="P1009" s="181"/>
      <c r="Q1009" s="181"/>
      <c r="R1009" s="181"/>
      <c r="S1009" s="181"/>
      <c r="T1009" s="182"/>
      <c r="AT1009" s="176" t="s">
        <v>195</v>
      </c>
      <c r="AU1009" s="176" t="s">
        <v>90</v>
      </c>
      <c r="AV1009" s="14" t="s">
        <v>90</v>
      </c>
      <c r="AW1009" s="14" t="s">
        <v>30</v>
      </c>
      <c r="AX1009" s="14" t="s">
        <v>75</v>
      </c>
      <c r="AY1009" s="176" t="s">
        <v>187</v>
      </c>
    </row>
    <row r="1010" spans="1:65" s="14" customFormat="1" ht="11.25">
      <c r="B1010" s="175"/>
      <c r="D1010" s="168" t="s">
        <v>195</v>
      </c>
      <c r="E1010" s="176" t="s">
        <v>1</v>
      </c>
      <c r="F1010" s="177" t="s">
        <v>561</v>
      </c>
      <c r="H1010" s="178">
        <v>1.4</v>
      </c>
      <c r="I1010" s="179"/>
      <c r="L1010" s="175"/>
      <c r="M1010" s="180"/>
      <c r="N1010" s="181"/>
      <c r="O1010" s="181"/>
      <c r="P1010" s="181"/>
      <c r="Q1010" s="181"/>
      <c r="R1010" s="181"/>
      <c r="S1010" s="181"/>
      <c r="T1010" s="182"/>
      <c r="AT1010" s="176" t="s">
        <v>195</v>
      </c>
      <c r="AU1010" s="176" t="s">
        <v>90</v>
      </c>
      <c r="AV1010" s="14" t="s">
        <v>90</v>
      </c>
      <c r="AW1010" s="14" t="s">
        <v>30</v>
      </c>
      <c r="AX1010" s="14" t="s">
        <v>75</v>
      </c>
      <c r="AY1010" s="176" t="s">
        <v>187</v>
      </c>
    </row>
    <row r="1011" spans="1:65" s="14" customFormat="1" ht="11.25">
      <c r="B1011" s="175"/>
      <c r="D1011" s="168" t="s">
        <v>195</v>
      </c>
      <c r="E1011" s="176" t="s">
        <v>1</v>
      </c>
      <c r="F1011" s="177" t="s">
        <v>562</v>
      </c>
      <c r="H1011" s="178">
        <v>6.02</v>
      </c>
      <c r="I1011" s="179"/>
      <c r="L1011" s="175"/>
      <c r="M1011" s="180"/>
      <c r="N1011" s="181"/>
      <c r="O1011" s="181"/>
      <c r="P1011" s="181"/>
      <c r="Q1011" s="181"/>
      <c r="R1011" s="181"/>
      <c r="S1011" s="181"/>
      <c r="T1011" s="182"/>
      <c r="AT1011" s="176" t="s">
        <v>195</v>
      </c>
      <c r="AU1011" s="176" t="s">
        <v>90</v>
      </c>
      <c r="AV1011" s="14" t="s">
        <v>90</v>
      </c>
      <c r="AW1011" s="14" t="s">
        <v>30</v>
      </c>
      <c r="AX1011" s="14" t="s">
        <v>75</v>
      </c>
      <c r="AY1011" s="176" t="s">
        <v>187</v>
      </c>
    </row>
    <row r="1012" spans="1:65" s="14" customFormat="1" ht="11.25">
      <c r="B1012" s="175"/>
      <c r="D1012" s="168" t="s">
        <v>195</v>
      </c>
      <c r="E1012" s="176" t="s">
        <v>1</v>
      </c>
      <c r="F1012" s="177" t="s">
        <v>563</v>
      </c>
      <c r="H1012" s="178">
        <v>8.7200000000000006</v>
      </c>
      <c r="I1012" s="179"/>
      <c r="L1012" s="175"/>
      <c r="M1012" s="180"/>
      <c r="N1012" s="181"/>
      <c r="O1012" s="181"/>
      <c r="P1012" s="181"/>
      <c r="Q1012" s="181"/>
      <c r="R1012" s="181"/>
      <c r="S1012" s="181"/>
      <c r="T1012" s="182"/>
      <c r="AT1012" s="176" t="s">
        <v>195</v>
      </c>
      <c r="AU1012" s="176" t="s">
        <v>90</v>
      </c>
      <c r="AV1012" s="14" t="s">
        <v>90</v>
      </c>
      <c r="AW1012" s="14" t="s">
        <v>30</v>
      </c>
      <c r="AX1012" s="14" t="s">
        <v>75</v>
      </c>
      <c r="AY1012" s="176" t="s">
        <v>187</v>
      </c>
    </row>
    <row r="1013" spans="1:65" s="14" customFormat="1" ht="11.25">
      <c r="B1013" s="175"/>
      <c r="D1013" s="168" t="s">
        <v>195</v>
      </c>
      <c r="E1013" s="176" t="s">
        <v>1</v>
      </c>
      <c r="F1013" s="177" t="s">
        <v>564</v>
      </c>
      <c r="H1013" s="178">
        <v>3.2</v>
      </c>
      <c r="I1013" s="179"/>
      <c r="L1013" s="175"/>
      <c r="M1013" s="180"/>
      <c r="N1013" s="181"/>
      <c r="O1013" s="181"/>
      <c r="P1013" s="181"/>
      <c r="Q1013" s="181"/>
      <c r="R1013" s="181"/>
      <c r="S1013" s="181"/>
      <c r="T1013" s="182"/>
      <c r="AT1013" s="176" t="s">
        <v>195</v>
      </c>
      <c r="AU1013" s="176" t="s">
        <v>90</v>
      </c>
      <c r="AV1013" s="14" t="s">
        <v>90</v>
      </c>
      <c r="AW1013" s="14" t="s">
        <v>30</v>
      </c>
      <c r="AX1013" s="14" t="s">
        <v>75</v>
      </c>
      <c r="AY1013" s="176" t="s">
        <v>187</v>
      </c>
    </row>
    <row r="1014" spans="1:65" s="14" customFormat="1" ht="11.25">
      <c r="B1014" s="175"/>
      <c r="D1014" s="168" t="s">
        <v>195</v>
      </c>
      <c r="E1014" s="176" t="s">
        <v>1</v>
      </c>
      <c r="F1014" s="177" t="s">
        <v>565</v>
      </c>
      <c r="H1014" s="178">
        <v>7.2</v>
      </c>
      <c r="I1014" s="179"/>
      <c r="L1014" s="175"/>
      <c r="M1014" s="180"/>
      <c r="N1014" s="181"/>
      <c r="O1014" s="181"/>
      <c r="P1014" s="181"/>
      <c r="Q1014" s="181"/>
      <c r="R1014" s="181"/>
      <c r="S1014" s="181"/>
      <c r="T1014" s="182"/>
      <c r="AT1014" s="176" t="s">
        <v>195</v>
      </c>
      <c r="AU1014" s="176" t="s">
        <v>90</v>
      </c>
      <c r="AV1014" s="14" t="s">
        <v>90</v>
      </c>
      <c r="AW1014" s="14" t="s">
        <v>30</v>
      </c>
      <c r="AX1014" s="14" t="s">
        <v>75</v>
      </c>
      <c r="AY1014" s="176" t="s">
        <v>187</v>
      </c>
    </row>
    <row r="1015" spans="1:65" s="15" customFormat="1" ht="11.25">
      <c r="B1015" s="183"/>
      <c r="D1015" s="168" t="s">
        <v>195</v>
      </c>
      <c r="E1015" s="184" t="s">
        <v>1523</v>
      </c>
      <c r="F1015" s="185" t="s">
        <v>231</v>
      </c>
      <c r="H1015" s="186">
        <v>227.6</v>
      </c>
      <c r="I1015" s="187"/>
      <c r="L1015" s="183"/>
      <c r="M1015" s="188"/>
      <c r="N1015" s="189"/>
      <c r="O1015" s="189"/>
      <c r="P1015" s="189"/>
      <c r="Q1015" s="189"/>
      <c r="R1015" s="189"/>
      <c r="S1015" s="189"/>
      <c r="T1015" s="190"/>
      <c r="AT1015" s="184" t="s">
        <v>195</v>
      </c>
      <c r="AU1015" s="184" t="s">
        <v>90</v>
      </c>
      <c r="AV1015" s="15" t="s">
        <v>193</v>
      </c>
      <c r="AW1015" s="15" t="s">
        <v>30</v>
      </c>
      <c r="AX1015" s="15" t="s">
        <v>83</v>
      </c>
      <c r="AY1015" s="184" t="s">
        <v>187</v>
      </c>
    </row>
    <row r="1016" spans="1:65" s="2" customFormat="1" ht="24.2" customHeight="1">
      <c r="A1016" s="33"/>
      <c r="B1016" s="152"/>
      <c r="C1016" s="153" t="s">
        <v>1524</v>
      </c>
      <c r="D1016" s="153" t="s">
        <v>189</v>
      </c>
      <c r="E1016" s="154" t="s">
        <v>1525</v>
      </c>
      <c r="F1016" s="155" t="s">
        <v>1526</v>
      </c>
      <c r="G1016" s="156" t="s">
        <v>192</v>
      </c>
      <c r="H1016" s="157">
        <v>384.577</v>
      </c>
      <c r="I1016" s="158"/>
      <c r="J1016" s="157">
        <f>ROUND(I1016*H1016,3)</f>
        <v>0</v>
      </c>
      <c r="K1016" s="159"/>
      <c r="L1016" s="34"/>
      <c r="M1016" s="160" t="s">
        <v>1</v>
      </c>
      <c r="N1016" s="161" t="s">
        <v>41</v>
      </c>
      <c r="O1016" s="62"/>
      <c r="P1016" s="162">
        <f>O1016*H1016</f>
        <v>0</v>
      </c>
      <c r="Q1016" s="162">
        <v>1E-4</v>
      </c>
      <c r="R1016" s="162">
        <f>Q1016*H1016</f>
        <v>3.8457700000000004E-2</v>
      </c>
      <c r="S1016" s="162">
        <v>0</v>
      </c>
      <c r="T1016" s="163">
        <f>S1016*H1016</f>
        <v>0</v>
      </c>
      <c r="U1016" s="33"/>
      <c r="V1016" s="33"/>
      <c r="W1016" s="33"/>
      <c r="X1016" s="33"/>
      <c r="Y1016" s="33"/>
      <c r="Z1016" s="33"/>
      <c r="AA1016" s="33"/>
      <c r="AB1016" s="33"/>
      <c r="AC1016" s="33"/>
      <c r="AD1016" s="33"/>
      <c r="AE1016" s="33"/>
      <c r="AR1016" s="164" t="s">
        <v>276</v>
      </c>
      <c r="AT1016" s="164" t="s">
        <v>189</v>
      </c>
      <c r="AU1016" s="164" t="s">
        <v>90</v>
      </c>
      <c r="AY1016" s="18" t="s">
        <v>187</v>
      </c>
      <c r="BE1016" s="165">
        <f>IF(N1016="základná",J1016,0)</f>
        <v>0</v>
      </c>
      <c r="BF1016" s="165">
        <f>IF(N1016="znížená",J1016,0)</f>
        <v>0</v>
      </c>
      <c r="BG1016" s="165">
        <f>IF(N1016="zákl. prenesená",J1016,0)</f>
        <v>0</v>
      </c>
      <c r="BH1016" s="165">
        <f>IF(N1016="zníž. prenesená",J1016,0)</f>
        <v>0</v>
      </c>
      <c r="BI1016" s="165">
        <f>IF(N1016="nulová",J1016,0)</f>
        <v>0</v>
      </c>
      <c r="BJ1016" s="18" t="s">
        <v>90</v>
      </c>
      <c r="BK1016" s="166">
        <f>ROUND(I1016*H1016,3)</f>
        <v>0</v>
      </c>
      <c r="BL1016" s="18" t="s">
        <v>276</v>
      </c>
      <c r="BM1016" s="164" t="s">
        <v>1527</v>
      </c>
    </row>
    <row r="1017" spans="1:65" s="13" customFormat="1" ht="11.25">
      <c r="B1017" s="167"/>
      <c r="D1017" s="168" t="s">
        <v>195</v>
      </c>
      <c r="E1017" s="169" t="s">
        <v>1</v>
      </c>
      <c r="F1017" s="170" t="s">
        <v>1528</v>
      </c>
      <c r="H1017" s="169" t="s">
        <v>1</v>
      </c>
      <c r="I1017" s="171"/>
      <c r="L1017" s="167"/>
      <c r="M1017" s="172"/>
      <c r="N1017" s="173"/>
      <c r="O1017" s="173"/>
      <c r="P1017" s="173"/>
      <c r="Q1017" s="173"/>
      <c r="R1017" s="173"/>
      <c r="S1017" s="173"/>
      <c r="T1017" s="174"/>
      <c r="AT1017" s="169" t="s">
        <v>195</v>
      </c>
      <c r="AU1017" s="169" t="s">
        <v>90</v>
      </c>
      <c r="AV1017" s="13" t="s">
        <v>83</v>
      </c>
      <c r="AW1017" s="13" t="s">
        <v>30</v>
      </c>
      <c r="AX1017" s="13" t="s">
        <v>75</v>
      </c>
      <c r="AY1017" s="169" t="s">
        <v>187</v>
      </c>
    </row>
    <row r="1018" spans="1:65" s="14" customFormat="1" ht="11.25">
      <c r="B1018" s="175"/>
      <c r="D1018" s="168" t="s">
        <v>195</v>
      </c>
      <c r="E1018" s="176" t="s">
        <v>1</v>
      </c>
      <c r="F1018" s="177" t="s">
        <v>770</v>
      </c>
      <c r="H1018" s="178">
        <v>18.443999999999999</v>
      </c>
      <c r="I1018" s="179"/>
      <c r="L1018" s="175"/>
      <c r="M1018" s="180"/>
      <c r="N1018" s="181"/>
      <c r="O1018" s="181"/>
      <c r="P1018" s="181"/>
      <c r="Q1018" s="181"/>
      <c r="R1018" s="181"/>
      <c r="S1018" s="181"/>
      <c r="T1018" s="182"/>
      <c r="AT1018" s="176" t="s">
        <v>195</v>
      </c>
      <c r="AU1018" s="176" t="s">
        <v>90</v>
      </c>
      <c r="AV1018" s="14" t="s">
        <v>90</v>
      </c>
      <c r="AW1018" s="14" t="s">
        <v>30</v>
      </c>
      <c r="AX1018" s="14" t="s">
        <v>75</v>
      </c>
      <c r="AY1018" s="176" t="s">
        <v>187</v>
      </c>
    </row>
    <row r="1019" spans="1:65" s="14" customFormat="1" ht="11.25">
      <c r="B1019" s="175"/>
      <c r="D1019" s="168" t="s">
        <v>195</v>
      </c>
      <c r="E1019" s="176" t="s">
        <v>1</v>
      </c>
      <c r="F1019" s="177" t="s">
        <v>771</v>
      </c>
      <c r="H1019" s="178">
        <v>32.411999999999999</v>
      </c>
      <c r="I1019" s="179"/>
      <c r="L1019" s="175"/>
      <c r="M1019" s="180"/>
      <c r="N1019" s="181"/>
      <c r="O1019" s="181"/>
      <c r="P1019" s="181"/>
      <c r="Q1019" s="181"/>
      <c r="R1019" s="181"/>
      <c r="S1019" s="181"/>
      <c r="T1019" s="182"/>
      <c r="AT1019" s="176" t="s">
        <v>195</v>
      </c>
      <c r="AU1019" s="176" t="s">
        <v>90</v>
      </c>
      <c r="AV1019" s="14" t="s">
        <v>90</v>
      </c>
      <c r="AW1019" s="14" t="s">
        <v>30</v>
      </c>
      <c r="AX1019" s="14" t="s">
        <v>75</v>
      </c>
      <c r="AY1019" s="176" t="s">
        <v>187</v>
      </c>
    </row>
    <row r="1020" spans="1:65" s="14" customFormat="1" ht="11.25">
      <c r="B1020" s="175"/>
      <c r="D1020" s="168" t="s">
        <v>195</v>
      </c>
      <c r="E1020" s="176" t="s">
        <v>1</v>
      </c>
      <c r="F1020" s="177" t="s">
        <v>772</v>
      </c>
      <c r="H1020" s="178">
        <v>40.460999999999999</v>
      </c>
      <c r="I1020" s="179"/>
      <c r="L1020" s="175"/>
      <c r="M1020" s="180"/>
      <c r="N1020" s="181"/>
      <c r="O1020" s="181"/>
      <c r="P1020" s="181"/>
      <c r="Q1020" s="181"/>
      <c r="R1020" s="181"/>
      <c r="S1020" s="181"/>
      <c r="T1020" s="182"/>
      <c r="AT1020" s="176" t="s">
        <v>195</v>
      </c>
      <c r="AU1020" s="176" t="s">
        <v>90</v>
      </c>
      <c r="AV1020" s="14" t="s">
        <v>90</v>
      </c>
      <c r="AW1020" s="14" t="s">
        <v>30</v>
      </c>
      <c r="AX1020" s="14" t="s">
        <v>75</v>
      </c>
      <c r="AY1020" s="176" t="s">
        <v>187</v>
      </c>
    </row>
    <row r="1021" spans="1:65" s="14" customFormat="1" ht="11.25">
      <c r="B1021" s="175"/>
      <c r="D1021" s="168" t="s">
        <v>195</v>
      </c>
      <c r="E1021" s="176" t="s">
        <v>1</v>
      </c>
      <c r="F1021" s="177" t="s">
        <v>773</v>
      </c>
      <c r="H1021" s="178">
        <v>0.52800000000000002</v>
      </c>
      <c r="I1021" s="179"/>
      <c r="L1021" s="175"/>
      <c r="M1021" s="180"/>
      <c r="N1021" s="181"/>
      <c r="O1021" s="181"/>
      <c r="P1021" s="181"/>
      <c r="Q1021" s="181"/>
      <c r="R1021" s="181"/>
      <c r="S1021" s="181"/>
      <c r="T1021" s="182"/>
      <c r="AT1021" s="176" t="s">
        <v>195</v>
      </c>
      <c r="AU1021" s="176" t="s">
        <v>90</v>
      </c>
      <c r="AV1021" s="14" t="s">
        <v>90</v>
      </c>
      <c r="AW1021" s="14" t="s">
        <v>30</v>
      </c>
      <c r="AX1021" s="14" t="s">
        <v>75</v>
      </c>
      <c r="AY1021" s="176" t="s">
        <v>187</v>
      </c>
    </row>
    <row r="1022" spans="1:65" s="14" customFormat="1" ht="11.25">
      <c r="B1022" s="175"/>
      <c r="D1022" s="168" t="s">
        <v>195</v>
      </c>
      <c r="E1022" s="176" t="s">
        <v>1</v>
      </c>
      <c r="F1022" s="177" t="s">
        <v>774</v>
      </c>
      <c r="H1022" s="178">
        <v>52.212000000000003</v>
      </c>
      <c r="I1022" s="179"/>
      <c r="L1022" s="175"/>
      <c r="M1022" s="180"/>
      <c r="N1022" s="181"/>
      <c r="O1022" s="181"/>
      <c r="P1022" s="181"/>
      <c r="Q1022" s="181"/>
      <c r="R1022" s="181"/>
      <c r="S1022" s="181"/>
      <c r="T1022" s="182"/>
      <c r="AT1022" s="176" t="s">
        <v>195</v>
      </c>
      <c r="AU1022" s="176" t="s">
        <v>90</v>
      </c>
      <c r="AV1022" s="14" t="s">
        <v>90</v>
      </c>
      <c r="AW1022" s="14" t="s">
        <v>30</v>
      </c>
      <c r="AX1022" s="14" t="s">
        <v>75</v>
      </c>
      <c r="AY1022" s="176" t="s">
        <v>187</v>
      </c>
    </row>
    <row r="1023" spans="1:65" s="14" customFormat="1" ht="11.25">
      <c r="B1023" s="175"/>
      <c r="D1023" s="168" t="s">
        <v>195</v>
      </c>
      <c r="E1023" s="176" t="s">
        <v>1</v>
      </c>
      <c r="F1023" s="177" t="s">
        <v>775</v>
      </c>
      <c r="H1023" s="178">
        <v>1.056</v>
      </c>
      <c r="I1023" s="179"/>
      <c r="L1023" s="175"/>
      <c r="M1023" s="180"/>
      <c r="N1023" s="181"/>
      <c r="O1023" s="181"/>
      <c r="P1023" s="181"/>
      <c r="Q1023" s="181"/>
      <c r="R1023" s="181"/>
      <c r="S1023" s="181"/>
      <c r="T1023" s="182"/>
      <c r="AT1023" s="176" t="s">
        <v>195</v>
      </c>
      <c r="AU1023" s="176" t="s">
        <v>90</v>
      </c>
      <c r="AV1023" s="14" t="s">
        <v>90</v>
      </c>
      <c r="AW1023" s="14" t="s">
        <v>30</v>
      </c>
      <c r="AX1023" s="14" t="s">
        <v>75</v>
      </c>
      <c r="AY1023" s="176" t="s">
        <v>187</v>
      </c>
    </row>
    <row r="1024" spans="1:65" s="14" customFormat="1" ht="11.25">
      <c r="B1024" s="175"/>
      <c r="D1024" s="168" t="s">
        <v>195</v>
      </c>
      <c r="E1024" s="176" t="s">
        <v>1</v>
      </c>
      <c r="F1024" s="177" t="s">
        <v>776</v>
      </c>
      <c r="H1024" s="178">
        <v>11.324</v>
      </c>
      <c r="I1024" s="179"/>
      <c r="L1024" s="175"/>
      <c r="M1024" s="180"/>
      <c r="N1024" s="181"/>
      <c r="O1024" s="181"/>
      <c r="P1024" s="181"/>
      <c r="Q1024" s="181"/>
      <c r="R1024" s="181"/>
      <c r="S1024" s="181"/>
      <c r="T1024" s="182"/>
      <c r="AT1024" s="176" t="s">
        <v>195</v>
      </c>
      <c r="AU1024" s="176" t="s">
        <v>90</v>
      </c>
      <c r="AV1024" s="14" t="s">
        <v>90</v>
      </c>
      <c r="AW1024" s="14" t="s">
        <v>30</v>
      </c>
      <c r="AX1024" s="14" t="s">
        <v>75</v>
      </c>
      <c r="AY1024" s="176" t="s">
        <v>187</v>
      </c>
    </row>
    <row r="1025" spans="2:51" s="14" customFormat="1" ht="11.25">
      <c r="B1025" s="175"/>
      <c r="D1025" s="168" t="s">
        <v>195</v>
      </c>
      <c r="E1025" s="176" t="s">
        <v>1</v>
      </c>
      <c r="F1025" s="177" t="s">
        <v>777</v>
      </c>
      <c r="H1025" s="178">
        <v>0.54</v>
      </c>
      <c r="I1025" s="179"/>
      <c r="L1025" s="175"/>
      <c r="M1025" s="180"/>
      <c r="N1025" s="181"/>
      <c r="O1025" s="181"/>
      <c r="P1025" s="181"/>
      <c r="Q1025" s="181"/>
      <c r="R1025" s="181"/>
      <c r="S1025" s="181"/>
      <c r="T1025" s="182"/>
      <c r="AT1025" s="176" t="s">
        <v>195</v>
      </c>
      <c r="AU1025" s="176" t="s">
        <v>90</v>
      </c>
      <c r="AV1025" s="14" t="s">
        <v>90</v>
      </c>
      <c r="AW1025" s="14" t="s">
        <v>30</v>
      </c>
      <c r="AX1025" s="14" t="s">
        <v>75</v>
      </c>
      <c r="AY1025" s="176" t="s">
        <v>187</v>
      </c>
    </row>
    <row r="1026" spans="2:51" s="13" customFormat="1" ht="11.25">
      <c r="B1026" s="167"/>
      <c r="D1026" s="168" t="s">
        <v>195</v>
      </c>
      <c r="E1026" s="169" t="s">
        <v>1</v>
      </c>
      <c r="F1026" s="170" t="s">
        <v>1529</v>
      </c>
      <c r="H1026" s="169" t="s">
        <v>1</v>
      </c>
      <c r="I1026" s="171"/>
      <c r="L1026" s="167"/>
      <c r="M1026" s="172"/>
      <c r="N1026" s="173"/>
      <c r="O1026" s="173"/>
      <c r="P1026" s="173"/>
      <c r="Q1026" s="173"/>
      <c r="R1026" s="173"/>
      <c r="S1026" s="173"/>
      <c r="T1026" s="174"/>
      <c r="AT1026" s="169" t="s">
        <v>195</v>
      </c>
      <c r="AU1026" s="169" t="s">
        <v>90</v>
      </c>
      <c r="AV1026" s="13" t="s">
        <v>83</v>
      </c>
      <c r="AW1026" s="13" t="s">
        <v>30</v>
      </c>
      <c r="AX1026" s="13" t="s">
        <v>75</v>
      </c>
      <c r="AY1026" s="169" t="s">
        <v>187</v>
      </c>
    </row>
    <row r="1027" spans="2:51" s="13" customFormat="1" ht="11.25">
      <c r="B1027" s="167"/>
      <c r="D1027" s="168" t="s">
        <v>195</v>
      </c>
      <c r="E1027" s="169" t="s">
        <v>1</v>
      </c>
      <c r="F1027" s="170" t="s">
        <v>1522</v>
      </c>
      <c r="H1027" s="169" t="s">
        <v>1</v>
      </c>
      <c r="I1027" s="171"/>
      <c r="L1027" s="167"/>
      <c r="M1027" s="172"/>
      <c r="N1027" s="173"/>
      <c r="O1027" s="173"/>
      <c r="P1027" s="173"/>
      <c r="Q1027" s="173"/>
      <c r="R1027" s="173"/>
      <c r="S1027" s="173"/>
      <c r="T1027" s="174"/>
      <c r="AT1027" s="169" t="s">
        <v>195</v>
      </c>
      <c r="AU1027" s="169" t="s">
        <v>90</v>
      </c>
      <c r="AV1027" s="13" t="s">
        <v>83</v>
      </c>
      <c r="AW1027" s="13" t="s">
        <v>30</v>
      </c>
      <c r="AX1027" s="13" t="s">
        <v>75</v>
      </c>
      <c r="AY1027" s="169" t="s">
        <v>187</v>
      </c>
    </row>
    <row r="1028" spans="2:51" s="14" customFormat="1" ht="11.25">
      <c r="B1028" s="175"/>
      <c r="D1028" s="168" t="s">
        <v>195</v>
      </c>
      <c r="E1028" s="176" t="s">
        <v>1</v>
      </c>
      <c r="F1028" s="177" t="s">
        <v>559</v>
      </c>
      <c r="H1028" s="178">
        <v>12.6</v>
      </c>
      <c r="I1028" s="179"/>
      <c r="L1028" s="175"/>
      <c r="M1028" s="180"/>
      <c r="N1028" s="181"/>
      <c r="O1028" s="181"/>
      <c r="P1028" s="181"/>
      <c r="Q1028" s="181"/>
      <c r="R1028" s="181"/>
      <c r="S1028" s="181"/>
      <c r="T1028" s="182"/>
      <c r="AT1028" s="176" t="s">
        <v>195</v>
      </c>
      <c r="AU1028" s="176" t="s">
        <v>90</v>
      </c>
      <c r="AV1028" s="14" t="s">
        <v>90</v>
      </c>
      <c r="AW1028" s="14" t="s">
        <v>30</v>
      </c>
      <c r="AX1028" s="14" t="s">
        <v>75</v>
      </c>
      <c r="AY1028" s="176" t="s">
        <v>187</v>
      </c>
    </row>
    <row r="1029" spans="2:51" s="14" customFormat="1" ht="11.25">
      <c r="B1029" s="175"/>
      <c r="D1029" s="168" t="s">
        <v>195</v>
      </c>
      <c r="E1029" s="176" t="s">
        <v>1</v>
      </c>
      <c r="F1029" s="177" t="s">
        <v>560</v>
      </c>
      <c r="H1029" s="178">
        <v>1.92</v>
      </c>
      <c r="I1029" s="179"/>
      <c r="L1029" s="175"/>
      <c r="M1029" s="180"/>
      <c r="N1029" s="181"/>
      <c r="O1029" s="181"/>
      <c r="P1029" s="181"/>
      <c r="Q1029" s="181"/>
      <c r="R1029" s="181"/>
      <c r="S1029" s="181"/>
      <c r="T1029" s="182"/>
      <c r="AT1029" s="176" t="s">
        <v>195</v>
      </c>
      <c r="AU1029" s="176" t="s">
        <v>90</v>
      </c>
      <c r="AV1029" s="14" t="s">
        <v>90</v>
      </c>
      <c r="AW1029" s="14" t="s">
        <v>30</v>
      </c>
      <c r="AX1029" s="14" t="s">
        <v>75</v>
      </c>
      <c r="AY1029" s="176" t="s">
        <v>187</v>
      </c>
    </row>
    <row r="1030" spans="2:51" s="14" customFormat="1" ht="11.25">
      <c r="B1030" s="175"/>
      <c r="D1030" s="168" t="s">
        <v>195</v>
      </c>
      <c r="E1030" s="176" t="s">
        <v>1</v>
      </c>
      <c r="F1030" s="177" t="s">
        <v>561</v>
      </c>
      <c r="H1030" s="178">
        <v>1.4</v>
      </c>
      <c r="I1030" s="179"/>
      <c r="L1030" s="175"/>
      <c r="M1030" s="180"/>
      <c r="N1030" s="181"/>
      <c r="O1030" s="181"/>
      <c r="P1030" s="181"/>
      <c r="Q1030" s="181"/>
      <c r="R1030" s="181"/>
      <c r="S1030" s="181"/>
      <c r="T1030" s="182"/>
      <c r="AT1030" s="176" t="s">
        <v>195</v>
      </c>
      <c r="AU1030" s="176" t="s">
        <v>90</v>
      </c>
      <c r="AV1030" s="14" t="s">
        <v>90</v>
      </c>
      <c r="AW1030" s="14" t="s">
        <v>30</v>
      </c>
      <c r="AX1030" s="14" t="s">
        <v>75</v>
      </c>
      <c r="AY1030" s="176" t="s">
        <v>187</v>
      </c>
    </row>
    <row r="1031" spans="2:51" s="14" customFormat="1" ht="11.25">
      <c r="B1031" s="175"/>
      <c r="D1031" s="168" t="s">
        <v>195</v>
      </c>
      <c r="E1031" s="176" t="s">
        <v>1</v>
      </c>
      <c r="F1031" s="177" t="s">
        <v>562</v>
      </c>
      <c r="H1031" s="178">
        <v>6.02</v>
      </c>
      <c r="I1031" s="179"/>
      <c r="L1031" s="175"/>
      <c r="M1031" s="180"/>
      <c r="N1031" s="181"/>
      <c r="O1031" s="181"/>
      <c r="P1031" s="181"/>
      <c r="Q1031" s="181"/>
      <c r="R1031" s="181"/>
      <c r="S1031" s="181"/>
      <c r="T1031" s="182"/>
      <c r="AT1031" s="176" t="s">
        <v>195</v>
      </c>
      <c r="AU1031" s="176" t="s">
        <v>90</v>
      </c>
      <c r="AV1031" s="14" t="s">
        <v>90</v>
      </c>
      <c r="AW1031" s="14" t="s">
        <v>30</v>
      </c>
      <c r="AX1031" s="14" t="s">
        <v>75</v>
      </c>
      <c r="AY1031" s="176" t="s">
        <v>187</v>
      </c>
    </row>
    <row r="1032" spans="2:51" s="14" customFormat="1" ht="11.25">
      <c r="B1032" s="175"/>
      <c r="D1032" s="168" t="s">
        <v>195</v>
      </c>
      <c r="E1032" s="176" t="s">
        <v>1</v>
      </c>
      <c r="F1032" s="177" t="s">
        <v>563</v>
      </c>
      <c r="H1032" s="178">
        <v>8.7200000000000006</v>
      </c>
      <c r="I1032" s="179"/>
      <c r="L1032" s="175"/>
      <c r="M1032" s="180"/>
      <c r="N1032" s="181"/>
      <c r="O1032" s="181"/>
      <c r="P1032" s="181"/>
      <c r="Q1032" s="181"/>
      <c r="R1032" s="181"/>
      <c r="S1032" s="181"/>
      <c r="T1032" s="182"/>
      <c r="AT1032" s="176" t="s">
        <v>195</v>
      </c>
      <c r="AU1032" s="176" t="s">
        <v>90</v>
      </c>
      <c r="AV1032" s="14" t="s">
        <v>90</v>
      </c>
      <c r="AW1032" s="14" t="s">
        <v>30</v>
      </c>
      <c r="AX1032" s="14" t="s">
        <v>75</v>
      </c>
      <c r="AY1032" s="176" t="s">
        <v>187</v>
      </c>
    </row>
    <row r="1033" spans="2:51" s="14" customFormat="1" ht="11.25">
      <c r="B1033" s="175"/>
      <c r="D1033" s="168" t="s">
        <v>195</v>
      </c>
      <c r="E1033" s="176" t="s">
        <v>1</v>
      </c>
      <c r="F1033" s="177" t="s">
        <v>564</v>
      </c>
      <c r="H1033" s="178">
        <v>3.2</v>
      </c>
      <c r="I1033" s="179"/>
      <c r="L1033" s="175"/>
      <c r="M1033" s="180"/>
      <c r="N1033" s="181"/>
      <c r="O1033" s="181"/>
      <c r="P1033" s="181"/>
      <c r="Q1033" s="181"/>
      <c r="R1033" s="181"/>
      <c r="S1033" s="181"/>
      <c r="T1033" s="182"/>
      <c r="AT1033" s="176" t="s">
        <v>195</v>
      </c>
      <c r="AU1033" s="176" t="s">
        <v>90</v>
      </c>
      <c r="AV1033" s="14" t="s">
        <v>90</v>
      </c>
      <c r="AW1033" s="14" t="s">
        <v>30</v>
      </c>
      <c r="AX1033" s="14" t="s">
        <v>75</v>
      </c>
      <c r="AY1033" s="176" t="s">
        <v>187</v>
      </c>
    </row>
    <row r="1034" spans="2:51" s="14" customFormat="1" ht="11.25">
      <c r="B1034" s="175"/>
      <c r="D1034" s="168" t="s">
        <v>195</v>
      </c>
      <c r="E1034" s="176" t="s">
        <v>1</v>
      </c>
      <c r="F1034" s="177" t="s">
        <v>565</v>
      </c>
      <c r="H1034" s="178">
        <v>7.2</v>
      </c>
      <c r="I1034" s="179"/>
      <c r="L1034" s="175"/>
      <c r="M1034" s="180"/>
      <c r="N1034" s="181"/>
      <c r="O1034" s="181"/>
      <c r="P1034" s="181"/>
      <c r="Q1034" s="181"/>
      <c r="R1034" s="181"/>
      <c r="S1034" s="181"/>
      <c r="T1034" s="182"/>
      <c r="AT1034" s="176" t="s">
        <v>195</v>
      </c>
      <c r="AU1034" s="176" t="s">
        <v>90</v>
      </c>
      <c r="AV1034" s="14" t="s">
        <v>90</v>
      </c>
      <c r="AW1034" s="14" t="s">
        <v>30</v>
      </c>
      <c r="AX1034" s="14" t="s">
        <v>75</v>
      </c>
      <c r="AY1034" s="176" t="s">
        <v>187</v>
      </c>
    </row>
    <row r="1035" spans="2:51" s="13" customFormat="1" ht="11.25">
      <c r="B1035" s="167"/>
      <c r="D1035" s="168" t="s">
        <v>195</v>
      </c>
      <c r="E1035" s="169" t="s">
        <v>1</v>
      </c>
      <c r="F1035" s="170" t="s">
        <v>1513</v>
      </c>
      <c r="H1035" s="169" t="s">
        <v>1</v>
      </c>
      <c r="I1035" s="171"/>
      <c r="L1035" s="167"/>
      <c r="M1035" s="172"/>
      <c r="N1035" s="173"/>
      <c r="O1035" s="173"/>
      <c r="P1035" s="173"/>
      <c r="Q1035" s="173"/>
      <c r="R1035" s="173"/>
      <c r="S1035" s="173"/>
      <c r="T1035" s="174"/>
      <c r="AT1035" s="169" t="s">
        <v>195</v>
      </c>
      <c r="AU1035" s="169" t="s">
        <v>90</v>
      </c>
      <c r="AV1035" s="13" t="s">
        <v>83</v>
      </c>
      <c r="AW1035" s="13" t="s">
        <v>30</v>
      </c>
      <c r="AX1035" s="13" t="s">
        <v>75</v>
      </c>
      <c r="AY1035" s="169" t="s">
        <v>187</v>
      </c>
    </row>
    <row r="1036" spans="2:51" s="14" customFormat="1" ht="11.25">
      <c r="B1036" s="175"/>
      <c r="D1036" s="168" t="s">
        <v>195</v>
      </c>
      <c r="E1036" s="176" t="s">
        <v>1</v>
      </c>
      <c r="F1036" s="177" t="s">
        <v>1514</v>
      </c>
      <c r="H1036" s="178">
        <v>16.247</v>
      </c>
      <c r="I1036" s="179"/>
      <c r="L1036" s="175"/>
      <c r="M1036" s="180"/>
      <c r="N1036" s="181"/>
      <c r="O1036" s="181"/>
      <c r="P1036" s="181"/>
      <c r="Q1036" s="181"/>
      <c r="R1036" s="181"/>
      <c r="S1036" s="181"/>
      <c r="T1036" s="182"/>
      <c r="AT1036" s="176" t="s">
        <v>195</v>
      </c>
      <c r="AU1036" s="176" t="s">
        <v>90</v>
      </c>
      <c r="AV1036" s="14" t="s">
        <v>90</v>
      </c>
      <c r="AW1036" s="14" t="s">
        <v>30</v>
      </c>
      <c r="AX1036" s="14" t="s">
        <v>75</v>
      </c>
      <c r="AY1036" s="176" t="s">
        <v>187</v>
      </c>
    </row>
    <row r="1037" spans="2:51" s="14" customFormat="1" ht="11.25">
      <c r="B1037" s="175"/>
      <c r="D1037" s="168" t="s">
        <v>195</v>
      </c>
      <c r="E1037" s="176" t="s">
        <v>1</v>
      </c>
      <c r="F1037" s="177" t="s">
        <v>1515</v>
      </c>
      <c r="H1037" s="178">
        <v>29.154</v>
      </c>
      <c r="I1037" s="179"/>
      <c r="L1037" s="175"/>
      <c r="M1037" s="180"/>
      <c r="N1037" s="181"/>
      <c r="O1037" s="181"/>
      <c r="P1037" s="181"/>
      <c r="Q1037" s="181"/>
      <c r="R1037" s="181"/>
      <c r="S1037" s="181"/>
      <c r="T1037" s="182"/>
      <c r="AT1037" s="176" t="s">
        <v>195</v>
      </c>
      <c r="AU1037" s="176" t="s">
        <v>90</v>
      </c>
      <c r="AV1037" s="14" t="s">
        <v>90</v>
      </c>
      <c r="AW1037" s="14" t="s">
        <v>30</v>
      </c>
      <c r="AX1037" s="14" t="s">
        <v>75</v>
      </c>
      <c r="AY1037" s="176" t="s">
        <v>187</v>
      </c>
    </row>
    <row r="1038" spans="2:51" s="14" customFormat="1" ht="11.25">
      <c r="B1038" s="175"/>
      <c r="D1038" s="168" t="s">
        <v>195</v>
      </c>
      <c r="E1038" s="176" t="s">
        <v>1</v>
      </c>
      <c r="F1038" s="177" t="s">
        <v>1516</v>
      </c>
      <c r="H1038" s="178">
        <v>16.419</v>
      </c>
      <c r="I1038" s="179"/>
      <c r="L1038" s="175"/>
      <c r="M1038" s="180"/>
      <c r="N1038" s="181"/>
      <c r="O1038" s="181"/>
      <c r="P1038" s="181"/>
      <c r="Q1038" s="181"/>
      <c r="R1038" s="181"/>
      <c r="S1038" s="181"/>
      <c r="T1038" s="182"/>
      <c r="AT1038" s="176" t="s">
        <v>195</v>
      </c>
      <c r="AU1038" s="176" t="s">
        <v>90</v>
      </c>
      <c r="AV1038" s="14" t="s">
        <v>90</v>
      </c>
      <c r="AW1038" s="14" t="s">
        <v>30</v>
      </c>
      <c r="AX1038" s="14" t="s">
        <v>75</v>
      </c>
      <c r="AY1038" s="176" t="s">
        <v>187</v>
      </c>
    </row>
    <row r="1039" spans="2:51" s="14" customFormat="1" ht="11.25">
      <c r="B1039" s="175"/>
      <c r="D1039" s="168" t="s">
        <v>195</v>
      </c>
      <c r="E1039" s="176" t="s">
        <v>1</v>
      </c>
      <c r="F1039" s="177" t="s">
        <v>1517</v>
      </c>
      <c r="H1039" s="178">
        <v>27.69</v>
      </c>
      <c r="I1039" s="179"/>
      <c r="L1039" s="175"/>
      <c r="M1039" s="180"/>
      <c r="N1039" s="181"/>
      <c r="O1039" s="181"/>
      <c r="P1039" s="181"/>
      <c r="Q1039" s="181"/>
      <c r="R1039" s="181"/>
      <c r="S1039" s="181"/>
      <c r="T1039" s="182"/>
      <c r="AT1039" s="176" t="s">
        <v>195</v>
      </c>
      <c r="AU1039" s="176" t="s">
        <v>90</v>
      </c>
      <c r="AV1039" s="14" t="s">
        <v>90</v>
      </c>
      <c r="AW1039" s="14" t="s">
        <v>30</v>
      </c>
      <c r="AX1039" s="14" t="s">
        <v>75</v>
      </c>
      <c r="AY1039" s="176" t="s">
        <v>187</v>
      </c>
    </row>
    <row r="1040" spans="2:51" s="14" customFormat="1" ht="11.25">
      <c r="B1040" s="175"/>
      <c r="D1040" s="168" t="s">
        <v>195</v>
      </c>
      <c r="E1040" s="176" t="s">
        <v>1</v>
      </c>
      <c r="F1040" s="177" t="s">
        <v>1518</v>
      </c>
      <c r="H1040" s="178">
        <v>28.314</v>
      </c>
      <c r="I1040" s="179"/>
      <c r="L1040" s="175"/>
      <c r="M1040" s="180"/>
      <c r="N1040" s="181"/>
      <c r="O1040" s="181"/>
      <c r="P1040" s="181"/>
      <c r="Q1040" s="181"/>
      <c r="R1040" s="181"/>
      <c r="S1040" s="181"/>
      <c r="T1040" s="182"/>
      <c r="AT1040" s="176" t="s">
        <v>195</v>
      </c>
      <c r="AU1040" s="176" t="s">
        <v>90</v>
      </c>
      <c r="AV1040" s="14" t="s">
        <v>90</v>
      </c>
      <c r="AW1040" s="14" t="s">
        <v>30</v>
      </c>
      <c r="AX1040" s="14" t="s">
        <v>75</v>
      </c>
      <c r="AY1040" s="176" t="s">
        <v>187</v>
      </c>
    </row>
    <row r="1041" spans="1:65" s="14" customFormat="1" ht="11.25">
      <c r="B1041" s="175"/>
      <c r="D1041" s="168" t="s">
        <v>195</v>
      </c>
      <c r="E1041" s="176" t="s">
        <v>1</v>
      </c>
      <c r="F1041" s="177" t="s">
        <v>1519</v>
      </c>
      <c r="H1041" s="178">
        <v>33.020000000000003</v>
      </c>
      <c r="I1041" s="179"/>
      <c r="L1041" s="175"/>
      <c r="M1041" s="180"/>
      <c r="N1041" s="181"/>
      <c r="O1041" s="181"/>
      <c r="P1041" s="181"/>
      <c r="Q1041" s="181"/>
      <c r="R1041" s="181"/>
      <c r="S1041" s="181"/>
      <c r="T1041" s="182"/>
      <c r="AT1041" s="176" t="s">
        <v>195</v>
      </c>
      <c r="AU1041" s="176" t="s">
        <v>90</v>
      </c>
      <c r="AV1041" s="14" t="s">
        <v>90</v>
      </c>
      <c r="AW1041" s="14" t="s">
        <v>30</v>
      </c>
      <c r="AX1041" s="14" t="s">
        <v>75</v>
      </c>
      <c r="AY1041" s="176" t="s">
        <v>187</v>
      </c>
    </row>
    <row r="1042" spans="1:65" s="14" customFormat="1" ht="11.25">
      <c r="B1042" s="175"/>
      <c r="D1042" s="168" t="s">
        <v>195</v>
      </c>
      <c r="E1042" s="176" t="s">
        <v>1</v>
      </c>
      <c r="F1042" s="177" t="s">
        <v>1520</v>
      </c>
      <c r="H1042" s="178">
        <v>16.526</v>
      </c>
      <c r="I1042" s="179"/>
      <c r="L1042" s="175"/>
      <c r="M1042" s="180"/>
      <c r="N1042" s="181"/>
      <c r="O1042" s="181"/>
      <c r="P1042" s="181"/>
      <c r="Q1042" s="181"/>
      <c r="R1042" s="181"/>
      <c r="S1042" s="181"/>
      <c r="T1042" s="182"/>
      <c r="AT1042" s="176" t="s">
        <v>195</v>
      </c>
      <c r="AU1042" s="176" t="s">
        <v>90</v>
      </c>
      <c r="AV1042" s="14" t="s">
        <v>90</v>
      </c>
      <c r="AW1042" s="14" t="s">
        <v>30</v>
      </c>
      <c r="AX1042" s="14" t="s">
        <v>75</v>
      </c>
      <c r="AY1042" s="176" t="s">
        <v>187</v>
      </c>
    </row>
    <row r="1043" spans="1:65" s="14" customFormat="1" ht="11.25">
      <c r="B1043" s="175"/>
      <c r="D1043" s="168" t="s">
        <v>195</v>
      </c>
      <c r="E1043" s="176" t="s">
        <v>1</v>
      </c>
      <c r="F1043" s="177" t="s">
        <v>1521</v>
      </c>
      <c r="H1043" s="178">
        <v>19.170000000000002</v>
      </c>
      <c r="I1043" s="179"/>
      <c r="L1043" s="175"/>
      <c r="M1043" s="180"/>
      <c r="N1043" s="181"/>
      <c r="O1043" s="181"/>
      <c r="P1043" s="181"/>
      <c r="Q1043" s="181"/>
      <c r="R1043" s="181"/>
      <c r="S1043" s="181"/>
      <c r="T1043" s="182"/>
      <c r="AT1043" s="176" t="s">
        <v>195</v>
      </c>
      <c r="AU1043" s="176" t="s">
        <v>90</v>
      </c>
      <c r="AV1043" s="14" t="s">
        <v>90</v>
      </c>
      <c r="AW1043" s="14" t="s">
        <v>30</v>
      </c>
      <c r="AX1043" s="14" t="s">
        <v>75</v>
      </c>
      <c r="AY1043" s="176" t="s">
        <v>187</v>
      </c>
    </row>
    <row r="1044" spans="1:65" s="15" customFormat="1" ht="11.25">
      <c r="B1044" s="183"/>
      <c r="D1044" s="168" t="s">
        <v>195</v>
      </c>
      <c r="E1044" s="184" t="s">
        <v>124</v>
      </c>
      <c r="F1044" s="185" t="s">
        <v>231</v>
      </c>
      <c r="H1044" s="186">
        <v>384.577</v>
      </c>
      <c r="I1044" s="187"/>
      <c r="L1044" s="183"/>
      <c r="M1044" s="188"/>
      <c r="N1044" s="189"/>
      <c r="O1044" s="189"/>
      <c r="P1044" s="189"/>
      <c r="Q1044" s="189"/>
      <c r="R1044" s="189"/>
      <c r="S1044" s="189"/>
      <c r="T1044" s="190"/>
      <c r="AT1044" s="184" t="s">
        <v>195</v>
      </c>
      <c r="AU1044" s="184" t="s">
        <v>90</v>
      </c>
      <c r="AV1044" s="15" t="s">
        <v>193</v>
      </c>
      <c r="AW1044" s="15" t="s">
        <v>30</v>
      </c>
      <c r="AX1044" s="15" t="s">
        <v>83</v>
      </c>
      <c r="AY1044" s="184" t="s">
        <v>187</v>
      </c>
    </row>
    <row r="1045" spans="1:65" s="2" customFormat="1" ht="44.25" customHeight="1">
      <c r="A1045" s="33"/>
      <c r="B1045" s="152"/>
      <c r="C1045" s="153" t="s">
        <v>1530</v>
      </c>
      <c r="D1045" s="153" t="s">
        <v>189</v>
      </c>
      <c r="E1045" s="154" t="s">
        <v>1531</v>
      </c>
      <c r="F1045" s="155" t="s">
        <v>1532</v>
      </c>
      <c r="G1045" s="156" t="s">
        <v>192</v>
      </c>
      <c r="H1045" s="157">
        <v>384.577</v>
      </c>
      <c r="I1045" s="158"/>
      <c r="J1045" s="157">
        <f>ROUND(I1045*H1045,3)</f>
        <v>0</v>
      </c>
      <c r="K1045" s="159"/>
      <c r="L1045" s="34"/>
      <c r="M1045" s="160" t="s">
        <v>1</v>
      </c>
      <c r="N1045" s="161" t="s">
        <v>41</v>
      </c>
      <c r="O1045" s="62"/>
      <c r="P1045" s="162">
        <f>O1045*H1045</f>
        <v>0</v>
      </c>
      <c r="Q1045" s="162">
        <v>2.3000000000000001E-4</v>
      </c>
      <c r="R1045" s="162">
        <f>Q1045*H1045</f>
        <v>8.8452710000000004E-2</v>
      </c>
      <c r="S1045" s="162">
        <v>0</v>
      </c>
      <c r="T1045" s="163">
        <f>S1045*H1045</f>
        <v>0</v>
      </c>
      <c r="U1045" s="33"/>
      <c r="V1045" s="33"/>
      <c r="W1045" s="33"/>
      <c r="X1045" s="33"/>
      <c r="Y1045" s="33"/>
      <c r="Z1045" s="33"/>
      <c r="AA1045" s="33"/>
      <c r="AB1045" s="33"/>
      <c r="AC1045" s="33"/>
      <c r="AD1045" s="33"/>
      <c r="AE1045" s="33"/>
      <c r="AR1045" s="164" t="s">
        <v>276</v>
      </c>
      <c r="AT1045" s="164" t="s">
        <v>189</v>
      </c>
      <c r="AU1045" s="164" t="s">
        <v>90</v>
      </c>
      <c r="AY1045" s="18" t="s">
        <v>187</v>
      </c>
      <c r="BE1045" s="165">
        <f>IF(N1045="základná",J1045,0)</f>
        <v>0</v>
      </c>
      <c r="BF1045" s="165">
        <f>IF(N1045="znížená",J1045,0)</f>
        <v>0</v>
      </c>
      <c r="BG1045" s="165">
        <f>IF(N1045="zákl. prenesená",J1045,0)</f>
        <v>0</v>
      </c>
      <c r="BH1045" s="165">
        <f>IF(N1045="zníž. prenesená",J1045,0)</f>
        <v>0</v>
      </c>
      <c r="BI1045" s="165">
        <f>IF(N1045="nulová",J1045,0)</f>
        <v>0</v>
      </c>
      <c r="BJ1045" s="18" t="s">
        <v>90</v>
      </c>
      <c r="BK1045" s="166">
        <f>ROUND(I1045*H1045,3)</f>
        <v>0</v>
      </c>
      <c r="BL1045" s="18" t="s">
        <v>276</v>
      </c>
      <c r="BM1045" s="164" t="s">
        <v>1533</v>
      </c>
    </row>
    <row r="1046" spans="1:65" s="14" customFormat="1" ht="11.25">
      <c r="B1046" s="175"/>
      <c r="D1046" s="168" t="s">
        <v>195</v>
      </c>
      <c r="E1046" s="176" t="s">
        <v>1</v>
      </c>
      <c r="F1046" s="177" t="s">
        <v>124</v>
      </c>
      <c r="H1046" s="178">
        <v>384.577</v>
      </c>
      <c r="I1046" s="179"/>
      <c r="L1046" s="175"/>
      <c r="M1046" s="180"/>
      <c r="N1046" s="181"/>
      <c r="O1046" s="181"/>
      <c r="P1046" s="181"/>
      <c r="Q1046" s="181"/>
      <c r="R1046" s="181"/>
      <c r="S1046" s="181"/>
      <c r="T1046" s="182"/>
      <c r="AT1046" s="176" t="s">
        <v>195</v>
      </c>
      <c r="AU1046" s="176" t="s">
        <v>90</v>
      </c>
      <c r="AV1046" s="14" t="s">
        <v>90</v>
      </c>
      <c r="AW1046" s="14" t="s">
        <v>30</v>
      </c>
      <c r="AX1046" s="14" t="s">
        <v>83</v>
      </c>
      <c r="AY1046" s="176" t="s">
        <v>187</v>
      </c>
    </row>
    <row r="1047" spans="1:65" s="2" customFormat="1" ht="24.2" customHeight="1">
      <c r="A1047" s="33"/>
      <c r="B1047" s="152"/>
      <c r="C1047" s="153" t="s">
        <v>1534</v>
      </c>
      <c r="D1047" s="153" t="s">
        <v>189</v>
      </c>
      <c r="E1047" s="154" t="s">
        <v>1535</v>
      </c>
      <c r="F1047" s="155" t="s">
        <v>1536</v>
      </c>
      <c r="G1047" s="156" t="s">
        <v>192</v>
      </c>
      <c r="H1047" s="157">
        <v>156.977</v>
      </c>
      <c r="I1047" s="158"/>
      <c r="J1047" s="157">
        <f>ROUND(I1047*H1047,3)</f>
        <v>0</v>
      </c>
      <c r="K1047" s="159"/>
      <c r="L1047" s="34"/>
      <c r="M1047" s="160" t="s">
        <v>1</v>
      </c>
      <c r="N1047" s="161" t="s">
        <v>41</v>
      </c>
      <c r="O1047" s="62"/>
      <c r="P1047" s="162">
        <f>O1047*H1047</f>
        <v>0</v>
      </c>
      <c r="Q1047" s="162">
        <v>1.25E-3</v>
      </c>
      <c r="R1047" s="162">
        <f>Q1047*H1047</f>
        <v>0.19622125000000001</v>
      </c>
      <c r="S1047" s="162">
        <v>0</v>
      </c>
      <c r="T1047" s="163">
        <f>S1047*H1047</f>
        <v>0</v>
      </c>
      <c r="U1047" s="33"/>
      <c r="V1047" s="33"/>
      <c r="W1047" s="33"/>
      <c r="X1047" s="33"/>
      <c r="Y1047" s="33"/>
      <c r="Z1047" s="33"/>
      <c r="AA1047" s="33"/>
      <c r="AB1047" s="33"/>
      <c r="AC1047" s="33"/>
      <c r="AD1047" s="33"/>
      <c r="AE1047" s="33"/>
      <c r="AR1047" s="164" t="s">
        <v>276</v>
      </c>
      <c r="AT1047" s="164" t="s">
        <v>189</v>
      </c>
      <c r="AU1047" s="164" t="s">
        <v>90</v>
      </c>
      <c r="AY1047" s="18" t="s">
        <v>187</v>
      </c>
      <c r="BE1047" s="165">
        <f>IF(N1047="základná",J1047,0)</f>
        <v>0</v>
      </c>
      <c r="BF1047" s="165">
        <f>IF(N1047="znížená",J1047,0)</f>
        <v>0</v>
      </c>
      <c r="BG1047" s="165">
        <f>IF(N1047="zákl. prenesená",J1047,0)</f>
        <v>0</v>
      </c>
      <c r="BH1047" s="165">
        <f>IF(N1047="zníž. prenesená",J1047,0)</f>
        <v>0</v>
      </c>
      <c r="BI1047" s="165">
        <f>IF(N1047="nulová",J1047,0)</f>
        <v>0</v>
      </c>
      <c r="BJ1047" s="18" t="s">
        <v>90</v>
      </c>
      <c r="BK1047" s="166">
        <f>ROUND(I1047*H1047,3)</f>
        <v>0</v>
      </c>
      <c r="BL1047" s="18" t="s">
        <v>276</v>
      </c>
      <c r="BM1047" s="164" t="s">
        <v>1537</v>
      </c>
    </row>
    <row r="1048" spans="1:65" s="13" customFormat="1" ht="11.25">
      <c r="B1048" s="167"/>
      <c r="D1048" s="168" t="s">
        <v>195</v>
      </c>
      <c r="E1048" s="169" t="s">
        <v>1</v>
      </c>
      <c r="F1048" s="170" t="s">
        <v>1538</v>
      </c>
      <c r="H1048" s="169" t="s">
        <v>1</v>
      </c>
      <c r="I1048" s="171"/>
      <c r="L1048" s="167"/>
      <c r="M1048" s="172"/>
      <c r="N1048" s="173"/>
      <c r="O1048" s="173"/>
      <c r="P1048" s="173"/>
      <c r="Q1048" s="173"/>
      <c r="R1048" s="173"/>
      <c r="S1048" s="173"/>
      <c r="T1048" s="174"/>
      <c r="AT1048" s="169" t="s">
        <v>195</v>
      </c>
      <c r="AU1048" s="169" t="s">
        <v>90</v>
      </c>
      <c r="AV1048" s="13" t="s">
        <v>83</v>
      </c>
      <c r="AW1048" s="13" t="s">
        <v>30</v>
      </c>
      <c r="AX1048" s="13" t="s">
        <v>75</v>
      </c>
      <c r="AY1048" s="169" t="s">
        <v>187</v>
      </c>
    </row>
    <row r="1049" spans="1:65" s="14" customFormat="1" ht="11.25">
      <c r="B1049" s="175"/>
      <c r="D1049" s="168" t="s">
        <v>195</v>
      </c>
      <c r="E1049" s="176" t="s">
        <v>1</v>
      </c>
      <c r="F1049" s="177" t="s">
        <v>770</v>
      </c>
      <c r="H1049" s="178">
        <v>18.443999999999999</v>
      </c>
      <c r="I1049" s="179"/>
      <c r="L1049" s="175"/>
      <c r="M1049" s="180"/>
      <c r="N1049" s="181"/>
      <c r="O1049" s="181"/>
      <c r="P1049" s="181"/>
      <c r="Q1049" s="181"/>
      <c r="R1049" s="181"/>
      <c r="S1049" s="181"/>
      <c r="T1049" s="182"/>
      <c r="AT1049" s="176" t="s">
        <v>195</v>
      </c>
      <c r="AU1049" s="176" t="s">
        <v>90</v>
      </c>
      <c r="AV1049" s="14" t="s">
        <v>90</v>
      </c>
      <c r="AW1049" s="14" t="s">
        <v>30</v>
      </c>
      <c r="AX1049" s="14" t="s">
        <v>75</v>
      </c>
      <c r="AY1049" s="176" t="s">
        <v>187</v>
      </c>
    </row>
    <row r="1050" spans="1:65" s="14" customFormat="1" ht="11.25">
      <c r="B1050" s="175"/>
      <c r="D1050" s="168" t="s">
        <v>195</v>
      </c>
      <c r="E1050" s="176" t="s">
        <v>1</v>
      </c>
      <c r="F1050" s="177" t="s">
        <v>771</v>
      </c>
      <c r="H1050" s="178">
        <v>32.411999999999999</v>
      </c>
      <c r="I1050" s="179"/>
      <c r="L1050" s="175"/>
      <c r="M1050" s="180"/>
      <c r="N1050" s="181"/>
      <c r="O1050" s="181"/>
      <c r="P1050" s="181"/>
      <c r="Q1050" s="181"/>
      <c r="R1050" s="181"/>
      <c r="S1050" s="181"/>
      <c r="T1050" s="182"/>
      <c r="AT1050" s="176" t="s">
        <v>195</v>
      </c>
      <c r="AU1050" s="176" t="s">
        <v>90</v>
      </c>
      <c r="AV1050" s="14" t="s">
        <v>90</v>
      </c>
      <c r="AW1050" s="14" t="s">
        <v>30</v>
      </c>
      <c r="AX1050" s="14" t="s">
        <v>75</v>
      </c>
      <c r="AY1050" s="176" t="s">
        <v>187</v>
      </c>
    </row>
    <row r="1051" spans="1:65" s="14" customFormat="1" ht="11.25">
      <c r="B1051" s="175"/>
      <c r="D1051" s="168" t="s">
        <v>195</v>
      </c>
      <c r="E1051" s="176" t="s">
        <v>1</v>
      </c>
      <c r="F1051" s="177" t="s">
        <v>772</v>
      </c>
      <c r="H1051" s="178">
        <v>40.460999999999999</v>
      </c>
      <c r="I1051" s="179"/>
      <c r="L1051" s="175"/>
      <c r="M1051" s="180"/>
      <c r="N1051" s="181"/>
      <c r="O1051" s="181"/>
      <c r="P1051" s="181"/>
      <c r="Q1051" s="181"/>
      <c r="R1051" s="181"/>
      <c r="S1051" s="181"/>
      <c r="T1051" s="182"/>
      <c r="AT1051" s="176" t="s">
        <v>195</v>
      </c>
      <c r="AU1051" s="176" t="s">
        <v>90</v>
      </c>
      <c r="AV1051" s="14" t="s">
        <v>90</v>
      </c>
      <c r="AW1051" s="14" t="s">
        <v>30</v>
      </c>
      <c r="AX1051" s="14" t="s">
        <v>75</v>
      </c>
      <c r="AY1051" s="176" t="s">
        <v>187</v>
      </c>
    </row>
    <row r="1052" spans="1:65" s="14" customFormat="1" ht="11.25">
      <c r="B1052" s="175"/>
      <c r="D1052" s="168" t="s">
        <v>195</v>
      </c>
      <c r="E1052" s="176" t="s">
        <v>1</v>
      </c>
      <c r="F1052" s="177" t="s">
        <v>773</v>
      </c>
      <c r="H1052" s="178">
        <v>0.52800000000000002</v>
      </c>
      <c r="I1052" s="179"/>
      <c r="L1052" s="175"/>
      <c r="M1052" s="180"/>
      <c r="N1052" s="181"/>
      <c r="O1052" s="181"/>
      <c r="P1052" s="181"/>
      <c r="Q1052" s="181"/>
      <c r="R1052" s="181"/>
      <c r="S1052" s="181"/>
      <c r="T1052" s="182"/>
      <c r="AT1052" s="176" t="s">
        <v>195</v>
      </c>
      <c r="AU1052" s="176" t="s">
        <v>90</v>
      </c>
      <c r="AV1052" s="14" t="s">
        <v>90</v>
      </c>
      <c r="AW1052" s="14" t="s">
        <v>30</v>
      </c>
      <c r="AX1052" s="14" t="s">
        <v>75</v>
      </c>
      <c r="AY1052" s="176" t="s">
        <v>187</v>
      </c>
    </row>
    <row r="1053" spans="1:65" s="14" customFormat="1" ht="11.25">
      <c r="B1053" s="175"/>
      <c r="D1053" s="168" t="s">
        <v>195</v>
      </c>
      <c r="E1053" s="176" t="s">
        <v>1</v>
      </c>
      <c r="F1053" s="177" t="s">
        <v>774</v>
      </c>
      <c r="H1053" s="178">
        <v>52.212000000000003</v>
      </c>
      <c r="I1053" s="179"/>
      <c r="L1053" s="175"/>
      <c r="M1053" s="180"/>
      <c r="N1053" s="181"/>
      <c r="O1053" s="181"/>
      <c r="P1053" s="181"/>
      <c r="Q1053" s="181"/>
      <c r="R1053" s="181"/>
      <c r="S1053" s="181"/>
      <c r="T1053" s="182"/>
      <c r="AT1053" s="176" t="s">
        <v>195</v>
      </c>
      <c r="AU1053" s="176" t="s">
        <v>90</v>
      </c>
      <c r="AV1053" s="14" t="s">
        <v>90</v>
      </c>
      <c r="AW1053" s="14" t="s">
        <v>30</v>
      </c>
      <c r="AX1053" s="14" t="s">
        <v>75</v>
      </c>
      <c r="AY1053" s="176" t="s">
        <v>187</v>
      </c>
    </row>
    <row r="1054" spans="1:65" s="14" customFormat="1" ht="11.25">
      <c r="B1054" s="175"/>
      <c r="D1054" s="168" t="s">
        <v>195</v>
      </c>
      <c r="E1054" s="176" t="s">
        <v>1</v>
      </c>
      <c r="F1054" s="177" t="s">
        <v>775</v>
      </c>
      <c r="H1054" s="178">
        <v>1.056</v>
      </c>
      <c r="I1054" s="179"/>
      <c r="L1054" s="175"/>
      <c r="M1054" s="180"/>
      <c r="N1054" s="181"/>
      <c r="O1054" s="181"/>
      <c r="P1054" s="181"/>
      <c r="Q1054" s="181"/>
      <c r="R1054" s="181"/>
      <c r="S1054" s="181"/>
      <c r="T1054" s="182"/>
      <c r="AT1054" s="176" t="s">
        <v>195</v>
      </c>
      <c r="AU1054" s="176" t="s">
        <v>90</v>
      </c>
      <c r="AV1054" s="14" t="s">
        <v>90</v>
      </c>
      <c r="AW1054" s="14" t="s">
        <v>30</v>
      </c>
      <c r="AX1054" s="14" t="s">
        <v>75</v>
      </c>
      <c r="AY1054" s="176" t="s">
        <v>187</v>
      </c>
    </row>
    <row r="1055" spans="1:65" s="14" customFormat="1" ht="11.25">
      <c r="B1055" s="175"/>
      <c r="D1055" s="168" t="s">
        <v>195</v>
      </c>
      <c r="E1055" s="176" t="s">
        <v>1</v>
      </c>
      <c r="F1055" s="177" t="s">
        <v>776</v>
      </c>
      <c r="H1055" s="178">
        <v>11.324</v>
      </c>
      <c r="I1055" s="179"/>
      <c r="L1055" s="175"/>
      <c r="M1055" s="180"/>
      <c r="N1055" s="181"/>
      <c r="O1055" s="181"/>
      <c r="P1055" s="181"/>
      <c r="Q1055" s="181"/>
      <c r="R1055" s="181"/>
      <c r="S1055" s="181"/>
      <c r="T1055" s="182"/>
      <c r="AT1055" s="176" t="s">
        <v>195</v>
      </c>
      <c r="AU1055" s="176" t="s">
        <v>90</v>
      </c>
      <c r="AV1055" s="14" t="s">
        <v>90</v>
      </c>
      <c r="AW1055" s="14" t="s">
        <v>30</v>
      </c>
      <c r="AX1055" s="14" t="s">
        <v>75</v>
      </c>
      <c r="AY1055" s="176" t="s">
        <v>187</v>
      </c>
    </row>
    <row r="1056" spans="1:65" s="14" customFormat="1" ht="11.25">
      <c r="B1056" s="175"/>
      <c r="D1056" s="168" t="s">
        <v>195</v>
      </c>
      <c r="E1056" s="176" t="s">
        <v>1</v>
      </c>
      <c r="F1056" s="177" t="s">
        <v>777</v>
      </c>
      <c r="H1056" s="178">
        <v>0.54</v>
      </c>
      <c r="I1056" s="179"/>
      <c r="L1056" s="175"/>
      <c r="M1056" s="180"/>
      <c r="N1056" s="181"/>
      <c r="O1056" s="181"/>
      <c r="P1056" s="181"/>
      <c r="Q1056" s="181"/>
      <c r="R1056" s="181"/>
      <c r="S1056" s="181"/>
      <c r="T1056" s="182"/>
      <c r="AT1056" s="176" t="s">
        <v>195</v>
      </c>
      <c r="AU1056" s="176" t="s">
        <v>90</v>
      </c>
      <c r="AV1056" s="14" t="s">
        <v>90</v>
      </c>
      <c r="AW1056" s="14" t="s">
        <v>30</v>
      </c>
      <c r="AX1056" s="14" t="s">
        <v>75</v>
      </c>
      <c r="AY1056" s="176" t="s">
        <v>187</v>
      </c>
    </row>
    <row r="1057" spans="1:65" s="15" customFormat="1" ht="11.25">
      <c r="B1057" s="183"/>
      <c r="D1057" s="168" t="s">
        <v>195</v>
      </c>
      <c r="E1057" s="184" t="s">
        <v>1</v>
      </c>
      <c r="F1057" s="185" t="s">
        <v>231</v>
      </c>
      <c r="H1057" s="186">
        <v>156.977</v>
      </c>
      <c r="I1057" s="187"/>
      <c r="L1057" s="183"/>
      <c r="M1057" s="188"/>
      <c r="N1057" s="189"/>
      <c r="O1057" s="189"/>
      <c r="P1057" s="189"/>
      <c r="Q1057" s="189"/>
      <c r="R1057" s="189"/>
      <c r="S1057" s="189"/>
      <c r="T1057" s="190"/>
      <c r="AT1057" s="184" t="s">
        <v>195</v>
      </c>
      <c r="AU1057" s="184" t="s">
        <v>90</v>
      </c>
      <c r="AV1057" s="15" t="s">
        <v>193</v>
      </c>
      <c r="AW1057" s="15" t="s">
        <v>30</v>
      </c>
      <c r="AX1057" s="15" t="s">
        <v>83</v>
      </c>
      <c r="AY1057" s="184" t="s">
        <v>187</v>
      </c>
    </row>
    <row r="1058" spans="1:65" s="2" customFormat="1" ht="24.2" customHeight="1">
      <c r="A1058" s="33"/>
      <c r="B1058" s="152"/>
      <c r="C1058" s="153" t="s">
        <v>1539</v>
      </c>
      <c r="D1058" s="153" t="s">
        <v>189</v>
      </c>
      <c r="E1058" s="154" t="s">
        <v>1540</v>
      </c>
      <c r="F1058" s="155" t="s">
        <v>1541</v>
      </c>
      <c r="G1058" s="156" t="s">
        <v>192</v>
      </c>
      <c r="H1058" s="157">
        <v>86.62</v>
      </c>
      <c r="I1058" s="158"/>
      <c r="J1058" s="157">
        <f>ROUND(I1058*H1058,3)</f>
        <v>0</v>
      </c>
      <c r="K1058" s="159"/>
      <c r="L1058" s="34"/>
      <c r="M1058" s="160" t="s">
        <v>1</v>
      </c>
      <c r="N1058" s="161" t="s">
        <v>41</v>
      </c>
      <c r="O1058" s="62"/>
      <c r="P1058" s="162">
        <f>O1058*H1058</f>
        <v>0</v>
      </c>
      <c r="Q1058" s="162">
        <v>1.25E-3</v>
      </c>
      <c r="R1058" s="162">
        <f>Q1058*H1058</f>
        <v>0.10827500000000001</v>
      </c>
      <c r="S1058" s="162">
        <v>0</v>
      </c>
      <c r="T1058" s="163">
        <f>S1058*H1058</f>
        <v>0</v>
      </c>
      <c r="U1058" s="33"/>
      <c r="V1058" s="33"/>
      <c r="W1058" s="33"/>
      <c r="X1058" s="33"/>
      <c r="Y1058" s="33"/>
      <c r="Z1058" s="33"/>
      <c r="AA1058" s="33"/>
      <c r="AB1058" s="33"/>
      <c r="AC1058" s="33"/>
      <c r="AD1058" s="33"/>
      <c r="AE1058" s="33"/>
      <c r="AR1058" s="164" t="s">
        <v>276</v>
      </c>
      <c r="AT1058" s="164" t="s">
        <v>189</v>
      </c>
      <c r="AU1058" s="164" t="s">
        <v>90</v>
      </c>
      <c r="AY1058" s="18" t="s">
        <v>187</v>
      </c>
      <c r="BE1058" s="165">
        <f>IF(N1058="základná",J1058,0)</f>
        <v>0</v>
      </c>
      <c r="BF1058" s="165">
        <f>IF(N1058="znížená",J1058,0)</f>
        <v>0</v>
      </c>
      <c r="BG1058" s="165">
        <f>IF(N1058="zákl. prenesená",J1058,0)</f>
        <v>0</v>
      </c>
      <c r="BH1058" s="165">
        <f>IF(N1058="zníž. prenesená",J1058,0)</f>
        <v>0</v>
      </c>
      <c r="BI1058" s="165">
        <f>IF(N1058="nulová",J1058,0)</f>
        <v>0</v>
      </c>
      <c r="BJ1058" s="18" t="s">
        <v>90</v>
      </c>
      <c r="BK1058" s="166">
        <f>ROUND(I1058*H1058,3)</f>
        <v>0</v>
      </c>
      <c r="BL1058" s="18" t="s">
        <v>276</v>
      </c>
      <c r="BM1058" s="164" t="s">
        <v>1542</v>
      </c>
    </row>
    <row r="1059" spans="1:65" s="13" customFormat="1" ht="11.25">
      <c r="B1059" s="167"/>
      <c r="D1059" s="168" t="s">
        <v>195</v>
      </c>
      <c r="E1059" s="169" t="s">
        <v>1</v>
      </c>
      <c r="F1059" s="170" t="s">
        <v>1538</v>
      </c>
      <c r="H1059" s="169" t="s">
        <v>1</v>
      </c>
      <c r="I1059" s="171"/>
      <c r="L1059" s="167"/>
      <c r="M1059" s="172"/>
      <c r="N1059" s="173"/>
      <c r="O1059" s="173"/>
      <c r="P1059" s="173"/>
      <c r="Q1059" s="173"/>
      <c r="R1059" s="173"/>
      <c r="S1059" s="173"/>
      <c r="T1059" s="174"/>
      <c r="AT1059" s="169" t="s">
        <v>195</v>
      </c>
      <c r="AU1059" s="169" t="s">
        <v>90</v>
      </c>
      <c r="AV1059" s="13" t="s">
        <v>83</v>
      </c>
      <c r="AW1059" s="13" t="s">
        <v>30</v>
      </c>
      <c r="AX1059" s="13" t="s">
        <v>75</v>
      </c>
      <c r="AY1059" s="169" t="s">
        <v>187</v>
      </c>
    </row>
    <row r="1060" spans="1:65" s="14" customFormat="1" ht="11.25">
      <c r="B1060" s="175"/>
      <c r="D1060" s="168" t="s">
        <v>195</v>
      </c>
      <c r="E1060" s="176" t="s">
        <v>1</v>
      </c>
      <c r="F1060" s="177" t="s">
        <v>765</v>
      </c>
      <c r="H1060" s="178">
        <v>4.0199999999999996</v>
      </c>
      <c r="I1060" s="179"/>
      <c r="L1060" s="175"/>
      <c r="M1060" s="180"/>
      <c r="N1060" s="181"/>
      <c r="O1060" s="181"/>
      <c r="P1060" s="181"/>
      <c r="Q1060" s="181"/>
      <c r="R1060" s="181"/>
      <c r="S1060" s="181"/>
      <c r="T1060" s="182"/>
      <c r="AT1060" s="176" t="s">
        <v>195</v>
      </c>
      <c r="AU1060" s="176" t="s">
        <v>90</v>
      </c>
      <c r="AV1060" s="14" t="s">
        <v>90</v>
      </c>
      <c r="AW1060" s="14" t="s">
        <v>30</v>
      </c>
      <c r="AX1060" s="14" t="s">
        <v>75</v>
      </c>
      <c r="AY1060" s="176" t="s">
        <v>187</v>
      </c>
    </row>
    <row r="1061" spans="1:65" s="14" customFormat="1" ht="11.25">
      <c r="B1061" s="175"/>
      <c r="D1061" s="168" t="s">
        <v>195</v>
      </c>
      <c r="E1061" s="176" t="s">
        <v>1</v>
      </c>
      <c r="F1061" s="177" t="s">
        <v>390</v>
      </c>
      <c r="H1061" s="178">
        <v>8.99</v>
      </c>
      <c r="I1061" s="179"/>
      <c r="L1061" s="175"/>
      <c r="M1061" s="180"/>
      <c r="N1061" s="181"/>
      <c r="O1061" s="181"/>
      <c r="P1061" s="181"/>
      <c r="Q1061" s="181"/>
      <c r="R1061" s="181"/>
      <c r="S1061" s="181"/>
      <c r="T1061" s="182"/>
      <c r="AT1061" s="176" t="s">
        <v>195</v>
      </c>
      <c r="AU1061" s="176" t="s">
        <v>90</v>
      </c>
      <c r="AV1061" s="14" t="s">
        <v>90</v>
      </c>
      <c r="AW1061" s="14" t="s">
        <v>30</v>
      </c>
      <c r="AX1061" s="14" t="s">
        <v>75</v>
      </c>
      <c r="AY1061" s="176" t="s">
        <v>187</v>
      </c>
    </row>
    <row r="1062" spans="1:65" s="14" customFormat="1" ht="11.25">
      <c r="B1062" s="175"/>
      <c r="D1062" s="168" t="s">
        <v>195</v>
      </c>
      <c r="E1062" s="176" t="s">
        <v>1</v>
      </c>
      <c r="F1062" s="177" t="s">
        <v>391</v>
      </c>
      <c r="H1062" s="178">
        <v>24.91</v>
      </c>
      <c r="I1062" s="179"/>
      <c r="L1062" s="175"/>
      <c r="M1062" s="180"/>
      <c r="N1062" s="181"/>
      <c r="O1062" s="181"/>
      <c r="P1062" s="181"/>
      <c r="Q1062" s="181"/>
      <c r="R1062" s="181"/>
      <c r="S1062" s="181"/>
      <c r="T1062" s="182"/>
      <c r="AT1062" s="176" t="s">
        <v>195</v>
      </c>
      <c r="AU1062" s="176" t="s">
        <v>90</v>
      </c>
      <c r="AV1062" s="14" t="s">
        <v>90</v>
      </c>
      <c r="AW1062" s="14" t="s">
        <v>30</v>
      </c>
      <c r="AX1062" s="14" t="s">
        <v>75</v>
      </c>
      <c r="AY1062" s="176" t="s">
        <v>187</v>
      </c>
    </row>
    <row r="1063" spans="1:65" s="14" customFormat="1" ht="11.25">
      <c r="B1063" s="175"/>
      <c r="D1063" s="168" t="s">
        <v>195</v>
      </c>
      <c r="E1063" s="176" t="s">
        <v>1</v>
      </c>
      <c r="F1063" s="177" t="s">
        <v>392</v>
      </c>
      <c r="H1063" s="178">
        <v>10.199999999999999</v>
      </c>
      <c r="I1063" s="179"/>
      <c r="L1063" s="175"/>
      <c r="M1063" s="180"/>
      <c r="N1063" s="181"/>
      <c r="O1063" s="181"/>
      <c r="P1063" s="181"/>
      <c r="Q1063" s="181"/>
      <c r="R1063" s="181"/>
      <c r="S1063" s="181"/>
      <c r="T1063" s="182"/>
      <c r="AT1063" s="176" t="s">
        <v>195</v>
      </c>
      <c r="AU1063" s="176" t="s">
        <v>90</v>
      </c>
      <c r="AV1063" s="14" t="s">
        <v>90</v>
      </c>
      <c r="AW1063" s="14" t="s">
        <v>30</v>
      </c>
      <c r="AX1063" s="14" t="s">
        <v>75</v>
      </c>
      <c r="AY1063" s="176" t="s">
        <v>187</v>
      </c>
    </row>
    <row r="1064" spans="1:65" s="14" customFormat="1" ht="11.25">
      <c r="B1064" s="175"/>
      <c r="D1064" s="168" t="s">
        <v>195</v>
      </c>
      <c r="E1064" s="176" t="s">
        <v>1</v>
      </c>
      <c r="F1064" s="177" t="s">
        <v>393</v>
      </c>
      <c r="H1064" s="178">
        <v>38.5</v>
      </c>
      <c r="I1064" s="179"/>
      <c r="L1064" s="175"/>
      <c r="M1064" s="180"/>
      <c r="N1064" s="181"/>
      <c r="O1064" s="181"/>
      <c r="P1064" s="181"/>
      <c r="Q1064" s="181"/>
      <c r="R1064" s="181"/>
      <c r="S1064" s="181"/>
      <c r="T1064" s="182"/>
      <c r="AT1064" s="176" t="s">
        <v>195</v>
      </c>
      <c r="AU1064" s="176" t="s">
        <v>90</v>
      </c>
      <c r="AV1064" s="14" t="s">
        <v>90</v>
      </c>
      <c r="AW1064" s="14" t="s">
        <v>30</v>
      </c>
      <c r="AX1064" s="14" t="s">
        <v>75</v>
      </c>
      <c r="AY1064" s="176" t="s">
        <v>187</v>
      </c>
    </row>
    <row r="1065" spans="1:65" s="15" customFormat="1" ht="11.25">
      <c r="B1065" s="183"/>
      <c r="D1065" s="168" t="s">
        <v>195</v>
      </c>
      <c r="E1065" s="184" t="s">
        <v>1</v>
      </c>
      <c r="F1065" s="185" t="s">
        <v>231</v>
      </c>
      <c r="H1065" s="186">
        <v>86.62</v>
      </c>
      <c r="I1065" s="187"/>
      <c r="L1065" s="183"/>
      <c r="M1065" s="188"/>
      <c r="N1065" s="189"/>
      <c r="O1065" s="189"/>
      <c r="P1065" s="189"/>
      <c r="Q1065" s="189"/>
      <c r="R1065" s="189"/>
      <c r="S1065" s="189"/>
      <c r="T1065" s="190"/>
      <c r="AT1065" s="184" t="s">
        <v>195</v>
      </c>
      <c r="AU1065" s="184" t="s">
        <v>90</v>
      </c>
      <c r="AV1065" s="15" t="s">
        <v>193</v>
      </c>
      <c r="AW1065" s="15" t="s">
        <v>30</v>
      </c>
      <c r="AX1065" s="15" t="s">
        <v>83</v>
      </c>
      <c r="AY1065" s="184" t="s">
        <v>187</v>
      </c>
    </row>
    <row r="1066" spans="1:65" s="12" customFormat="1" ht="25.9" customHeight="1">
      <c r="B1066" s="139"/>
      <c r="D1066" s="140" t="s">
        <v>74</v>
      </c>
      <c r="E1066" s="141" t="s">
        <v>529</v>
      </c>
      <c r="F1066" s="141" t="s">
        <v>1543</v>
      </c>
      <c r="I1066" s="142"/>
      <c r="J1066" s="143">
        <f>BK1066</f>
        <v>0</v>
      </c>
      <c r="L1066" s="139"/>
      <c r="M1066" s="144"/>
      <c r="N1066" s="145"/>
      <c r="O1066" s="145"/>
      <c r="P1066" s="146">
        <f>P1067</f>
        <v>0</v>
      </c>
      <c r="Q1066" s="145"/>
      <c r="R1066" s="146">
        <f>R1067</f>
        <v>0</v>
      </c>
      <c r="S1066" s="145"/>
      <c r="T1066" s="147">
        <f>T1067</f>
        <v>0</v>
      </c>
      <c r="AR1066" s="140" t="s">
        <v>201</v>
      </c>
      <c r="AT1066" s="148" t="s">
        <v>74</v>
      </c>
      <c r="AU1066" s="148" t="s">
        <v>75</v>
      </c>
      <c r="AY1066" s="140" t="s">
        <v>187</v>
      </c>
      <c r="BK1066" s="149">
        <f>BK1067</f>
        <v>0</v>
      </c>
    </row>
    <row r="1067" spans="1:65" s="12" customFormat="1" ht="22.9" customHeight="1">
      <c r="B1067" s="139"/>
      <c r="D1067" s="140" t="s">
        <v>74</v>
      </c>
      <c r="E1067" s="150" t="s">
        <v>1544</v>
      </c>
      <c r="F1067" s="150" t="s">
        <v>1545</v>
      </c>
      <c r="I1067" s="142"/>
      <c r="J1067" s="151">
        <f>BK1067</f>
        <v>0</v>
      </c>
      <c r="L1067" s="139"/>
      <c r="M1067" s="144"/>
      <c r="N1067" s="145"/>
      <c r="O1067" s="145"/>
      <c r="P1067" s="146">
        <f>SUM(P1068:P1069)</f>
        <v>0</v>
      </c>
      <c r="Q1067" s="145"/>
      <c r="R1067" s="146">
        <f>SUM(R1068:R1069)</f>
        <v>0</v>
      </c>
      <c r="S1067" s="145"/>
      <c r="T1067" s="147">
        <f>SUM(T1068:T1069)</f>
        <v>0</v>
      </c>
      <c r="AR1067" s="140" t="s">
        <v>201</v>
      </c>
      <c r="AT1067" s="148" t="s">
        <v>74</v>
      </c>
      <c r="AU1067" s="148" t="s">
        <v>83</v>
      </c>
      <c r="AY1067" s="140" t="s">
        <v>187</v>
      </c>
      <c r="BK1067" s="149">
        <f>SUM(BK1068:BK1069)</f>
        <v>0</v>
      </c>
    </row>
    <row r="1068" spans="1:65" s="2" customFormat="1" ht="37.9" customHeight="1">
      <c r="A1068" s="33"/>
      <c r="B1068" s="152"/>
      <c r="C1068" s="153" t="s">
        <v>1546</v>
      </c>
      <c r="D1068" s="153" t="s">
        <v>189</v>
      </c>
      <c r="E1068" s="154" t="s">
        <v>1547</v>
      </c>
      <c r="F1068" s="155" t="s">
        <v>1548</v>
      </c>
      <c r="G1068" s="156" t="s">
        <v>1549</v>
      </c>
      <c r="H1068" s="157">
        <v>1</v>
      </c>
      <c r="I1068" s="158"/>
      <c r="J1068" s="157">
        <f>ROUND(I1068*H1068,3)</f>
        <v>0</v>
      </c>
      <c r="K1068" s="159"/>
      <c r="L1068" s="34"/>
      <c r="M1068" s="160" t="s">
        <v>1</v>
      </c>
      <c r="N1068" s="161" t="s">
        <v>41</v>
      </c>
      <c r="O1068" s="62"/>
      <c r="P1068" s="162">
        <f>O1068*H1068</f>
        <v>0</v>
      </c>
      <c r="Q1068" s="162">
        <v>0</v>
      </c>
      <c r="R1068" s="162">
        <f>Q1068*H1068</f>
        <v>0</v>
      </c>
      <c r="S1068" s="162">
        <v>0</v>
      </c>
      <c r="T1068" s="163">
        <f>S1068*H1068</f>
        <v>0</v>
      </c>
      <c r="U1068" s="33"/>
      <c r="V1068" s="33"/>
      <c r="W1068" s="33"/>
      <c r="X1068" s="33"/>
      <c r="Y1068" s="33"/>
      <c r="Z1068" s="33"/>
      <c r="AA1068" s="33"/>
      <c r="AB1068" s="33"/>
      <c r="AC1068" s="33"/>
      <c r="AD1068" s="33"/>
      <c r="AE1068" s="33"/>
      <c r="AR1068" s="164" t="s">
        <v>686</v>
      </c>
      <c r="AT1068" s="164" t="s">
        <v>189</v>
      </c>
      <c r="AU1068" s="164" t="s">
        <v>90</v>
      </c>
      <c r="AY1068" s="18" t="s">
        <v>187</v>
      </c>
      <c r="BE1068" s="165">
        <f>IF(N1068="základná",J1068,0)</f>
        <v>0</v>
      </c>
      <c r="BF1068" s="165">
        <f>IF(N1068="znížená",J1068,0)</f>
        <v>0</v>
      </c>
      <c r="BG1068" s="165">
        <f>IF(N1068="zákl. prenesená",J1068,0)</f>
        <v>0</v>
      </c>
      <c r="BH1068" s="165">
        <f>IF(N1068="zníž. prenesená",J1068,0)</f>
        <v>0</v>
      </c>
      <c r="BI1068" s="165">
        <f>IF(N1068="nulová",J1068,0)</f>
        <v>0</v>
      </c>
      <c r="BJ1068" s="18" t="s">
        <v>90</v>
      </c>
      <c r="BK1068" s="166">
        <f>ROUND(I1068*H1068,3)</f>
        <v>0</v>
      </c>
      <c r="BL1068" s="18" t="s">
        <v>686</v>
      </c>
      <c r="BM1068" s="164" t="s">
        <v>1550</v>
      </c>
    </row>
    <row r="1069" spans="1:65" s="14" customFormat="1" ht="11.25">
      <c r="B1069" s="175"/>
      <c r="D1069" s="168" t="s">
        <v>195</v>
      </c>
      <c r="E1069" s="176" t="s">
        <v>1</v>
      </c>
      <c r="F1069" s="177" t="s">
        <v>83</v>
      </c>
      <c r="H1069" s="178">
        <v>1</v>
      </c>
      <c r="I1069" s="179"/>
      <c r="L1069" s="175"/>
      <c r="M1069" s="180"/>
      <c r="N1069" s="181"/>
      <c r="O1069" s="181"/>
      <c r="P1069" s="181"/>
      <c r="Q1069" s="181"/>
      <c r="R1069" s="181"/>
      <c r="S1069" s="181"/>
      <c r="T1069" s="182"/>
      <c r="AT1069" s="176" t="s">
        <v>195</v>
      </c>
      <c r="AU1069" s="176" t="s">
        <v>90</v>
      </c>
      <c r="AV1069" s="14" t="s">
        <v>90</v>
      </c>
      <c r="AW1069" s="14" t="s">
        <v>30</v>
      </c>
      <c r="AX1069" s="14" t="s">
        <v>83</v>
      </c>
      <c r="AY1069" s="176" t="s">
        <v>187</v>
      </c>
    </row>
    <row r="1070" spans="1:65" s="12" customFormat="1" ht="25.9" customHeight="1">
      <c r="B1070" s="139"/>
      <c r="D1070" s="140" t="s">
        <v>74</v>
      </c>
      <c r="E1070" s="141" t="s">
        <v>1551</v>
      </c>
      <c r="F1070" s="141" t="s">
        <v>1552</v>
      </c>
      <c r="I1070" s="142"/>
      <c r="J1070" s="143">
        <f>BK1070</f>
        <v>0</v>
      </c>
      <c r="L1070" s="139"/>
      <c r="M1070" s="144"/>
      <c r="N1070" s="145"/>
      <c r="O1070" s="145"/>
      <c r="P1070" s="146">
        <f>SUM(P1071:P1074)</f>
        <v>0</v>
      </c>
      <c r="Q1070" s="145"/>
      <c r="R1070" s="146">
        <f>SUM(R1071:R1074)</f>
        <v>0</v>
      </c>
      <c r="S1070" s="145"/>
      <c r="T1070" s="147">
        <f>SUM(T1071:T1074)</f>
        <v>0</v>
      </c>
      <c r="AR1070" s="140" t="s">
        <v>193</v>
      </c>
      <c r="AT1070" s="148" t="s">
        <v>74</v>
      </c>
      <c r="AU1070" s="148" t="s">
        <v>75</v>
      </c>
      <c r="AY1070" s="140" t="s">
        <v>187</v>
      </c>
      <c r="BK1070" s="149">
        <f>SUM(BK1071:BK1074)</f>
        <v>0</v>
      </c>
    </row>
    <row r="1071" spans="1:65" s="2" customFormat="1" ht="33" customHeight="1">
      <c r="A1071" s="33"/>
      <c r="B1071" s="152"/>
      <c r="C1071" s="153" t="s">
        <v>1553</v>
      </c>
      <c r="D1071" s="153" t="s">
        <v>189</v>
      </c>
      <c r="E1071" s="154" t="s">
        <v>1554</v>
      </c>
      <c r="F1071" s="155" t="s">
        <v>1555</v>
      </c>
      <c r="G1071" s="156" t="s">
        <v>1556</v>
      </c>
      <c r="H1071" s="157">
        <v>60</v>
      </c>
      <c r="I1071" s="158"/>
      <c r="J1071" s="157">
        <f>ROUND(I1071*H1071,3)</f>
        <v>0</v>
      </c>
      <c r="K1071" s="159"/>
      <c r="L1071" s="34"/>
      <c r="M1071" s="160" t="s">
        <v>1</v>
      </c>
      <c r="N1071" s="161" t="s">
        <v>41</v>
      </c>
      <c r="O1071" s="62"/>
      <c r="P1071" s="162">
        <f>O1071*H1071</f>
        <v>0</v>
      </c>
      <c r="Q1071" s="162">
        <v>0</v>
      </c>
      <c r="R1071" s="162">
        <f>Q1071*H1071</f>
        <v>0</v>
      </c>
      <c r="S1071" s="162">
        <v>0</v>
      </c>
      <c r="T1071" s="163">
        <f>S1071*H1071</f>
        <v>0</v>
      </c>
      <c r="U1071" s="33"/>
      <c r="V1071" s="33"/>
      <c r="W1071" s="33"/>
      <c r="X1071" s="33"/>
      <c r="Y1071" s="33"/>
      <c r="Z1071" s="33"/>
      <c r="AA1071" s="33"/>
      <c r="AB1071" s="33"/>
      <c r="AC1071" s="33"/>
      <c r="AD1071" s="33"/>
      <c r="AE1071" s="33"/>
      <c r="AR1071" s="164" t="s">
        <v>1557</v>
      </c>
      <c r="AT1071" s="164" t="s">
        <v>189</v>
      </c>
      <c r="AU1071" s="164" t="s">
        <v>83</v>
      </c>
      <c r="AY1071" s="18" t="s">
        <v>187</v>
      </c>
      <c r="BE1071" s="165">
        <f>IF(N1071="základná",J1071,0)</f>
        <v>0</v>
      </c>
      <c r="BF1071" s="165">
        <f>IF(N1071="znížená",J1071,0)</f>
        <v>0</v>
      </c>
      <c r="BG1071" s="165">
        <f>IF(N1071="zákl. prenesená",J1071,0)</f>
        <v>0</v>
      </c>
      <c r="BH1071" s="165">
        <f>IF(N1071="zníž. prenesená",J1071,0)</f>
        <v>0</v>
      </c>
      <c r="BI1071" s="165">
        <f>IF(N1071="nulová",J1071,0)</f>
        <v>0</v>
      </c>
      <c r="BJ1071" s="18" t="s">
        <v>90</v>
      </c>
      <c r="BK1071" s="166">
        <f>ROUND(I1071*H1071,3)</f>
        <v>0</v>
      </c>
      <c r="BL1071" s="18" t="s">
        <v>1557</v>
      </c>
      <c r="BM1071" s="164" t="s">
        <v>1558</v>
      </c>
    </row>
    <row r="1072" spans="1:65" s="14" customFormat="1" ht="11.25">
      <c r="B1072" s="175"/>
      <c r="D1072" s="168" t="s">
        <v>195</v>
      </c>
      <c r="E1072" s="176" t="s">
        <v>1</v>
      </c>
      <c r="F1072" s="177" t="s">
        <v>1559</v>
      </c>
      <c r="H1072" s="178">
        <v>20</v>
      </c>
      <c r="I1072" s="179"/>
      <c r="L1072" s="175"/>
      <c r="M1072" s="180"/>
      <c r="N1072" s="181"/>
      <c r="O1072" s="181"/>
      <c r="P1072" s="181"/>
      <c r="Q1072" s="181"/>
      <c r="R1072" s="181"/>
      <c r="S1072" s="181"/>
      <c r="T1072" s="182"/>
      <c r="AT1072" s="176" t="s">
        <v>195</v>
      </c>
      <c r="AU1072" s="176" t="s">
        <v>83</v>
      </c>
      <c r="AV1072" s="14" t="s">
        <v>90</v>
      </c>
      <c r="AW1072" s="14" t="s">
        <v>30</v>
      </c>
      <c r="AX1072" s="14" t="s">
        <v>75</v>
      </c>
      <c r="AY1072" s="176" t="s">
        <v>187</v>
      </c>
    </row>
    <row r="1073" spans="1:65" s="14" customFormat="1" ht="11.25">
      <c r="B1073" s="175"/>
      <c r="D1073" s="168" t="s">
        <v>195</v>
      </c>
      <c r="E1073" s="176" t="s">
        <v>1</v>
      </c>
      <c r="F1073" s="177" t="s">
        <v>1560</v>
      </c>
      <c r="H1073" s="178">
        <v>40</v>
      </c>
      <c r="I1073" s="179"/>
      <c r="L1073" s="175"/>
      <c r="M1073" s="180"/>
      <c r="N1073" s="181"/>
      <c r="O1073" s="181"/>
      <c r="P1073" s="181"/>
      <c r="Q1073" s="181"/>
      <c r="R1073" s="181"/>
      <c r="S1073" s="181"/>
      <c r="T1073" s="182"/>
      <c r="AT1073" s="176" t="s">
        <v>195</v>
      </c>
      <c r="AU1073" s="176" t="s">
        <v>83</v>
      </c>
      <c r="AV1073" s="14" t="s">
        <v>90</v>
      </c>
      <c r="AW1073" s="14" t="s">
        <v>30</v>
      </c>
      <c r="AX1073" s="14" t="s">
        <v>75</v>
      </c>
      <c r="AY1073" s="176" t="s">
        <v>187</v>
      </c>
    </row>
    <row r="1074" spans="1:65" s="15" customFormat="1" ht="11.25">
      <c r="B1074" s="183"/>
      <c r="D1074" s="168" t="s">
        <v>195</v>
      </c>
      <c r="E1074" s="184" t="s">
        <v>1</v>
      </c>
      <c r="F1074" s="185" t="s">
        <v>231</v>
      </c>
      <c r="H1074" s="186">
        <v>60</v>
      </c>
      <c r="I1074" s="187"/>
      <c r="L1074" s="183"/>
      <c r="M1074" s="188"/>
      <c r="N1074" s="189"/>
      <c r="O1074" s="189"/>
      <c r="P1074" s="189"/>
      <c r="Q1074" s="189"/>
      <c r="R1074" s="189"/>
      <c r="S1074" s="189"/>
      <c r="T1074" s="190"/>
      <c r="AT1074" s="184" t="s">
        <v>195</v>
      </c>
      <c r="AU1074" s="184" t="s">
        <v>83</v>
      </c>
      <c r="AV1074" s="15" t="s">
        <v>193</v>
      </c>
      <c r="AW1074" s="15" t="s">
        <v>30</v>
      </c>
      <c r="AX1074" s="15" t="s">
        <v>83</v>
      </c>
      <c r="AY1074" s="184" t="s">
        <v>187</v>
      </c>
    </row>
    <row r="1075" spans="1:65" s="12" customFormat="1" ht="25.9" customHeight="1">
      <c r="B1075" s="139"/>
      <c r="D1075" s="140" t="s">
        <v>74</v>
      </c>
      <c r="E1075" s="141" t="s">
        <v>1561</v>
      </c>
      <c r="F1075" s="141" t="s">
        <v>1562</v>
      </c>
      <c r="I1075" s="142"/>
      <c r="J1075" s="143">
        <f>BK1075</f>
        <v>0</v>
      </c>
      <c r="L1075" s="139"/>
      <c r="M1075" s="144"/>
      <c r="N1075" s="145"/>
      <c r="O1075" s="145"/>
      <c r="P1075" s="146">
        <f>P1076</f>
        <v>0</v>
      </c>
      <c r="Q1075" s="145"/>
      <c r="R1075" s="146">
        <f>R1076</f>
        <v>0</v>
      </c>
      <c r="S1075" s="145"/>
      <c r="T1075" s="147">
        <f>T1076</f>
        <v>0</v>
      </c>
      <c r="AR1075" s="140" t="s">
        <v>212</v>
      </c>
      <c r="AT1075" s="148" t="s">
        <v>74</v>
      </c>
      <c r="AU1075" s="148" t="s">
        <v>75</v>
      </c>
      <c r="AY1075" s="140" t="s">
        <v>187</v>
      </c>
      <c r="BK1075" s="149">
        <f>BK1076</f>
        <v>0</v>
      </c>
    </row>
    <row r="1076" spans="1:65" s="12" customFormat="1" ht="22.9" customHeight="1">
      <c r="B1076" s="139"/>
      <c r="D1076" s="140" t="s">
        <v>74</v>
      </c>
      <c r="E1076" s="150" t="s">
        <v>1563</v>
      </c>
      <c r="F1076" s="150" t="s">
        <v>1564</v>
      </c>
      <c r="I1076" s="142"/>
      <c r="J1076" s="151">
        <f>BK1076</f>
        <v>0</v>
      </c>
      <c r="L1076" s="139"/>
      <c r="M1076" s="144"/>
      <c r="N1076" s="145"/>
      <c r="O1076" s="145"/>
      <c r="P1076" s="146">
        <f>P1077</f>
        <v>0</v>
      </c>
      <c r="Q1076" s="145"/>
      <c r="R1076" s="146">
        <f>R1077</f>
        <v>0</v>
      </c>
      <c r="S1076" s="145"/>
      <c r="T1076" s="147">
        <f>T1077</f>
        <v>0</v>
      </c>
      <c r="AR1076" s="140" t="s">
        <v>212</v>
      </c>
      <c r="AT1076" s="148" t="s">
        <v>74</v>
      </c>
      <c r="AU1076" s="148" t="s">
        <v>83</v>
      </c>
      <c r="AY1076" s="140" t="s">
        <v>187</v>
      </c>
      <c r="BK1076" s="149">
        <f>BK1077</f>
        <v>0</v>
      </c>
    </row>
    <row r="1077" spans="1:65" s="2" customFormat="1" ht="16.5" customHeight="1">
      <c r="A1077" s="33"/>
      <c r="B1077" s="152"/>
      <c r="C1077" s="153" t="s">
        <v>1565</v>
      </c>
      <c r="D1077" s="153" t="s">
        <v>189</v>
      </c>
      <c r="E1077" s="154" t="s">
        <v>1566</v>
      </c>
      <c r="F1077" s="155" t="s">
        <v>1567</v>
      </c>
      <c r="G1077" s="156" t="s">
        <v>887</v>
      </c>
      <c r="H1077" s="158"/>
      <c r="I1077" s="158"/>
      <c r="J1077" s="157">
        <f>ROUND(I1077*H1077,3)</f>
        <v>0</v>
      </c>
      <c r="K1077" s="159"/>
      <c r="L1077" s="34"/>
      <c r="M1077" s="209" t="s">
        <v>1</v>
      </c>
      <c r="N1077" s="210" t="s">
        <v>41</v>
      </c>
      <c r="O1077" s="211"/>
      <c r="P1077" s="212">
        <f>O1077*H1077</f>
        <v>0</v>
      </c>
      <c r="Q1077" s="212">
        <v>0</v>
      </c>
      <c r="R1077" s="212">
        <f>Q1077*H1077</f>
        <v>0</v>
      </c>
      <c r="S1077" s="212">
        <v>0</v>
      </c>
      <c r="T1077" s="213">
        <f>S1077*H1077</f>
        <v>0</v>
      </c>
      <c r="U1077" s="33"/>
      <c r="V1077" s="33"/>
      <c r="W1077" s="33"/>
      <c r="X1077" s="33"/>
      <c r="Y1077" s="33"/>
      <c r="Z1077" s="33"/>
      <c r="AA1077" s="33"/>
      <c r="AB1077" s="33"/>
      <c r="AC1077" s="33"/>
      <c r="AD1077" s="33"/>
      <c r="AE1077" s="33"/>
      <c r="AR1077" s="164" t="s">
        <v>1568</v>
      </c>
      <c r="AT1077" s="164" t="s">
        <v>189</v>
      </c>
      <c r="AU1077" s="164" t="s">
        <v>90</v>
      </c>
      <c r="AY1077" s="18" t="s">
        <v>187</v>
      </c>
      <c r="BE1077" s="165">
        <f>IF(N1077="základná",J1077,0)</f>
        <v>0</v>
      </c>
      <c r="BF1077" s="165">
        <f>IF(N1077="znížená",J1077,0)</f>
        <v>0</v>
      </c>
      <c r="BG1077" s="165">
        <f>IF(N1077="zákl. prenesená",J1077,0)</f>
        <v>0</v>
      </c>
      <c r="BH1077" s="165">
        <f>IF(N1077="zníž. prenesená",J1077,0)</f>
        <v>0</v>
      </c>
      <c r="BI1077" s="165">
        <f>IF(N1077="nulová",J1077,0)</f>
        <v>0</v>
      </c>
      <c r="BJ1077" s="18" t="s">
        <v>90</v>
      </c>
      <c r="BK1077" s="166">
        <f>ROUND(I1077*H1077,3)</f>
        <v>0</v>
      </c>
      <c r="BL1077" s="18" t="s">
        <v>1568</v>
      </c>
      <c r="BM1077" s="164" t="s">
        <v>1569</v>
      </c>
    </row>
    <row r="1078" spans="1:65" s="2" customFormat="1" ht="6.95" customHeight="1">
      <c r="A1078" s="33"/>
      <c r="B1078" s="51"/>
      <c r="C1078" s="52"/>
      <c r="D1078" s="52"/>
      <c r="E1078" s="52"/>
      <c r="F1078" s="52"/>
      <c r="G1078" s="52"/>
      <c r="H1078" s="52"/>
      <c r="I1078" s="52"/>
      <c r="J1078" s="52"/>
      <c r="K1078" s="52"/>
      <c r="L1078" s="34"/>
      <c r="M1078" s="33"/>
      <c r="O1078" s="33"/>
      <c r="P1078" s="33"/>
      <c r="Q1078" s="33"/>
      <c r="R1078" s="33"/>
      <c r="S1078" s="33"/>
      <c r="T1078" s="33"/>
      <c r="U1078" s="33"/>
      <c r="V1078" s="33"/>
      <c r="W1078" s="33"/>
      <c r="X1078" s="33"/>
      <c r="Y1078" s="33"/>
      <c r="Z1078" s="33"/>
      <c r="AA1078" s="33"/>
      <c r="AB1078" s="33"/>
      <c r="AC1078" s="33"/>
      <c r="AD1078" s="33"/>
      <c r="AE1078" s="33"/>
    </row>
  </sheetData>
  <autoFilter ref="C143:K1077"/>
  <mergeCells count="9">
    <mergeCell ref="E87:H87"/>
    <mergeCell ref="E134:H134"/>
    <mergeCell ref="E136:H13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1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5" t="s">
        <v>5</v>
      </c>
      <c r="M2" s="218"/>
      <c r="N2" s="218"/>
      <c r="O2" s="218"/>
      <c r="P2" s="218"/>
      <c r="Q2" s="218"/>
      <c r="R2" s="218"/>
      <c r="S2" s="218"/>
      <c r="T2" s="218"/>
      <c r="U2" s="218"/>
      <c r="V2" s="218"/>
      <c r="AT2" s="18" t="s">
        <v>87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93</v>
      </c>
      <c r="L4" s="21"/>
      <c r="M4" s="98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56" t="str">
        <f>'Rekapitulácia stavby'!K6</f>
        <v>Tepelná ochrana, obnova a výmena strechy bytového domu</v>
      </c>
      <c r="F7" s="257"/>
      <c r="G7" s="257"/>
      <c r="H7" s="257"/>
      <c r="L7" s="21"/>
    </row>
    <row r="8" spans="1:46" s="2" customFormat="1" ht="12" customHeight="1">
      <c r="A8" s="33"/>
      <c r="B8" s="34"/>
      <c r="C8" s="33"/>
      <c r="D8" s="28" t="s">
        <v>102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36" t="s">
        <v>1570</v>
      </c>
      <c r="F9" s="258"/>
      <c r="G9" s="258"/>
      <c r="H9" s="258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9" t="str">
        <f>'Rekapitulácia stavby'!AN8</f>
        <v>13. 7. 2021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28" t="s">
        <v>25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59" t="str">
        <f>'Rekapitulácia stavby'!E14</f>
        <v>Vyplň údaj</v>
      </c>
      <c r="F18" s="217"/>
      <c r="G18" s="217"/>
      <c r="H18" s="217"/>
      <c r="I18" s="28" t="s">
        <v>25</v>
      </c>
      <c r="J18" s="29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28" t="s">
        <v>25</v>
      </c>
      <c r="J21" s="26" t="s">
        <v>1</v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28" t="s">
        <v>23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1571</v>
      </c>
      <c r="F24" s="33"/>
      <c r="G24" s="33"/>
      <c r="H24" s="33"/>
      <c r="I24" s="28" t="s">
        <v>25</v>
      </c>
      <c r="J24" s="26" t="s">
        <v>1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34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9"/>
      <c r="B27" s="100"/>
      <c r="C27" s="99"/>
      <c r="D27" s="99"/>
      <c r="E27" s="222" t="s">
        <v>1</v>
      </c>
      <c r="F27" s="222"/>
      <c r="G27" s="222"/>
      <c r="H27" s="222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2" t="s">
        <v>35</v>
      </c>
      <c r="E30" s="33"/>
      <c r="F30" s="33"/>
      <c r="G30" s="33"/>
      <c r="H30" s="33"/>
      <c r="I30" s="33"/>
      <c r="J30" s="75">
        <f>ROUND(J122, 2)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3" t="s">
        <v>39</v>
      </c>
      <c r="E33" s="39" t="s">
        <v>40</v>
      </c>
      <c r="F33" s="104">
        <f>ROUND((SUM(BE122:BE160)),  2)</f>
        <v>0</v>
      </c>
      <c r="G33" s="105"/>
      <c r="H33" s="105"/>
      <c r="I33" s="106">
        <v>0.2</v>
      </c>
      <c r="J33" s="104">
        <f>ROUND(((SUM(BE122:BE160))*I33),  2)</f>
        <v>0</v>
      </c>
      <c r="K33" s="33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9" t="s">
        <v>41</v>
      </c>
      <c r="F34" s="104">
        <f>ROUND((SUM(BF122:BF160)),  2)</f>
        <v>0</v>
      </c>
      <c r="G34" s="105"/>
      <c r="H34" s="105"/>
      <c r="I34" s="106">
        <v>0.2</v>
      </c>
      <c r="J34" s="104">
        <f>ROUND(((SUM(BF122:BF160))*I34), 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7">
        <f>ROUND((SUM(BG122:BG160)),  2)</f>
        <v>0</v>
      </c>
      <c r="G35" s="33"/>
      <c r="H35" s="33"/>
      <c r="I35" s="108">
        <v>0.2</v>
      </c>
      <c r="J35" s="107">
        <f>0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7">
        <f>ROUND((SUM(BH122:BH160)),  2)</f>
        <v>0</v>
      </c>
      <c r="G36" s="33"/>
      <c r="H36" s="33"/>
      <c r="I36" s="108">
        <v>0.2</v>
      </c>
      <c r="J36" s="107">
        <f>0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39" t="s">
        <v>44</v>
      </c>
      <c r="F37" s="104">
        <f>ROUND((SUM(BI122:BI160)),  2)</f>
        <v>0</v>
      </c>
      <c r="G37" s="105"/>
      <c r="H37" s="105"/>
      <c r="I37" s="106">
        <v>0</v>
      </c>
      <c r="J37" s="104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9"/>
      <c r="D39" s="110" t="s">
        <v>45</v>
      </c>
      <c r="E39" s="64"/>
      <c r="F39" s="64"/>
      <c r="G39" s="111" t="s">
        <v>46</v>
      </c>
      <c r="H39" s="112" t="s">
        <v>47</v>
      </c>
      <c r="I39" s="64"/>
      <c r="J39" s="113">
        <f>SUM(J30:J37)</f>
        <v>0</v>
      </c>
      <c r="K39" s="114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5" t="s">
        <v>51</v>
      </c>
      <c r="G61" s="49" t="s">
        <v>50</v>
      </c>
      <c r="H61" s="36"/>
      <c r="I61" s="36"/>
      <c r="J61" s="116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5" t="s">
        <v>51</v>
      </c>
      <c r="G76" s="49" t="s">
        <v>50</v>
      </c>
      <c r="H76" s="36"/>
      <c r="I76" s="36"/>
      <c r="J76" s="116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140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56" t="str">
        <f>E7</f>
        <v>Tepelná ochrana, obnova a výmena strechy bytového domu</v>
      </c>
      <c r="F85" s="257"/>
      <c r="G85" s="257"/>
      <c r="H85" s="257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102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36" t="str">
        <f>E9</f>
        <v>002 - Elektroinštalácia</v>
      </c>
      <c r="F87" s="258"/>
      <c r="G87" s="258"/>
      <c r="H87" s="258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Zelený kríčok 5, Trnava</v>
      </c>
      <c r="G89" s="33"/>
      <c r="H89" s="33"/>
      <c r="I89" s="28" t="s">
        <v>20</v>
      </c>
      <c r="J89" s="59" t="str">
        <f>IF(J12="","",J12)</f>
        <v>13. 7. 2021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8" t="s">
        <v>22</v>
      </c>
      <c r="D91" s="33"/>
      <c r="E91" s="33"/>
      <c r="F91" s="26" t="str">
        <f>E15</f>
        <v>Vlastníci bytov v zast. Domová správa s.r.o.</v>
      </c>
      <c r="G91" s="33"/>
      <c r="H91" s="33"/>
      <c r="I91" s="28" t="s">
        <v>28</v>
      </c>
      <c r="J91" s="31" t="str">
        <f>E21</f>
        <v>Ing.Martin Baláž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32</v>
      </c>
      <c r="J92" s="31" t="str">
        <f>E24</f>
        <v>.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7" t="s">
        <v>141</v>
      </c>
      <c r="D94" s="109"/>
      <c r="E94" s="109"/>
      <c r="F94" s="109"/>
      <c r="G94" s="109"/>
      <c r="H94" s="109"/>
      <c r="I94" s="109"/>
      <c r="J94" s="118" t="s">
        <v>142</v>
      </c>
      <c r="K94" s="109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9" t="s">
        <v>143</v>
      </c>
      <c r="D96" s="33"/>
      <c r="E96" s="33"/>
      <c r="F96" s="33"/>
      <c r="G96" s="33"/>
      <c r="H96" s="33"/>
      <c r="I96" s="33"/>
      <c r="J96" s="75">
        <f>J122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144</v>
      </c>
    </row>
    <row r="97" spans="1:31" s="9" customFormat="1" ht="24.95" customHeight="1">
      <c r="B97" s="120"/>
      <c r="D97" s="121" t="s">
        <v>1572</v>
      </c>
      <c r="E97" s="122"/>
      <c r="F97" s="122"/>
      <c r="G97" s="122"/>
      <c r="H97" s="122"/>
      <c r="I97" s="122"/>
      <c r="J97" s="123">
        <f>J123</f>
        <v>0</v>
      </c>
      <c r="L97" s="120"/>
    </row>
    <row r="98" spans="1:31" s="10" customFormat="1" ht="19.899999999999999" customHeight="1">
      <c r="B98" s="124"/>
      <c r="D98" s="125" t="s">
        <v>1573</v>
      </c>
      <c r="E98" s="126"/>
      <c r="F98" s="126"/>
      <c r="G98" s="126"/>
      <c r="H98" s="126"/>
      <c r="I98" s="126"/>
      <c r="J98" s="127">
        <f>J124</f>
        <v>0</v>
      </c>
      <c r="L98" s="124"/>
    </row>
    <row r="99" spans="1:31" s="10" customFormat="1" ht="19.899999999999999" customHeight="1">
      <c r="B99" s="124"/>
      <c r="D99" s="125" t="s">
        <v>1574</v>
      </c>
      <c r="E99" s="126"/>
      <c r="F99" s="126"/>
      <c r="G99" s="126"/>
      <c r="H99" s="126"/>
      <c r="I99" s="126"/>
      <c r="J99" s="127">
        <f>J128</f>
        <v>0</v>
      </c>
      <c r="L99" s="124"/>
    </row>
    <row r="100" spans="1:31" s="10" customFormat="1" ht="19.899999999999999" customHeight="1">
      <c r="B100" s="124"/>
      <c r="D100" s="125" t="s">
        <v>1575</v>
      </c>
      <c r="E100" s="126"/>
      <c r="F100" s="126"/>
      <c r="G100" s="126"/>
      <c r="H100" s="126"/>
      <c r="I100" s="126"/>
      <c r="J100" s="127">
        <f>J133</f>
        <v>0</v>
      </c>
      <c r="L100" s="124"/>
    </row>
    <row r="101" spans="1:31" s="10" customFormat="1" ht="19.899999999999999" customHeight="1">
      <c r="B101" s="124"/>
      <c r="D101" s="125" t="s">
        <v>1576</v>
      </c>
      <c r="E101" s="126"/>
      <c r="F101" s="126"/>
      <c r="G101" s="126"/>
      <c r="H101" s="126"/>
      <c r="I101" s="126"/>
      <c r="J101" s="127">
        <f>J139</f>
        <v>0</v>
      </c>
      <c r="L101" s="124"/>
    </row>
    <row r="102" spans="1:31" s="10" customFormat="1" ht="19.899999999999999" customHeight="1">
      <c r="B102" s="124"/>
      <c r="D102" s="125" t="s">
        <v>1577</v>
      </c>
      <c r="E102" s="126"/>
      <c r="F102" s="126"/>
      <c r="G102" s="126"/>
      <c r="H102" s="126"/>
      <c r="I102" s="126"/>
      <c r="J102" s="127">
        <f>J159</f>
        <v>0</v>
      </c>
      <c r="L102" s="124"/>
    </row>
    <row r="103" spans="1:31" s="2" customFormat="1" ht="21.75" customHeight="1">
      <c r="A103" s="33"/>
      <c r="B103" s="34"/>
      <c r="C103" s="33"/>
      <c r="D103" s="33"/>
      <c r="E103" s="33"/>
      <c r="F103" s="33"/>
      <c r="G103" s="33"/>
      <c r="H103" s="33"/>
      <c r="I103" s="33"/>
      <c r="J103" s="33"/>
      <c r="K103" s="33"/>
      <c r="L103" s="46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31" s="2" customFormat="1" ht="6.95" customHeight="1">
      <c r="A104" s="33"/>
      <c r="B104" s="51"/>
      <c r="C104" s="52"/>
      <c r="D104" s="52"/>
      <c r="E104" s="52"/>
      <c r="F104" s="52"/>
      <c r="G104" s="52"/>
      <c r="H104" s="52"/>
      <c r="I104" s="52"/>
      <c r="J104" s="52"/>
      <c r="K104" s="52"/>
      <c r="L104" s="46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8" spans="1:31" s="2" customFormat="1" ht="6.95" customHeight="1">
      <c r="A108" s="33"/>
      <c r="B108" s="53"/>
      <c r="C108" s="54"/>
      <c r="D108" s="54"/>
      <c r="E108" s="54"/>
      <c r="F108" s="54"/>
      <c r="G108" s="54"/>
      <c r="H108" s="54"/>
      <c r="I108" s="54"/>
      <c r="J108" s="54"/>
      <c r="K108" s="54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24.95" customHeight="1">
      <c r="A109" s="33"/>
      <c r="B109" s="34"/>
      <c r="C109" s="22" t="s">
        <v>173</v>
      </c>
      <c r="D109" s="33"/>
      <c r="E109" s="33"/>
      <c r="F109" s="33"/>
      <c r="G109" s="33"/>
      <c r="H109" s="33"/>
      <c r="I109" s="33"/>
      <c r="J109" s="33"/>
      <c r="K109" s="33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6.95" customHeight="1">
      <c r="A110" s="33"/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12" customHeight="1">
      <c r="A111" s="33"/>
      <c r="B111" s="34"/>
      <c r="C111" s="28" t="s">
        <v>14</v>
      </c>
      <c r="D111" s="33"/>
      <c r="E111" s="33"/>
      <c r="F111" s="33"/>
      <c r="G111" s="33"/>
      <c r="H111" s="33"/>
      <c r="I111" s="33"/>
      <c r="J111" s="33"/>
      <c r="K111" s="33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6.5" customHeight="1">
      <c r="A112" s="33"/>
      <c r="B112" s="34"/>
      <c r="C112" s="33"/>
      <c r="D112" s="33"/>
      <c r="E112" s="256" t="str">
        <f>E7</f>
        <v>Tepelná ochrana, obnova a výmena strechy bytového domu</v>
      </c>
      <c r="F112" s="257"/>
      <c r="G112" s="257"/>
      <c r="H112" s="257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2" customHeight="1">
      <c r="A113" s="33"/>
      <c r="B113" s="34"/>
      <c r="C113" s="28" t="s">
        <v>102</v>
      </c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6.5" customHeight="1">
      <c r="A114" s="33"/>
      <c r="B114" s="34"/>
      <c r="C114" s="33"/>
      <c r="D114" s="33"/>
      <c r="E114" s="236" t="str">
        <f>E9</f>
        <v>002 - Elektroinštalácia</v>
      </c>
      <c r="F114" s="258"/>
      <c r="G114" s="258"/>
      <c r="H114" s="258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6.95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18</v>
      </c>
      <c r="D116" s="33"/>
      <c r="E116" s="33"/>
      <c r="F116" s="26" t="str">
        <f>F12</f>
        <v>Zelený kríčok 5, Trnava</v>
      </c>
      <c r="G116" s="33"/>
      <c r="H116" s="33"/>
      <c r="I116" s="28" t="s">
        <v>20</v>
      </c>
      <c r="J116" s="59" t="str">
        <f>IF(J12="","",J12)</f>
        <v>13. 7. 2021</v>
      </c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6.95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5.2" customHeight="1">
      <c r="A118" s="33"/>
      <c r="B118" s="34"/>
      <c r="C118" s="28" t="s">
        <v>22</v>
      </c>
      <c r="D118" s="33"/>
      <c r="E118" s="33"/>
      <c r="F118" s="26" t="str">
        <f>E15</f>
        <v>Vlastníci bytov v zast. Domová správa s.r.o.</v>
      </c>
      <c r="G118" s="33"/>
      <c r="H118" s="33"/>
      <c r="I118" s="28" t="s">
        <v>28</v>
      </c>
      <c r="J118" s="31" t="str">
        <f>E21</f>
        <v>Ing.Martin Baláž</v>
      </c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5.2" customHeight="1">
      <c r="A119" s="33"/>
      <c r="B119" s="34"/>
      <c r="C119" s="28" t="s">
        <v>26</v>
      </c>
      <c r="D119" s="33"/>
      <c r="E119" s="33"/>
      <c r="F119" s="26" t="str">
        <f>IF(E18="","",E18)</f>
        <v>Vyplň údaj</v>
      </c>
      <c r="G119" s="33"/>
      <c r="H119" s="33"/>
      <c r="I119" s="28" t="s">
        <v>32</v>
      </c>
      <c r="J119" s="31" t="str">
        <f>E24</f>
        <v>.</v>
      </c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0.3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11" customFormat="1" ht="29.25" customHeight="1">
      <c r="A121" s="128"/>
      <c r="B121" s="129"/>
      <c r="C121" s="130" t="s">
        <v>174</v>
      </c>
      <c r="D121" s="131" t="s">
        <v>60</v>
      </c>
      <c r="E121" s="131" t="s">
        <v>56</v>
      </c>
      <c r="F121" s="131" t="s">
        <v>57</v>
      </c>
      <c r="G121" s="131" t="s">
        <v>175</v>
      </c>
      <c r="H121" s="131" t="s">
        <v>176</v>
      </c>
      <c r="I121" s="131" t="s">
        <v>177</v>
      </c>
      <c r="J121" s="132" t="s">
        <v>142</v>
      </c>
      <c r="K121" s="133" t="s">
        <v>178</v>
      </c>
      <c r="L121" s="134"/>
      <c r="M121" s="66" t="s">
        <v>1</v>
      </c>
      <c r="N121" s="67" t="s">
        <v>39</v>
      </c>
      <c r="O121" s="67" t="s">
        <v>179</v>
      </c>
      <c r="P121" s="67" t="s">
        <v>180</v>
      </c>
      <c r="Q121" s="67" t="s">
        <v>181</v>
      </c>
      <c r="R121" s="67" t="s">
        <v>182</v>
      </c>
      <c r="S121" s="67" t="s">
        <v>183</v>
      </c>
      <c r="T121" s="68" t="s">
        <v>184</v>
      </c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</row>
    <row r="122" spans="1:65" s="2" customFormat="1" ht="22.9" customHeight="1">
      <c r="A122" s="33"/>
      <c r="B122" s="34"/>
      <c r="C122" s="73" t="s">
        <v>143</v>
      </c>
      <c r="D122" s="33"/>
      <c r="E122" s="33"/>
      <c r="F122" s="33"/>
      <c r="G122" s="33"/>
      <c r="H122" s="33"/>
      <c r="I122" s="33"/>
      <c r="J122" s="135">
        <f>BK122</f>
        <v>0</v>
      </c>
      <c r="K122" s="33"/>
      <c r="L122" s="34"/>
      <c r="M122" s="69"/>
      <c r="N122" s="60"/>
      <c r="O122" s="70"/>
      <c r="P122" s="136">
        <f>P123</f>
        <v>0</v>
      </c>
      <c r="Q122" s="70"/>
      <c r="R122" s="136">
        <f>R123</f>
        <v>0</v>
      </c>
      <c r="S122" s="70"/>
      <c r="T122" s="137">
        <f>T123</f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T122" s="18" t="s">
        <v>74</v>
      </c>
      <c r="AU122" s="18" t="s">
        <v>144</v>
      </c>
      <c r="BK122" s="138">
        <f>BK123</f>
        <v>0</v>
      </c>
    </row>
    <row r="123" spans="1:65" s="12" customFormat="1" ht="25.9" customHeight="1">
      <c r="B123" s="139"/>
      <c r="D123" s="140" t="s">
        <v>74</v>
      </c>
      <c r="E123" s="141" t="s">
        <v>1578</v>
      </c>
      <c r="F123" s="141" t="s">
        <v>86</v>
      </c>
      <c r="I123" s="142"/>
      <c r="J123" s="143">
        <f>BK123</f>
        <v>0</v>
      </c>
      <c r="L123" s="139"/>
      <c r="M123" s="144"/>
      <c r="N123" s="145"/>
      <c r="O123" s="145"/>
      <c r="P123" s="146">
        <f>P124+P128+P133+P139+P159</f>
        <v>0</v>
      </c>
      <c r="Q123" s="145"/>
      <c r="R123" s="146">
        <f>R124+R128+R133+R139+R159</f>
        <v>0</v>
      </c>
      <c r="S123" s="145"/>
      <c r="T123" s="147">
        <f>T124+T128+T133+T139+T159</f>
        <v>0</v>
      </c>
      <c r="AR123" s="140" t="s">
        <v>83</v>
      </c>
      <c r="AT123" s="148" t="s">
        <v>74</v>
      </c>
      <c r="AU123" s="148" t="s">
        <v>75</v>
      </c>
      <c r="AY123" s="140" t="s">
        <v>187</v>
      </c>
      <c r="BK123" s="149">
        <f>BK124+BK128+BK133+BK139+BK159</f>
        <v>0</v>
      </c>
    </row>
    <row r="124" spans="1:65" s="12" customFormat="1" ht="22.9" customHeight="1">
      <c r="B124" s="139"/>
      <c r="D124" s="140" t="s">
        <v>74</v>
      </c>
      <c r="E124" s="150" t="s">
        <v>1579</v>
      </c>
      <c r="F124" s="150" t="s">
        <v>1580</v>
      </c>
      <c r="I124" s="142"/>
      <c r="J124" s="151">
        <f>BK124</f>
        <v>0</v>
      </c>
      <c r="L124" s="139"/>
      <c r="M124" s="144"/>
      <c r="N124" s="145"/>
      <c r="O124" s="145"/>
      <c r="P124" s="146">
        <f>SUM(P125:P127)</f>
        <v>0</v>
      </c>
      <c r="Q124" s="145"/>
      <c r="R124" s="146">
        <f>SUM(R125:R127)</f>
        <v>0</v>
      </c>
      <c r="S124" s="145"/>
      <c r="T124" s="147">
        <f>SUM(T125:T127)</f>
        <v>0</v>
      </c>
      <c r="AR124" s="140" t="s">
        <v>83</v>
      </c>
      <c r="AT124" s="148" t="s">
        <v>74</v>
      </c>
      <c r="AU124" s="148" t="s">
        <v>83</v>
      </c>
      <c r="AY124" s="140" t="s">
        <v>187</v>
      </c>
      <c r="BK124" s="149">
        <f>SUM(BK125:BK127)</f>
        <v>0</v>
      </c>
    </row>
    <row r="125" spans="1:65" s="2" customFormat="1" ht="16.5" customHeight="1">
      <c r="A125" s="33"/>
      <c r="B125" s="152"/>
      <c r="C125" s="153" t="s">
        <v>83</v>
      </c>
      <c r="D125" s="153" t="s">
        <v>189</v>
      </c>
      <c r="E125" s="154" t="s">
        <v>1581</v>
      </c>
      <c r="F125" s="155" t="s">
        <v>1582</v>
      </c>
      <c r="G125" s="156" t="s">
        <v>524</v>
      </c>
      <c r="H125" s="157">
        <v>40</v>
      </c>
      <c r="I125" s="158"/>
      <c r="J125" s="157">
        <f>ROUND(I125*H125,3)</f>
        <v>0</v>
      </c>
      <c r="K125" s="159"/>
      <c r="L125" s="34"/>
      <c r="M125" s="160" t="s">
        <v>1</v>
      </c>
      <c r="N125" s="161" t="s">
        <v>41</v>
      </c>
      <c r="O125" s="62"/>
      <c r="P125" s="162">
        <f>O125*H125</f>
        <v>0</v>
      </c>
      <c r="Q125" s="162">
        <v>0</v>
      </c>
      <c r="R125" s="162">
        <f>Q125*H125</f>
        <v>0</v>
      </c>
      <c r="S125" s="162">
        <v>0</v>
      </c>
      <c r="T125" s="163">
        <f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4" t="s">
        <v>686</v>
      </c>
      <c r="AT125" s="164" t="s">
        <v>189</v>
      </c>
      <c r="AU125" s="164" t="s">
        <v>90</v>
      </c>
      <c r="AY125" s="18" t="s">
        <v>187</v>
      </c>
      <c r="BE125" s="165">
        <f>IF(N125="základná",J125,0)</f>
        <v>0</v>
      </c>
      <c r="BF125" s="165">
        <f>IF(N125="znížená",J125,0)</f>
        <v>0</v>
      </c>
      <c r="BG125" s="165">
        <f>IF(N125="zákl. prenesená",J125,0)</f>
        <v>0</v>
      </c>
      <c r="BH125" s="165">
        <f>IF(N125="zníž. prenesená",J125,0)</f>
        <v>0</v>
      </c>
      <c r="BI125" s="165">
        <f>IF(N125="nulová",J125,0)</f>
        <v>0</v>
      </c>
      <c r="BJ125" s="18" t="s">
        <v>90</v>
      </c>
      <c r="BK125" s="166">
        <f>ROUND(I125*H125,3)</f>
        <v>0</v>
      </c>
      <c r="BL125" s="18" t="s">
        <v>686</v>
      </c>
      <c r="BM125" s="164" t="s">
        <v>90</v>
      </c>
    </row>
    <row r="126" spans="1:65" s="2" customFormat="1" ht="16.5" customHeight="1">
      <c r="A126" s="33"/>
      <c r="B126" s="152"/>
      <c r="C126" s="153" t="s">
        <v>90</v>
      </c>
      <c r="D126" s="153" t="s">
        <v>189</v>
      </c>
      <c r="E126" s="154" t="s">
        <v>1583</v>
      </c>
      <c r="F126" s="155" t="s">
        <v>1582</v>
      </c>
      <c r="G126" s="156" t="s">
        <v>524</v>
      </c>
      <c r="H126" s="157">
        <v>30</v>
      </c>
      <c r="I126" s="158"/>
      <c r="J126" s="157">
        <f>ROUND(I126*H126,3)</f>
        <v>0</v>
      </c>
      <c r="K126" s="159"/>
      <c r="L126" s="34"/>
      <c r="M126" s="160" t="s">
        <v>1</v>
      </c>
      <c r="N126" s="161" t="s">
        <v>41</v>
      </c>
      <c r="O126" s="62"/>
      <c r="P126" s="162">
        <f>O126*H126</f>
        <v>0</v>
      </c>
      <c r="Q126" s="162">
        <v>0</v>
      </c>
      <c r="R126" s="162">
        <f>Q126*H126</f>
        <v>0</v>
      </c>
      <c r="S126" s="162">
        <v>0</v>
      </c>
      <c r="T126" s="163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4" t="s">
        <v>686</v>
      </c>
      <c r="AT126" s="164" t="s">
        <v>189</v>
      </c>
      <c r="AU126" s="164" t="s">
        <v>90</v>
      </c>
      <c r="AY126" s="18" t="s">
        <v>187</v>
      </c>
      <c r="BE126" s="165">
        <f>IF(N126="základná",J126,0)</f>
        <v>0</v>
      </c>
      <c r="BF126" s="165">
        <f>IF(N126="znížená",J126,0)</f>
        <v>0</v>
      </c>
      <c r="BG126" s="165">
        <f>IF(N126="zákl. prenesená",J126,0)</f>
        <v>0</v>
      </c>
      <c r="BH126" s="165">
        <f>IF(N126="zníž. prenesená",J126,0)</f>
        <v>0</v>
      </c>
      <c r="BI126" s="165">
        <f>IF(N126="nulová",J126,0)</f>
        <v>0</v>
      </c>
      <c r="BJ126" s="18" t="s">
        <v>90</v>
      </c>
      <c r="BK126" s="166">
        <f>ROUND(I126*H126,3)</f>
        <v>0</v>
      </c>
      <c r="BL126" s="18" t="s">
        <v>686</v>
      </c>
      <c r="BM126" s="164" t="s">
        <v>193</v>
      </c>
    </row>
    <row r="127" spans="1:65" s="2" customFormat="1" ht="21.75" customHeight="1">
      <c r="A127" s="33"/>
      <c r="B127" s="152"/>
      <c r="C127" s="153" t="s">
        <v>201</v>
      </c>
      <c r="D127" s="153" t="s">
        <v>189</v>
      </c>
      <c r="E127" s="154" t="s">
        <v>1584</v>
      </c>
      <c r="F127" s="155" t="s">
        <v>1585</v>
      </c>
      <c r="G127" s="156" t="s">
        <v>518</v>
      </c>
      <c r="H127" s="157">
        <v>1</v>
      </c>
      <c r="I127" s="158"/>
      <c r="J127" s="157">
        <f>ROUND(I127*H127,3)</f>
        <v>0</v>
      </c>
      <c r="K127" s="159"/>
      <c r="L127" s="34"/>
      <c r="M127" s="160" t="s">
        <v>1</v>
      </c>
      <c r="N127" s="161" t="s">
        <v>41</v>
      </c>
      <c r="O127" s="62"/>
      <c r="P127" s="162">
        <f>O127*H127</f>
        <v>0</v>
      </c>
      <c r="Q127" s="162">
        <v>0</v>
      </c>
      <c r="R127" s="162">
        <f>Q127*H127</f>
        <v>0</v>
      </c>
      <c r="S127" s="162">
        <v>0</v>
      </c>
      <c r="T127" s="163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4" t="s">
        <v>686</v>
      </c>
      <c r="AT127" s="164" t="s">
        <v>189</v>
      </c>
      <c r="AU127" s="164" t="s">
        <v>90</v>
      </c>
      <c r="AY127" s="18" t="s">
        <v>187</v>
      </c>
      <c r="BE127" s="165">
        <f>IF(N127="základná",J127,0)</f>
        <v>0</v>
      </c>
      <c r="BF127" s="165">
        <f>IF(N127="znížená",J127,0)</f>
        <v>0</v>
      </c>
      <c r="BG127" s="165">
        <f>IF(N127="zákl. prenesená",J127,0)</f>
        <v>0</v>
      </c>
      <c r="BH127" s="165">
        <f>IF(N127="zníž. prenesená",J127,0)</f>
        <v>0</v>
      </c>
      <c r="BI127" s="165">
        <f>IF(N127="nulová",J127,0)</f>
        <v>0</v>
      </c>
      <c r="BJ127" s="18" t="s">
        <v>90</v>
      </c>
      <c r="BK127" s="166">
        <f>ROUND(I127*H127,3)</f>
        <v>0</v>
      </c>
      <c r="BL127" s="18" t="s">
        <v>686</v>
      </c>
      <c r="BM127" s="164" t="s">
        <v>217</v>
      </c>
    </row>
    <row r="128" spans="1:65" s="12" customFormat="1" ht="22.9" customHeight="1">
      <c r="B128" s="139"/>
      <c r="D128" s="140" t="s">
        <v>74</v>
      </c>
      <c r="E128" s="150" t="s">
        <v>1586</v>
      </c>
      <c r="F128" s="150" t="s">
        <v>1587</v>
      </c>
      <c r="I128" s="142"/>
      <c r="J128" s="151">
        <f>BK128</f>
        <v>0</v>
      </c>
      <c r="L128" s="139"/>
      <c r="M128" s="144"/>
      <c r="N128" s="145"/>
      <c r="O128" s="145"/>
      <c r="P128" s="146">
        <f>SUM(P129:P132)</f>
        <v>0</v>
      </c>
      <c r="Q128" s="145"/>
      <c r="R128" s="146">
        <f>SUM(R129:R132)</f>
        <v>0</v>
      </c>
      <c r="S128" s="145"/>
      <c r="T128" s="147">
        <f>SUM(T129:T132)</f>
        <v>0</v>
      </c>
      <c r="AR128" s="140" t="s">
        <v>83</v>
      </c>
      <c r="AT128" s="148" t="s">
        <v>74</v>
      </c>
      <c r="AU128" s="148" t="s">
        <v>83</v>
      </c>
      <c r="AY128" s="140" t="s">
        <v>187</v>
      </c>
      <c r="BK128" s="149">
        <f>SUM(BK129:BK132)</f>
        <v>0</v>
      </c>
    </row>
    <row r="129" spans="1:65" s="2" customFormat="1" ht="16.5" customHeight="1">
      <c r="A129" s="33"/>
      <c r="B129" s="152"/>
      <c r="C129" s="153" t="s">
        <v>193</v>
      </c>
      <c r="D129" s="153" t="s">
        <v>189</v>
      </c>
      <c r="E129" s="154" t="s">
        <v>1588</v>
      </c>
      <c r="F129" s="155" t="s">
        <v>1589</v>
      </c>
      <c r="G129" s="156" t="s">
        <v>240</v>
      </c>
      <c r="H129" s="157">
        <v>1</v>
      </c>
      <c r="I129" s="158"/>
      <c r="J129" s="157">
        <f>ROUND(I129*H129,3)</f>
        <v>0</v>
      </c>
      <c r="K129" s="159"/>
      <c r="L129" s="34"/>
      <c r="M129" s="160" t="s">
        <v>1</v>
      </c>
      <c r="N129" s="161" t="s">
        <v>41</v>
      </c>
      <c r="O129" s="62"/>
      <c r="P129" s="162">
        <f>O129*H129</f>
        <v>0</v>
      </c>
      <c r="Q129" s="162">
        <v>0</v>
      </c>
      <c r="R129" s="162">
        <f>Q129*H129</f>
        <v>0</v>
      </c>
      <c r="S129" s="162">
        <v>0</v>
      </c>
      <c r="T129" s="163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4" t="s">
        <v>686</v>
      </c>
      <c r="AT129" s="164" t="s">
        <v>189</v>
      </c>
      <c r="AU129" s="164" t="s">
        <v>90</v>
      </c>
      <c r="AY129" s="18" t="s">
        <v>187</v>
      </c>
      <c r="BE129" s="165">
        <f>IF(N129="základná",J129,0)</f>
        <v>0</v>
      </c>
      <c r="BF129" s="165">
        <f>IF(N129="znížená",J129,0)</f>
        <v>0</v>
      </c>
      <c r="BG129" s="165">
        <f>IF(N129="zákl. prenesená",J129,0)</f>
        <v>0</v>
      </c>
      <c r="BH129" s="165">
        <f>IF(N129="zníž. prenesená",J129,0)</f>
        <v>0</v>
      </c>
      <c r="BI129" s="165">
        <f>IF(N129="nulová",J129,0)</f>
        <v>0</v>
      </c>
      <c r="BJ129" s="18" t="s">
        <v>90</v>
      </c>
      <c r="BK129" s="166">
        <f>ROUND(I129*H129,3)</f>
        <v>0</v>
      </c>
      <c r="BL129" s="18" t="s">
        <v>686</v>
      </c>
      <c r="BM129" s="164" t="s">
        <v>232</v>
      </c>
    </row>
    <row r="130" spans="1:65" s="2" customFormat="1" ht="16.5" customHeight="1">
      <c r="A130" s="33"/>
      <c r="B130" s="152"/>
      <c r="C130" s="153" t="s">
        <v>212</v>
      </c>
      <c r="D130" s="153" t="s">
        <v>189</v>
      </c>
      <c r="E130" s="154" t="s">
        <v>1590</v>
      </c>
      <c r="F130" s="155" t="s">
        <v>1591</v>
      </c>
      <c r="G130" s="156" t="s">
        <v>240</v>
      </c>
      <c r="H130" s="157">
        <v>1</v>
      </c>
      <c r="I130" s="158"/>
      <c r="J130" s="157">
        <f>ROUND(I130*H130,3)</f>
        <v>0</v>
      </c>
      <c r="K130" s="159"/>
      <c r="L130" s="34"/>
      <c r="M130" s="160" t="s">
        <v>1</v>
      </c>
      <c r="N130" s="161" t="s">
        <v>41</v>
      </c>
      <c r="O130" s="62"/>
      <c r="P130" s="162">
        <f>O130*H130</f>
        <v>0</v>
      </c>
      <c r="Q130" s="162">
        <v>0</v>
      </c>
      <c r="R130" s="162">
        <f>Q130*H130</f>
        <v>0</v>
      </c>
      <c r="S130" s="162">
        <v>0</v>
      </c>
      <c r="T130" s="163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4" t="s">
        <v>686</v>
      </c>
      <c r="AT130" s="164" t="s">
        <v>189</v>
      </c>
      <c r="AU130" s="164" t="s">
        <v>90</v>
      </c>
      <c r="AY130" s="18" t="s">
        <v>187</v>
      </c>
      <c r="BE130" s="165">
        <f>IF(N130="základná",J130,0)</f>
        <v>0</v>
      </c>
      <c r="BF130" s="165">
        <f>IF(N130="znížená",J130,0)</f>
        <v>0</v>
      </c>
      <c r="BG130" s="165">
        <f>IF(N130="zákl. prenesená",J130,0)</f>
        <v>0</v>
      </c>
      <c r="BH130" s="165">
        <f>IF(N130="zníž. prenesená",J130,0)</f>
        <v>0</v>
      </c>
      <c r="BI130" s="165">
        <f>IF(N130="nulová",J130,0)</f>
        <v>0</v>
      </c>
      <c r="BJ130" s="18" t="s">
        <v>90</v>
      </c>
      <c r="BK130" s="166">
        <f>ROUND(I130*H130,3)</f>
        <v>0</v>
      </c>
      <c r="BL130" s="18" t="s">
        <v>686</v>
      </c>
      <c r="BM130" s="164" t="s">
        <v>243</v>
      </c>
    </row>
    <row r="131" spans="1:65" s="2" customFormat="1" ht="16.5" customHeight="1">
      <c r="A131" s="33"/>
      <c r="B131" s="152"/>
      <c r="C131" s="153" t="s">
        <v>217</v>
      </c>
      <c r="D131" s="153" t="s">
        <v>189</v>
      </c>
      <c r="E131" s="154" t="s">
        <v>1592</v>
      </c>
      <c r="F131" s="155" t="s">
        <v>1593</v>
      </c>
      <c r="G131" s="156" t="s">
        <v>240</v>
      </c>
      <c r="H131" s="157">
        <v>2</v>
      </c>
      <c r="I131" s="158"/>
      <c r="J131" s="157">
        <f>ROUND(I131*H131,3)</f>
        <v>0</v>
      </c>
      <c r="K131" s="159"/>
      <c r="L131" s="34"/>
      <c r="M131" s="160" t="s">
        <v>1</v>
      </c>
      <c r="N131" s="161" t="s">
        <v>41</v>
      </c>
      <c r="O131" s="62"/>
      <c r="P131" s="162">
        <f>O131*H131</f>
        <v>0</v>
      </c>
      <c r="Q131" s="162">
        <v>0</v>
      </c>
      <c r="R131" s="162">
        <f>Q131*H131</f>
        <v>0</v>
      </c>
      <c r="S131" s="162">
        <v>0</v>
      </c>
      <c r="T131" s="163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4" t="s">
        <v>686</v>
      </c>
      <c r="AT131" s="164" t="s">
        <v>189</v>
      </c>
      <c r="AU131" s="164" t="s">
        <v>90</v>
      </c>
      <c r="AY131" s="18" t="s">
        <v>187</v>
      </c>
      <c r="BE131" s="165">
        <f>IF(N131="základná",J131,0)</f>
        <v>0</v>
      </c>
      <c r="BF131" s="165">
        <f>IF(N131="znížená",J131,0)</f>
        <v>0</v>
      </c>
      <c r="BG131" s="165">
        <f>IF(N131="zákl. prenesená",J131,0)</f>
        <v>0</v>
      </c>
      <c r="BH131" s="165">
        <f>IF(N131="zníž. prenesená",J131,0)</f>
        <v>0</v>
      </c>
      <c r="BI131" s="165">
        <f>IF(N131="nulová",J131,0)</f>
        <v>0</v>
      </c>
      <c r="BJ131" s="18" t="s">
        <v>90</v>
      </c>
      <c r="BK131" s="166">
        <f>ROUND(I131*H131,3)</f>
        <v>0</v>
      </c>
      <c r="BL131" s="18" t="s">
        <v>686</v>
      </c>
      <c r="BM131" s="164" t="s">
        <v>254</v>
      </c>
    </row>
    <row r="132" spans="1:65" s="2" customFormat="1" ht="16.5" customHeight="1">
      <c r="A132" s="33"/>
      <c r="B132" s="152"/>
      <c r="C132" s="153" t="s">
        <v>222</v>
      </c>
      <c r="D132" s="153" t="s">
        <v>189</v>
      </c>
      <c r="E132" s="154" t="s">
        <v>1594</v>
      </c>
      <c r="F132" s="155" t="s">
        <v>1595</v>
      </c>
      <c r="G132" s="156" t="s">
        <v>240</v>
      </c>
      <c r="H132" s="157">
        <v>2</v>
      </c>
      <c r="I132" s="158"/>
      <c r="J132" s="157">
        <f>ROUND(I132*H132,3)</f>
        <v>0</v>
      </c>
      <c r="K132" s="159"/>
      <c r="L132" s="34"/>
      <c r="M132" s="160" t="s">
        <v>1</v>
      </c>
      <c r="N132" s="161" t="s">
        <v>41</v>
      </c>
      <c r="O132" s="62"/>
      <c r="P132" s="162">
        <f>O132*H132</f>
        <v>0</v>
      </c>
      <c r="Q132" s="162">
        <v>0</v>
      </c>
      <c r="R132" s="162">
        <f>Q132*H132</f>
        <v>0</v>
      </c>
      <c r="S132" s="162">
        <v>0</v>
      </c>
      <c r="T132" s="163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4" t="s">
        <v>686</v>
      </c>
      <c r="AT132" s="164" t="s">
        <v>189</v>
      </c>
      <c r="AU132" s="164" t="s">
        <v>90</v>
      </c>
      <c r="AY132" s="18" t="s">
        <v>187</v>
      </c>
      <c r="BE132" s="165">
        <f>IF(N132="základná",J132,0)</f>
        <v>0</v>
      </c>
      <c r="BF132" s="165">
        <f>IF(N132="znížená",J132,0)</f>
        <v>0</v>
      </c>
      <c r="BG132" s="165">
        <f>IF(N132="zákl. prenesená",J132,0)</f>
        <v>0</v>
      </c>
      <c r="BH132" s="165">
        <f>IF(N132="zníž. prenesená",J132,0)</f>
        <v>0</v>
      </c>
      <c r="BI132" s="165">
        <f>IF(N132="nulová",J132,0)</f>
        <v>0</v>
      </c>
      <c r="BJ132" s="18" t="s">
        <v>90</v>
      </c>
      <c r="BK132" s="166">
        <f>ROUND(I132*H132,3)</f>
        <v>0</v>
      </c>
      <c r="BL132" s="18" t="s">
        <v>686</v>
      </c>
      <c r="BM132" s="164" t="s">
        <v>267</v>
      </c>
    </row>
    <row r="133" spans="1:65" s="12" customFormat="1" ht="22.9" customHeight="1">
      <c r="B133" s="139"/>
      <c r="D133" s="140" t="s">
        <v>74</v>
      </c>
      <c r="E133" s="150" t="s">
        <v>1596</v>
      </c>
      <c r="F133" s="150" t="s">
        <v>1597</v>
      </c>
      <c r="I133" s="142"/>
      <c r="J133" s="151">
        <f>BK133</f>
        <v>0</v>
      </c>
      <c r="L133" s="139"/>
      <c r="M133" s="144"/>
      <c r="N133" s="145"/>
      <c r="O133" s="145"/>
      <c r="P133" s="146">
        <f>SUM(P134:P138)</f>
        <v>0</v>
      </c>
      <c r="Q133" s="145"/>
      <c r="R133" s="146">
        <f>SUM(R134:R138)</f>
        <v>0</v>
      </c>
      <c r="S133" s="145"/>
      <c r="T133" s="147">
        <f>SUM(T134:T138)</f>
        <v>0</v>
      </c>
      <c r="AR133" s="140" t="s">
        <v>83</v>
      </c>
      <c r="AT133" s="148" t="s">
        <v>74</v>
      </c>
      <c r="AU133" s="148" t="s">
        <v>83</v>
      </c>
      <c r="AY133" s="140" t="s">
        <v>187</v>
      </c>
      <c r="BK133" s="149">
        <f>SUM(BK134:BK138)</f>
        <v>0</v>
      </c>
    </row>
    <row r="134" spans="1:65" s="2" customFormat="1" ht="16.5" customHeight="1">
      <c r="A134" s="33"/>
      <c r="B134" s="152"/>
      <c r="C134" s="153" t="s">
        <v>232</v>
      </c>
      <c r="D134" s="153" t="s">
        <v>189</v>
      </c>
      <c r="E134" s="154" t="s">
        <v>1598</v>
      </c>
      <c r="F134" s="155" t="s">
        <v>1599</v>
      </c>
      <c r="G134" s="156" t="s">
        <v>518</v>
      </c>
      <c r="H134" s="157">
        <v>1</v>
      </c>
      <c r="I134" s="158"/>
      <c r="J134" s="157">
        <f>ROUND(I134*H134,3)</f>
        <v>0</v>
      </c>
      <c r="K134" s="159"/>
      <c r="L134" s="34"/>
      <c r="M134" s="160" t="s">
        <v>1</v>
      </c>
      <c r="N134" s="161" t="s">
        <v>41</v>
      </c>
      <c r="O134" s="62"/>
      <c r="P134" s="162">
        <f>O134*H134</f>
        <v>0</v>
      </c>
      <c r="Q134" s="162">
        <v>0</v>
      </c>
      <c r="R134" s="162">
        <f>Q134*H134</f>
        <v>0</v>
      </c>
      <c r="S134" s="162">
        <v>0</v>
      </c>
      <c r="T134" s="163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4" t="s">
        <v>686</v>
      </c>
      <c r="AT134" s="164" t="s">
        <v>189</v>
      </c>
      <c r="AU134" s="164" t="s">
        <v>90</v>
      </c>
      <c r="AY134" s="18" t="s">
        <v>187</v>
      </c>
      <c r="BE134" s="165">
        <f>IF(N134="základná",J134,0)</f>
        <v>0</v>
      </c>
      <c r="BF134" s="165">
        <f>IF(N134="znížená",J134,0)</f>
        <v>0</v>
      </c>
      <c r="BG134" s="165">
        <f>IF(N134="zákl. prenesená",J134,0)</f>
        <v>0</v>
      </c>
      <c r="BH134" s="165">
        <f>IF(N134="zníž. prenesená",J134,0)</f>
        <v>0</v>
      </c>
      <c r="BI134" s="165">
        <f>IF(N134="nulová",J134,0)</f>
        <v>0</v>
      </c>
      <c r="BJ134" s="18" t="s">
        <v>90</v>
      </c>
      <c r="BK134" s="166">
        <f>ROUND(I134*H134,3)</f>
        <v>0</v>
      </c>
      <c r="BL134" s="18" t="s">
        <v>686</v>
      </c>
      <c r="BM134" s="164" t="s">
        <v>276</v>
      </c>
    </row>
    <row r="135" spans="1:65" s="2" customFormat="1" ht="16.5" customHeight="1">
      <c r="A135" s="33"/>
      <c r="B135" s="152"/>
      <c r="C135" s="153" t="s">
        <v>237</v>
      </c>
      <c r="D135" s="153" t="s">
        <v>189</v>
      </c>
      <c r="E135" s="154" t="s">
        <v>1600</v>
      </c>
      <c r="F135" s="155" t="s">
        <v>1601</v>
      </c>
      <c r="G135" s="156" t="s">
        <v>518</v>
      </c>
      <c r="H135" s="157">
        <v>2</v>
      </c>
      <c r="I135" s="158"/>
      <c r="J135" s="157">
        <f>ROUND(I135*H135,3)</f>
        <v>0</v>
      </c>
      <c r="K135" s="159"/>
      <c r="L135" s="34"/>
      <c r="M135" s="160" t="s">
        <v>1</v>
      </c>
      <c r="N135" s="161" t="s">
        <v>41</v>
      </c>
      <c r="O135" s="62"/>
      <c r="P135" s="162">
        <f>O135*H135</f>
        <v>0</v>
      </c>
      <c r="Q135" s="162">
        <v>0</v>
      </c>
      <c r="R135" s="162">
        <f>Q135*H135</f>
        <v>0</v>
      </c>
      <c r="S135" s="162">
        <v>0</v>
      </c>
      <c r="T135" s="163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4" t="s">
        <v>686</v>
      </c>
      <c r="AT135" s="164" t="s">
        <v>189</v>
      </c>
      <c r="AU135" s="164" t="s">
        <v>90</v>
      </c>
      <c r="AY135" s="18" t="s">
        <v>187</v>
      </c>
      <c r="BE135" s="165">
        <f>IF(N135="základná",J135,0)</f>
        <v>0</v>
      </c>
      <c r="BF135" s="165">
        <f>IF(N135="znížená",J135,0)</f>
        <v>0</v>
      </c>
      <c r="BG135" s="165">
        <f>IF(N135="zákl. prenesená",J135,0)</f>
        <v>0</v>
      </c>
      <c r="BH135" s="165">
        <f>IF(N135="zníž. prenesená",J135,0)</f>
        <v>0</v>
      </c>
      <c r="BI135" s="165">
        <f>IF(N135="nulová",J135,0)</f>
        <v>0</v>
      </c>
      <c r="BJ135" s="18" t="s">
        <v>90</v>
      </c>
      <c r="BK135" s="166">
        <f>ROUND(I135*H135,3)</f>
        <v>0</v>
      </c>
      <c r="BL135" s="18" t="s">
        <v>686</v>
      </c>
      <c r="BM135" s="164" t="s">
        <v>285</v>
      </c>
    </row>
    <row r="136" spans="1:65" s="2" customFormat="1" ht="16.5" customHeight="1">
      <c r="A136" s="33"/>
      <c r="B136" s="152"/>
      <c r="C136" s="153" t="s">
        <v>243</v>
      </c>
      <c r="D136" s="153" t="s">
        <v>189</v>
      </c>
      <c r="E136" s="154" t="s">
        <v>1602</v>
      </c>
      <c r="F136" s="155" t="s">
        <v>1603</v>
      </c>
      <c r="G136" s="156" t="s">
        <v>240</v>
      </c>
      <c r="H136" s="157">
        <v>1</v>
      </c>
      <c r="I136" s="158"/>
      <c r="J136" s="157">
        <f>ROUND(I136*H136,3)</f>
        <v>0</v>
      </c>
      <c r="K136" s="159"/>
      <c r="L136" s="34"/>
      <c r="M136" s="160" t="s">
        <v>1</v>
      </c>
      <c r="N136" s="161" t="s">
        <v>41</v>
      </c>
      <c r="O136" s="62"/>
      <c r="P136" s="162">
        <f>O136*H136</f>
        <v>0</v>
      </c>
      <c r="Q136" s="162">
        <v>0</v>
      </c>
      <c r="R136" s="162">
        <f>Q136*H136</f>
        <v>0</v>
      </c>
      <c r="S136" s="162">
        <v>0</v>
      </c>
      <c r="T136" s="163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4" t="s">
        <v>686</v>
      </c>
      <c r="AT136" s="164" t="s">
        <v>189</v>
      </c>
      <c r="AU136" s="164" t="s">
        <v>90</v>
      </c>
      <c r="AY136" s="18" t="s">
        <v>187</v>
      </c>
      <c r="BE136" s="165">
        <f>IF(N136="základná",J136,0)</f>
        <v>0</v>
      </c>
      <c r="BF136" s="165">
        <f>IF(N136="znížená",J136,0)</f>
        <v>0</v>
      </c>
      <c r="BG136" s="165">
        <f>IF(N136="zákl. prenesená",J136,0)</f>
        <v>0</v>
      </c>
      <c r="BH136" s="165">
        <f>IF(N136="zníž. prenesená",J136,0)</f>
        <v>0</v>
      </c>
      <c r="BI136" s="165">
        <f>IF(N136="nulová",J136,0)</f>
        <v>0</v>
      </c>
      <c r="BJ136" s="18" t="s">
        <v>90</v>
      </c>
      <c r="BK136" s="166">
        <f>ROUND(I136*H136,3)</f>
        <v>0</v>
      </c>
      <c r="BL136" s="18" t="s">
        <v>686</v>
      </c>
      <c r="BM136" s="164" t="s">
        <v>7</v>
      </c>
    </row>
    <row r="137" spans="1:65" s="2" customFormat="1" ht="16.5" customHeight="1">
      <c r="A137" s="33"/>
      <c r="B137" s="152"/>
      <c r="C137" s="153" t="s">
        <v>247</v>
      </c>
      <c r="D137" s="153" t="s">
        <v>189</v>
      </c>
      <c r="E137" s="154" t="s">
        <v>1604</v>
      </c>
      <c r="F137" s="155" t="s">
        <v>1605</v>
      </c>
      <c r="G137" s="156" t="s">
        <v>240</v>
      </c>
      <c r="H137" s="157">
        <v>1</v>
      </c>
      <c r="I137" s="158"/>
      <c r="J137" s="157">
        <f>ROUND(I137*H137,3)</f>
        <v>0</v>
      </c>
      <c r="K137" s="159"/>
      <c r="L137" s="34"/>
      <c r="M137" s="160" t="s">
        <v>1</v>
      </c>
      <c r="N137" s="161" t="s">
        <v>41</v>
      </c>
      <c r="O137" s="62"/>
      <c r="P137" s="162">
        <f>O137*H137</f>
        <v>0</v>
      </c>
      <c r="Q137" s="162">
        <v>0</v>
      </c>
      <c r="R137" s="162">
        <f>Q137*H137</f>
        <v>0</v>
      </c>
      <c r="S137" s="162">
        <v>0</v>
      </c>
      <c r="T137" s="163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4" t="s">
        <v>686</v>
      </c>
      <c r="AT137" s="164" t="s">
        <v>189</v>
      </c>
      <c r="AU137" s="164" t="s">
        <v>90</v>
      </c>
      <c r="AY137" s="18" t="s">
        <v>187</v>
      </c>
      <c r="BE137" s="165">
        <f>IF(N137="základná",J137,0)</f>
        <v>0</v>
      </c>
      <c r="BF137" s="165">
        <f>IF(N137="znížená",J137,0)</f>
        <v>0</v>
      </c>
      <c r="BG137" s="165">
        <f>IF(N137="zákl. prenesená",J137,0)</f>
        <v>0</v>
      </c>
      <c r="BH137" s="165">
        <f>IF(N137="zníž. prenesená",J137,0)</f>
        <v>0</v>
      </c>
      <c r="BI137" s="165">
        <f>IF(N137="nulová",J137,0)</f>
        <v>0</v>
      </c>
      <c r="BJ137" s="18" t="s">
        <v>90</v>
      </c>
      <c r="BK137" s="166">
        <f>ROUND(I137*H137,3)</f>
        <v>0</v>
      </c>
      <c r="BL137" s="18" t="s">
        <v>686</v>
      </c>
      <c r="BM137" s="164" t="s">
        <v>307</v>
      </c>
    </row>
    <row r="138" spans="1:65" s="2" customFormat="1" ht="16.5" customHeight="1">
      <c r="A138" s="33"/>
      <c r="B138" s="152"/>
      <c r="C138" s="153" t="s">
        <v>254</v>
      </c>
      <c r="D138" s="153" t="s">
        <v>189</v>
      </c>
      <c r="E138" s="154" t="s">
        <v>1606</v>
      </c>
      <c r="F138" s="155" t="s">
        <v>1607</v>
      </c>
      <c r="G138" s="156" t="s">
        <v>518</v>
      </c>
      <c r="H138" s="157">
        <v>1</v>
      </c>
      <c r="I138" s="158"/>
      <c r="J138" s="157">
        <f>ROUND(I138*H138,3)</f>
        <v>0</v>
      </c>
      <c r="K138" s="159"/>
      <c r="L138" s="34"/>
      <c r="M138" s="160" t="s">
        <v>1</v>
      </c>
      <c r="N138" s="161" t="s">
        <v>41</v>
      </c>
      <c r="O138" s="62"/>
      <c r="P138" s="162">
        <f>O138*H138</f>
        <v>0</v>
      </c>
      <c r="Q138" s="162">
        <v>0</v>
      </c>
      <c r="R138" s="162">
        <f>Q138*H138</f>
        <v>0</v>
      </c>
      <c r="S138" s="162">
        <v>0</v>
      </c>
      <c r="T138" s="163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4" t="s">
        <v>686</v>
      </c>
      <c r="AT138" s="164" t="s">
        <v>189</v>
      </c>
      <c r="AU138" s="164" t="s">
        <v>90</v>
      </c>
      <c r="AY138" s="18" t="s">
        <v>187</v>
      </c>
      <c r="BE138" s="165">
        <f>IF(N138="základná",J138,0)</f>
        <v>0</v>
      </c>
      <c r="BF138" s="165">
        <f>IF(N138="znížená",J138,0)</f>
        <v>0</v>
      </c>
      <c r="BG138" s="165">
        <f>IF(N138="zákl. prenesená",J138,0)</f>
        <v>0</v>
      </c>
      <c r="BH138" s="165">
        <f>IF(N138="zníž. prenesená",J138,0)</f>
        <v>0</v>
      </c>
      <c r="BI138" s="165">
        <f>IF(N138="nulová",J138,0)</f>
        <v>0</v>
      </c>
      <c r="BJ138" s="18" t="s">
        <v>90</v>
      </c>
      <c r="BK138" s="166">
        <f>ROUND(I138*H138,3)</f>
        <v>0</v>
      </c>
      <c r="BL138" s="18" t="s">
        <v>686</v>
      </c>
      <c r="BM138" s="164" t="s">
        <v>319</v>
      </c>
    </row>
    <row r="139" spans="1:65" s="12" customFormat="1" ht="22.9" customHeight="1">
      <c r="B139" s="139"/>
      <c r="D139" s="140" t="s">
        <v>74</v>
      </c>
      <c r="E139" s="150" t="s">
        <v>1608</v>
      </c>
      <c r="F139" s="150" t="s">
        <v>1609</v>
      </c>
      <c r="I139" s="142"/>
      <c r="J139" s="151">
        <f>BK139</f>
        <v>0</v>
      </c>
      <c r="L139" s="139"/>
      <c r="M139" s="144"/>
      <c r="N139" s="145"/>
      <c r="O139" s="145"/>
      <c r="P139" s="146">
        <f>SUM(P140:P158)</f>
        <v>0</v>
      </c>
      <c r="Q139" s="145"/>
      <c r="R139" s="146">
        <f>SUM(R140:R158)</f>
        <v>0</v>
      </c>
      <c r="S139" s="145"/>
      <c r="T139" s="147">
        <f>SUM(T140:T158)</f>
        <v>0</v>
      </c>
      <c r="AR139" s="140" t="s">
        <v>83</v>
      </c>
      <c r="AT139" s="148" t="s">
        <v>74</v>
      </c>
      <c r="AU139" s="148" t="s">
        <v>83</v>
      </c>
      <c r="AY139" s="140" t="s">
        <v>187</v>
      </c>
      <c r="BK139" s="149">
        <f>SUM(BK140:BK158)</f>
        <v>0</v>
      </c>
    </row>
    <row r="140" spans="1:65" s="2" customFormat="1" ht="16.5" customHeight="1">
      <c r="A140" s="33"/>
      <c r="B140" s="152"/>
      <c r="C140" s="153" t="s">
        <v>261</v>
      </c>
      <c r="D140" s="153" t="s">
        <v>189</v>
      </c>
      <c r="E140" s="154" t="s">
        <v>1610</v>
      </c>
      <c r="F140" s="155" t="s">
        <v>1611</v>
      </c>
      <c r="G140" s="156" t="s">
        <v>240</v>
      </c>
      <c r="H140" s="157">
        <v>3</v>
      </c>
      <c r="I140" s="158"/>
      <c r="J140" s="157">
        <f t="shared" ref="J140:J158" si="0">ROUND(I140*H140,3)</f>
        <v>0</v>
      </c>
      <c r="K140" s="159"/>
      <c r="L140" s="34"/>
      <c r="M140" s="160" t="s">
        <v>1</v>
      </c>
      <c r="N140" s="161" t="s">
        <v>41</v>
      </c>
      <c r="O140" s="62"/>
      <c r="P140" s="162">
        <f t="shared" ref="P140:P158" si="1">O140*H140</f>
        <v>0</v>
      </c>
      <c r="Q140" s="162">
        <v>0</v>
      </c>
      <c r="R140" s="162">
        <f t="shared" ref="R140:R158" si="2">Q140*H140</f>
        <v>0</v>
      </c>
      <c r="S140" s="162">
        <v>0</v>
      </c>
      <c r="T140" s="163">
        <f t="shared" ref="T140:T158" si="3"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4" t="s">
        <v>686</v>
      </c>
      <c r="AT140" s="164" t="s">
        <v>189</v>
      </c>
      <c r="AU140" s="164" t="s">
        <v>90</v>
      </c>
      <c r="AY140" s="18" t="s">
        <v>187</v>
      </c>
      <c r="BE140" s="165">
        <f t="shared" ref="BE140:BE158" si="4">IF(N140="základná",J140,0)</f>
        <v>0</v>
      </c>
      <c r="BF140" s="165">
        <f t="shared" ref="BF140:BF158" si="5">IF(N140="znížená",J140,0)</f>
        <v>0</v>
      </c>
      <c r="BG140" s="165">
        <f t="shared" ref="BG140:BG158" si="6">IF(N140="zákl. prenesená",J140,0)</f>
        <v>0</v>
      </c>
      <c r="BH140" s="165">
        <f t="shared" ref="BH140:BH158" si="7">IF(N140="zníž. prenesená",J140,0)</f>
        <v>0</v>
      </c>
      <c r="BI140" s="165">
        <f t="shared" ref="BI140:BI158" si="8">IF(N140="nulová",J140,0)</f>
        <v>0</v>
      </c>
      <c r="BJ140" s="18" t="s">
        <v>90</v>
      </c>
      <c r="BK140" s="166">
        <f t="shared" ref="BK140:BK158" si="9">ROUND(I140*H140,3)</f>
        <v>0</v>
      </c>
      <c r="BL140" s="18" t="s">
        <v>686</v>
      </c>
      <c r="BM140" s="164" t="s">
        <v>332</v>
      </c>
    </row>
    <row r="141" spans="1:65" s="2" customFormat="1" ht="16.5" customHeight="1">
      <c r="A141" s="33"/>
      <c r="B141" s="152"/>
      <c r="C141" s="153" t="s">
        <v>267</v>
      </c>
      <c r="D141" s="153" t="s">
        <v>189</v>
      </c>
      <c r="E141" s="154" t="s">
        <v>1612</v>
      </c>
      <c r="F141" s="155" t="s">
        <v>1613</v>
      </c>
      <c r="G141" s="156" t="s">
        <v>240</v>
      </c>
      <c r="H141" s="157">
        <v>3</v>
      </c>
      <c r="I141" s="158"/>
      <c r="J141" s="157">
        <f t="shared" si="0"/>
        <v>0</v>
      </c>
      <c r="K141" s="159"/>
      <c r="L141" s="34"/>
      <c r="M141" s="160" t="s">
        <v>1</v>
      </c>
      <c r="N141" s="161" t="s">
        <v>41</v>
      </c>
      <c r="O141" s="62"/>
      <c r="P141" s="162">
        <f t="shared" si="1"/>
        <v>0</v>
      </c>
      <c r="Q141" s="162">
        <v>0</v>
      </c>
      <c r="R141" s="162">
        <f t="shared" si="2"/>
        <v>0</v>
      </c>
      <c r="S141" s="162">
        <v>0</v>
      </c>
      <c r="T141" s="163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4" t="s">
        <v>686</v>
      </c>
      <c r="AT141" s="164" t="s">
        <v>189</v>
      </c>
      <c r="AU141" s="164" t="s">
        <v>90</v>
      </c>
      <c r="AY141" s="18" t="s">
        <v>187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8" t="s">
        <v>90</v>
      </c>
      <c r="BK141" s="166">
        <f t="shared" si="9"/>
        <v>0</v>
      </c>
      <c r="BL141" s="18" t="s">
        <v>686</v>
      </c>
      <c r="BM141" s="164" t="s">
        <v>344</v>
      </c>
    </row>
    <row r="142" spans="1:65" s="2" customFormat="1" ht="16.5" customHeight="1">
      <c r="A142" s="33"/>
      <c r="B142" s="152"/>
      <c r="C142" s="153" t="s">
        <v>272</v>
      </c>
      <c r="D142" s="153" t="s">
        <v>189</v>
      </c>
      <c r="E142" s="154" t="s">
        <v>1614</v>
      </c>
      <c r="F142" s="155" t="s">
        <v>1615</v>
      </c>
      <c r="G142" s="156" t="s">
        <v>240</v>
      </c>
      <c r="H142" s="157">
        <v>3</v>
      </c>
      <c r="I142" s="158"/>
      <c r="J142" s="157">
        <f t="shared" si="0"/>
        <v>0</v>
      </c>
      <c r="K142" s="159"/>
      <c r="L142" s="34"/>
      <c r="M142" s="160" t="s">
        <v>1</v>
      </c>
      <c r="N142" s="161" t="s">
        <v>41</v>
      </c>
      <c r="O142" s="62"/>
      <c r="P142" s="162">
        <f t="shared" si="1"/>
        <v>0</v>
      </c>
      <c r="Q142" s="162">
        <v>0</v>
      </c>
      <c r="R142" s="162">
        <f t="shared" si="2"/>
        <v>0</v>
      </c>
      <c r="S142" s="162">
        <v>0</v>
      </c>
      <c r="T142" s="163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4" t="s">
        <v>686</v>
      </c>
      <c r="AT142" s="164" t="s">
        <v>189</v>
      </c>
      <c r="AU142" s="164" t="s">
        <v>90</v>
      </c>
      <c r="AY142" s="18" t="s">
        <v>187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8" t="s">
        <v>90</v>
      </c>
      <c r="BK142" s="166">
        <f t="shared" si="9"/>
        <v>0</v>
      </c>
      <c r="BL142" s="18" t="s">
        <v>686</v>
      </c>
      <c r="BM142" s="164" t="s">
        <v>357</v>
      </c>
    </row>
    <row r="143" spans="1:65" s="2" customFormat="1" ht="16.5" customHeight="1">
      <c r="A143" s="33"/>
      <c r="B143" s="152"/>
      <c r="C143" s="153" t="s">
        <v>276</v>
      </c>
      <c r="D143" s="153" t="s">
        <v>189</v>
      </c>
      <c r="E143" s="154" t="s">
        <v>1616</v>
      </c>
      <c r="F143" s="155" t="s">
        <v>1617</v>
      </c>
      <c r="G143" s="156" t="s">
        <v>240</v>
      </c>
      <c r="H143" s="157">
        <v>6</v>
      </c>
      <c r="I143" s="158"/>
      <c r="J143" s="157">
        <f t="shared" si="0"/>
        <v>0</v>
      </c>
      <c r="K143" s="159"/>
      <c r="L143" s="34"/>
      <c r="M143" s="160" t="s">
        <v>1</v>
      </c>
      <c r="N143" s="161" t="s">
        <v>41</v>
      </c>
      <c r="O143" s="62"/>
      <c r="P143" s="162">
        <f t="shared" si="1"/>
        <v>0</v>
      </c>
      <c r="Q143" s="162">
        <v>0</v>
      </c>
      <c r="R143" s="162">
        <f t="shared" si="2"/>
        <v>0</v>
      </c>
      <c r="S143" s="162">
        <v>0</v>
      </c>
      <c r="T143" s="163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4" t="s">
        <v>686</v>
      </c>
      <c r="AT143" s="164" t="s">
        <v>189</v>
      </c>
      <c r="AU143" s="164" t="s">
        <v>90</v>
      </c>
      <c r="AY143" s="18" t="s">
        <v>187</v>
      </c>
      <c r="BE143" s="165">
        <f t="shared" si="4"/>
        <v>0</v>
      </c>
      <c r="BF143" s="165">
        <f t="shared" si="5"/>
        <v>0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8" t="s">
        <v>90</v>
      </c>
      <c r="BK143" s="166">
        <f t="shared" si="9"/>
        <v>0</v>
      </c>
      <c r="BL143" s="18" t="s">
        <v>686</v>
      </c>
      <c r="BM143" s="164" t="s">
        <v>365</v>
      </c>
    </row>
    <row r="144" spans="1:65" s="2" customFormat="1" ht="16.5" customHeight="1">
      <c r="A144" s="33"/>
      <c r="B144" s="152"/>
      <c r="C144" s="153" t="s">
        <v>281</v>
      </c>
      <c r="D144" s="153" t="s">
        <v>189</v>
      </c>
      <c r="E144" s="154" t="s">
        <v>1618</v>
      </c>
      <c r="F144" s="155" t="s">
        <v>1619</v>
      </c>
      <c r="G144" s="156" t="s">
        <v>240</v>
      </c>
      <c r="H144" s="157">
        <v>25</v>
      </c>
      <c r="I144" s="158"/>
      <c r="J144" s="157">
        <f t="shared" si="0"/>
        <v>0</v>
      </c>
      <c r="K144" s="159"/>
      <c r="L144" s="34"/>
      <c r="M144" s="160" t="s">
        <v>1</v>
      </c>
      <c r="N144" s="161" t="s">
        <v>41</v>
      </c>
      <c r="O144" s="62"/>
      <c r="P144" s="162">
        <f t="shared" si="1"/>
        <v>0</v>
      </c>
      <c r="Q144" s="162">
        <v>0</v>
      </c>
      <c r="R144" s="162">
        <f t="shared" si="2"/>
        <v>0</v>
      </c>
      <c r="S144" s="162">
        <v>0</v>
      </c>
      <c r="T144" s="163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4" t="s">
        <v>686</v>
      </c>
      <c r="AT144" s="164" t="s">
        <v>189</v>
      </c>
      <c r="AU144" s="164" t="s">
        <v>90</v>
      </c>
      <c r="AY144" s="18" t="s">
        <v>187</v>
      </c>
      <c r="BE144" s="165">
        <f t="shared" si="4"/>
        <v>0</v>
      </c>
      <c r="BF144" s="165">
        <f t="shared" si="5"/>
        <v>0</v>
      </c>
      <c r="BG144" s="165">
        <f t="shared" si="6"/>
        <v>0</v>
      </c>
      <c r="BH144" s="165">
        <f t="shared" si="7"/>
        <v>0</v>
      </c>
      <c r="BI144" s="165">
        <f t="shared" si="8"/>
        <v>0</v>
      </c>
      <c r="BJ144" s="18" t="s">
        <v>90</v>
      </c>
      <c r="BK144" s="166">
        <f t="shared" si="9"/>
        <v>0</v>
      </c>
      <c r="BL144" s="18" t="s">
        <v>686</v>
      </c>
      <c r="BM144" s="164" t="s">
        <v>376</v>
      </c>
    </row>
    <row r="145" spans="1:65" s="2" customFormat="1" ht="16.5" customHeight="1">
      <c r="A145" s="33"/>
      <c r="B145" s="152"/>
      <c r="C145" s="153" t="s">
        <v>285</v>
      </c>
      <c r="D145" s="153" t="s">
        <v>189</v>
      </c>
      <c r="E145" s="154" t="s">
        <v>1620</v>
      </c>
      <c r="F145" s="155" t="s">
        <v>1621</v>
      </c>
      <c r="G145" s="156" t="s">
        <v>240</v>
      </c>
      <c r="H145" s="157">
        <v>40</v>
      </c>
      <c r="I145" s="158"/>
      <c r="J145" s="157">
        <f t="shared" si="0"/>
        <v>0</v>
      </c>
      <c r="K145" s="159"/>
      <c r="L145" s="34"/>
      <c r="M145" s="160" t="s">
        <v>1</v>
      </c>
      <c r="N145" s="161" t="s">
        <v>41</v>
      </c>
      <c r="O145" s="62"/>
      <c r="P145" s="162">
        <f t="shared" si="1"/>
        <v>0</v>
      </c>
      <c r="Q145" s="162">
        <v>0</v>
      </c>
      <c r="R145" s="162">
        <f t="shared" si="2"/>
        <v>0</v>
      </c>
      <c r="S145" s="162">
        <v>0</v>
      </c>
      <c r="T145" s="163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4" t="s">
        <v>686</v>
      </c>
      <c r="AT145" s="164" t="s">
        <v>189</v>
      </c>
      <c r="AU145" s="164" t="s">
        <v>90</v>
      </c>
      <c r="AY145" s="18" t="s">
        <v>187</v>
      </c>
      <c r="BE145" s="165">
        <f t="shared" si="4"/>
        <v>0</v>
      </c>
      <c r="BF145" s="165">
        <f t="shared" si="5"/>
        <v>0</v>
      </c>
      <c r="BG145" s="165">
        <f t="shared" si="6"/>
        <v>0</v>
      </c>
      <c r="BH145" s="165">
        <f t="shared" si="7"/>
        <v>0</v>
      </c>
      <c r="BI145" s="165">
        <f t="shared" si="8"/>
        <v>0</v>
      </c>
      <c r="BJ145" s="18" t="s">
        <v>90</v>
      </c>
      <c r="BK145" s="166">
        <f t="shared" si="9"/>
        <v>0</v>
      </c>
      <c r="BL145" s="18" t="s">
        <v>686</v>
      </c>
      <c r="BM145" s="164" t="s">
        <v>394</v>
      </c>
    </row>
    <row r="146" spans="1:65" s="2" customFormat="1" ht="16.5" customHeight="1">
      <c r="A146" s="33"/>
      <c r="B146" s="152"/>
      <c r="C146" s="153" t="s">
        <v>289</v>
      </c>
      <c r="D146" s="153" t="s">
        <v>189</v>
      </c>
      <c r="E146" s="154" t="s">
        <v>1622</v>
      </c>
      <c r="F146" s="155" t="s">
        <v>1623</v>
      </c>
      <c r="G146" s="156" t="s">
        <v>240</v>
      </c>
      <c r="H146" s="157">
        <v>4</v>
      </c>
      <c r="I146" s="158"/>
      <c r="J146" s="157">
        <f t="shared" si="0"/>
        <v>0</v>
      </c>
      <c r="K146" s="159"/>
      <c r="L146" s="34"/>
      <c r="M146" s="160" t="s">
        <v>1</v>
      </c>
      <c r="N146" s="161" t="s">
        <v>41</v>
      </c>
      <c r="O146" s="62"/>
      <c r="P146" s="162">
        <f t="shared" si="1"/>
        <v>0</v>
      </c>
      <c r="Q146" s="162">
        <v>0</v>
      </c>
      <c r="R146" s="162">
        <f t="shared" si="2"/>
        <v>0</v>
      </c>
      <c r="S146" s="162">
        <v>0</v>
      </c>
      <c r="T146" s="163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4" t="s">
        <v>686</v>
      </c>
      <c r="AT146" s="164" t="s">
        <v>189</v>
      </c>
      <c r="AU146" s="164" t="s">
        <v>90</v>
      </c>
      <c r="AY146" s="18" t="s">
        <v>187</v>
      </c>
      <c r="BE146" s="165">
        <f t="shared" si="4"/>
        <v>0</v>
      </c>
      <c r="BF146" s="165">
        <f t="shared" si="5"/>
        <v>0</v>
      </c>
      <c r="BG146" s="165">
        <f t="shared" si="6"/>
        <v>0</v>
      </c>
      <c r="BH146" s="165">
        <f t="shared" si="7"/>
        <v>0</v>
      </c>
      <c r="BI146" s="165">
        <f t="shared" si="8"/>
        <v>0</v>
      </c>
      <c r="BJ146" s="18" t="s">
        <v>90</v>
      </c>
      <c r="BK146" s="166">
        <f t="shared" si="9"/>
        <v>0</v>
      </c>
      <c r="BL146" s="18" t="s">
        <v>686</v>
      </c>
      <c r="BM146" s="164" t="s">
        <v>419</v>
      </c>
    </row>
    <row r="147" spans="1:65" s="2" customFormat="1" ht="16.5" customHeight="1">
      <c r="A147" s="33"/>
      <c r="B147" s="152"/>
      <c r="C147" s="153" t="s">
        <v>7</v>
      </c>
      <c r="D147" s="153" t="s">
        <v>189</v>
      </c>
      <c r="E147" s="154" t="s">
        <v>1624</v>
      </c>
      <c r="F147" s="155" t="s">
        <v>1625</v>
      </c>
      <c r="G147" s="156" t="s">
        <v>240</v>
      </c>
      <c r="H147" s="157">
        <v>4</v>
      </c>
      <c r="I147" s="158"/>
      <c r="J147" s="157">
        <f t="shared" si="0"/>
        <v>0</v>
      </c>
      <c r="K147" s="159"/>
      <c r="L147" s="34"/>
      <c r="M147" s="160" t="s">
        <v>1</v>
      </c>
      <c r="N147" s="161" t="s">
        <v>41</v>
      </c>
      <c r="O147" s="62"/>
      <c r="P147" s="162">
        <f t="shared" si="1"/>
        <v>0</v>
      </c>
      <c r="Q147" s="162">
        <v>0</v>
      </c>
      <c r="R147" s="162">
        <f t="shared" si="2"/>
        <v>0</v>
      </c>
      <c r="S147" s="162">
        <v>0</v>
      </c>
      <c r="T147" s="163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4" t="s">
        <v>686</v>
      </c>
      <c r="AT147" s="164" t="s">
        <v>189</v>
      </c>
      <c r="AU147" s="164" t="s">
        <v>90</v>
      </c>
      <c r="AY147" s="18" t="s">
        <v>187</v>
      </c>
      <c r="BE147" s="165">
        <f t="shared" si="4"/>
        <v>0</v>
      </c>
      <c r="BF147" s="165">
        <f t="shared" si="5"/>
        <v>0</v>
      </c>
      <c r="BG147" s="165">
        <f t="shared" si="6"/>
        <v>0</v>
      </c>
      <c r="BH147" s="165">
        <f t="shared" si="7"/>
        <v>0</v>
      </c>
      <c r="BI147" s="165">
        <f t="shared" si="8"/>
        <v>0</v>
      </c>
      <c r="BJ147" s="18" t="s">
        <v>90</v>
      </c>
      <c r="BK147" s="166">
        <f t="shared" si="9"/>
        <v>0</v>
      </c>
      <c r="BL147" s="18" t="s">
        <v>686</v>
      </c>
      <c r="BM147" s="164" t="s">
        <v>435</v>
      </c>
    </row>
    <row r="148" spans="1:65" s="2" customFormat="1" ht="16.5" customHeight="1">
      <c r="A148" s="33"/>
      <c r="B148" s="152"/>
      <c r="C148" s="153" t="s">
        <v>297</v>
      </c>
      <c r="D148" s="153" t="s">
        <v>189</v>
      </c>
      <c r="E148" s="154" t="s">
        <v>1626</v>
      </c>
      <c r="F148" s="155" t="s">
        <v>1627</v>
      </c>
      <c r="G148" s="156" t="s">
        <v>240</v>
      </c>
      <c r="H148" s="157">
        <v>21</v>
      </c>
      <c r="I148" s="158"/>
      <c r="J148" s="157">
        <f t="shared" si="0"/>
        <v>0</v>
      </c>
      <c r="K148" s="159"/>
      <c r="L148" s="34"/>
      <c r="M148" s="160" t="s">
        <v>1</v>
      </c>
      <c r="N148" s="161" t="s">
        <v>41</v>
      </c>
      <c r="O148" s="62"/>
      <c r="P148" s="162">
        <f t="shared" si="1"/>
        <v>0</v>
      </c>
      <c r="Q148" s="162">
        <v>0</v>
      </c>
      <c r="R148" s="162">
        <f t="shared" si="2"/>
        <v>0</v>
      </c>
      <c r="S148" s="162">
        <v>0</v>
      </c>
      <c r="T148" s="163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4" t="s">
        <v>686</v>
      </c>
      <c r="AT148" s="164" t="s">
        <v>189</v>
      </c>
      <c r="AU148" s="164" t="s">
        <v>90</v>
      </c>
      <c r="AY148" s="18" t="s">
        <v>187</v>
      </c>
      <c r="BE148" s="165">
        <f t="shared" si="4"/>
        <v>0</v>
      </c>
      <c r="BF148" s="165">
        <f t="shared" si="5"/>
        <v>0</v>
      </c>
      <c r="BG148" s="165">
        <f t="shared" si="6"/>
        <v>0</v>
      </c>
      <c r="BH148" s="165">
        <f t="shared" si="7"/>
        <v>0</v>
      </c>
      <c r="BI148" s="165">
        <f t="shared" si="8"/>
        <v>0</v>
      </c>
      <c r="BJ148" s="18" t="s">
        <v>90</v>
      </c>
      <c r="BK148" s="166">
        <f t="shared" si="9"/>
        <v>0</v>
      </c>
      <c r="BL148" s="18" t="s">
        <v>686</v>
      </c>
      <c r="BM148" s="164" t="s">
        <v>476</v>
      </c>
    </row>
    <row r="149" spans="1:65" s="2" customFormat="1" ht="16.5" customHeight="1">
      <c r="A149" s="33"/>
      <c r="B149" s="152"/>
      <c r="C149" s="153" t="s">
        <v>307</v>
      </c>
      <c r="D149" s="153" t="s">
        <v>189</v>
      </c>
      <c r="E149" s="154" t="s">
        <v>1628</v>
      </c>
      <c r="F149" s="155" t="s">
        <v>1629</v>
      </c>
      <c r="G149" s="156" t="s">
        <v>240</v>
      </c>
      <c r="H149" s="157">
        <v>6</v>
      </c>
      <c r="I149" s="158"/>
      <c r="J149" s="157">
        <f t="shared" si="0"/>
        <v>0</v>
      </c>
      <c r="K149" s="159"/>
      <c r="L149" s="34"/>
      <c r="M149" s="160" t="s">
        <v>1</v>
      </c>
      <c r="N149" s="161" t="s">
        <v>41</v>
      </c>
      <c r="O149" s="62"/>
      <c r="P149" s="162">
        <f t="shared" si="1"/>
        <v>0</v>
      </c>
      <c r="Q149" s="162">
        <v>0</v>
      </c>
      <c r="R149" s="162">
        <f t="shared" si="2"/>
        <v>0</v>
      </c>
      <c r="S149" s="162">
        <v>0</v>
      </c>
      <c r="T149" s="163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4" t="s">
        <v>686</v>
      </c>
      <c r="AT149" s="164" t="s">
        <v>189</v>
      </c>
      <c r="AU149" s="164" t="s">
        <v>90</v>
      </c>
      <c r="AY149" s="18" t="s">
        <v>187</v>
      </c>
      <c r="BE149" s="165">
        <f t="shared" si="4"/>
        <v>0</v>
      </c>
      <c r="BF149" s="165">
        <f t="shared" si="5"/>
        <v>0</v>
      </c>
      <c r="BG149" s="165">
        <f t="shared" si="6"/>
        <v>0</v>
      </c>
      <c r="BH149" s="165">
        <f t="shared" si="7"/>
        <v>0</v>
      </c>
      <c r="BI149" s="165">
        <f t="shared" si="8"/>
        <v>0</v>
      </c>
      <c r="BJ149" s="18" t="s">
        <v>90</v>
      </c>
      <c r="BK149" s="166">
        <f t="shared" si="9"/>
        <v>0</v>
      </c>
      <c r="BL149" s="18" t="s">
        <v>686</v>
      </c>
      <c r="BM149" s="164" t="s">
        <v>507</v>
      </c>
    </row>
    <row r="150" spans="1:65" s="2" customFormat="1" ht="16.5" customHeight="1">
      <c r="A150" s="33"/>
      <c r="B150" s="152"/>
      <c r="C150" s="153" t="s">
        <v>315</v>
      </c>
      <c r="D150" s="153" t="s">
        <v>189</v>
      </c>
      <c r="E150" s="154" t="s">
        <v>1630</v>
      </c>
      <c r="F150" s="155" t="s">
        <v>1631</v>
      </c>
      <c r="G150" s="156" t="s">
        <v>524</v>
      </c>
      <c r="H150" s="157">
        <v>40</v>
      </c>
      <c r="I150" s="158"/>
      <c r="J150" s="157">
        <f t="shared" si="0"/>
        <v>0</v>
      </c>
      <c r="K150" s="159"/>
      <c r="L150" s="34"/>
      <c r="M150" s="160" t="s">
        <v>1</v>
      </c>
      <c r="N150" s="161" t="s">
        <v>41</v>
      </c>
      <c r="O150" s="62"/>
      <c r="P150" s="162">
        <f t="shared" si="1"/>
        <v>0</v>
      </c>
      <c r="Q150" s="162">
        <v>0</v>
      </c>
      <c r="R150" s="162">
        <f t="shared" si="2"/>
        <v>0</v>
      </c>
      <c r="S150" s="162">
        <v>0</v>
      </c>
      <c r="T150" s="163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4" t="s">
        <v>686</v>
      </c>
      <c r="AT150" s="164" t="s">
        <v>189</v>
      </c>
      <c r="AU150" s="164" t="s">
        <v>90</v>
      </c>
      <c r="AY150" s="18" t="s">
        <v>187</v>
      </c>
      <c r="BE150" s="165">
        <f t="shared" si="4"/>
        <v>0</v>
      </c>
      <c r="BF150" s="165">
        <f t="shared" si="5"/>
        <v>0</v>
      </c>
      <c r="BG150" s="165">
        <f t="shared" si="6"/>
        <v>0</v>
      </c>
      <c r="BH150" s="165">
        <f t="shared" si="7"/>
        <v>0</v>
      </c>
      <c r="BI150" s="165">
        <f t="shared" si="8"/>
        <v>0</v>
      </c>
      <c r="BJ150" s="18" t="s">
        <v>90</v>
      </c>
      <c r="BK150" s="166">
        <f t="shared" si="9"/>
        <v>0</v>
      </c>
      <c r="BL150" s="18" t="s">
        <v>686</v>
      </c>
      <c r="BM150" s="164" t="s">
        <v>521</v>
      </c>
    </row>
    <row r="151" spans="1:65" s="2" customFormat="1" ht="16.5" customHeight="1">
      <c r="A151" s="33"/>
      <c r="B151" s="152"/>
      <c r="C151" s="153" t="s">
        <v>319</v>
      </c>
      <c r="D151" s="153" t="s">
        <v>189</v>
      </c>
      <c r="E151" s="154" t="s">
        <v>1632</v>
      </c>
      <c r="F151" s="155" t="s">
        <v>1633</v>
      </c>
      <c r="G151" s="156" t="s">
        <v>240</v>
      </c>
      <c r="H151" s="157">
        <v>80</v>
      </c>
      <c r="I151" s="158"/>
      <c r="J151" s="157">
        <f t="shared" si="0"/>
        <v>0</v>
      </c>
      <c r="K151" s="159"/>
      <c r="L151" s="34"/>
      <c r="M151" s="160" t="s">
        <v>1</v>
      </c>
      <c r="N151" s="161" t="s">
        <v>41</v>
      </c>
      <c r="O151" s="62"/>
      <c r="P151" s="162">
        <f t="shared" si="1"/>
        <v>0</v>
      </c>
      <c r="Q151" s="162">
        <v>0</v>
      </c>
      <c r="R151" s="162">
        <f t="shared" si="2"/>
        <v>0</v>
      </c>
      <c r="S151" s="162">
        <v>0</v>
      </c>
      <c r="T151" s="163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4" t="s">
        <v>686</v>
      </c>
      <c r="AT151" s="164" t="s">
        <v>189</v>
      </c>
      <c r="AU151" s="164" t="s">
        <v>90</v>
      </c>
      <c r="AY151" s="18" t="s">
        <v>187</v>
      </c>
      <c r="BE151" s="165">
        <f t="shared" si="4"/>
        <v>0</v>
      </c>
      <c r="BF151" s="165">
        <f t="shared" si="5"/>
        <v>0</v>
      </c>
      <c r="BG151" s="165">
        <f t="shared" si="6"/>
        <v>0</v>
      </c>
      <c r="BH151" s="165">
        <f t="shared" si="7"/>
        <v>0</v>
      </c>
      <c r="BI151" s="165">
        <f t="shared" si="8"/>
        <v>0</v>
      </c>
      <c r="BJ151" s="18" t="s">
        <v>90</v>
      </c>
      <c r="BK151" s="166">
        <f t="shared" si="9"/>
        <v>0</v>
      </c>
      <c r="BL151" s="18" t="s">
        <v>686</v>
      </c>
      <c r="BM151" s="164" t="s">
        <v>534</v>
      </c>
    </row>
    <row r="152" spans="1:65" s="2" customFormat="1" ht="16.5" customHeight="1">
      <c r="A152" s="33"/>
      <c r="B152" s="152"/>
      <c r="C152" s="153" t="s">
        <v>325</v>
      </c>
      <c r="D152" s="153" t="s">
        <v>189</v>
      </c>
      <c r="E152" s="154" t="s">
        <v>1634</v>
      </c>
      <c r="F152" s="155" t="s">
        <v>1635</v>
      </c>
      <c r="G152" s="156" t="s">
        <v>240</v>
      </c>
      <c r="H152" s="157">
        <v>160</v>
      </c>
      <c r="I152" s="158"/>
      <c r="J152" s="157">
        <f t="shared" si="0"/>
        <v>0</v>
      </c>
      <c r="K152" s="159"/>
      <c r="L152" s="34"/>
      <c r="M152" s="160" t="s">
        <v>1</v>
      </c>
      <c r="N152" s="161" t="s">
        <v>41</v>
      </c>
      <c r="O152" s="62"/>
      <c r="P152" s="162">
        <f t="shared" si="1"/>
        <v>0</v>
      </c>
      <c r="Q152" s="162">
        <v>0</v>
      </c>
      <c r="R152" s="162">
        <f t="shared" si="2"/>
        <v>0</v>
      </c>
      <c r="S152" s="162">
        <v>0</v>
      </c>
      <c r="T152" s="163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4" t="s">
        <v>686</v>
      </c>
      <c r="AT152" s="164" t="s">
        <v>189</v>
      </c>
      <c r="AU152" s="164" t="s">
        <v>90</v>
      </c>
      <c r="AY152" s="18" t="s">
        <v>187</v>
      </c>
      <c r="BE152" s="165">
        <f t="shared" si="4"/>
        <v>0</v>
      </c>
      <c r="BF152" s="165">
        <f t="shared" si="5"/>
        <v>0</v>
      </c>
      <c r="BG152" s="165">
        <f t="shared" si="6"/>
        <v>0</v>
      </c>
      <c r="BH152" s="165">
        <f t="shared" si="7"/>
        <v>0</v>
      </c>
      <c r="BI152" s="165">
        <f t="shared" si="8"/>
        <v>0</v>
      </c>
      <c r="BJ152" s="18" t="s">
        <v>90</v>
      </c>
      <c r="BK152" s="166">
        <f t="shared" si="9"/>
        <v>0</v>
      </c>
      <c r="BL152" s="18" t="s">
        <v>686</v>
      </c>
      <c r="BM152" s="164" t="s">
        <v>545</v>
      </c>
    </row>
    <row r="153" spans="1:65" s="2" customFormat="1" ht="16.5" customHeight="1">
      <c r="A153" s="33"/>
      <c r="B153" s="152"/>
      <c r="C153" s="153" t="s">
        <v>332</v>
      </c>
      <c r="D153" s="153" t="s">
        <v>189</v>
      </c>
      <c r="E153" s="154" t="s">
        <v>1636</v>
      </c>
      <c r="F153" s="155" t="s">
        <v>1637</v>
      </c>
      <c r="G153" s="156" t="s">
        <v>240</v>
      </c>
      <c r="H153" s="157">
        <v>160</v>
      </c>
      <c r="I153" s="158"/>
      <c r="J153" s="157">
        <f t="shared" si="0"/>
        <v>0</v>
      </c>
      <c r="K153" s="159"/>
      <c r="L153" s="34"/>
      <c r="M153" s="160" t="s">
        <v>1</v>
      </c>
      <c r="N153" s="161" t="s">
        <v>41</v>
      </c>
      <c r="O153" s="62"/>
      <c r="P153" s="162">
        <f t="shared" si="1"/>
        <v>0</v>
      </c>
      <c r="Q153" s="162">
        <v>0</v>
      </c>
      <c r="R153" s="162">
        <f t="shared" si="2"/>
        <v>0</v>
      </c>
      <c r="S153" s="162">
        <v>0</v>
      </c>
      <c r="T153" s="163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4" t="s">
        <v>686</v>
      </c>
      <c r="AT153" s="164" t="s">
        <v>189</v>
      </c>
      <c r="AU153" s="164" t="s">
        <v>90</v>
      </c>
      <c r="AY153" s="18" t="s">
        <v>187</v>
      </c>
      <c r="BE153" s="165">
        <f t="shared" si="4"/>
        <v>0</v>
      </c>
      <c r="BF153" s="165">
        <f t="shared" si="5"/>
        <v>0</v>
      </c>
      <c r="BG153" s="165">
        <f t="shared" si="6"/>
        <v>0</v>
      </c>
      <c r="BH153" s="165">
        <f t="shared" si="7"/>
        <v>0</v>
      </c>
      <c r="BI153" s="165">
        <f t="shared" si="8"/>
        <v>0</v>
      </c>
      <c r="BJ153" s="18" t="s">
        <v>90</v>
      </c>
      <c r="BK153" s="166">
        <f t="shared" si="9"/>
        <v>0</v>
      </c>
      <c r="BL153" s="18" t="s">
        <v>686</v>
      </c>
      <c r="BM153" s="164" t="s">
        <v>555</v>
      </c>
    </row>
    <row r="154" spans="1:65" s="2" customFormat="1" ht="16.5" customHeight="1">
      <c r="A154" s="33"/>
      <c r="B154" s="152"/>
      <c r="C154" s="153" t="s">
        <v>337</v>
      </c>
      <c r="D154" s="153" t="s">
        <v>189</v>
      </c>
      <c r="E154" s="154" t="s">
        <v>1638</v>
      </c>
      <c r="F154" s="155" t="s">
        <v>1639</v>
      </c>
      <c r="G154" s="156" t="s">
        <v>1403</v>
      </c>
      <c r="H154" s="157">
        <v>55</v>
      </c>
      <c r="I154" s="158"/>
      <c r="J154" s="157">
        <f t="shared" si="0"/>
        <v>0</v>
      </c>
      <c r="K154" s="159"/>
      <c r="L154" s="34"/>
      <c r="M154" s="160" t="s">
        <v>1</v>
      </c>
      <c r="N154" s="161" t="s">
        <v>41</v>
      </c>
      <c r="O154" s="62"/>
      <c r="P154" s="162">
        <f t="shared" si="1"/>
        <v>0</v>
      </c>
      <c r="Q154" s="162">
        <v>0</v>
      </c>
      <c r="R154" s="162">
        <f t="shared" si="2"/>
        <v>0</v>
      </c>
      <c r="S154" s="162">
        <v>0</v>
      </c>
      <c r="T154" s="163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4" t="s">
        <v>686</v>
      </c>
      <c r="AT154" s="164" t="s">
        <v>189</v>
      </c>
      <c r="AU154" s="164" t="s">
        <v>90</v>
      </c>
      <c r="AY154" s="18" t="s">
        <v>187</v>
      </c>
      <c r="BE154" s="165">
        <f t="shared" si="4"/>
        <v>0</v>
      </c>
      <c r="BF154" s="165">
        <f t="shared" si="5"/>
        <v>0</v>
      </c>
      <c r="BG154" s="165">
        <f t="shared" si="6"/>
        <v>0</v>
      </c>
      <c r="BH154" s="165">
        <f t="shared" si="7"/>
        <v>0</v>
      </c>
      <c r="BI154" s="165">
        <f t="shared" si="8"/>
        <v>0</v>
      </c>
      <c r="BJ154" s="18" t="s">
        <v>90</v>
      </c>
      <c r="BK154" s="166">
        <f t="shared" si="9"/>
        <v>0</v>
      </c>
      <c r="BL154" s="18" t="s">
        <v>686</v>
      </c>
      <c r="BM154" s="164" t="s">
        <v>571</v>
      </c>
    </row>
    <row r="155" spans="1:65" s="2" customFormat="1" ht="16.5" customHeight="1">
      <c r="A155" s="33"/>
      <c r="B155" s="152"/>
      <c r="C155" s="153" t="s">
        <v>344</v>
      </c>
      <c r="D155" s="153" t="s">
        <v>189</v>
      </c>
      <c r="E155" s="154" t="s">
        <v>1640</v>
      </c>
      <c r="F155" s="155" t="s">
        <v>1641</v>
      </c>
      <c r="G155" s="156" t="s">
        <v>1403</v>
      </c>
      <c r="H155" s="157">
        <v>25</v>
      </c>
      <c r="I155" s="158"/>
      <c r="J155" s="157">
        <f t="shared" si="0"/>
        <v>0</v>
      </c>
      <c r="K155" s="159"/>
      <c r="L155" s="34"/>
      <c r="M155" s="160" t="s">
        <v>1</v>
      </c>
      <c r="N155" s="161" t="s">
        <v>41</v>
      </c>
      <c r="O155" s="62"/>
      <c r="P155" s="162">
        <f t="shared" si="1"/>
        <v>0</v>
      </c>
      <c r="Q155" s="162">
        <v>0</v>
      </c>
      <c r="R155" s="162">
        <f t="shared" si="2"/>
        <v>0</v>
      </c>
      <c r="S155" s="162">
        <v>0</v>
      </c>
      <c r="T155" s="163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4" t="s">
        <v>686</v>
      </c>
      <c r="AT155" s="164" t="s">
        <v>189</v>
      </c>
      <c r="AU155" s="164" t="s">
        <v>90</v>
      </c>
      <c r="AY155" s="18" t="s">
        <v>187</v>
      </c>
      <c r="BE155" s="165">
        <f t="shared" si="4"/>
        <v>0</v>
      </c>
      <c r="BF155" s="165">
        <f t="shared" si="5"/>
        <v>0</v>
      </c>
      <c r="BG155" s="165">
        <f t="shared" si="6"/>
        <v>0</v>
      </c>
      <c r="BH155" s="165">
        <f t="shared" si="7"/>
        <v>0</v>
      </c>
      <c r="BI155" s="165">
        <f t="shared" si="8"/>
        <v>0</v>
      </c>
      <c r="BJ155" s="18" t="s">
        <v>90</v>
      </c>
      <c r="BK155" s="166">
        <f t="shared" si="9"/>
        <v>0</v>
      </c>
      <c r="BL155" s="18" t="s">
        <v>686</v>
      </c>
      <c r="BM155" s="164" t="s">
        <v>581</v>
      </c>
    </row>
    <row r="156" spans="1:65" s="2" customFormat="1" ht="16.5" customHeight="1">
      <c r="A156" s="33"/>
      <c r="B156" s="152"/>
      <c r="C156" s="153" t="s">
        <v>348</v>
      </c>
      <c r="D156" s="153" t="s">
        <v>189</v>
      </c>
      <c r="E156" s="154" t="s">
        <v>1642</v>
      </c>
      <c r="F156" s="155" t="s">
        <v>1643</v>
      </c>
      <c r="G156" s="156" t="s">
        <v>240</v>
      </c>
      <c r="H156" s="157">
        <v>4</v>
      </c>
      <c r="I156" s="158"/>
      <c r="J156" s="157">
        <f t="shared" si="0"/>
        <v>0</v>
      </c>
      <c r="K156" s="159"/>
      <c r="L156" s="34"/>
      <c r="M156" s="160" t="s">
        <v>1</v>
      </c>
      <c r="N156" s="161" t="s">
        <v>41</v>
      </c>
      <c r="O156" s="62"/>
      <c r="P156" s="162">
        <f t="shared" si="1"/>
        <v>0</v>
      </c>
      <c r="Q156" s="162">
        <v>0</v>
      </c>
      <c r="R156" s="162">
        <f t="shared" si="2"/>
        <v>0</v>
      </c>
      <c r="S156" s="162">
        <v>0</v>
      </c>
      <c r="T156" s="163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4" t="s">
        <v>686</v>
      </c>
      <c r="AT156" s="164" t="s">
        <v>189</v>
      </c>
      <c r="AU156" s="164" t="s">
        <v>90</v>
      </c>
      <c r="AY156" s="18" t="s">
        <v>187</v>
      </c>
      <c r="BE156" s="165">
        <f t="shared" si="4"/>
        <v>0</v>
      </c>
      <c r="BF156" s="165">
        <f t="shared" si="5"/>
        <v>0</v>
      </c>
      <c r="BG156" s="165">
        <f t="shared" si="6"/>
        <v>0</v>
      </c>
      <c r="BH156" s="165">
        <f t="shared" si="7"/>
        <v>0</v>
      </c>
      <c r="BI156" s="165">
        <f t="shared" si="8"/>
        <v>0</v>
      </c>
      <c r="BJ156" s="18" t="s">
        <v>90</v>
      </c>
      <c r="BK156" s="166">
        <f t="shared" si="9"/>
        <v>0</v>
      </c>
      <c r="BL156" s="18" t="s">
        <v>686</v>
      </c>
      <c r="BM156" s="164" t="s">
        <v>593</v>
      </c>
    </row>
    <row r="157" spans="1:65" s="2" customFormat="1" ht="16.5" customHeight="1">
      <c r="A157" s="33"/>
      <c r="B157" s="152"/>
      <c r="C157" s="153" t="s">
        <v>357</v>
      </c>
      <c r="D157" s="153" t="s">
        <v>189</v>
      </c>
      <c r="E157" s="154" t="s">
        <v>1644</v>
      </c>
      <c r="F157" s="155" t="s">
        <v>1645</v>
      </c>
      <c r="G157" s="156" t="s">
        <v>240</v>
      </c>
      <c r="H157" s="157">
        <v>8</v>
      </c>
      <c r="I157" s="158"/>
      <c r="J157" s="157">
        <f t="shared" si="0"/>
        <v>0</v>
      </c>
      <c r="K157" s="159"/>
      <c r="L157" s="34"/>
      <c r="M157" s="160" t="s">
        <v>1</v>
      </c>
      <c r="N157" s="161" t="s">
        <v>41</v>
      </c>
      <c r="O157" s="62"/>
      <c r="P157" s="162">
        <f t="shared" si="1"/>
        <v>0</v>
      </c>
      <c r="Q157" s="162">
        <v>0</v>
      </c>
      <c r="R157" s="162">
        <f t="shared" si="2"/>
        <v>0</v>
      </c>
      <c r="S157" s="162">
        <v>0</v>
      </c>
      <c r="T157" s="163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4" t="s">
        <v>686</v>
      </c>
      <c r="AT157" s="164" t="s">
        <v>189</v>
      </c>
      <c r="AU157" s="164" t="s">
        <v>90</v>
      </c>
      <c r="AY157" s="18" t="s">
        <v>187</v>
      </c>
      <c r="BE157" s="165">
        <f t="shared" si="4"/>
        <v>0</v>
      </c>
      <c r="BF157" s="165">
        <f t="shared" si="5"/>
        <v>0</v>
      </c>
      <c r="BG157" s="165">
        <f t="shared" si="6"/>
        <v>0</v>
      </c>
      <c r="BH157" s="165">
        <f t="shared" si="7"/>
        <v>0</v>
      </c>
      <c r="BI157" s="165">
        <f t="shared" si="8"/>
        <v>0</v>
      </c>
      <c r="BJ157" s="18" t="s">
        <v>90</v>
      </c>
      <c r="BK157" s="166">
        <f t="shared" si="9"/>
        <v>0</v>
      </c>
      <c r="BL157" s="18" t="s">
        <v>686</v>
      </c>
      <c r="BM157" s="164" t="s">
        <v>620</v>
      </c>
    </row>
    <row r="158" spans="1:65" s="2" customFormat="1" ht="16.5" customHeight="1">
      <c r="A158" s="33"/>
      <c r="B158" s="152"/>
      <c r="C158" s="153" t="s">
        <v>361</v>
      </c>
      <c r="D158" s="153" t="s">
        <v>189</v>
      </c>
      <c r="E158" s="154" t="s">
        <v>1646</v>
      </c>
      <c r="F158" s="155" t="s">
        <v>1647</v>
      </c>
      <c r="G158" s="156" t="s">
        <v>518</v>
      </c>
      <c r="H158" s="157">
        <v>1</v>
      </c>
      <c r="I158" s="158"/>
      <c r="J158" s="157">
        <f t="shared" si="0"/>
        <v>0</v>
      </c>
      <c r="K158" s="159"/>
      <c r="L158" s="34"/>
      <c r="M158" s="160" t="s">
        <v>1</v>
      </c>
      <c r="N158" s="161" t="s">
        <v>41</v>
      </c>
      <c r="O158" s="62"/>
      <c r="P158" s="162">
        <f t="shared" si="1"/>
        <v>0</v>
      </c>
      <c r="Q158" s="162">
        <v>0</v>
      </c>
      <c r="R158" s="162">
        <f t="shared" si="2"/>
        <v>0</v>
      </c>
      <c r="S158" s="162">
        <v>0</v>
      </c>
      <c r="T158" s="163">
        <f t="shared" si="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4" t="s">
        <v>686</v>
      </c>
      <c r="AT158" s="164" t="s">
        <v>189</v>
      </c>
      <c r="AU158" s="164" t="s">
        <v>90</v>
      </c>
      <c r="AY158" s="18" t="s">
        <v>187</v>
      </c>
      <c r="BE158" s="165">
        <f t="shared" si="4"/>
        <v>0</v>
      </c>
      <c r="BF158" s="165">
        <f t="shared" si="5"/>
        <v>0</v>
      </c>
      <c r="BG158" s="165">
        <f t="shared" si="6"/>
        <v>0</v>
      </c>
      <c r="BH158" s="165">
        <f t="shared" si="7"/>
        <v>0</v>
      </c>
      <c r="BI158" s="165">
        <f t="shared" si="8"/>
        <v>0</v>
      </c>
      <c r="BJ158" s="18" t="s">
        <v>90</v>
      </c>
      <c r="BK158" s="166">
        <f t="shared" si="9"/>
        <v>0</v>
      </c>
      <c r="BL158" s="18" t="s">
        <v>686</v>
      </c>
      <c r="BM158" s="164" t="s">
        <v>654</v>
      </c>
    </row>
    <row r="159" spans="1:65" s="12" customFormat="1" ht="22.9" customHeight="1">
      <c r="B159" s="139"/>
      <c r="D159" s="140" t="s">
        <v>74</v>
      </c>
      <c r="E159" s="150" t="s">
        <v>1648</v>
      </c>
      <c r="F159" s="150" t="s">
        <v>1649</v>
      </c>
      <c r="I159" s="142"/>
      <c r="J159" s="151">
        <f>BK159</f>
        <v>0</v>
      </c>
      <c r="L159" s="139"/>
      <c r="M159" s="144"/>
      <c r="N159" s="145"/>
      <c r="O159" s="145"/>
      <c r="P159" s="146">
        <f>P160</f>
        <v>0</v>
      </c>
      <c r="Q159" s="145"/>
      <c r="R159" s="146">
        <f>R160</f>
        <v>0</v>
      </c>
      <c r="S159" s="145"/>
      <c r="T159" s="147">
        <f>T160</f>
        <v>0</v>
      </c>
      <c r="AR159" s="140" t="s">
        <v>83</v>
      </c>
      <c r="AT159" s="148" t="s">
        <v>74</v>
      </c>
      <c r="AU159" s="148" t="s">
        <v>83</v>
      </c>
      <c r="AY159" s="140" t="s">
        <v>187</v>
      </c>
      <c r="BK159" s="149">
        <f>BK160</f>
        <v>0</v>
      </c>
    </row>
    <row r="160" spans="1:65" s="2" customFormat="1" ht="16.5" customHeight="1">
      <c r="A160" s="33"/>
      <c r="B160" s="152"/>
      <c r="C160" s="153" t="s">
        <v>365</v>
      </c>
      <c r="D160" s="153" t="s">
        <v>189</v>
      </c>
      <c r="E160" s="154" t="s">
        <v>1650</v>
      </c>
      <c r="F160" s="155" t="s">
        <v>1649</v>
      </c>
      <c r="G160" s="156" t="s">
        <v>1556</v>
      </c>
      <c r="H160" s="157">
        <v>20</v>
      </c>
      <c r="I160" s="158"/>
      <c r="J160" s="157">
        <f>ROUND(I160*H160,3)</f>
        <v>0</v>
      </c>
      <c r="K160" s="159"/>
      <c r="L160" s="34"/>
      <c r="M160" s="209" t="s">
        <v>1</v>
      </c>
      <c r="N160" s="210" t="s">
        <v>41</v>
      </c>
      <c r="O160" s="211"/>
      <c r="P160" s="212">
        <f>O160*H160</f>
        <v>0</v>
      </c>
      <c r="Q160" s="212">
        <v>0</v>
      </c>
      <c r="R160" s="212">
        <f>Q160*H160</f>
        <v>0</v>
      </c>
      <c r="S160" s="212">
        <v>0</v>
      </c>
      <c r="T160" s="213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4" t="s">
        <v>686</v>
      </c>
      <c r="AT160" s="164" t="s">
        <v>189</v>
      </c>
      <c r="AU160" s="164" t="s">
        <v>90</v>
      </c>
      <c r="AY160" s="18" t="s">
        <v>187</v>
      </c>
      <c r="BE160" s="165">
        <f>IF(N160="základná",J160,0)</f>
        <v>0</v>
      </c>
      <c r="BF160" s="165">
        <f>IF(N160="znížená",J160,0)</f>
        <v>0</v>
      </c>
      <c r="BG160" s="165">
        <f>IF(N160="zákl. prenesená",J160,0)</f>
        <v>0</v>
      </c>
      <c r="BH160" s="165">
        <f>IF(N160="zníž. prenesená",J160,0)</f>
        <v>0</v>
      </c>
      <c r="BI160" s="165">
        <f>IF(N160="nulová",J160,0)</f>
        <v>0</v>
      </c>
      <c r="BJ160" s="18" t="s">
        <v>90</v>
      </c>
      <c r="BK160" s="166">
        <f>ROUND(I160*H160,3)</f>
        <v>0</v>
      </c>
      <c r="BL160" s="18" t="s">
        <v>686</v>
      </c>
      <c r="BM160" s="164" t="s">
        <v>686</v>
      </c>
    </row>
    <row r="161" spans="1:31" s="2" customFormat="1" ht="6.95" customHeight="1">
      <c r="A161" s="33"/>
      <c r="B161" s="51"/>
      <c r="C161" s="52"/>
      <c r="D161" s="52"/>
      <c r="E161" s="52"/>
      <c r="F161" s="52"/>
      <c r="G161" s="52"/>
      <c r="H161" s="52"/>
      <c r="I161" s="52"/>
      <c r="J161" s="52"/>
      <c r="K161" s="52"/>
      <c r="L161" s="34"/>
      <c r="M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</row>
  </sheetData>
  <autoFilter ref="C121:K160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001 - Architektonicko sta...</vt:lpstr>
      <vt:lpstr>002 - Elektroinštalácia</vt:lpstr>
      <vt:lpstr>'001 - Architektonicko sta...'!Názvy_tlače</vt:lpstr>
      <vt:lpstr>'002 - Elektroinštalácia'!Názvy_tlače</vt:lpstr>
      <vt:lpstr>'Rekapitulácia stavby'!Názvy_tlače</vt:lpstr>
      <vt:lpstr>'001 - Architektonicko sta...'!Oblasť_tlače</vt:lpstr>
      <vt:lpstr>'002 - Elektroinštalácia'!Oblasť_tlače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 Eco</dc:creator>
  <cp:lastModifiedBy>Arteco</cp:lastModifiedBy>
  <cp:lastPrinted>2021-07-15T13:35:28Z</cp:lastPrinted>
  <dcterms:created xsi:type="dcterms:W3CDTF">2021-07-15T13:33:07Z</dcterms:created>
  <dcterms:modified xsi:type="dcterms:W3CDTF">2021-07-15T13:35:48Z</dcterms:modified>
</cp:coreProperties>
</file>