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Client\C$\0H - HLAVÁČOVÁ\00 - NABÍDKY\Tom\RD Babice nad Svitavou\"/>
    </mc:Choice>
  </mc:AlternateContent>
  <bookViews>
    <workbookView xWindow="0" yWindow="0" windowWidth="0" windowHeight="0"/>
  </bookViews>
  <sheets>
    <sheet name="Rekapitulace stavby" sheetId="1" r:id="rId1"/>
    <sheet name="00 - VRN a ostatní náklady" sheetId="2" r:id="rId2"/>
    <sheet name="01.1 - Hrubá stavba - sta..." sheetId="3" r:id="rId3"/>
    <sheet name="01.2 - Kompletace - stave..." sheetId="4" r:id="rId4"/>
    <sheet name="01.3 - Zdravotechnika" sheetId="5" r:id="rId5"/>
    <sheet name="01.4 - Vytápění" sheetId="6" r:id="rId6"/>
    <sheet name="01.5 - Vzduchotechnika" sheetId="7" r:id="rId7"/>
    <sheet name="01.6 - Elektroinstalace" sheetId="8" r:id="rId8"/>
    <sheet name="02 - Zpevněné plochy" sheetId="9" r:id="rId9"/>
    <sheet name="03 - Přípojky" sheetId="10" r:id="rId10"/>
  </sheets>
  <definedNames>
    <definedName name="_xlnm.Print_Area" localSheetId="0">'Rekapitulace stavby'!$D$4:$AO$76,'Rekapitulace stavby'!$C$82:$AQ$105</definedName>
    <definedName name="_xlnm.Print_Titles" localSheetId="0">'Rekapitulace stavby'!$92:$92</definedName>
    <definedName name="_xlnm._FilterDatabase" localSheetId="1" hidden="1">'00 - VRN a ostatní náklady'!$C$117:$K$122</definedName>
    <definedName name="_xlnm.Print_Area" localSheetId="1">'00 - VRN a ostatní náklady'!$C$4:$J$76,'00 - VRN a ostatní náklady'!$C$105:$J$122</definedName>
    <definedName name="_xlnm.Print_Titles" localSheetId="1">'00 - VRN a ostatní náklady'!$117:$117</definedName>
    <definedName name="_xlnm._FilterDatabase" localSheetId="2" hidden="1">'01.1 - Hrubá stavba - sta...'!$C$136:$K$831</definedName>
    <definedName name="_xlnm.Print_Area" localSheetId="2">'01.1 - Hrubá stavba - sta...'!$C$4:$J$76,'01.1 - Hrubá stavba - sta...'!$C$122:$J$831</definedName>
    <definedName name="_xlnm.Print_Titles" localSheetId="2">'01.1 - Hrubá stavba - sta...'!$136:$136</definedName>
    <definedName name="_xlnm._FilterDatabase" localSheetId="3" hidden="1">'01.2 - Kompletace - stave...'!$C$136:$K$659</definedName>
    <definedName name="_xlnm.Print_Area" localSheetId="3">'01.2 - Kompletace - stave...'!$C$4:$J$76,'01.2 - Kompletace - stave...'!$C$122:$J$659</definedName>
    <definedName name="_xlnm.Print_Titles" localSheetId="3">'01.2 - Kompletace - stave...'!$136:$136</definedName>
    <definedName name="_xlnm._FilterDatabase" localSheetId="4" hidden="1">'01.3 - Zdravotechnika'!$C$121:$K$125</definedName>
    <definedName name="_xlnm.Print_Area" localSheetId="4">'01.3 - Zdravotechnika'!$C$4:$J$76,'01.3 - Zdravotechnika'!$C$107:$J$125</definedName>
    <definedName name="_xlnm.Print_Titles" localSheetId="4">'01.3 - Zdravotechnika'!$121:$121</definedName>
    <definedName name="_xlnm._FilterDatabase" localSheetId="5" hidden="1">'01.4 - Vytápění'!$C$121:$K$125</definedName>
    <definedName name="_xlnm.Print_Area" localSheetId="5">'01.4 - Vytápění'!$C$4:$J$76,'01.4 - Vytápění'!$C$107:$J$125</definedName>
    <definedName name="_xlnm.Print_Titles" localSheetId="5">'01.4 - Vytápění'!$121:$121</definedName>
    <definedName name="_xlnm._FilterDatabase" localSheetId="6" hidden="1">'01.5 - Vzduchotechnika'!$C$121:$K$125</definedName>
    <definedName name="_xlnm.Print_Area" localSheetId="6">'01.5 - Vzduchotechnika'!$C$4:$J$76,'01.5 - Vzduchotechnika'!$C$107:$J$125</definedName>
    <definedName name="_xlnm.Print_Titles" localSheetId="6">'01.5 - Vzduchotechnika'!$121:$121</definedName>
    <definedName name="_xlnm._FilterDatabase" localSheetId="7" hidden="1">'01.6 - Elektroinstalace'!$C$121:$K$125</definedName>
    <definedName name="_xlnm.Print_Area" localSheetId="7">'01.6 - Elektroinstalace'!$C$4:$J$76,'01.6 - Elektroinstalace'!$C$107:$J$125</definedName>
    <definedName name="_xlnm.Print_Titles" localSheetId="7">'01.6 - Elektroinstalace'!$121:$121</definedName>
    <definedName name="_xlnm._FilterDatabase" localSheetId="8" hidden="1">'02 - Zpevněné plochy'!$C$121:$K$175</definedName>
    <definedName name="_xlnm.Print_Area" localSheetId="8">'02 - Zpevněné plochy'!$C$4:$J$76,'02 - Zpevněné plochy'!$C$109:$J$175</definedName>
    <definedName name="_xlnm.Print_Titles" localSheetId="8">'02 - Zpevněné plochy'!$121:$121</definedName>
    <definedName name="_xlnm._FilterDatabase" localSheetId="9" hidden="1">'03 - Přípojky'!$C$119:$K$131</definedName>
    <definedName name="_xlnm.Print_Area" localSheetId="9">'03 - Přípojky'!$C$4:$J$76,'03 - Přípojky'!$C$107:$J$131</definedName>
    <definedName name="_xlnm.Print_Titles" localSheetId="9">'03 - Přípojky'!$119:$119</definedName>
  </definedNames>
  <calcPr/>
</workbook>
</file>

<file path=xl/calcChain.xml><?xml version="1.0" encoding="utf-8"?>
<calcChain xmlns="http://schemas.openxmlformats.org/spreadsheetml/2006/main">
  <c i="10" l="1" r="J37"/>
  <c r="J36"/>
  <c i="1" r="AY104"/>
  <c i="10" r="J35"/>
  <c i="1" r="AX104"/>
  <c i="10" r="BI131"/>
  <c r="BH131"/>
  <c r="BG131"/>
  <c r="BF131"/>
  <c r="T131"/>
  <c r="T130"/>
  <c r="R131"/>
  <c r="R130"/>
  <c r="P131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T124"/>
  <c r="R125"/>
  <c r="R124"/>
  <c r="P125"/>
  <c r="P124"/>
  <c r="BI123"/>
  <c r="BH123"/>
  <c r="BG123"/>
  <c r="BF123"/>
  <c r="T123"/>
  <c r="R123"/>
  <c r="P123"/>
  <c r="BI122"/>
  <c r="BH122"/>
  <c r="BG122"/>
  <c r="BF122"/>
  <c r="T122"/>
  <c r="R122"/>
  <c r="P122"/>
  <c r="F114"/>
  <c r="E112"/>
  <c r="F89"/>
  <c r="E87"/>
  <c r="J24"/>
  <c r="E24"/>
  <c r="J92"/>
  <c r="J23"/>
  <c r="J21"/>
  <c r="E21"/>
  <c r="J116"/>
  <c r="J20"/>
  <c r="J18"/>
  <c r="E18"/>
  <c r="F117"/>
  <c r="J17"/>
  <c r="J15"/>
  <c r="E15"/>
  <c r="F116"/>
  <c r="J14"/>
  <c r="J12"/>
  <c r="J114"/>
  <c r="E7"/>
  <c r="E85"/>
  <c i="9" r="P167"/>
  <c r="J37"/>
  <c r="J36"/>
  <c i="1" r="AY103"/>
  <c i="9" r="J35"/>
  <c i="1" r="AX103"/>
  <c i="9" r="BI175"/>
  <c r="BH175"/>
  <c r="BG175"/>
  <c r="BF175"/>
  <c r="T175"/>
  <c r="T174"/>
  <c r="R175"/>
  <c r="R174"/>
  <c r="P175"/>
  <c r="P174"/>
  <c r="BI172"/>
  <c r="BH172"/>
  <c r="BG172"/>
  <c r="BF172"/>
  <c r="T172"/>
  <c r="R172"/>
  <c r="P172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5"/>
  <c r="BH155"/>
  <c r="BG155"/>
  <c r="BF155"/>
  <c r="T155"/>
  <c r="R155"/>
  <c r="P155"/>
  <c r="BI153"/>
  <c r="BH153"/>
  <c r="BG153"/>
  <c r="BF153"/>
  <c r="T153"/>
  <c r="R153"/>
  <c r="P153"/>
  <c r="BI150"/>
  <c r="BH150"/>
  <c r="BG150"/>
  <c r="BF150"/>
  <c r="T150"/>
  <c r="R150"/>
  <c r="P150"/>
  <c r="BI146"/>
  <c r="BH146"/>
  <c r="BG146"/>
  <c r="BF146"/>
  <c r="T146"/>
  <c r="R146"/>
  <c r="P146"/>
  <c r="BI137"/>
  <c r="BH137"/>
  <c r="BG137"/>
  <c r="BF137"/>
  <c r="T137"/>
  <c r="R137"/>
  <c r="P137"/>
  <c r="BI135"/>
  <c r="BH135"/>
  <c r="BG135"/>
  <c r="BF135"/>
  <c r="T135"/>
  <c r="T134"/>
  <c r="R135"/>
  <c r="R134"/>
  <c r="P135"/>
  <c r="P134"/>
  <c r="BI125"/>
  <c r="BH125"/>
  <c r="BG125"/>
  <c r="BF125"/>
  <c r="T125"/>
  <c r="T124"/>
  <c r="R125"/>
  <c r="R124"/>
  <c r="P125"/>
  <c r="P124"/>
  <c r="F116"/>
  <c r="E114"/>
  <c r="F89"/>
  <c r="E87"/>
  <c r="J24"/>
  <c r="E24"/>
  <c r="J119"/>
  <c r="J23"/>
  <c r="J21"/>
  <c r="E21"/>
  <c r="J118"/>
  <c r="J20"/>
  <c r="J18"/>
  <c r="E18"/>
  <c r="F92"/>
  <c r="J17"/>
  <c r="J15"/>
  <c r="E15"/>
  <c r="F118"/>
  <c r="J14"/>
  <c r="J12"/>
  <c r="J116"/>
  <c r="E7"/>
  <c r="E112"/>
  <c i="8" r="J39"/>
  <c r="J38"/>
  <c i="1" r="AY102"/>
  <c i="8" r="J37"/>
  <c i="1" r="AX102"/>
  <c i="8" r="BI125"/>
  <c r="BH125"/>
  <c r="BG125"/>
  <c r="BF125"/>
  <c r="T125"/>
  <c r="T124"/>
  <c r="T123"/>
  <c r="T122"/>
  <c r="R125"/>
  <c r="R124"/>
  <c r="R123"/>
  <c r="R122"/>
  <c r="P125"/>
  <c r="P124"/>
  <c r="P123"/>
  <c r="P122"/>
  <c i="1" r="AU102"/>
  <c i="8" r="F116"/>
  <c r="E114"/>
  <c r="F91"/>
  <c r="E89"/>
  <c r="J26"/>
  <c r="E26"/>
  <c r="J94"/>
  <c r="J25"/>
  <c r="J23"/>
  <c r="E23"/>
  <c r="J93"/>
  <c r="J22"/>
  <c r="J20"/>
  <c r="E20"/>
  <c r="F119"/>
  <c r="J19"/>
  <c r="J17"/>
  <c r="E17"/>
  <c r="F118"/>
  <c r="J16"/>
  <c r="J14"/>
  <c r="J91"/>
  <c r="E7"/>
  <c r="E85"/>
  <c i="7" r="J39"/>
  <c r="J38"/>
  <c i="1" r="AY101"/>
  <c i="7" r="J37"/>
  <c i="1" r="AX101"/>
  <c i="7" r="BI125"/>
  <c r="BH125"/>
  <c r="BG125"/>
  <c r="BF125"/>
  <c r="T125"/>
  <c r="T124"/>
  <c r="T123"/>
  <c r="T122"/>
  <c r="R125"/>
  <c r="R124"/>
  <c r="R123"/>
  <c r="R122"/>
  <c r="P125"/>
  <c r="P124"/>
  <c r="P123"/>
  <c r="P122"/>
  <c i="1" r="AU101"/>
  <c i="7" r="F116"/>
  <c r="E114"/>
  <c r="F91"/>
  <c r="E89"/>
  <c r="J26"/>
  <c r="E26"/>
  <c r="J119"/>
  <c r="J25"/>
  <c r="J23"/>
  <c r="E23"/>
  <c r="J93"/>
  <c r="J22"/>
  <c r="J20"/>
  <c r="E20"/>
  <c r="F119"/>
  <c r="J19"/>
  <c r="J17"/>
  <c r="E17"/>
  <c r="F118"/>
  <c r="J16"/>
  <c r="J14"/>
  <c r="J116"/>
  <c r="E7"/>
  <c r="E85"/>
  <c i="6" r="J39"/>
  <c r="J38"/>
  <c i="1" r="AY100"/>
  <c i="6" r="J37"/>
  <c i="1" r="AX100"/>
  <c i="6" r="BI125"/>
  <c r="BH125"/>
  <c r="BG125"/>
  <c r="BF125"/>
  <c r="T125"/>
  <c r="T124"/>
  <c r="T123"/>
  <c r="T122"/>
  <c r="R125"/>
  <c r="R124"/>
  <c r="R123"/>
  <c r="R122"/>
  <c r="P125"/>
  <c r="P124"/>
  <c r="P123"/>
  <c r="P122"/>
  <c i="1" r="AU100"/>
  <c i="6" r="F116"/>
  <c r="E114"/>
  <c r="F91"/>
  <c r="E89"/>
  <c r="J26"/>
  <c r="E26"/>
  <c r="J119"/>
  <c r="J25"/>
  <c r="J23"/>
  <c r="E23"/>
  <c r="J93"/>
  <c r="J22"/>
  <c r="J20"/>
  <c r="E20"/>
  <c r="F119"/>
  <c r="J19"/>
  <c r="J17"/>
  <c r="E17"/>
  <c r="F118"/>
  <c r="J16"/>
  <c r="J14"/>
  <c r="J91"/>
  <c r="E7"/>
  <c r="E110"/>
  <c i="5" r="J39"/>
  <c r="J38"/>
  <c i="1" r="AY99"/>
  <c i="5" r="J37"/>
  <c i="1" r="AX99"/>
  <c i="5" r="BI125"/>
  <c r="BH125"/>
  <c r="BG125"/>
  <c r="BF125"/>
  <c r="T125"/>
  <c r="T124"/>
  <c r="T123"/>
  <c r="T122"/>
  <c r="R125"/>
  <c r="R124"/>
  <c r="R123"/>
  <c r="R122"/>
  <c r="P125"/>
  <c r="P124"/>
  <c r="P123"/>
  <c r="P122"/>
  <c i="1" r="AU99"/>
  <c i="5" r="F116"/>
  <c r="E114"/>
  <c r="F91"/>
  <c r="E89"/>
  <c r="J26"/>
  <c r="E26"/>
  <c r="J94"/>
  <c r="J25"/>
  <c r="J23"/>
  <c r="E23"/>
  <c r="J118"/>
  <c r="J22"/>
  <c r="J20"/>
  <c r="E20"/>
  <c r="F94"/>
  <c r="J19"/>
  <c r="J17"/>
  <c r="E17"/>
  <c r="F118"/>
  <c r="J16"/>
  <c r="J14"/>
  <c r="J91"/>
  <c r="E7"/>
  <c r="E110"/>
  <c i="4" r="J39"/>
  <c r="J38"/>
  <c i="1" r="AY98"/>
  <c i="4" r="J37"/>
  <c i="1" r="AX98"/>
  <c i="4" r="BI659"/>
  <c r="BH659"/>
  <c r="BG659"/>
  <c r="BF659"/>
  <c r="T659"/>
  <c r="R659"/>
  <c r="P659"/>
  <c r="BI649"/>
  <c r="BH649"/>
  <c r="BG649"/>
  <c r="BF649"/>
  <c r="T649"/>
  <c r="R649"/>
  <c r="P649"/>
  <c r="BI644"/>
  <c r="BH644"/>
  <c r="BG644"/>
  <c r="BF644"/>
  <c r="T644"/>
  <c r="R644"/>
  <c r="P644"/>
  <c r="BI642"/>
  <c r="BH642"/>
  <c r="BG642"/>
  <c r="BF642"/>
  <c r="T642"/>
  <c r="R642"/>
  <c r="P642"/>
  <c r="BI594"/>
  <c r="BH594"/>
  <c r="BG594"/>
  <c r="BF594"/>
  <c r="T594"/>
  <c r="R594"/>
  <c r="P594"/>
  <c r="BI592"/>
  <c r="BH592"/>
  <c r="BG592"/>
  <c r="BF592"/>
  <c r="T592"/>
  <c r="R592"/>
  <c r="P592"/>
  <c r="BI591"/>
  <c r="BH591"/>
  <c r="BG591"/>
  <c r="BF591"/>
  <c r="T591"/>
  <c r="R591"/>
  <c r="P591"/>
  <c r="BI589"/>
  <c r="BH589"/>
  <c r="BG589"/>
  <c r="BF589"/>
  <c r="T589"/>
  <c r="R589"/>
  <c r="P589"/>
  <c r="BI582"/>
  <c r="BH582"/>
  <c r="BG582"/>
  <c r="BF582"/>
  <c r="T582"/>
  <c r="R582"/>
  <c r="P582"/>
  <c r="BI575"/>
  <c r="BH575"/>
  <c r="BG575"/>
  <c r="BF575"/>
  <c r="T575"/>
  <c r="R575"/>
  <c r="P575"/>
  <c r="BI573"/>
  <c r="BH573"/>
  <c r="BG573"/>
  <c r="BF573"/>
  <c r="T573"/>
  <c r="R573"/>
  <c r="P573"/>
  <c r="BI572"/>
  <c r="BH572"/>
  <c r="BG572"/>
  <c r="BF572"/>
  <c r="T572"/>
  <c r="R572"/>
  <c r="P572"/>
  <c r="BI571"/>
  <c r="BH571"/>
  <c r="BG571"/>
  <c r="BF571"/>
  <c r="T571"/>
  <c r="R571"/>
  <c r="P571"/>
  <c r="BI569"/>
  <c r="BH569"/>
  <c r="BG569"/>
  <c r="BF569"/>
  <c r="T569"/>
  <c r="R569"/>
  <c r="P569"/>
  <c r="BI563"/>
  <c r="BH563"/>
  <c r="BG563"/>
  <c r="BF563"/>
  <c r="T563"/>
  <c r="R563"/>
  <c r="P563"/>
  <c r="BI561"/>
  <c r="BH561"/>
  <c r="BG561"/>
  <c r="BF561"/>
  <c r="T561"/>
  <c r="R561"/>
  <c r="P561"/>
  <c r="BI555"/>
  <c r="BH555"/>
  <c r="BG555"/>
  <c r="BF555"/>
  <c r="T555"/>
  <c r="R555"/>
  <c r="P555"/>
  <c r="BI553"/>
  <c r="BH553"/>
  <c r="BG553"/>
  <c r="BF553"/>
  <c r="T553"/>
  <c r="R553"/>
  <c r="P553"/>
  <c r="BI539"/>
  <c r="BH539"/>
  <c r="BG539"/>
  <c r="BF539"/>
  <c r="T539"/>
  <c r="R539"/>
  <c r="P539"/>
  <c r="BI537"/>
  <c r="BH537"/>
  <c r="BG537"/>
  <c r="BF537"/>
  <c r="T537"/>
  <c r="R537"/>
  <c r="P537"/>
  <c r="BI532"/>
  <c r="BH532"/>
  <c r="BG532"/>
  <c r="BF532"/>
  <c r="T532"/>
  <c r="R532"/>
  <c r="P532"/>
  <c r="BI528"/>
  <c r="BH528"/>
  <c r="BG528"/>
  <c r="BF528"/>
  <c r="T528"/>
  <c r="R528"/>
  <c r="P528"/>
  <c r="BI522"/>
  <c r="BH522"/>
  <c r="BG522"/>
  <c r="BF522"/>
  <c r="T522"/>
  <c r="R522"/>
  <c r="P522"/>
  <c r="BI519"/>
  <c r="BH519"/>
  <c r="BG519"/>
  <c r="BF519"/>
  <c r="T519"/>
  <c r="R519"/>
  <c r="P519"/>
  <c r="BI509"/>
  <c r="BH509"/>
  <c r="BG509"/>
  <c r="BF509"/>
  <c r="T509"/>
  <c r="R509"/>
  <c r="P509"/>
  <c r="BI503"/>
  <c r="BH503"/>
  <c r="BG503"/>
  <c r="BF503"/>
  <c r="T503"/>
  <c r="R503"/>
  <c r="P503"/>
  <c r="BI498"/>
  <c r="BH498"/>
  <c r="BG498"/>
  <c r="BF498"/>
  <c r="T498"/>
  <c r="R498"/>
  <c r="P498"/>
  <c r="BI496"/>
  <c r="BH496"/>
  <c r="BG496"/>
  <c r="BF496"/>
  <c r="T496"/>
  <c r="R496"/>
  <c r="P496"/>
  <c r="BI495"/>
  <c r="BH495"/>
  <c r="BG495"/>
  <c r="BF495"/>
  <c r="T495"/>
  <c r="R495"/>
  <c r="P495"/>
  <c r="BI493"/>
  <c r="BH493"/>
  <c r="BG493"/>
  <c r="BF493"/>
  <c r="T493"/>
  <c r="R493"/>
  <c r="P493"/>
  <c r="BI490"/>
  <c r="BH490"/>
  <c r="BG490"/>
  <c r="BF490"/>
  <c r="T490"/>
  <c r="R490"/>
  <c r="P490"/>
  <c r="BI489"/>
  <c r="BH489"/>
  <c r="BG489"/>
  <c r="BF489"/>
  <c r="T489"/>
  <c r="R489"/>
  <c r="P489"/>
  <c r="BI488"/>
  <c r="BH488"/>
  <c r="BG488"/>
  <c r="BF488"/>
  <c r="T488"/>
  <c r="R488"/>
  <c r="P488"/>
  <c r="BI487"/>
  <c r="BH487"/>
  <c r="BG487"/>
  <c r="BF487"/>
  <c r="T487"/>
  <c r="R487"/>
  <c r="P487"/>
  <c r="BI486"/>
  <c r="BH486"/>
  <c r="BG486"/>
  <c r="BF486"/>
  <c r="T486"/>
  <c r="R486"/>
  <c r="P486"/>
  <c r="BI485"/>
  <c r="BH485"/>
  <c r="BG485"/>
  <c r="BF485"/>
  <c r="T485"/>
  <c r="R485"/>
  <c r="P485"/>
  <c r="BI484"/>
  <c r="BH484"/>
  <c r="BG484"/>
  <c r="BF484"/>
  <c r="T484"/>
  <c r="R484"/>
  <c r="P484"/>
  <c r="BI480"/>
  <c r="BH480"/>
  <c r="BG480"/>
  <c r="BF480"/>
  <c r="T480"/>
  <c r="R480"/>
  <c r="P480"/>
  <c r="BI479"/>
  <c r="BH479"/>
  <c r="BG479"/>
  <c r="BF479"/>
  <c r="T479"/>
  <c r="R479"/>
  <c r="P479"/>
  <c r="BI478"/>
  <c r="BH478"/>
  <c r="BG478"/>
  <c r="BF478"/>
  <c r="T478"/>
  <c r="R478"/>
  <c r="P478"/>
  <c r="BI477"/>
  <c r="BH477"/>
  <c r="BG477"/>
  <c r="BF477"/>
  <c r="T477"/>
  <c r="R477"/>
  <c r="P477"/>
  <c r="BI476"/>
  <c r="BH476"/>
  <c r="BG476"/>
  <c r="BF476"/>
  <c r="T476"/>
  <c r="R476"/>
  <c r="P476"/>
  <c r="BI474"/>
  <c r="BH474"/>
  <c r="BG474"/>
  <c r="BF474"/>
  <c r="T474"/>
  <c r="R474"/>
  <c r="P474"/>
  <c r="BI462"/>
  <c r="BH462"/>
  <c r="BG462"/>
  <c r="BF462"/>
  <c r="T462"/>
  <c r="R462"/>
  <c r="P462"/>
  <c r="BI450"/>
  <c r="BH450"/>
  <c r="BG450"/>
  <c r="BF450"/>
  <c r="T450"/>
  <c r="R450"/>
  <c r="P450"/>
  <c r="BI449"/>
  <c r="BH449"/>
  <c r="BG449"/>
  <c r="BF449"/>
  <c r="T449"/>
  <c r="R449"/>
  <c r="P449"/>
  <c r="BI448"/>
  <c r="BH448"/>
  <c r="BG448"/>
  <c r="BF448"/>
  <c r="T448"/>
  <c r="R448"/>
  <c r="P448"/>
  <c r="BI447"/>
  <c r="BH447"/>
  <c r="BG447"/>
  <c r="BF447"/>
  <c r="T447"/>
  <c r="R447"/>
  <c r="P447"/>
  <c r="BI445"/>
  <c r="BH445"/>
  <c r="BG445"/>
  <c r="BF445"/>
  <c r="T445"/>
  <c r="R445"/>
  <c r="P445"/>
  <c r="BI442"/>
  <c r="BH442"/>
  <c r="BG442"/>
  <c r="BF442"/>
  <c r="T442"/>
  <c r="R442"/>
  <c r="P442"/>
  <c r="BI439"/>
  <c r="BH439"/>
  <c r="BG439"/>
  <c r="BF439"/>
  <c r="T439"/>
  <c r="R439"/>
  <c r="P439"/>
  <c r="BI436"/>
  <c r="BH436"/>
  <c r="BG436"/>
  <c r="BF436"/>
  <c r="T436"/>
  <c r="R436"/>
  <c r="P436"/>
  <c r="BI433"/>
  <c r="BH433"/>
  <c r="BG433"/>
  <c r="BF433"/>
  <c r="T433"/>
  <c r="R433"/>
  <c r="P433"/>
  <c r="BI431"/>
  <c r="BH431"/>
  <c r="BG431"/>
  <c r="BF431"/>
  <c r="T431"/>
  <c r="R431"/>
  <c r="P431"/>
  <c r="BI419"/>
  <c r="BH419"/>
  <c r="BG419"/>
  <c r="BF419"/>
  <c r="T419"/>
  <c r="R419"/>
  <c r="P419"/>
  <c r="BI414"/>
  <c r="BH414"/>
  <c r="BG414"/>
  <c r="BF414"/>
  <c r="T414"/>
  <c r="R414"/>
  <c r="P414"/>
  <c r="BI412"/>
  <c r="BH412"/>
  <c r="BG412"/>
  <c r="BF412"/>
  <c r="T412"/>
  <c r="R412"/>
  <c r="P412"/>
  <c r="BI407"/>
  <c r="BH407"/>
  <c r="BG407"/>
  <c r="BF407"/>
  <c r="T407"/>
  <c r="R407"/>
  <c r="P407"/>
  <c r="BI401"/>
  <c r="BH401"/>
  <c r="BG401"/>
  <c r="BF401"/>
  <c r="T401"/>
  <c r="R401"/>
  <c r="P401"/>
  <c r="BI397"/>
  <c r="BH397"/>
  <c r="BG397"/>
  <c r="BF397"/>
  <c r="T397"/>
  <c r="R397"/>
  <c r="P397"/>
  <c r="BI395"/>
  <c r="BH395"/>
  <c r="BG395"/>
  <c r="BF395"/>
  <c r="T395"/>
  <c r="R395"/>
  <c r="P395"/>
  <c r="BI391"/>
  <c r="BH391"/>
  <c r="BG391"/>
  <c r="BF391"/>
  <c r="T391"/>
  <c r="R391"/>
  <c r="P391"/>
  <c r="BI385"/>
  <c r="BH385"/>
  <c r="BG385"/>
  <c r="BF385"/>
  <c r="T385"/>
  <c r="R385"/>
  <c r="P385"/>
  <c r="BI380"/>
  <c r="BH380"/>
  <c r="BG380"/>
  <c r="BF380"/>
  <c r="T380"/>
  <c r="R380"/>
  <c r="P380"/>
  <c r="BI377"/>
  <c r="BH377"/>
  <c r="BG377"/>
  <c r="BF377"/>
  <c r="T377"/>
  <c r="R377"/>
  <c r="P377"/>
  <c r="BI376"/>
  <c r="BH376"/>
  <c r="BG376"/>
  <c r="BF376"/>
  <c r="T376"/>
  <c r="R376"/>
  <c r="P376"/>
  <c r="BI374"/>
  <c r="BH374"/>
  <c r="BG374"/>
  <c r="BF374"/>
  <c r="T374"/>
  <c r="R374"/>
  <c r="P374"/>
  <c r="BI364"/>
  <c r="BH364"/>
  <c r="BG364"/>
  <c r="BF364"/>
  <c r="T364"/>
  <c r="R364"/>
  <c r="P364"/>
  <c r="BI353"/>
  <c r="BH353"/>
  <c r="BG353"/>
  <c r="BF353"/>
  <c r="T353"/>
  <c r="R353"/>
  <c r="P353"/>
  <c r="BI345"/>
  <c r="BH345"/>
  <c r="BG345"/>
  <c r="BF345"/>
  <c r="T345"/>
  <c r="R345"/>
  <c r="P345"/>
  <c r="BI343"/>
  <c r="BH343"/>
  <c r="BG343"/>
  <c r="BF343"/>
  <c r="T343"/>
  <c r="R343"/>
  <c r="P343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31"/>
  <c r="BH331"/>
  <c r="BG331"/>
  <c r="BF331"/>
  <c r="T331"/>
  <c r="R331"/>
  <c r="P331"/>
  <c r="BI329"/>
  <c r="BH329"/>
  <c r="BG329"/>
  <c r="BF329"/>
  <c r="T329"/>
  <c r="R329"/>
  <c r="P329"/>
  <c r="BI325"/>
  <c r="BH325"/>
  <c r="BG325"/>
  <c r="BF325"/>
  <c r="T325"/>
  <c r="R325"/>
  <c r="P325"/>
  <c r="BI322"/>
  <c r="BH322"/>
  <c r="BG322"/>
  <c r="BF322"/>
  <c r="T322"/>
  <c r="T321"/>
  <c r="R322"/>
  <c r="R321"/>
  <c r="P322"/>
  <c r="P321"/>
  <c r="BI320"/>
  <c r="BH320"/>
  <c r="BG320"/>
  <c r="BF320"/>
  <c r="T320"/>
  <c r="R320"/>
  <c r="P320"/>
  <c r="BI319"/>
  <c r="BH319"/>
  <c r="BG319"/>
  <c r="BF319"/>
  <c r="T319"/>
  <c r="R319"/>
  <c r="P319"/>
  <c r="BI317"/>
  <c r="BH317"/>
  <c r="BG317"/>
  <c r="BF317"/>
  <c r="T317"/>
  <c r="R317"/>
  <c r="P317"/>
  <c r="BI313"/>
  <c r="BH313"/>
  <c r="BG313"/>
  <c r="BF313"/>
  <c r="T313"/>
  <c r="R313"/>
  <c r="P313"/>
  <c r="BI307"/>
  <c r="BH307"/>
  <c r="BG307"/>
  <c r="BF307"/>
  <c r="T307"/>
  <c r="R307"/>
  <c r="P307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299"/>
  <c r="BH299"/>
  <c r="BG299"/>
  <c r="BF299"/>
  <c r="T299"/>
  <c r="R299"/>
  <c r="P299"/>
  <c r="BI298"/>
  <c r="BH298"/>
  <c r="BG298"/>
  <c r="BF298"/>
  <c r="T298"/>
  <c r="R298"/>
  <c r="P298"/>
  <c r="BI292"/>
  <c r="BH292"/>
  <c r="BG292"/>
  <c r="BF292"/>
  <c r="T292"/>
  <c r="R292"/>
  <c r="P292"/>
  <c r="BI288"/>
  <c r="BH288"/>
  <c r="BG288"/>
  <c r="BF288"/>
  <c r="T288"/>
  <c r="R288"/>
  <c r="P288"/>
  <c r="BI263"/>
  <c r="BH263"/>
  <c r="BG263"/>
  <c r="BF263"/>
  <c r="T263"/>
  <c r="R263"/>
  <c r="P263"/>
  <c r="BI256"/>
  <c r="BH256"/>
  <c r="BG256"/>
  <c r="BF256"/>
  <c r="T256"/>
  <c r="R256"/>
  <c r="P256"/>
  <c r="BI252"/>
  <c r="BH252"/>
  <c r="BG252"/>
  <c r="BF252"/>
  <c r="T252"/>
  <c r="R252"/>
  <c r="P252"/>
  <c r="BI248"/>
  <c r="BH248"/>
  <c r="BG248"/>
  <c r="BF248"/>
  <c r="T248"/>
  <c r="R248"/>
  <c r="P248"/>
  <c r="BI233"/>
  <c r="BH233"/>
  <c r="BG233"/>
  <c r="BF233"/>
  <c r="T233"/>
  <c r="R233"/>
  <c r="P233"/>
  <c r="BI231"/>
  <c r="BH231"/>
  <c r="BG231"/>
  <c r="BF231"/>
  <c r="T231"/>
  <c r="R231"/>
  <c r="P231"/>
  <c r="BI214"/>
  <c r="BH214"/>
  <c r="BG214"/>
  <c r="BF214"/>
  <c r="T214"/>
  <c r="R214"/>
  <c r="P214"/>
  <c r="BI212"/>
  <c r="BH212"/>
  <c r="BG212"/>
  <c r="BF212"/>
  <c r="T212"/>
  <c r="R212"/>
  <c r="P212"/>
  <c r="BI207"/>
  <c r="BH207"/>
  <c r="BG207"/>
  <c r="BF207"/>
  <c r="T207"/>
  <c r="R207"/>
  <c r="P207"/>
  <c r="BI205"/>
  <c r="BH205"/>
  <c r="BG205"/>
  <c r="BF205"/>
  <c r="T205"/>
  <c r="R205"/>
  <c r="P205"/>
  <c r="BI200"/>
  <c r="BH200"/>
  <c r="BG200"/>
  <c r="BF200"/>
  <c r="T200"/>
  <c r="R200"/>
  <c r="P200"/>
  <c r="BI195"/>
  <c r="BH195"/>
  <c r="BG195"/>
  <c r="BF195"/>
  <c r="T195"/>
  <c r="R195"/>
  <c r="P195"/>
  <c r="BI187"/>
  <c r="BH187"/>
  <c r="BG187"/>
  <c r="BF187"/>
  <c r="T187"/>
  <c r="R187"/>
  <c r="P187"/>
  <c r="BI185"/>
  <c r="BH185"/>
  <c r="BG185"/>
  <c r="BF185"/>
  <c r="T185"/>
  <c r="R185"/>
  <c r="P185"/>
  <c r="BI181"/>
  <c r="BH181"/>
  <c r="BG181"/>
  <c r="BF181"/>
  <c r="T181"/>
  <c r="R181"/>
  <c r="P181"/>
  <c r="BI159"/>
  <c r="BH159"/>
  <c r="BG159"/>
  <c r="BF159"/>
  <c r="T159"/>
  <c r="R159"/>
  <c r="P159"/>
  <c r="BI144"/>
  <c r="BH144"/>
  <c r="BG144"/>
  <c r="BF144"/>
  <c r="T144"/>
  <c r="R144"/>
  <c r="P144"/>
  <c r="BI140"/>
  <c r="BH140"/>
  <c r="BG140"/>
  <c r="BF140"/>
  <c r="T140"/>
  <c r="R140"/>
  <c r="P140"/>
  <c r="F131"/>
  <c r="E129"/>
  <c r="F91"/>
  <c r="E89"/>
  <c r="J26"/>
  <c r="E26"/>
  <c r="J94"/>
  <c r="J25"/>
  <c r="J23"/>
  <c r="E23"/>
  <c r="J93"/>
  <c r="J22"/>
  <c r="J20"/>
  <c r="E20"/>
  <c r="F94"/>
  <c r="J19"/>
  <c r="J17"/>
  <c r="E17"/>
  <c r="F93"/>
  <c r="J16"/>
  <c r="J14"/>
  <c r="J131"/>
  <c r="E7"/>
  <c r="E125"/>
  <c i="3" r="J39"/>
  <c r="J38"/>
  <c i="1" r="AY97"/>
  <c i="3" r="J37"/>
  <c i="1" r="AX97"/>
  <c i="3" r="BI827"/>
  <c r="BH827"/>
  <c r="BG827"/>
  <c r="BF827"/>
  <c r="T827"/>
  <c r="T826"/>
  <c r="R827"/>
  <c r="R826"/>
  <c r="P827"/>
  <c r="P826"/>
  <c r="BI825"/>
  <c r="BH825"/>
  <c r="BG825"/>
  <c r="BF825"/>
  <c r="T825"/>
  <c r="R825"/>
  <c r="P825"/>
  <c r="BI824"/>
  <c r="BH824"/>
  <c r="BG824"/>
  <c r="BF824"/>
  <c r="T824"/>
  <c r="R824"/>
  <c r="P824"/>
  <c r="BI819"/>
  <c r="BH819"/>
  <c r="BG819"/>
  <c r="BF819"/>
  <c r="T819"/>
  <c r="R819"/>
  <c r="P819"/>
  <c r="BI818"/>
  <c r="BH818"/>
  <c r="BG818"/>
  <c r="BF818"/>
  <c r="T818"/>
  <c r="R818"/>
  <c r="P818"/>
  <c r="BI807"/>
  <c r="BH807"/>
  <c r="BG807"/>
  <c r="BF807"/>
  <c r="T807"/>
  <c r="R807"/>
  <c r="P807"/>
  <c r="BI802"/>
  <c r="BH802"/>
  <c r="BG802"/>
  <c r="BF802"/>
  <c r="T802"/>
  <c r="R802"/>
  <c r="P802"/>
  <c r="BI800"/>
  <c r="BH800"/>
  <c r="BG800"/>
  <c r="BF800"/>
  <c r="T800"/>
  <c r="R800"/>
  <c r="P800"/>
  <c r="BI794"/>
  <c r="BH794"/>
  <c r="BG794"/>
  <c r="BF794"/>
  <c r="T794"/>
  <c r="R794"/>
  <c r="P794"/>
  <c r="BI790"/>
  <c r="BH790"/>
  <c r="BG790"/>
  <c r="BF790"/>
  <c r="T790"/>
  <c r="R790"/>
  <c r="P790"/>
  <c r="BI784"/>
  <c r="BH784"/>
  <c r="BG784"/>
  <c r="BF784"/>
  <c r="T784"/>
  <c r="R784"/>
  <c r="P784"/>
  <c r="BI781"/>
  <c r="BH781"/>
  <c r="BG781"/>
  <c r="BF781"/>
  <c r="T781"/>
  <c r="R781"/>
  <c r="P781"/>
  <c r="BI775"/>
  <c r="BH775"/>
  <c r="BG775"/>
  <c r="BF775"/>
  <c r="T775"/>
  <c r="R775"/>
  <c r="P775"/>
  <c r="BI769"/>
  <c r="BH769"/>
  <c r="BG769"/>
  <c r="BF769"/>
  <c r="T769"/>
  <c r="R769"/>
  <c r="P769"/>
  <c r="BI762"/>
  <c r="BH762"/>
  <c r="BG762"/>
  <c r="BF762"/>
  <c r="T762"/>
  <c r="R762"/>
  <c r="P762"/>
  <c r="BI752"/>
  <c r="BH752"/>
  <c r="BG752"/>
  <c r="BF752"/>
  <c r="T752"/>
  <c r="R752"/>
  <c r="P752"/>
  <c r="BI750"/>
  <c r="BH750"/>
  <c r="BG750"/>
  <c r="BF750"/>
  <c r="T750"/>
  <c r="R750"/>
  <c r="P750"/>
  <c r="BI743"/>
  <c r="BH743"/>
  <c r="BG743"/>
  <c r="BF743"/>
  <c r="T743"/>
  <c r="R743"/>
  <c r="P743"/>
  <c r="BI736"/>
  <c r="BH736"/>
  <c r="BG736"/>
  <c r="BF736"/>
  <c r="T736"/>
  <c r="R736"/>
  <c r="P736"/>
  <c r="BI735"/>
  <c r="BH735"/>
  <c r="BG735"/>
  <c r="BF735"/>
  <c r="T735"/>
  <c r="R735"/>
  <c r="P735"/>
  <c r="BI727"/>
  <c r="BH727"/>
  <c r="BG727"/>
  <c r="BF727"/>
  <c r="T727"/>
  <c r="R727"/>
  <c r="P727"/>
  <c r="BI723"/>
  <c r="BH723"/>
  <c r="BG723"/>
  <c r="BF723"/>
  <c r="T723"/>
  <c r="R723"/>
  <c r="P723"/>
  <c r="BI719"/>
  <c r="BH719"/>
  <c r="BG719"/>
  <c r="BF719"/>
  <c r="T719"/>
  <c r="R719"/>
  <c r="P719"/>
  <c r="BI718"/>
  <c r="BH718"/>
  <c r="BG718"/>
  <c r="BF718"/>
  <c r="T718"/>
  <c r="R718"/>
  <c r="P718"/>
  <c r="BI711"/>
  <c r="BH711"/>
  <c r="BG711"/>
  <c r="BF711"/>
  <c r="T711"/>
  <c r="R711"/>
  <c r="P711"/>
  <c r="BI710"/>
  <c r="BH710"/>
  <c r="BG710"/>
  <c r="BF710"/>
  <c r="T710"/>
  <c r="R710"/>
  <c r="P710"/>
  <c r="BI704"/>
  <c r="BH704"/>
  <c r="BG704"/>
  <c r="BF704"/>
  <c r="T704"/>
  <c r="R704"/>
  <c r="P704"/>
  <c r="BI700"/>
  <c r="BH700"/>
  <c r="BG700"/>
  <c r="BF700"/>
  <c r="T700"/>
  <c r="R700"/>
  <c r="P700"/>
  <c r="BI694"/>
  <c r="BH694"/>
  <c r="BG694"/>
  <c r="BF694"/>
  <c r="T694"/>
  <c r="R694"/>
  <c r="P694"/>
  <c r="BI679"/>
  <c r="BH679"/>
  <c r="BG679"/>
  <c r="BF679"/>
  <c r="T679"/>
  <c r="R679"/>
  <c r="P679"/>
  <c r="BI664"/>
  <c r="BH664"/>
  <c r="BG664"/>
  <c r="BF664"/>
  <c r="T664"/>
  <c r="R664"/>
  <c r="P664"/>
  <c r="BI658"/>
  <c r="BH658"/>
  <c r="BG658"/>
  <c r="BF658"/>
  <c r="T658"/>
  <c r="R658"/>
  <c r="P658"/>
  <c r="BI656"/>
  <c r="BH656"/>
  <c r="BG656"/>
  <c r="BF656"/>
  <c r="T656"/>
  <c r="R656"/>
  <c r="P656"/>
  <c r="BI645"/>
  <c r="BH645"/>
  <c r="BG645"/>
  <c r="BF645"/>
  <c r="T645"/>
  <c r="R645"/>
  <c r="P645"/>
  <c r="BI644"/>
  <c r="BH644"/>
  <c r="BG644"/>
  <c r="BF644"/>
  <c r="T644"/>
  <c r="R644"/>
  <c r="P644"/>
  <c r="BI635"/>
  <c r="BH635"/>
  <c r="BG635"/>
  <c r="BF635"/>
  <c r="T635"/>
  <c r="R635"/>
  <c r="P635"/>
  <c r="BI634"/>
  <c r="BH634"/>
  <c r="BG634"/>
  <c r="BF634"/>
  <c r="T634"/>
  <c r="R634"/>
  <c r="P634"/>
  <c r="BI628"/>
  <c r="BH628"/>
  <c r="BG628"/>
  <c r="BF628"/>
  <c r="T628"/>
  <c r="R628"/>
  <c r="P628"/>
  <c r="BI626"/>
  <c r="BH626"/>
  <c r="BG626"/>
  <c r="BF626"/>
  <c r="T626"/>
  <c r="R626"/>
  <c r="P626"/>
  <c r="BI625"/>
  <c r="BH625"/>
  <c r="BG625"/>
  <c r="BF625"/>
  <c r="T625"/>
  <c r="R625"/>
  <c r="P625"/>
  <c r="BI612"/>
  <c r="BH612"/>
  <c r="BG612"/>
  <c r="BF612"/>
  <c r="T612"/>
  <c r="R612"/>
  <c r="P612"/>
  <c r="BI610"/>
  <c r="BH610"/>
  <c r="BG610"/>
  <c r="BF610"/>
  <c r="T610"/>
  <c r="R610"/>
  <c r="P610"/>
  <c r="BI599"/>
  <c r="BH599"/>
  <c r="BG599"/>
  <c r="BF599"/>
  <c r="T599"/>
  <c r="R599"/>
  <c r="P599"/>
  <c r="BI589"/>
  <c r="BH589"/>
  <c r="BG589"/>
  <c r="BF589"/>
  <c r="T589"/>
  <c r="R589"/>
  <c r="P589"/>
  <c r="BI588"/>
  <c r="BH588"/>
  <c r="BG588"/>
  <c r="BF588"/>
  <c r="T588"/>
  <c r="R588"/>
  <c r="P588"/>
  <c r="BI578"/>
  <c r="BH578"/>
  <c r="BG578"/>
  <c r="BF578"/>
  <c r="T578"/>
  <c r="R578"/>
  <c r="P578"/>
  <c r="BI577"/>
  <c r="BH577"/>
  <c r="BG577"/>
  <c r="BF577"/>
  <c r="T577"/>
  <c r="R577"/>
  <c r="P577"/>
  <c r="BI573"/>
  <c r="BH573"/>
  <c r="BG573"/>
  <c r="BF573"/>
  <c r="T573"/>
  <c r="R573"/>
  <c r="P573"/>
  <c r="BI568"/>
  <c r="BH568"/>
  <c r="BG568"/>
  <c r="BF568"/>
  <c r="T568"/>
  <c r="R568"/>
  <c r="P568"/>
  <c r="BI567"/>
  <c r="BH567"/>
  <c r="BG567"/>
  <c r="BF567"/>
  <c r="T567"/>
  <c r="R567"/>
  <c r="P567"/>
  <c r="BI562"/>
  <c r="BH562"/>
  <c r="BG562"/>
  <c r="BF562"/>
  <c r="T562"/>
  <c r="R562"/>
  <c r="P562"/>
  <c r="BI557"/>
  <c r="BH557"/>
  <c r="BG557"/>
  <c r="BF557"/>
  <c r="T557"/>
  <c r="R557"/>
  <c r="P557"/>
  <c r="BI553"/>
  <c r="BH553"/>
  <c r="BG553"/>
  <c r="BF553"/>
  <c r="T553"/>
  <c r="R553"/>
  <c r="P553"/>
  <c r="BI552"/>
  <c r="BH552"/>
  <c r="BG552"/>
  <c r="BF552"/>
  <c r="T552"/>
  <c r="R552"/>
  <c r="P552"/>
  <c r="BI548"/>
  <c r="BH548"/>
  <c r="BG548"/>
  <c r="BF548"/>
  <c r="T548"/>
  <c r="R548"/>
  <c r="P548"/>
  <c r="BI547"/>
  <c r="BH547"/>
  <c r="BG547"/>
  <c r="BF547"/>
  <c r="T547"/>
  <c r="R547"/>
  <c r="P547"/>
  <c r="BI545"/>
  <c r="BH545"/>
  <c r="BG545"/>
  <c r="BF545"/>
  <c r="T545"/>
  <c r="R545"/>
  <c r="P545"/>
  <c r="BI534"/>
  <c r="BH534"/>
  <c r="BG534"/>
  <c r="BF534"/>
  <c r="T534"/>
  <c r="R534"/>
  <c r="P534"/>
  <c r="BI533"/>
  <c r="BH533"/>
  <c r="BG533"/>
  <c r="BF533"/>
  <c r="T533"/>
  <c r="R533"/>
  <c r="P533"/>
  <c r="BI532"/>
  <c r="BH532"/>
  <c r="BG532"/>
  <c r="BF532"/>
  <c r="T532"/>
  <c r="R532"/>
  <c r="P532"/>
  <c r="BI531"/>
  <c r="BH531"/>
  <c r="BG531"/>
  <c r="BF531"/>
  <c r="T531"/>
  <c r="R531"/>
  <c r="P531"/>
  <c r="BI530"/>
  <c r="BH530"/>
  <c r="BG530"/>
  <c r="BF530"/>
  <c r="T530"/>
  <c r="R530"/>
  <c r="P530"/>
  <c r="BI529"/>
  <c r="BH529"/>
  <c r="BG529"/>
  <c r="BF529"/>
  <c r="T529"/>
  <c r="R529"/>
  <c r="P529"/>
  <c r="BI522"/>
  <c r="BH522"/>
  <c r="BG522"/>
  <c r="BF522"/>
  <c r="T522"/>
  <c r="R522"/>
  <c r="P522"/>
  <c r="BI521"/>
  <c r="BH521"/>
  <c r="BG521"/>
  <c r="BF521"/>
  <c r="T521"/>
  <c r="R521"/>
  <c r="P521"/>
  <c r="BI520"/>
  <c r="BH520"/>
  <c r="BG520"/>
  <c r="BF520"/>
  <c r="T520"/>
  <c r="R520"/>
  <c r="P520"/>
  <c r="BI517"/>
  <c r="BH517"/>
  <c r="BG517"/>
  <c r="BF517"/>
  <c r="T517"/>
  <c r="T516"/>
  <c r="R517"/>
  <c r="R516"/>
  <c r="P517"/>
  <c r="P516"/>
  <c r="BI510"/>
  <c r="BH510"/>
  <c r="BG510"/>
  <c r="BF510"/>
  <c r="T510"/>
  <c r="T503"/>
  <c r="R510"/>
  <c r="R503"/>
  <c r="P510"/>
  <c r="P503"/>
  <c r="BI504"/>
  <c r="BH504"/>
  <c r="BG504"/>
  <c r="BF504"/>
  <c r="T504"/>
  <c r="R504"/>
  <c r="P504"/>
  <c r="BI497"/>
  <c r="BH497"/>
  <c r="BG497"/>
  <c r="BF497"/>
  <c r="T497"/>
  <c r="T496"/>
  <c r="R497"/>
  <c r="R496"/>
  <c r="P497"/>
  <c r="P496"/>
  <c r="BI495"/>
  <c r="BH495"/>
  <c r="BG495"/>
  <c r="BF495"/>
  <c r="T495"/>
  <c r="R495"/>
  <c r="P495"/>
  <c r="BI494"/>
  <c r="BH494"/>
  <c r="BG494"/>
  <c r="BF494"/>
  <c r="T494"/>
  <c r="R494"/>
  <c r="P494"/>
  <c r="BI490"/>
  <c r="BH490"/>
  <c r="BG490"/>
  <c r="BF490"/>
  <c r="T490"/>
  <c r="R490"/>
  <c r="P490"/>
  <c r="BI489"/>
  <c r="BH489"/>
  <c r="BG489"/>
  <c r="BF489"/>
  <c r="T489"/>
  <c r="R489"/>
  <c r="P489"/>
  <c r="BI477"/>
  <c r="BH477"/>
  <c r="BG477"/>
  <c r="BF477"/>
  <c r="T477"/>
  <c r="R477"/>
  <c r="P477"/>
  <c r="BI473"/>
  <c r="BH473"/>
  <c r="BG473"/>
  <c r="BF473"/>
  <c r="T473"/>
  <c r="R473"/>
  <c r="P473"/>
  <c r="BI466"/>
  <c r="BH466"/>
  <c r="BG466"/>
  <c r="BF466"/>
  <c r="T466"/>
  <c r="R466"/>
  <c r="P466"/>
  <c r="BI445"/>
  <c r="BH445"/>
  <c r="BG445"/>
  <c r="BF445"/>
  <c r="T445"/>
  <c r="R445"/>
  <c r="P445"/>
  <c r="BI444"/>
  <c r="BH444"/>
  <c r="BG444"/>
  <c r="BF444"/>
  <c r="T444"/>
  <c r="R444"/>
  <c r="P444"/>
  <c r="BI443"/>
  <c r="BH443"/>
  <c r="BG443"/>
  <c r="BF443"/>
  <c r="T443"/>
  <c r="R443"/>
  <c r="P443"/>
  <c r="BI422"/>
  <c r="BH422"/>
  <c r="BG422"/>
  <c r="BF422"/>
  <c r="T422"/>
  <c r="R422"/>
  <c r="P422"/>
  <c r="BI417"/>
  <c r="BH417"/>
  <c r="BG417"/>
  <c r="BF417"/>
  <c r="T417"/>
  <c r="R417"/>
  <c r="P417"/>
  <c r="BI412"/>
  <c r="BH412"/>
  <c r="BG412"/>
  <c r="BF412"/>
  <c r="T412"/>
  <c r="R412"/>
  <c r="P412"/>
  <c r="BI411"/>
  <c r="BH411"/>
  <c r="BG411"/>
  <c r="BF411"/>
  <c r="T411"/>
  <c r="R411"/>
  <c r="P411"/>
  <c r="BI404"/>
  <c r="BH404"/>
  <c r="BG404"/>
  <c r="BF404"/>
  <c r="T404"/>
  <c r="R404"/>
  <c r="P404"/>
  <c r="BI403"/>
  <c r="BH403"/>
  <c r="BG403"/>
  <c r="BF403"/>
  <c r="T403"/>
  <c r="R403"/>
  <c r="P403"/>
  <c r="BI386"/>
  <c r="BH386"/>
  <c r="BG386"/>
  <c r="BF386"/>
  <c r="T386"/>
  <c r="R386"/>
  <c r="P386"/>
  <c r="BI385"/>
  <c r="BH385"/>
  <c r="BG385"/>
  <c r="BF385"/>
  <c r="T385"/>
  <c r="R385"/>
  <c r="P385"/>
  <c r="BI380"/>
  <c r="BH380"/>
  <c r="BG380"/>
  <c r="BF380"/>
  <c r="T380"/>
  <c r="R380"/>
  <c r="P380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60"/>
  <c r="BH360"/>
  <c r="BG360"/>
  <c r="BF360"/>
  <c r="T360"/>
  <c r="R360"/>
  <c r="P360"/>
  <c r="BI354"/>
  <c r="BH354"/>
  <c r="BG354"/>
  <c r="BF354"/>
  <c r="T354"/>
  <c r="R354"/>
  <c r="P354"/>
  <c r="BI353"/>
  <c r="BH353"/>
  <c r="BG353"/>
  <c r="BF353"/>
  <c r="T353"/>
  <c r="R353"/>
  <c r="P353"/>
  <c r="BI349"/>
  <c r="BH349"/>
  <c r="BG349"/>
  <c r="BF349"/>
  <c r="T349"/>
  <c r="R349"/>
  <c r="P349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38"/>
  <c r="BH338"/>
  <c r="BG338"/>
  <c r="BF338"/>
  <c r="T338"/>
  <c r="R338"/>
  <c r="P338"/>
  <c r="BI333"/>
  <c r="BH333"/>
  <c r="BG333"/>
  <c r="BF333"/>
  <c r="T333"/>
  <c r="R333"/>
  <c r="P333"/>
  <c r="BI332"/>
  <c r="BH332"/>
  <c r="BG332"/>
  <c r="BF332"/>
  <c r="T332"/>
  <c r="R332"/>
  <c r="P332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298"/>
  <c r="BH298"/>
  <c r="BG298"/>
  <c r="BF298"/>
  <c r="T298"/>
  <c r="R298"/>
  <c r="P298"/>
  <c r="BI277"/>
  <c r="BH277"/>
  <c r="BG277"/>
  <c r="BF277"/>
  <c r="T277"/>
  <c r="R277"/>
  <c r="P277"/>
  <c r="BI276"/>
  <c r="BH276"/>
  <c r="BG276"/>
  <c r="BF276"/>
  <c r="T276"/>
  <c r="R276"/>
  <c r="P276"/>
  <c r="BI272"/>
  <c r="BH272"/>
  <c r="BG272"/>
  <c r="BF272"/>
  <c r="T272"/>
  <c r="R272"/>
  <c r="P272"/>
  <c r="BI271"/>
  <c r="BH271"/>
  <c r="BG271"/>
  <c r="BF271"/>
  <c r="T271"/>
  <c r="R271"/>
  <c r="P271"/>
  <c r="BI259"/>
  <c r="BH259"/>
  <c r="BG259"/>
  <c r="BF259"/>
  <c r="T259"/>
  <c r="R259"/>
  <c r="P259"/>
  <c r="BI254"/>
  <c r="BH254"/>
  <c r="BG254"/>
  <c r="BF254"/>
  <c r="T254"/>
  <c r="R254"/>
  <c r="P254"/>
  <c r="BI251"/>
  <c r="BH251"/>
  <c r="BG251"/>
  <c r="BF251"/>
  <c r="T251"/>
  <c r="R251"/>
  <c r="P251"/>
  <c r="BI247"/>
  <c r="BH247"/>
  <c r="BG247"/>
  <c r="BF247"/>
  <c r="T247"/>
  <c r="R247"/>
  <c r="P247"/>
  <c r="BI236"/>
  <c r="BH236"/>
  <c r="BG236"/>
  <c r="BF236"/>
  <c r="T236"/>
  <c r="R236"/>
  <c r="P236"/>
  <c r="BI235"/>
  <c r="BH235"/>
  <c r="BG235"/>
  <c r="BF235"/>
  <c r="T235"/>
  <c r="R235"/>
  <c r="P235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5"/>
  <c r="BH215"/>
  <c r="BG215"/>
  <c r="BF215"/>
  <c r="T215"/>
  <c r="R215"/>
  <c r="P215"/>
  <c r="BI214"/>
  <c r="BH214"/>
  <c r="BG214"/>
  <c r="BF214"/>
  <c r="T214"/>
  <c r="R214"/>
  <c r="P214"/>
  <c r="BI209"/>
  <c r="BH209"/>
  <c r="BG209"/>
  <c r="BF209"/>
  <c r="T209"/>
  <c r="R209"/>
  <c r="P209"/>
  <c r="BI208"/>
  <c r="BH208"/>
  <c r="BG208"/>
  <c r="BF208"/>
  <c r="T208"/>
  <c r="R208"/>
  <c r="P208"/>
  <c r="BI189"/>
  <c r="BH189"/>
  <c r="BG189"/>
  <c r="BF189"/>
  <c r="T189"/>
  <c r="R189"/>
  <c r="P189"/>
  <c r="BI176"/>
  <c r="BH176"/>
  <c r="BG176"/>
  <c r="BF176"/>
  <c r="T176"/>
  <c r="R176"/>
  <c r="P176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58"/>
  <c r="BH158"/>
  <c r="BG158"/>
  <c r="BF158"/>
  <c r="T158"/>
  <c r="R158"/>
  <c r="P158"/>
  <c r="BI157"/>
  <c r="BH157"/>
  <c r="BG157"/>
  <c r="BF157"/>
  <c r="T157"/>
  <c r="R157"/>
  <c r="P157"/>
  <c r="BI149"/>
  <c r="BH149"/>
  <c r="BG149"/>
  <c r="BF149"/>
  <c r="T149"/>
  <c r="R149"/>
  <c r="P149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F131"/>
  <c r="E129"/>
  <c r="F91"/>
  <c r="E89"/>
  <c r="J26"/>
  <c r="E26"/>
  <c r="J94"/>
  <c r="J25"/>
  <c r="J23"/>
  <c r="E23"/>
  <c r="J133"/>
  <c r="J22"/>
  <c r="J20"/>
  <c r="E20"/>
  <c r="F134"/>
  <c r="J19"/>
  <c r="J17"/>
  <c r="E17"/>
  <c r="F133"/>
  <c r="J16"/>
  <c r="J14"/>
  <c r="J91"/>
  <c r="E7"/>
  <c r="E125"/>
  <c i="2" r="J37"/>
  <c r="J36"/>
  <c i="1" r="AY95"/>
  <c i="2" r="J35"/>
  <c i="1" r="AX95"/>
  <c i="2" r="BI122"/>
  <c r="BH122"/>
  <c r="BG122"/>
  <c r="BF122"/>
  <c r="T122"/>
  <c r="R122"/>
  <c r="P122"/>
  <c r="BI121"/>
  <c r="BH121"/>
  <c r="BG121"/>
  <c r="BF121"/>
  <c r="T121"/>
  <c r="R121"/>
  <c r="P121"/>
  <c r="F112"/>
  <c r="E110"/>
  <c r="F89"/>
  <c r="E87"/>
  <c r="J24"/>
  <c r="E24"/>
  <c r="J115"/>
  <c r="J23"/>
  <c r="J21"/>
  <c r="E21"/>
  <c r="J91"/>
  <c r="J20"/>
  <c r="J18"/>
  <c r="E18"/>
  <c r="F92"/>
  <c r="J17"/>
  <c r="J15"/>
  <c r="E15"/>
  <c r="F114"/>
  <c r="J14"/>
  <c r="J12"/>
  <c r="J112"/>
  <c r="E7"/>
  <c r="E108"/>
  <c i="1" r="L90"/>
  <c r="AM90"/>
  <c r="AM89"/>
  <c r="L89"/>
  <c r="AM87"/>
  <c r="L87"/>
  <c r="L85"/>
  <c r="L84"/>
  <c i="10" r="BK131"/>
  <c r="J131"/>
  <c r="BK129"/>
  <c r="J129"/>
  <c r="BK128"/>
  <c r="J128"/>
  <c r="BK127"/>
  <c r="J127"/>
  <c r="BK125"/>
  <c r="J125"/>
  <c r="J123"/>
  <c r="J122"/>
  <c i="9" r="J172"/>
  <c r="BK168"/>
  <c r="J162"/>
  <c r="J135"/>
  <c r="BK125"/>
  <c i="7" r="BK125"/>
  <c i="4" r="J659"/>
  <c r="BK649"/>
  <c r="J644"/>
  <c r="BK642"/>
  <c r="J594"/>
  <c r="BK592"/>
  <c r="J591"/>
  <c r="BK589"/>
  <c r="BK573"/>
  <c r="J498"/>
  <c r="BK487"/>
  <c r="BK486"/>
  <c r="J449"/>
  <c r="J401"/>
  <c r="BK377"/>
  <c r="J339"/>
  <c r="J320"/>
  <c r="J319"/>
  <c r="BK248"/>
  <c r="BK233"/>
  <c r="J214"/>
  <c r="BK195"/>
  <c r="J181"/>
  <c i="3" r="BK790"/>
  <c r="J750"/>
  <c r="J727"/>
  <c r="BK664"/>
  <c r="BK612"/>
  <c r="J610"/>
  <c r="BK589"/>
  <c r="BK588"/>
  <c r="J557"/>
  <c r="BK553"/>
  <c r="BK532"/>
  <c r="J497"/>
  <c r="BK495"/>
  <c r="BK490"/>
  <c r="J477"/>
  <c r="J473"/>
  <c r="J466"/>
  <c i="10" r="BK123"/>
  <c i="9" r="J175"/>
  <c r="BK165"/>
  <c r="BK162"/>
  <c r="J155"/>
  <c r="BK150"/>
  <c r="BK146"/>
  <c r="BK135"/>
  <c r="J125"/>
  <c i="6" r="J125"/>
  <c i="5" r="BK125"/>
  <c i="4" r="BK582"/>
  <c r="J575"/>
  <c r="J563"/>
  <c r="J539"/>
  <c r="BK537"/>
  <c r="J532"/>
  <c r="BK522"/>
  <c r="J509"/>
  <c r="BK498"/>
  <c r="J495"/>
  <c r="J489"/>
  <c r="J484"/>
  <c r="J477"/>
  <c r="BK450"/>
  <c r="BK433"/>
  <c r="J431"/>
  <c r="J412"/>
  <c r="J407"/>
  <c r="J391"/>
  <c r="J322"/>
  <c r="BK252"/>
  <c r="J233"/>
  <c r="BK231"/>
  <c r="J212"/>
  <c i="3" r="J589"/>
  <c r="J545"/>
  <c r="BK529"/>
  <c r="J522"/>
  <c r="J494"/>
  <c r="J490"/>
  <c r="J443"/>
  <c r="J422"/>
  <c r="BK332"/>
  <c r="BK272"/>
  <c r="J271"/>
  <c r="J222"/>
  <c r="J221"/>
  <c r="BK209"/>
  <c r="J208"/>
  <c i="2" r="J122"/>
  <c i="10" r="BK122"/>
  <c i="9" r="BK172"/>
  <c r="J165"/>
  <c r="J160"/>
  <c r="BK153"/>
  <c r="J150"/>
  <c r="J146"/>
  <c r="BK137"/>
  <c i="8" r="J125"/>
  <c i="7" r="J125"/>
  <c i="4" r="BK572"/>
  <c r="BK571"/>
  <c r="BK563"/>
  <c r="BK553"/>
  <c r="J522"/>
  <c r="BK519"/>
  <c r="J496"/>
  <c r="J487"/>
  <c r="J480"/>
  <c r="BK479"/>
  <c r="J476"/>
  <c r="J474"/>
  <c r="BK462"/>
  <c r="J448"/>
  <c r="BK445"/>
  <c r="BK397"/>
  <c r="BK385"/>
  <c r="BK376"/>
  <c r="BK331"/>
  <c r="BK320"/>
  <c r="BK317"/>
  <c r="J302"/>
  <c r="J299"/>
  <c r="J298"/>
  <c i="3" r="BK818"/>
  <c r="J790"/>
  <c r="BK750"/>
  <c r="BK736"/>
  <c r="BK735"/>
  <c r="BK723"/>
  <c r="J718"/>
  <c r="BK704"/>
  <c r="BK656"/>
  <c r="BK634"/>
  <c r="BK599"/>
  <c r="BK567"/>
  <c r="J562"/>
  <c r="BK534"/>
  <c r="J532"/>
  <c r="BK517"/>
  <c r="J510"/>
  <c r="BK504"/>
  <c r="J411"/>
  <c r="BK230"/>
  <c r="BK214"/>
  <c i="10" r="F35"/>
  <c i="9" r="BK175"/>
  <c r="J168"/>
  <c r="BK160"/>
  <c r="BK155"/>
  <c i="8" r="BK125"/>
  <c i="4" r="J561"/>
  <c r="J485"/>
  <c r="J442"/>
  <c r="BK431"/>
  <c r="J419"/>
  <c r="J397"/>
  <c r="BK391"/>
  <c r="J377"/>
  <c r="BK374"/>
  <c r="BK337"/>
  <c r="BK335"/>
  <c r="J329"/>
  <c r="BK313"/>
  <c r="J256"/>
  <c r="J205"/>
  <c r="J195"/>
  <c r="J572"/>
  <c r="BK569"/>
  <c r="BK555"/>
  <c r="BK539"/>
  <c r="BK489"/>
  <c r="BK442"/>
  <c r="BK407"/>
  <c r="J353"/>
  <c r="BK319"/>
  <c r="J292"/>
  <c r="J140"/>
  <c i="3" r="J827"/>
  <c r="J818"/>
  <c r="J807"/>
  <c r="BK802"/>
  <c r="BK800"/>
  <c r="J784"/>
  <c r="J769"/>
  <c r="J762"/>
  <c r="J723"/>
  <c r="J719"/>
  <c i="9" r="J153"/>
  <c r="J137"/>
  <c i="4" r="BK659"/>
  <c r="J649"/>
  <c r="BK644"/>
  <c r="J642"/>
  <c r="BK594"/>
  <c r="J592"/>
  <c r="BK591"/>
  <c r="J589"/>
  <c r="J582"/>
  <c r="J573"/>
  <c r="J571"/>
  <c r="BK561"/>
  <c r="J555"/>
  <c r="J553"/>
  <c r="J537"/>
  <c r="BK528"/>
  <c r="BK503"/>
  <c r="BK496"/>
  <c r="BK493"/>
  <c r="J486"/>
  <c r="BK485"/>
  <c r="BK480"/>
  <c r="J478"/>
  <c r="J439"/>
  <c r="BK414"/>
  <c r="J385"/>
  <c r="J337"/>
  <c r="BK200"/>
  <c r="BK140"/>
  <c i="3" r="BK545"/>
  <c r="J521"/>
  <c r="J520"/>
  <c r="BK489"/>
  <c r="BK386"/>
  <c r="J385"/>
  <c r="J373"/>
  <c r="J372"/>
  <c r="BK354"/>
  <c r="BK345"/>
  <c r="BK344"/>
  <c r="J343"/>
  <c r="BK338"/>
  <c r="J332"/>
  <c r="J324"/>
  <c r="J276"/>
  <c r="J259"/>
  <c r="J215"/>
  <c r="BK176"/>
  <c r="BK149"/>
  <c r="BK140"/>
  <c i="9" r="J34"/>
  <c i="6" r="BK125"/>
  <c i="5" r="J125"/>
  <c i="4" r="J528"/>
  <c r="J493"/>
  <c r="BK447"/>
  <c r="BK439"/>
  <c r="BK419"/>
  <c r="BK395"/>
  <c r="BK353"/>
  <c r="J343"/>
  <c r="J288"/>
  <c i="3" r="J825"/>
  <c r="J824"/>
  <c r="BK819"/>
  <c r="BK794"/>
  <c r="BK781"/>
  <c r="BK700"/>
  <c r="BK694"/>
  <c r="J664"/>
  <c r="BK626"/>
  <c r="J588"/>
  <c r="J534"/>
  <c r="J531"/>
  <c r="BK422"/>
  <c r="J417"/>
  <c r="BK373"/>
  <c r="J354"/>
  <c r="J344"/>
  <c r="BK343"/>
  <c r="J338"/>
  <c r="J333"/>
  <c r="J298"/>
  <c r="J277"/>
  <c r="BK259"/>
  <c r="J254"/>
  <c r="J229"/>
  <c r="J209"/>
  <c r="BK141"/>
  <c i="4" r="BK575"/>
  <c r="J569"/>
  <c r="BK532"/>
  <c r="J519"/>
  <c r="BK495"/>
  <c r="BK449"/>
  <c r="BK448"/>
  <c r="J447"/>
  <c r="BK345"/>
  <c r="BK339"/>
  <c r="BK298"/>
  <c r="BK185"/>
  <c r="BK181"/>
  <c i="3" r="J612"/>
  <c r="BK578"/>
  <c r="J552"/>
  <c r="BK547"/>
  <c r="BK533"/>
  <c r="J533"/>
  <c r="J529"/>
  <c r="J489"/>
  <c r="BK466"/>
  <c r="BK443"/>
  <c r="J412"/>
  <c r="BK403"/>
  <c r="BK385"/>
  <c r="J380"/>
  <c r="BK374"/>
  <c r="BK372"/>
  <c r="BK349"/>
  <c r="J345"/>
  <c r="J272"/>
  <c r="BK247"/>
  <c r="BK220"/>
  <c r="J214"/>
  <c r="J189"/>
  <c i="4" r="BK490"/>
  <c r="BK478"/>
  <c r="BK477"/>
  <c r="BK476"/>
  <c r="J395"/>
  <c r="BK364"/>
  <c r="J313"/>
  <c r="J307"/>
  <c i="3" r="BK762"/>
  <c r="BK752"/>
  <c r="BK743"/>
  <c r="J735"/>
  <c r="BK711"/>
  <c r="BK679"/>
  <c r="J658"/>
  <c r="J656"/>
  <c r="BK645"/>
  <c r="J635"/>
  <c r="J628"/>
  <c r="J578"/>
  <c r="BK577"/>
  <c r="BK562"/>
  <c r="BK522"/>
  <c r="BK494"/>
  <c r="J444"/>
  <c r="J349"/>
  <c r="BK298"/>
  <c r="J168"/>
  <c r="J140"/>
  <c i="2" r="J121"/>
  <c i="4" r="BK509"/>
  <c r="J503"/>
  <c r="J490"/>
  <c r="BK488"/>
  <c r="BK484"/>
  <c r="J445"/>
  <c r="BK412"/>
  <c r="J345"/>
  <c r="BK343"/>
  <c r="J304"/>
  <c r="J303"/>
  <c r="BK292"/>
  <c r="BK288"/>
  <c r="J231"/>
  <c r="BK212"/>
  <c i="3" r="BK635"/>
  <c r="BK573"/>
  <c r="J568"/>
  <c r="J567"/>
  <c r="J548"/>
  <c r="BK520"/>
  <c r="BK444"/>
  <c r="BK411"/>
  <c r="BK353"/>
  <c r="J326"/>
  <c r="J251"/>
  <c r="J235"/>
  <c r="BK231"/>
  <c r="BK222"/>
  <c r="BK169"/>
  <c r="BK142"/>
  <c i="1" r="AS96"/>
  <c i="4" r="J488"/>
  <c r="J479"/>
  <c r="BK474"/>
  <c r="J462"/>
  <c r="J450"/>
  <c r="BK436"/>
  <c r="J414"/>
  <c r="BK380"/>
  <c r="J374"/>
  <c r="BK329"/>
  <c r="BK299"/>
  <c i="3" r="BK825"/>
  <c r="BK824"/>
  <c r="J819"/>
  <c r="BK784"/>
  <c r="J781"/>
  <c r="J775"/>
  <c r="BK719"/>
  <c r="BK710"/>
  <c r="J679"/>
  <c r="J645"/>
  <c r="BK644"/>
  <c r="BK610"/>
  <c r="J577"/>
  <c r="BK568"/>
  <c r="BK510"/>
  <c r="J504"/>
  <c r="BK327"/>
  <c r="BK276"/>
  <c r="BK271"/>
  <c r="J236"/>
  <c r="J231"/>
  <c r="BK158"/>
  <c i="2" r="BK122"/>
  <c i="4" r="J436"/>
  <c r="J433"/>
  <c r="BK401"/>
  <c r="J380"/>
  <c r="J364"/>
  <c r="J335"/>
  <c r="J331"/>
  <c r="BK325"/>
  <c r="BK303"/>
  <c r="BK256"/>
  <c r="J252"/>
  <c r="BK207"/>
  <c r="J200"/>
  <c r="BK187"/>
  <c r="J185"/>
  <c r="BK159"/>
  <c r="J144"/>
  <c i="3" r="BK658"/>
  <c r="J599"/>
  <c r="BK548"/>
  <c r="J517"/>
  <c r="BK477"/>
  <c r="BK404"/>
  <c r="J327"/>
  <c r="BK324"/>
  <c r="J219"/>
  <c r="BK208"/>
  <c r="BK189"/>
  <c r="J176"/>
  <c r="J169"/>
  <c r="J149"/>
  <c r="J141"/>
  <c i="4" r="BK263"/>
  <c r="J187"/>
  <c i="3" r="BK628"/>
  <c r="BK625"/>
  <c r="BK552"/>
  <c r="J547"/>
  <c r="J495"/>
  <c r="BK445"/>
  <c r="J353"/>
  <c r="J325"/>
  <c r="BK236"/>
  <c r="BK221"/>
  <c r="J220"/>
  <c r="BK219"/>
  <c r="J167"/>
  <c r="BK157"/>
  <c i="4" r="J376"/>
  <c r="J325"/>
  <c r="J317"/>
  <c r="BK307"/>
  <c r="BK304"/>
  <c r="BK302"/>
  <c r="J263"/>
  <c i="3" r="BK827"/>
  <c r="BK807"/>
  <c r="J802"/>
  <c r="J794"/>
  <c r="BK769"/>
  <c r="J752"/>
  <c r="BK727"/>
  <c r="BK718"/>
  <c r="J711"/>
  <c r="J710"/>
  <c r="J704"/>
  <c r="J700"/>
  <c r="J694"/>
  <c r="J644"/>
  <c r="J626"/>
  <c r="BK557"/>
  <c r="BK530"/>
  <c r="BK497"/>
  <c r="J445"/>
  <c r="J403"/>
  <c r="J386"/>
  <c r="J360"/>
  <c r="BK326"/>
  <c r="BK325"/>
  <c r="BK254"/>
  <c r="J230"/>
  <c r="BK229"/>
  <c r="BK167"/>
  <c r="J142"/>
  <c i="4" r="BK322"/>
  <c r="BK144"/>
  <c i="3" r="BK775"/>
  <c r="J743"/>
  <c r="J625"/>
  <c r="J573"/>
  <c r="J530"/>
  <c r="J404"/>
  <c r="BK380"/>
  <c r="J374"/>
  <c r="BK360"/>
  <c r="BK333"/>
  <c r="BK277"/>
  <c r="BK251"/>
  <c r="J247"/>
  <c r="BK235"/>
  <c r="BK215"/>
  <c r="BK168"/>
  <c r="J158"/>
  <c r="J157"/>
  <c i="4" r="J248"/>
  <c r="BK214"/>
  <c r="J207"/>
  <c r="BK205"/>
  <c r="J159"/>
  <c i="3" r="J800"/>
  <c r="J736"/>
  <c r="J634"/>
  <c r="J553"/>
  <c r="BK531"/>
  <c r="BK521"/>
  <c r="BK473"/>
  <c r="BK417"/>
  <c r="BK412"/>
  <c i="2" r="BK121"/>
  <c i="10" r="F37"/>
  <c i="1" r="BD104"/>
  <c i="7" r="F37"/>
  <c i="1" r="BB101"/>
  <c i="6" r="F37"/>
  <c i="1" r="BB100"/>
  <c i="8" r="F37"/>
  <c i="1" r="BB102"/>
  <c i="7" r="F36"/>
  <c i="1" r="BA101"/>
  <c i="6" r="F39"/>
  <c i="1" r="BD100"/>
  <c i="5" r="F38"/>
  <c i="1" r="BC99"/>
  <c i="8" r="F39"/>
  <c i="1" r="BD102"/>
  <c i="7" r="F38"/>
  <c i="1" r="BC101"/>
  <c i="6" r="F38"/>
  <c i="1" r="BC100"/>
  <c i="5" r="F39"/>
  <c i="1" r="BD99"/>
  <c i="8" r="F38"/>
  <c i="1" r="BC102"/>
  <c i="5" r="F36"/>
  <c i="1" r="BA99"/>
  <c i="6" r="F36"/>
  <c i="1" r="BA100"/>
  <c i="7" r="F39"/>
  <c i="1" r="BD101"/>
  <c i="5" r="F37"/>
  <c i="1" r="BB99"/>
  <c i="8" r="F36"/>
  <c i="1" r="BA102"/>
  <c i="2" r="F34"/>
  <c i="1" r="BA95"/>
  <c i="3" l="1" r="P175"/>
  <c r="P611"/>
  <c r="BK258"/>
  <c r="J258"/>
  <c r="J102"/>
  <c r="R657"/>
  <c i="2" r="R120"/>
  <c r="R119"/>
  <c r="R118"/>
  <c i="3" r="P384"/>
  <c r="T546"/>
  <c r="R627"/>
  <c r="R801"/>
  <c r="R258"/>
  <c r="P657"/>
  <c r="T258"/>
  <c r="T657"/>
  <c i="2" r="BK120"/>
  <c r="BK119"/>
  <c r="BK118"/>
  <c r="J118"/>
  <c r="J96"/>
  <c i="3" r="BK139"/>
  <c r="J139"/>
  <c r="J100"/>
  <c r="R384"/>
  <c r="R546"/>
  <c r="BK751"/>
  <c r="J751"/>
  <c r="J113"/>
  <c r="P258"/>
  <c r="T519"/>
  <c r="T751"/>
  <c r="T175"/>
  <c r="BK519"/>
  <c r="J519"/>
  <c r="J108"/>
  <c r="R751"/>
  <c i="4" r="P324"/>
  <c r="R446"/>
  <c r="BK538"/>
  <c r="J538"/>
  <c r="J110"/>
  <c i="3" r="P139"/>
  <c r="P138"/>
  <c i="4" r="T324"/>
  <c r="R413"/>
  <c r="R432"/>
  <c r="P494"/>
  <c r="R538"/>
  <c r="P574"/>
  <c r="P643"/>
  <c i="3" r="BK384"/>
  <c r="J384"/>
  <c r="J103"/>
  <c r="P519"/>
  <c r="BK611"/>
  <c r="J611"/>
  <c r="J110"/>
  <c r="P627"/>
  <c r="P801"/>
  <c i="4" r="R139"/>
  <c r="R138"/>
  <c r="P379"/>
  <c r="T413"/>
  <c r="T432"/>
  <c r="BK494"/>
  <c r="J494"/>
  <c r="J108"/>
  <c r="R494"/>
  <c r="T494"/>
  <c r="T538"/>
  <c r="T562"/>
  <c r="P570"/>
  <c r="T574"/>
  <c r="BK643"/>
  <c r="J643"/>
  <c r="J115"/>
  <c i="3" r="R139"/>
  <c r="T139"/>
  <c r="BK546"/>
  <c r="J546"/>
  <c r="J109"/>
  <c r="T611"/>
  <c r="T801"/>
  <c i="4" r="BK324"/>
  <c r="BK413"/>
  <c r="J413"/>
  <c r="J105"/>
  <c r="BK432"/>
  <c r="J432"/>
  <c r="J106"/>
  <c r="P497"/>
  <c r="R562"/>
  <c r="T570"/>
  <c r="T593"/>
  <c i="3" r="BK175"/>
  <c r="J175"/>
  <c r="J101"/>
  <c r="BK627"/>
  <c r="J627"/>
  <c r="J111"/>
  <c r="BK801"/>
  <c r="J801"/>
  <c r="J114"/>
  <c i="4" r="R324"/>
  <c r="P413"/>
  <c r="P432"/>
  <c r="T497"/>
  <c r="P562"/>
  <c r="R570"/>
  <c r="R593"/>
  <c i="9" r="T136"/>
  <c r="T123"/>
  <c r="T122"/>
  <c i="2" r="P120"/>
  <c r="P119"/>
  <c r="P118"/>
  <c i="1" r="AU95"/>
  <c i="3" r="BK657"/>
  <c r="J657"/>
  <c r="J112"/>
  <c i="4" r="P139"/>
  <c r="P138"/>
  <c r="R379"/>
  <c r="BK446"/>
  <c r="J446"/>
  <c r="J107"/>
  <c r="BK497"/>
  <c r="J497"/>
  <c r="J109"/>
  <c r="BK562"/>
  <c r="J562"/>
  <c r="J111"/>
  <c r="BK574"/>
  <c r="J574"/>
  <c r="J113"/>
  <c r="P593"/>
  <c i="9" r="P136"/>
  <c r="P123"/>
  <c r="P122"/>
  <c i="1" r="AU103"/>
  <c i="9" r="R167"/>
  <c i="2" r="T120"/>
  <c r="T119"/>
  <c r="T118"/>
  <c i="3" r="T384"/>
  <c r="P546"/>
  <c r="R611"/>
  <c r="T627"/>
  <c i="4" r="T139"/>
  <c r="T138"/>
  <c r="T379"/>
  <c r="T446"/>
  <c r="R497"/>
  <c r="BK570"/>
  <c r="J570"/>
  <c r="J112"/>
  <c r="BK593"/>
  <c r="J593"/>
  <c r="J114"/>
  <c r="T643"/>
  <c i="9" r="BK136"/>
  <c r="J136"/>
  <c r="J100"/>
  <c r="R136"/>
  <c r="R123"/>
  <c r="R122"/>
  <c r="T167"/>
  <c i="10" r="R121"/>
  <c i="3" r="R175"/>
  <c r="R519"/>
  <c r="R518"/>
  <c r="P751"/>
  <c i="4" r="BK139"/>
  <c r="J139"/>
  <c r="J100"/>
  <c r="BK379"/>
  <c r="J379"/>
  <c r="J104"/>
  <c r="P446"/>
  <c r="P538"/>
  <c r="R574"/>
  <c r="R643"/>
  <c i="9" r="BK167"/>
  <c r="J167"/>
  <c r="J101"/>
  <c i="10" r="BK121"/>
  <c r="J121"/>
  <c r="J97"/>
  <c r="P121"/>
  <c r="T121"/>
  <c r="BK126"/>
  <c r="J126"/>
  <c r="J99"/>
  <c r="P126"/>
  <c r="R126"/>
  <c r="T126"/>
  <c i="2" r="F91"/>
  <c i="3" r="BE354"/>
  <c r="BE466"/>
  <c r="BE548"/>
  <c r="BE577"/>
  <c r="BE599"/>
  <c r="BE700"/>
  <c r="BE711"/>
  <c r="BE750"/>
  <c r="BE775"/>
  <c r="BE784"/>
  <c r="BE807"/>
  <c r="BE818"/>
  <c r="BE819"/>
  <c r="BE824"/>
  <c r="BK516"/>
  <c r="J516"/>
  <c r="J106"/>
  <c i="4" r="J133"/>
  <c r="BE181"/>
  <c r="BE187"/>
  <c i="3" r="E85"/>
  <c r="F93"/>
  <c r="BE140"/>
  <c r="BE142"/>
  <c r="BE208"/>
  <c r="BE219"/>
  <c r="BE222"/>
  <c r="BE443"/>
  <c r="BE477"/>
  <c r="BE520"/>
  <c r="BE547"/>
  <c r="BE562"/>
  <c r="BE694"/>
  <c r="BE719"/>
  <c r="BE752"/>
  <c r="BE802"/>
  <c r="BE825"/>
  <c r="BE827"/>
  <c i="4" r="BE159"/>
  <c r="BE307"/>
  <c i="3" r="F94"/>
  <c r="BE176"/>
  <c r="BE221"/>
  <c r="BE332"/>
  <c r="BE343"/>
  <c r="BE349"/>
  <c r="BE372"/>
  <c r="BE422"/>
  <c r="BE494"/>
  <c r="BE510"/>
  <c r="BE521"/>
  <c r="BE723"/>
  <c r="BE800"/>
  <c i="4" r="F134"/>
  <c r="BE319"/>
  <c r="BE339"/>
  <c i="2" r="J92"/>
  <c i="3" r="J131"/>
  <c r="BE231"/>
  <c r="BE259"/>
  <c r="BE373"/>
  <c r="BE517"/>
  <c r="BE534"/>
  <c r="BE568"/>
  <c i="4" r="BE288"/>
  <c r="BE489"/>
  <c i="2" r="BE121"/>
  <c i="3" r="J93"/>
  <c r="J134"/>
  <c r="BE157"/>
  <c r="BE209"/>
  <c r="BE345"/>
  <c r="BE385"/>
  <c r="BE412"/>
  <c r="BE552"/>
  <c r="BE625"/>
  <c r="BE634"/>
  <c i="4" r="J91"/>
  <c r="BE195"/>
  <c r="BE298"/>
  <c r="BE317"/>
  <c r="BE337"/>
  <c r="BE385"/>
  <c r="BE555"/>
  <c i="2" r="J89"/>
  <c r="J114"/>
  <c i="3" r="BE149"/>
  <c r="BE251"/>
  <c r="BE272"/>
  <c r="BE325"/>
  <c r="BE327"/>
  <c r="BE344"/>
  <c r="BE380"/>
  <c r="BE473"/>
  <c r="BE588"/>
  <c r="BE704"/>
  <c r="BE718"/>
  <c i="4" r="J134"/>
  <c r="BE331"/>
  <c r="BE445"/>
  <c r="BE447"/>
  <c r="BE476"/>
  <c r="BE480"/>
  <c r="BE486"/>
  <c r="BE589"/>
  <c i="3" r="BE158"/>
  <c r="BE229"/>
  <c r="BE236"/>
  <c r="BE360"/>
  <c r="BE403"/>
  <c r="BE589"/>
  <c r="BE610"/>
  <c i="4" r="BE299"/>
  <c r="BE313"/>
  <c r="BE329"/>
  <c r="BE353"/>
  <c r="BE376"/>
  <c r="BE391"/>
  <c r="BE414"/>
  <c r="BE448"/>
  <c r="BE477"/>
  <c i="3" r="BE189"/>
  <c r="BE230"/>
  <c r="BE353"/>
  <c r="BE495"/>
  <c r="BE529"/>
  <c r="BE532"/>
  <c r="BE553"/>
  <c r="BE664"/>
  <c r="BE769"/>
  <c r="BE781"/>
  <c i="4" r="BE343"/>
  <c r="BE442"/>
  <c r="BE485"/>
  <c i="2" r="F115"/>
  <c r="BE122"/>
  <c i="3" r="BE215"/>
  <c r="BE235"/>
  <c r="BE271"/>
  <c r="BE338"/>
  <c r="BE404"/>
  <c r="BE417"/>
  <c r="BE573"/>
  <c i="4" r="BE214"/>
  <c r="BE320"/>
  <c r="BE397"/>
  <c r="BE439"/>
  <c r="BE450"/>
  <c r="BE522"/>
  <c r="BE537"/>
  <c i="3" r="BE220"/>
  <c r="BE324"/>
  <c r="BE411"/>
  <c r="BE444"/>
  <c r="BE445"/>
  <c r="BE557"/>
  <c r="BE567"/>
  <c r="BE612"/>
  <c r="BE644"/>
  <c r="BE656"/>
  <c r="BE710"/>
  <c r="BE735"/>
  <c r="BE736"/>
  <c r="BE743"/>
  <c i="4" r="BE233"/>
  <c r="BE256"/>
  <c r="BE292"/>
  <c r="BE377"/>
  <c r="BE412"/>
  <c r="BE431"/>
  <c r="BE495"/>
  <c r="BE503"/>
  <c r="BE553"/>
  <c r="BE571"/>
  <c i="5" r="E85"/>
  <c r="J93"/>
  <c i="6" r="J94"/>
  <c i="7" r="E110"/>
  <c i="2" r="E85"/>
  <c i="3" r="BE141"/>
  <c r="BE169"/>
  <c r="BE214"/>
  <c r="BE490"/>
  <c r="BE504"/>
  <c r="BE533"/>
  <c r="BE578"/>
  <c r="BE628"/>
  <c r="BE658"/>
  <c r="BK503"/>
  <c r="J503"/>
  <c r="J105"/>
  <c i="4" r="E85"/>
  <c r="BE205"/>
  <c r="BE207"/>
  <c r="BE364"/>
  <c r="BE374"/>
  <c r="BE401"/>
  <c r="BE474"/>
  <c r="BE479"/>
  <c r="BE484"/>
  <c r="BE488"/>
  <c r="BE573"/>
  <c r="BE575"/>
  <c r="BE591"/>
  <c r="BE649"/>
  <c r="BE659"/>
  <c i="5" r="F119"/>
  <c r="BE125"/>
  <c i="6" r="J118"/>
  <c i="7" r="F94"/>
  <c r="J118"/>
  <c r="BE125"/>
  <c i="8" r="E110"/>
  <c r="J118"/>
  <c r="BK124"/>
  <c r="J124"/>
  <c r="J100"/>
  <c i="9" r="J91"/>
  <c r="BE135"/>
  <c i="3" r="BE790"/>
  <c i="4" r="BE304"/>
  <c r="BE395"/>
  <c r="BE487"/>
  <c r="BE493"/>
  <c r="BE563"/>
  <c i="5" r="F93"/>
  <c r="BK124"/>
  <c r="J124"/>
  <c r="J100"/>
  <c i="6" r="E85"/>
  <c r="F94"/>
  <c r="J116"/>
  <c i="7" r="BK124"/>
  <c r="J124"/>
  <c r="J100"/>
  <c i="8" r="F94"/>
  <c i="9" r="J92"/>
  <c r="BE150"/>
  <c r="BE155"/>
  <c i="10" r="BE123"/>
  <c i="4" r="F133"/>
  <c r="BE185"/>
  <c r="BE231"/>
  <c r="BE345"/>
  <c r="BE380"/>
  <c r="BE407"/>
  <c r="BE519"/>
  <c r="BE532"/>
  <c r="BE572"/>
  <c i="5" r="J119"/>
  <c i="6" r="BE125"/>
  <c i="7" r="F93"/>
  <c i="8" r="J116"/>
  <c i="9" r="F91"/>
  <c r="BE162"/>
  <c r="BK134"/>
  <c r="J134"/>
  <c r="J99"/>
  <c r="BK174"/>
  <c r="J174"/>
  <c r="J102"/>
  <c i="10" r="J91"/>
  <c i="3" r="BE168"/>
  <c r="BE276"/>
  <c r="BE277"/>
  <c r="BE386"/>
  <c r="BE522"/>
  <c r="BE545"/>
  <c r="BE635"/>
  <c r="BE727"/>
  <c i="4" r="BE212"/>
  <c r="BE248"/>
  <c r="BE303"/>
  <c r="BE325"/>
  <c r="BE496"/>
  <c r="BE498"/>
  <c r="BE509"/>
  <c r="BE539"/>
  <c r="BK321"/>
  <c r="J321"/>
  <c r="J101"/>
  <c i="5" r="J116"/>
  <c i="7" r="J91"/>
  <c i="9" r="J89"/>
  <c r="F119"/>
  <c r="BE125"/>
  <c r="BE137"/>
  <c i="10" r="J89"/>
  <c r="F92"/>
  <c r="E110"/>
  <c i="3" r="BE247"/>
  <c r="BE333"/>
  <c r="BE497"/>
  <c r="BE530"/>
  <c r="BE531"/>
  <c r="BE626"/>
  <c r="BK826"/>
  <c r="J826"/>
  <c r="J115"/>
  <c i="4" r="BE263"/>
  <c r="BE302"/>
  <c r="BE436"/>
  <c r="BE449"/>
  <c r="BE462"/>
  <c r="BE490"/>
  <c r="BE561"/>
  <c r="BE569"/>
  <c i="6" r="F93"/>
  <c r="BK124"/>
  <c r="BK123"/>
  <c r="BK122"/>
  <c r="J122"/>
  <c r="J98"/>
  <c i="7" r="J94"/>
  <c i="8" r="F93"/>
  <c r="J119"/>
  <c r="BE125"/>
  <c i="9" r="E85"/>
  <c r="BE146"/>
  <c r="BE153"/>
  <c r="BE160"/>
  <c r="BE165"/>
  <c r="BE168"/>
  <c r="BE172"/>
  <c r="BE175"/>
  <c i="1" r="AW103"/>
  <c i="10" r="F91"/>
  <c r="J117"/>
  <c r="BE122"/>
  <c i="3" r="BE167"/>
  <c r="BE254"/>
  <c r="BE298"/>
  <c r="BE326"/>
  <c r="BE374"/>
  <c r="BE489"/>
  <c r="BE645"/>
  <c r="BE679"/>
  <c r="BE762"/>
  <c r="BE794"/>
  <c r="BK496"/>
  <c r="J496"/>
  <c r="J104"/>
  <c i="4" r="BE140"/>
  <c r="BE144"/>
  <c r="BE200"/>
  <c r="BE252"/>
  <c r="BE322"/>
  <c r="BE335"/>
  <c r="BE419"/>
  <c r="BE433"/>
  <c r="BE478"/>
  <c r="BE528"/>
  <c r="BE582"/>
  <c r="BE592"/>
  <c r="BE594"/>
  <c r="BE642"/>
  <c r="BE644"/>
  <c i="9" r="BK124"/>
  <c r="J124"/>
  <c r="J98"/>
  <c i="10" r="BE125"/>
  <c r="BE127"/>
  <c r="BE128"/>
  <c r="BE129"/>
  <c r="BE131"/>
  <c i="1" r="BB104"/>
  <c i="10" r="BK124"/>
  <c r="J124"/>
  <c r="J98"/>
  <c r="BK130"/>
  <c r="J130"/>
  <c r="J100"/>
  <c i="4" r="J36"/>
  <c i="1" r="AW98"/>
  <c i="2" r="J34"/>
  <c i="1" r="AW95"/>
  <c i="3" r="F36"/>
  <c i="1" r="BA97"/>
  <c i="4" r="F37"/>
  <c i="1" r="BB98"/>
  <c i="2" r="F37"/>
  <c i="1" r="BD95"/>
  <c i="10" r="J34"/>
  <c i="1" r="AW104"/>
  <c i="2" r="F35"/>
  <c i="1" r="BB95"/>
  <c i="3" r="F39"/>
  <c i="1" r="BD97"/>
  <c i="7" r="J36"/>
  <c i="1" r="AW101"/>
  <c i="6" r="F35"/>
  <c i="1" r="AZ100"/>
  <c i="3" r="J36"/>
  <c i="1" r="AW97"/>
  <c i="9" r="F34"/>
  <c i="1" r="BA103"/>
  <c i="10" r="F34"/>
  <c i="1" r="BA104"/>
  <c i="2" r="F36"/>
  <c i="1" r="BC95"/>
  <c i="4" r="F38"/>
  <c i="1" r="BC98"/>
  <c i="5" r="F35"/>
  <c i="1" r="AZ99"/>
  <c i="3" r="F38"/>
  <c i="1" r="BC97"/>
  <c i="3" r="F37"/>
  <c i="1" r="BB97"/>
  <c i="8" r="J36"/>
  <c i="1" r="AW102"/>
  <c i="10" r="F36"/>
  <c i="1" r="BC104"/>
  <c r="AS94"/>
  <c i="5" r="J36"/>
  <c i="1" r="AW99"/>
  <c i="8" r="F35"/>
  <c i="1" r="AZ102"/>
  <c i="4" r="F36"/>
  <c i="1" r="BA98"/>
  <c i="4" r="F39"/>
  <c i="1" r="BD98"/>
  <c i="9" r="F35"/>
  <c i="1" r="BB103"/>
  <c i="6" r="J36"/>
  <c i="1" r="AW100"/>
  <c i="7" r="F35"/>
  <c i="1" r="AZ101"/>
  <c i="9" r="F37"/>
  <c i="1" r="BD103"/>
  <c i="9" r="F36"/>
  <c i="1" r="BC103"/>
  <c i="3" l="1" r="R138"/>
  <c r="R137"/>
  <c r="T138"/>
  <c i="10" r="T120"/>
  <c i="3" r="P518"/>
  <c r="P137"/>
  <c i="1" r="AU97"/>
  <c i="10" r="P120"/>
  <c i="1" r="AU104"/>
  <c i="4" r="P323"/>
  <c r="P137"/>
  <c i="1" r="AU98"/>
  <c i="4" r="T323"/>
  <c r="T137"/>
  <c r="R323"/>
  <c r="R137"/>
  <c i="10" r="R120"/>
  <c i="4" r="BK323"/>
  <c r="J323"/>
  <c r="J102"/>
  <c i="3" r="T518"/>
  <c i="2" r="J120"/>
  <c r="J98"/>
  <c r="J119"/>
  <c r="J97"/>
  <c i="4" r="BK138"/>
  <c r="J138"/>
  <c r="J99"/>
  <c i="3" r="BK138"/>
  <c r="J138"/>
  <c r="J99"/>
  <c i="6" r="J124"/>
  <c r="J100"/>
  <c i="7" r="BK123"/>
  <c r="BK122"/>
  <c r="J122"/>
  <c i="8" r="BK123"/>
  <c r="J123"/>
  <c r="J99"/>
  <c i="4" r="J324"/>
  <c r="J103"/>
  <c i="3" r="BK518"/>
  <c r="J518"/>
  <c r="J107"/>
  <c i="9" r="BK123"/>
  <c r="BK122"/>
  <c r="J122"/>
  <c i="5" r="BK123"/>
  <c r="BK122"/>
  <c r="J122"/>
  <c i="6" r="J123"/>
  <c r="J99"/>
  <c i="10" r="BK120"/>
  <c r="J120"/>
  <c r="J96"/>
  <c i="7" r="J35"/>
  <c i="1" r="AV101"/>
  <c r="AT101"/>
  <c i="9" r="J30"/>
  <c i="1" r="AG103"/>
  <c r="BB96"/>
  <c r="AX96"/>
  <c i="10" r="J33"/>
  <c i="1" r="AV104"/>
  <c r="AT104"/>
  <c i="6" r="J35"/>
  <c i="1" r="AV100"/>
  <c r="AT100"/>
  <c i="2" r="F33"/>
  <c i="1" r="AZ95"/>
  <c i="3" r="J35"/>
  <c i="1" r="AV97"/>
  <c r="AT97"/>
  <c i="2" r="J30"/>
  <c i="1" r="AG95"/>
  <c i="8" r="J35"/>
  <c i="1" r="AV102"/>
  <c r="AT102"/>
  <c r="BC96"/>
  <c r="AY96"/>
  <c r="BD96"/>
  <c i="4" r="F35"/>
  <c i="1" r="AZ98"/>
  <c i="7" r="J32"/>
  <c i="1" r="AG101"/>
  <c r="AN101"/>
  <c r="BA96"/>
  <c r="AW96"/>
  <c i="2" r="J33"/>
  <c i="1" r="AV95"/>
  <c r="AT95"/>
  <c i="10" r="F33"/>
  <c i="1" r="AZ104"/>
  <c i="5" r="J35"/>
  <c i="1" r="AV99"/>
  <c r="AT99"/>
  <c i="3" r="F35"/>
  <c i="1" r="AZ97"/>
  <c i="6" r="J32"/>
  <c i="1" r="AG100"/>
  <c r="AN100"/>
  <c i="5" r="J32"/>
  <c i="1" r="AG99"/>
  <c r="AN99"/>
  <c i="9" r="J33"/>
  <c i="1" r="AV103"/>
  <c r="AT103"/>
  <c i="4" r="J35"/>
  <c i="1" r="AV98"/>
  <c r="AT98"/>
  <c i="9" r="F33"/>
  <c i="1" r="AZ103"/>
  <c i="3" l="1" r="T137"/>
  <c i="2" r="J39"/>
  <c i="7" r="J41"/>
  <c i="9" r="J39"/>
  <c i="5" r="J41"/>
  <c i="6" r="J41"/>
  <c i="1" r="AN95"/>
  <c i="4" r="BK137"/>
  <c r="J137"/>
  <c i="3" r="BK137"/>
  <c r="J137"/>
  <c r="J98"/>
  <c i="7" r="J98"/>
  <c i="5" r="J98"/>
  <c r="J123"/>
  <c r="J99"/>
  <c i="8" r="BK122"/>
  <c r="J122"/>
  <c r="J98"/>
  <c i="7" r="J123"/>
  <c r="J99"/>
  <c i="9" r="J96"/>
  <c r="J123"/>
  <c r="J97"/>
  <c i="1" r="BA94"/>
  <c r="AW94"/>
  <c r="AK30"/>
  <c r="BD94"/>
  <c r="W33"/>
  <c r="BB94"/>
  <c r="AX94"/>
  <c r="BC94"/>
  <c r="W32"/>
  <c r="AN103"/>
  <c r="AU96"/>
  <c r="AU94"/>
  <c i="4" r="J32"/>
  <c i="1" r="AG98"/>
  <c r="AN98"/>
  <c i="10" r="J30"/>
  <c i="1" r="AG104"/>
  <c r="AN104"/>
  <c r="AZ96"/>
  <c r="AV96"/>
  <c r="AT96"/>
  <c i="4" l="1" r="J41"/>
  <c r="J98"/>
  <c i="10" r="J39"/>
  <c i="1" r="AZ94"/>
  <c r="AV94"/>
  <c r="AK29"/>
  <c i="3" r="J32"/>
  <c i="1" r="AG97"/>
  <c r="AN97"/>
  <c r="AY94"/>
  <c r="W31"/>
  <c r="W30"/>
  <c i="8" r="J32"/>
  <c i="1" r="AG102"/>
  <c r="AN102"/>
  <c i="3" l="1" r="J41"/>
  <c i="8" r="J41"/>
  <c i="1" r="AG96"/>
  <c r="AN96"/>
  <c r="AT94"/>
  <c r="W29"/>
  <c l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<sst xmlns="http://schemas.openxmlformats.org/spreadsheetml/2006/main">
  <si>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</si>
  <si>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</si>
  <si>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</si>
  <si>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</si>
  <si>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</si>
  <si>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{a07087ee-29d6-4add-8768-cd370d083513}</t>
  </si>
  <si>
    <t>0,01</t>
  </si>
  <si>
    <t>21</t>
  </si>
  <si>
    <t>0,1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</si>
  <si>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</si>
  <si>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</si>
  <si>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</si>
  <si>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</si>
  <si>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</si>
  <si>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</si>
  <si>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2021-08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</si>
  <si>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</si>
  <si>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</si>
  <si>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Pasivní rodinný dům Babice</t>
  </si>
  <si>
    <t>KSO:</t>
  </si>
  <si>
    <t>CC-CZ:</t>
  </si>
  <si>
    <t>Místo:</t>
  </si>
  <si>
    <t xml:space="preserve"> </t>
  </si>
  <si>
    <t>Datum:</t>
  </si>
  <si>
    <t>18.2.2021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</si>
  <si>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</si>
  <si>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</si>
  <si>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</si>
  <si>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</si>
  <si>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</si>
  <si>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</si>
  <si>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</si>
  <si>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</si>
  <si>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</si>
  <si>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</si>
  <si>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</si>
  <si>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</si>
  <si>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</si>
  <si>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</si>
  <si>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</si>
  <si>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</si>
  <si>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</si>
  <si>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</si>
  <si>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</si>
  <si>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</si>
  <si>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</si>
  <si>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</si>
  <si>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</si>
  <si>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</si>
  <si>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</si>
  <si>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</si>
  <si>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</si>
  <si>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</si>
  <si>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</si>
  <si>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</si>
  <si>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</si>
  <si>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</si>
  <si>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</si>
  <si>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</si>
  <si>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</si>
  <si>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</si>
  <si>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</si>
  <si>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</si>
  <si>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</si>
  <si>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</si>
  <si>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</si>
  <si>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</si>
  <si>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</si>
  <si>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</si>
  <si>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</si>
  <si>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</si>
  <si>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</si>
  <si>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</si>
  <si>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</si>
  <si>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</si>
  <si>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</si>
  <si>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</si>
  <si>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</si>
  <si>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</si>
  <si>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</si>
  <si>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 a ostatní náklady</t>
  </si>
  <si>
    <t>STA</t>
  </si>
  <si>
    <t>1</t>
  </si>
  <si>
    <t>{dc46ca80-052d-4452-831a-3d6eed2165ad}</t>
  </si>
  <si>
    <t>2</t>
  </si>
  <si>
    <t>01</t>
  </si>
  <si>
    <t>SO 01 - Energeticky pasivní dům</t>
  </si>
  <si>
    <t>{23b76c3f-92d7-460a-93eb-e212ba581bc4}</t>
  </si>
  <si>
    <t>01.1</t>
  </si>
  <si>
    <t>Hrubá stavba - stavební část, statika, ležatá kanalizace, zemnění, hromosvod</t>
  </si>
  <si>
    <t>Soupis</t>
  </si>
  <si>
    <t>{cb670e7a-04f5-42af-a02a-8627fc72ae87}</t>
  </si>
  <si>
    <t>01.2</t>
  </si>
  <si>
    <t>Kompletace - stavební část</t>
  </si>
  <si>
    <t>{2f6abce2-8a1f-4044-8e63-cdb6d99e6b03}</t>
  </si>
  <si>
    <t>01.3</t>
  </si>
  <si>
    <t>Zdravotechnika</t>
  </si>
  <si>
    <t>{2a81c4c5-1a55-4644-8627-7795ae08271e}</t>
  </si>
  <si>
    <t>01.4</t>
  </si>
  <si>
    <t>Vytápění</t>
  </si>
  <si>
    <t>{d87afb4c-c3ed-4f35-a013-ba86d1a495c2}</t>
  </si>
  <si>
    <t>01.5</t>
  </si>
  <si>
    <t>Vzduchotechnika</t>
  </si>
  <si>
    <t>{ffb0eae9-cd15-405d-b14c-86c26c5748dd}</t>
  </si>
  <si>
    <t>01.6</t>
  </si>
  <si>
    <t>Elektroinstalace</t>
  </si>
  <si>
    <t>{87c87976-ba10-4214-9c79-ee1cf8d1a2f3}</t>
  </si>
  <si>
    <t>02</t>
  </si>
  <si>
    <t>Zpevněné plochy</t>
  </si>
  <si>
    <t>{863a5515-9f9d-46e6-a8d4-d73b39e60db8}</t>
  </si>
  <si>
    <t>03</t>
  </si>
  <si>
    <t>Přípojky</t>
  </si>
  <si>
    <t>{9b9ba4a9-186b-49fb-a747-7c69ac7f7bea}</t>
  </si>
  <si>
    <t>KRYCÍ LIST SOUPISU PRACÍ</t>
  </si>
  <si>
    <t>Objekt:</t>
  </si>
  <si>
    <t>00 - VRN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</si>
  <si>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</si>
  <si>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</si>
  <si>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</si>
  <si>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</si>
  <si>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</si>
  <si>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</si>
  <si>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</si>
  <si>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</si>
  <si>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</si>
  <si>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</si>
  <si>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</si>
  <si>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</si>
  <si>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</si>
  <si>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</si>
  <si>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</si>
  <si>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</si>
  <si>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</si>
  <si>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</si>
  <si>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</si>
  <si>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</si>
  <si>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</si>
  <si>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</si>
  <si>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</si>
  <si>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</si>
  <si>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VRN9</t>
  </si>
  <si>
    <t>Ostatní náklady</t>
  </si>
  <si>
    <t>K</t>
  </si>
  <si>
    <t>611345444-R</t>
  </si>
  <si>
    <t>Zařízení staveniště - Úklid staveniště, skládky odpadů, odvoz suti, zábory, dočasné objekty, vnitrostaveništní komunikace, dočasná ochranná zařízení konstrukcí a materiálů</t>
  </si>
  <si>
    <t>klp</t>
  </si>
  <si>
    <t>4</t>
  </si>
  <si>
    <t>1170710196</t>
  </si>
  <si>
    <t>611345454-R</t>
  </si>
  <si>
    <t>Provozní náklady stavby - dodávka energií - zajišťuje investor</t>
  </si>
  <si>
    <t>-467888818</t>
  </si>
  <si>
    <t>01 - SO 01 - Energeticky pasivní dům</t>
  </si>
  <si>
    <t>Soupis:</t>
  </si>
  <si>
    <t>01.1 - Hrubá stavba - stavební část, statika, ležatá kanalizace, zemnění, hromosvod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</si>
  <si>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</si>
  <si>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</si>
  <si>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</si>
  <si>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</si>
  <si>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</si>
  <si>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</si>
  <si>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</si>
  <si>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</si>
  <si>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</si>
  <si>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</si>
  <si>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</si>
  <si>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</t>
  </si>
  <si>
    <t xml:space="preserve">    743 - Elektromontáže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</si>
  <si>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</si>
  <si>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</si>
  <si>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</si>
  <si>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</si>
  <si>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>HSV</t>
  </si>
  <si>
    <t>Práce a dodávky HSV</t>
  </si>
  <si>
    <t>Zemní práce</t>
  </si>
  <si>
    <t>111100000</t>
  </si>
  <si>
    <t>Prvotní geodetické vytýčení stavby, lavičky</t>
  </si>
  <si>
    <t>111100000-R</t>
  </si>
  <si>
    <t>Posouzení základové spáry geologem</t>
  </si>
  <si>
    <t>3</t>
  </si>
  <si>
    <t>121101101</t>
  </si>
  <si>
    <t>Sejmutí ornice s přemístěním na vzdálenost do 50 m</t>
  </si>
  <si>
    <t>m3</t>
  </si>
  <si>
    <t>6</t>
  </si>
  <si>
    <t>VV</t>
  </si>
  <si>
    <t>"Skrývka ornice v tloušťce 30 cm - PŘESNÁ VÝMĚRA BUDE STANOVENA DLE SKUTEČNÉHO STAVU NA STAVBĚ</t>
  </si>
  <si>
    <t>"RD + přesahy 1m od stěny RD</t>
  </si>
  <si>
    <t>(15*8,9+8,15*6,85)*0,3</t>
  </si>
  <si>
    <t>"Tloušťka stanovena odhadem, nutnost sejmutí ornice i v místě stání, zakresleno bez sejmutí</t>
  </si>
  <si>
    <t>"Zavedení figury ORNICE jako součet výkazu výměr této položky</t>
  </si>
  <si>
    <t>Součet</t>
  </si>
  <si>
    <t>122201101</t>
  </si>
  <si>
    <t>Odkopávky a prokopávky nezapažené v hornině tř. 3 objem do 100 m3</t>
  </si>
  <si>
    <t>8</t>
  </si>
  <si>
    <t>"HLOUBKA ZÁKLADOVÝCH KONSTRUKCÍ MUSÍ BÝT UPRAVENA DLE HLOUBKY ZÁKLADŮ ZDEMOLOVANÉHO RD</t>
  </si>
  <si>
    <t>"Hloubení stavební jámy na požadovanou úroveň</t>
  </si>
  <si>
    <t>(4,6*7)*0,2</t>
  </si>
  <si>
    <t>"Rozšíření výkopu pro zateplení a další práce kolem RD</t>
  </si>
  <si>
    <t>(13+13+3,45+6,9+3,45+6,9)*0,6*0,9</t>
  </si>
  <si>
    <t>"Zavedení figury VÝKOP jako součet výkazu výměr této položky</t>
  </si>
  <si>
    <t>122201109</t>
  </si>
  <si>
    <t>Příplatek za lepivost u odkopávek v hornině tř. 1 až 3</t>
  </si>
  <si>
    <t>10</t>
  </si>
  <si>
    <t>132201101</t>
  </si>
  <si>
    <t>Hloubení rýh š do 600 mm v hornině tř. 3 objemu do 100 m3</t>
  </si>
  <si>
    <t>12</t>
  </si>
  <si>
    <t xml:space="preserve">"Základové pásy odsejmutí jámy a ornice po základovou spáru -1,450 m  a -1,950 m</t>
  </si>
  <si>
    <t>(6,9*0,6*0,93)+(13,0*0,6*0,92)+(6,9*0,6*0,96)+(13*0,6*1,1)</t>
  </si>
  <si>
    <t>((0,9+5,7)*0,6*0,83)</t>
  </si>
  <si>
    <t>(7,15*0,45*1,1)+(2,55*2*0,6*1,075)+(6,55*0,6*1,05)</t>
  </si>
  <si>
    <t>"Hloubení patek</t>
  </si>
  <si>
    <t>(1*1*0,9)+(4*0,6*0,6*0,9)+(2*0,6*0,6*1,05)</t>
  </si>
  <si>
    <t>7</t>
  </si>
  <si>
    <t>132201109</t>
  </si>
  <si>
    <t>Příplatek za lepivost k hloubení rýh š do 600 mm v hornině tř. 3</t>
  </si>
  <si>
    <t>14</t>
  </si>
  <si>
    <t>162201102</t>
  </si>
  <si>
    <t>Vodorovné přemístění do 50 m výkopku/sypaniny z horniny tř. 1 až 4</t>
  </si>
  <si>
    <t>16</t>
  </si>
  <si>
    <t>9</t>
  </si>
  <si>
    <t>174101101</t>
  </si>
  <si>
    <t>Zásyp jam, šachet rýh nebo kolem objektů sypaninou se zhutněním</t>
  </si>
  <si>
    <t>18</t>
  </si>
  <si>
    <t>"Zásyp jam kolem RD</t>
  </si>
  <si>
    <t>"odečteno graficky</t>
  </si>
  <si>
    <t>4,65+13,40+9,75</t>
  </si>
  <si>
    <t>"V ceně není kamenivo pod zpevněné plochy garážového stání</t>
  </si>
  <si>
    <t>Zakládání</t>
  </si>
  <si>
    <t>271532212</t>
  </si>
  <si>
    <t>Podsyp pod základové konstrukce se zhutněním z hrubého kameniva frakce 16 až 32 mm</t>
  </si>
  <si>
    <t>20</t>
  </si>
  <si>
    <t>"Podsyp pod základové pásy - frekci nutno specifikovat před realiazcí</t>
  </si>
  <si>
    <t>"Základové pásy RD</t>
  </si>
  <si>
    <t>0,6*(13,0*2+5,7*3+0,9)*0,1*1,3</t>
  </si>
  <si>
    <t>1,0*1,0*0,1*1,3</t>
  </si>
  <si>
    <t>"GARÁŽOVÉ STÁNÍ</t>
  </si>
  <si>
    <t>"Základové pásy</t>
  </si>
  <si>
    <t>0,6*((6,15+0,4)+2,55*2)*0,1*1,3</t>
  </si>
  <si>
    <t>0,4*2,8*0,1*1,3</t>
  </si>
  <si>
    <t>(0,9-0,6)*(6,15+0,4)*0,1*1,3</t>
  </si>
  <si>
    <t>"Patky</t>
  </si>
  <si>
    <t>0,6*0,6*6*0,1*1,3</t>
  </si>
  <si>
    <t>11</t>
  </si>
  <si>
    <t>274313711</t>
  </si>
  <si>
    <t>Základové pásy z betonu tř. C 20/25</t>
  </si>
  <si>
    <t>22</t>
  </si>
  <si>
    <t>0,6*0,7*(13,0*2+5,7*3+0,9)</t>
  </si>
  <si>
    <t>"výškový úskok</t>
  </si>
  <si>
    <t>0,6*(1,95-1,45)*0,7*2</t>
  </si>
  <si>
    <t>"patka</t>
  </si>
  <si>
    <t>0,7*1,0*1,0</t>
  </si>
  <si>
    <t>0,6*0,7*((6,15+0,4)+2,55*2)</t>
  </si>
  <si>
    <t>0,4*0,7*2,8</t>
  </si>
  <si>
    <t>(0,9-0,6)*0,7*(6,15+0,4)</t>
  </si>
  <si>
    <t>0,6*(1,95-1,45)*0,7</t>
  </si>
  <si>
    <t>0,3*(1,95-1,45)*0,7</t>
  </si>
  <si>
    <t>0,6*0,6*0,7*6</t>
  </si>
  <si>
    <t>"Zavedení figury PÁSY jako součet výkazu výměr této položky</t>
  </si>
  <si>
    <t>274313711-R</t>
  </si>
  <si>
    <t>Příplatek k základový pásům z betonu tř. C 20/25 za odlamování hran stěn výkopu (cca 20%)</t>
  </si>
  <si>
    <t>24</t>
  </si>
  <si>
    <t>13</t>
  </si>
  <si>
    <t>279113141-R</t>
  </si>
  <si>
    <t>Základová zeď tl 150 mm z tvárnic ztraceného bednění včetně výplně z betonu tř. C 20/25</t>
  </si>
  <si>
    <t>m2</t>
  </si>
  <si>
    <t>26</t>
  </si>
  <si>
    <t>1,75*0,5</t>
  </si>
  <si>
    <t>3,9*1,0</t>
  </si>
  <si>
    <t>279113144-R</t>
  </si>
  <si>
    <t>Základová zeď tl do 300 mm z tvárnic ztraceného bednění včetně výplně z betonu tř. C 20/25</t>
  </si>
  <si>
    <t>28</t>
  </si>
  <si>
    <t>279113145-R</t>
  </si>
  <si>
    <t>Základová zeď tl do 400 mm z tvárnic ztraceného bednění včetně výplně z betonu tř. C 20/25</t>
  </si>
  <si>
    <t>30</t>
  </si>
  <si>
    <t>0,4*6*1,0</t>
  </si>
  <si>
    <t>272361821-R</t>
  </si>
  <si>
    <t>Navrtavání základových pásů pro vyztužení základové zdi</t>
  </si>
  <si>
    <t>32</t>
  </si>
  <si>
    <t>17</t>
  </si>
  <si>
    <t>279361821</t>
  </si>
  <si>
    <t>Výztuž základových zdí nosných betonářskou ocelí 10 505</t>
  </si>
  <si>
    <t>t</t>
  </si>
  <si>
    <t>34</t>
  </si>
  <si>
    <t>635111242</t>
  </si>
  <si>
    <t>Násyp pod podlahy z hrubého kameniva 16-32 se zhutněním</t>
  </si>
  <si>
    <t>36</t>
  </si>
  <si>
    <t>19</t>
  </si>
  <si>
    <t>919411121-R</t>
  </si>
  <si>
    <t>D+M distanční lišty výztuže základové desky</t>
  </si>
  <si>
    <t>38</t>
  </si>
  <si>
    <t>"Podkladní ŽB deska</t>
  </si>
  <si>
    <t>12,7*6,6</t>
  </si>
  <si>
    <t>6,25*3,2</t>
  </si>
  <si>
    <t>"Zavedení figury ZB_DESKA jako součet výkazu výměr této položky</t>
  </si>
  <si>
    <t>273321411</t>
  </si>
  <si>
    <t>Základové desky ze ŽB tř. C 20/25</t>
  </si>
  <si>
    <t>40</t>
  </si>
  <si>
    <t>273362134</t>
  </si>
  <si>
    <t>Výztuž základových desek sítěmi Kari</t>
  </si>
  <si>
    <t>42</t>
  </si>
  <si>
    <t>273351215</t>
  </si>
  <si>
    <t>Zřízení bednění stěn základových desek</t>
  </si>
  <si>
    <t>44</t>
  </si>
  <si>
    <t>"Bednění obvodu ŽB desky včetně GARÁŽOVÉHO STÁNÍ - výška 0,5 m = Zavedení figury BEDNENIDESKY</t>
  </si>
  <si>
    <t>((12,7*2+6,5*2)+(6,25*2+3,25*2))*0,5</t>
  </si>
  <si>
    <t>23</t>
  </si>
  <si>
    <t>273351216</t>
  </si>
  <si>
    <t>Odstranění bednění stěn základových desek</t>
  </si>
  <si>
    <t>46</t>
  </si>
  <si>
    <t>388995211-R</t>
  </si>
  <si>
    <t>Chránička trub KG pro prostup základy</t>
  </si>
  <si>
    <t>ks</t>
  </si>
  <si>
    <t>48</t>
  </si>
  <si>
    <t>"Prostupy základy</t>
  </si>
  <si>
    <t>"kanalizace</t>
  </si>
  <si>
    <t>"voda</t>
  </si>
  <si>
    <t>"elektro</t>
  </si>
  <si>
    <t>"sání ke krbu</t>
  </si>
  <si>
    <t>25</t>
  </si>
  <si>
    <t>388995211-R2</t>
  </si>
  <si>
    <t>Chránička trub KG při prostupu ŽB deskou</t>
  </si>
  <si>
    <t>50</t>
  </si>
  <si>
    <t>"Prostupy kanalizace deskou - obalení mirelonem a zasekání do ztraceného bednění</t>
  </si>
  <si>
    <t>388995212-R</t>
  </si>
  <si>
    <t>Chránička vodovodu DN 100 při prostupu základy</t>
  </si>
  <si>
    <t>m</t>
  </si>
  <si>
    <t>52</t>
  </si>
  <si>
    <t>2,0+2,0</t>
  </si>
  <si>
    <t>27</t>
  </si>
  <si>
    <t>388995212-R2</t>
  </si>
  <si>
    <t>Chránička kabelů DN 75 v základech</t>
  </si>
  <si>
    <t>54</t>
  </si>
  <si>
    <t>"Elektro kabely v základech</t>
  </si>
  <si>
    <t>Svislé a kompletní konstrukce</t>
  </si>
  <si>
    <t>311279125-R</t>
  </si>
  <si>
    <t>Tepelněizolační vrstva zdiva tl 175 mm z pěnového skla Foamglas Perinsul 115x175</t>
  </si>
  <si>
    <t>56</t>
  </si>
  <si>
    <t>"První vrstva zdiva z pěnového skla</t>
  </si>
  <si>
    <t>12,7*2+6,6*2</t>
  </si>
  <si>
    <t>"odečet otvorů</t>
  </si>
  <si>
    <t>-1,0-3,425-1,175</t>
  </si>
  <si>
    <t xml:space="preserve">"Vnitřní nosné zdivo </t>
  </si>
  <si>
    <t>6,25</t>
  </si>
  <si>
    <t>-1,0</t>
  </si>
  <si>
    <t>"Schodiště</t>
  </si>
  <si>
    <t>1,0</t>
  </si>
  <si>
    <t>29</t>
  </si>
  <si>
    <t>311278124</t>
  </si>
  <si>
    <t>Zdivo nosné tl 175 mm z kvádrů vápenopískových na pero a drážku 6DF lepené</t>
  </si>
  <si>
    <t>58</t>
  </si>
  <si>
    <t>311278124-R</t>
  </si>
  <si>
    <t>Příplatek za dořez cihel mimo výškový modul</t>
  </si>
  <si>
    <t>soubor</t>
  </si>
  <si>
    <t>60</t>
  </si>
  <si>
    <t>"Dořezy pod parapety, pod překlady, ukončení stěny garážového stání nad věncem, ukončení zdiva pod věncem na štítech v 2.NP</t>
  </si>
  <si>
    <t>31</t>
  </si>
  <si>
    <t>317278050-R</t>
  </si>
  <si>
    <t>Překlady KS-Quadro E-Sturz š 175 mm</t>
  </si>
  <si>
    <t>kus</t>
  </si>
  <si>
    <t>62</t>
  </si>
  <si>
    <t>317321511</t>
  </si>
  <si>
    <t>Překlad ze ŽB tř. C 20/25</t>
  </si>
  <si>
    <t>64</t>
  </si>
  <si>
    <t>"PŘEKLADY 1.NP</t>
  </si>
  <si>
    <t>"překlad P1.1</t>
  </si>
  <si>
    <t>0,175*0,41*1,3</t>
  </si>
  <si>
    <t>"překlad P1.2</t>
  </si>
  <si>
    <t>0,175*0,41*3,8</t>
  </si>
  <si>
    <t>0,175*0,41*5,3</t>
  </si>
  <si>
    <t>0,175*0,41*1,425</t>
  </si>
  <si>
    <t>"PŘEKLADY 2.NP</t>
  </si>
  <si>
    <t>"překlad P2.1</t>
  </si>
  <si>
    <t>0,75*0,5*1,8</t>
  </si>
  <si>
    <t>"překlad P2.2</t>
  </si>
  <si>
    <t>0,175*0,45*4,99*2</t>
  </si>
  <si>
    <t>"překlad P2.3</t>
  </si>
  <si>
    <t>0,75*0,3*5,75</t>
  </si>
  <si>
    <t>"překlad P2.4</t>
  </si>
  <si>
    <t>0,175*0,39*1,3</t>
  </si>
  <si>
    <t>"překlad P1.3</t>
  </si>
  <si>
    <t>0,175*0,25*2,7</t>
  </si>
  <si>
    <t>33</t>
  </si>
  <si>
    <t>317351107</t>
  </si>
  <si>
    <t>Zřízení bednění překladů v do 4 m</t>
  </si>
  <si>
    <t>66</t>
  </si>
  <si>
    <t>1,0*1,0</t>
  </si>
  <si>
    <t>(0,5+0,25)*1,3</t>
  </si>
  <si>
    <t>1,0*((2,4+1,0)+(1,0+3,6)+(1,175))</t>
  </si>
  <si>
    <t>(0,5+0,25)*(3,8+5,3+1,425)</t>
  </si>
  <si>
    <t>1,0*1,5</t>
  </si>
  <si>
    <t>1,0*1,8*2</t>
  </si>
  <si>
    <t>1,0*(1,0+2,0)*2</t>
  </si>
  <si>
    <t>1,0*4,99*2*2</t>
  </si>
  <si>
    <t>1,0*5,35</t>
  </si>
  <si>
    <t>0,5*5,75*2</t>
  </si>
  <si>
    <t>0,5*1,3*2</t>
  </si>
  <si>
    <t>1,0*2,3</t>
  </si>
  <si>
    <t>0,5*2,7*2</t>
  </si>
  <si>
    <t>317351108</t>
  </si>
  <si>
    <t>Odstranění bednění překladů v do 4 m</t>
  </si>
  <si>
    <t>68</t>
  </si>
  <si>
    <t>35</t>
  </si>
  <si>
    <t>317361821</t>
  </si>
  <si>
    <t>Výztuž překladů a říms z betonářské oceli 10 505</t>
  </si>
  <si>
    <t>70</t>
  </si>
  <si>
    <t>317941123-R</t>
  </si>
  <si>
    <t>Osazování ocelových válcovaných nosníků + svary</t>
  </si>
  <si>
    <t>72</t>
  </si>
  <si>
    <t>37</t>
  </si>
  <si>
    <t>M</t>
  </si>
  <si>
    <t>130107100</t>
  </si>
  <si>
    <t>ocel profilová IPN, v jakosti 11 375, h=80 mm</t>
  </si>
  <si>
    <t>74</t>
  </si>
  <si>
    <t>"PŘEKLAD NAD POUZDRY - NÁVRH- BUDE PŘESNĚNO BĚHEM REALIZACE (NENÍ SPECIFIKOVÁN V PD)</t>
  </si>
  <si>
    <t>"Překald 2x IPN 80 - 5,94 kg/m</t>
  </si>
  <si>
    <t>3,6*5,94/1000*2</t>
  </si>
  <si>
    <t>130109540</t>
  </si>
  <si>
    <t>ocel profilová HE-A, v jakosti 11 375, h=140 mm</t>
  </si>
  <si>
    <t>76</t>
  </si>
  <si>
    <t>39</t>
  </si>
  <si>
    <t>130109760</t>
  </si>
  <si>
    <t>ocel profilová HE-B, v jakosti 11 375, h=160 mm</t>
  </si>
  <si>
    <t>78</t>
  </si>
  <si>
    <t xml:space="preserve">"PRŮVLAKY </t>
  </si>
  <si>
    <t>"Průvlak OP1 HEB 160 - 42,6 kg/m</t>
  </si>
  <si>
    <t>6,6*42,6/1000</t>
  </si>
  <si>
    <t>145502710</t>
  </si>
  <si>
    <t>profil ocelový čtvercový svařovaný 100x100x5 mm</t>
  </si>
  <si>
    <t>80</t>
  </si>
  <si>
    <t>"Ocelový svařovaný rám OP4 Jakl SHS 100x100x5 mm - 14,68kg/m</t>
  </si>
  <si>
    <t>3,01*14,68/1000</t>
  </si>
  <si>
    <t>41</t>
  </si>
  <si>
    <t>317941125-R</t>
  </si>
  <si>
    <t>Příplatek k osazování ocelových válcovaných nosníků, hmotnost</t>
  </si>
  <si>
    <t>82</t>
  </si>
  <si>
    <t>330321510-R</t>
  </si>
  <si>
    <t>Podbetonování pod ocelové nosníky + příprava</t>
  </si>
  <si>
    <t>84</t>
  </si>
  <si>
    <t>43</t>
  </si>
  <si>
    <t>330321510</t>
  </si>
  <si>
    <t>Sloupy nebo pilíře ze ŽB tř. C 20/25 bez výztuže</t>
  </si>
  <si>
    <t>86</t>
  </si>
  <si>
    <t>"ŽB sloupy v 2.NP</t>
  </si>
  <si>
    <t>2,44*0,25*0,175*2</t>
  </si>
  <si>
    <t>331351101</t>
  </si>
  <si>
    <t>Zřízení bednění sloupů čtyřúhelníkových v do 4 m</t>
  </si>
  <si>
    <t>88</t>
  </si>
  <si>
    <t>2,44*(0,175*2+0,25*2)*1</t>
  </si>
  <si>
    <t>45</t>
  </si>
  <si>
    <t>331351102</t>
  </si>
  <si>
    <t>Odstranění bednění sloupů čtyřúhelníkových v do 4 m</t>
  </si>
  <si>
    <t>90</t>
  </si>
  <si>
    <t>331361821</t>
  </si>
  <si>
    <t>Výztuž sloupů hranatých betonářskou ocelí 10 505</t>
  </si>
  <si>
    <t>92</t>
  </si>
  <si>
    <t>"Výztuž sloupu - DLE VÝKAZU VÝZTUŽE VE VÝKRESU STATIKY 07 - VYZTUŽENÍ ŽB PRVKŮ</t>
  </si>
  <si>
    <t>0,395*24,64/1000*1,05</t>
  </si>
  <si>
    <t>0,888*39,48/1000*1,05</t>
  </si>
  <si>
    <t>47</t>
  </si>
  <si>
    <t>339941112-R.1</t>
  </si>
  <si>
    <t>Sloup z tenkostěnného profilu opatřený roznášecí deskou vč. základní povrchové úpravy</t>
  </si>
  <si>
    <t>94</t>
  </si>
  <si>
    <t>"Sloup v 1.NP</t>
  </si>
  <si>
    <t>"Sloup OS1 Profil 100x100x5 mm - 14,68 kg/m</t>
  </si>
  <si>
    <t>"Sloup OS2 Profil 100x100x5 mm - 14,68 kg/m</t>
  </si>
  <si>
    <t>"Sloup OS3 Profil 100x100x4 mm - 12,14 kg/m</t>
  </si>
  <si>
    <t>"Sloup OS4 Profil 100x100x4 mm - 12,14 kg/m</t>
  </si>
  <si>
    <t>96</t>
  </si>
  <si>
    <t>49</t>
  </si>
  <si>
    <t>342272423</t>
  </si>
  <si>
    <t>Příčky tl 125 mm z pórobetonových přesných hladkých příčkovek</t>
  </si>
  <si>
    <t>98</t>
  </si>
  <si>
    <t>317142321</t>
  </si>
  <si>
    <t>Překlady nenosné přímé z pórobetonu Ytong v příčkách tl 125 mm pro světlost otvoru do 1010 mm</t>
  </si>
  <si>
    <t>100</t>
  </si>
  <si>
    <t>"1.NP</t>
  </si>
  <si>
    <t>"2.NP</t>
  </si>
  <si>
    <t>51</t>
  </si>
  <si>
    <t>389842112-R př. cena</t>
  </si>
  <si>
    <t>Komín 3složkový 1průduchový nerez s TI tl 25 mm do D 20 cm v 3 m založený na konzolách dl do 450 mm</t>
  </si>
  <si>
    <t>102</t>
  </si>
  <si>
    <t>"PŘEDBĚŽNÁ CENA - MUSÍ BÝT SPECIFIKOVÁN TYP SPOTŘEBIČE, ZPŮSOB NAPOJENÍ, UKOTVENÍ, VÝŠKA A UKONČENÍ KOMÍNU</t>
  </si>
  <si>
    <t>Vodorovné konstrukce</t>
  </si>
  <si>
    <t>411321515</t>
  </si>
  <si>
    <t>Stropy deskové ze ŽB tř. C 20/25</t>
  </si>
  <si>
    <t>104</t>
  </si>
  <si>
    <t>53</t>
  </si>
  <si>
    <t>411351101</t>
  </si>
  <si>
    <t>Zřízení bednění stropů deskových</t>
  </si>
  <si>
    <t>106</t>
  </si>
  <si>
    <t>"Bednění stropu</t>
  </si>
  <si>
    <t>"vodorovné bednění</t>
  </si>
  <si>
    <t>12,35*6,25-0,175*(6,25-1,0)-2,0*2,625</t>
  </si>
  <si>
    <t>"přesah vodorovného bednění u volného konce nad nástupním ramenem schodiště</t>
  </si>
  <si>
    <t>"svislé bednění - vnější okraj desky</t>
  </si>
  <si>
    <t>0,5*(12,7*2+6,6*2)</t>
  </si>
  <si>
    <t>"odečet překladů - bednění je již započteno v položce bednění překladů</t>
  </si>
  <si>
    <t>-0,5*(1,3+3,8+5,3+1,425)</t>
  </si>
  <si>
    <t>"svislé bednění - vnitřní kouty</t>
  </si>
  <si>
    <t>0,25*((5,0*2+6,25*2)+(7,175*2+6,25*2))</t>
  </si>
  <si>
    <t>-0,25*(1,3+3,8+5,125+1,25)</t>
  </si>
  <si>
    <t>"bednění prostupů</t>
  </si>
  <si>
    <t>0,25*(0,5*2+0,16*2+0,3*2+0,3*2+2,0*2+2,625*2)</t>
  </si>
  <si>
    <t>411351102</t>
  </si>
  <si>
    <t>Odstranění bednění stropů deskových</t>
  </si>
  <si>
    <t>108</t>
  </si>
  <si>
    <t>55</t>
  </si>
  <si>
    <t>411354173</t>
  </si>
  <si>
    <t>Zřízení podpěrné konstrukce stropů v do 4 m pro zatížení do 12 kPa</t>
  </si>
  <si>
    <t>110</t>
  </si>
  <si>
    <t>411354174</t>
  </si>
  <si>
    <t>Odstranění podpěrné konstrukce stropů v do 4 m pro zatížení do 12 kPa</t>
  </si>
  <si>
    <t>112</t>
  </si>
  <si>
    <t>57</t>
  </si>
  <si>
    <t>411361821</t>
  </si>
  <si>
    <t>Výztuž stropů betonářskou ocelí 10 505</t>
  </si>
  <si>
    <t>114</t>
  </si>
  <si>
    <t>"VÝKAZ VÝZTUŽE PŘEVZAT ZE STATIKY Z VÝKRESU 05 - VYZTUŽENÍ DESKY D1</t>
  </si>
  <si>
    <t>"Prutová výztuž + stykování</t>
  </si>
  <si>
    <t>0,7317*1,1</t>
  </si>
  <si>
    <t>411362021</t>
  </si>
  <si>
    <t>Výztuž stropů svařovanými sítěmi Kari</t>
  </si>
  <si>
    <t>116</t>
  </si>
  <si>
    <t>"svařovaná síťovina</t>
  </si>
  <si>
    <t>0,1944</t>
  </si>
  <si>
    <t>59</t>
  </si>
  <si>
    <t>417321414</t>
  </si>
  <si>
    <t>Ztužující pásy a věnce ze ŽB tř. C 20/25</t>
  </si>
  <si>
    <t>118</t>
  </si>
  <si>
    <t xml:space="preserve">"VĚNEC 1.NP </t>
  </si>
  <si>
    <t>"Věnec V1.1</t>
  </si>
  <si>
    <t>0,175*0,26*(12,7*2+6,25*3)</t>
  </si>
  <si>
    <t>"odečet překladu P1.1</t>
  </si>
  <si>
    <t>-0,175*0,26*1,3</t>
  </si>
  <si>
    <t>"odečet překladu P1.2</t>
  </si>
  <si>
    <t>-0,175*0,26*3,8</t>
  </si>
  <si>
    <t>-0,175*0,26*5,3</t>
  </si>
  <si>
    <t>-0,175*0,26*1,425</t>
  </si>
  <si>
    <t xml:space="preserve">"VĚNEC 2.NP </t>
  </si>
  <si>
    <t>"Věnec 2.1</t>
  </si>
  <si>
    <t>0,175*0,34*(12,7+3,925+2,925)</t>
  </si>
  <si>
    <t>"Věnec 2.2 - UPRAVEN ÚHEL STOUPÁNÍ VĚNCE V2.3 A POSUNUT POČÁTEK STOUPÁNÍ NA HRANU VNITŘNÍHO LÍCE ZDIVA</t>
  </si>
  <si>
    <t>0,175*0,39*(5,125+4,275)</t>
  </si>
  <si>
    <t>"Věnec V2.3 - UPRAVEN ÚHEL STOUPÁNÍ VĚNCE V2.3 A POSUNUT POČÁTEK STOUPÁNÍ NA HRANU VNITŘNÍHO LÍCE ZDIVA</t>
  </si>
  <si>
    <t>0,175*0,3*1,84*5</t>
  </si>
  <si>
    <t>"Věnec V1.2</t>
  </si>
  <si>
    <t>0,175*0,25*(6,25+6,075*2)</t>
  </si>
  <si>
    <t>417351115</t>
  </si>
  <si>
    <t>Zřízení bednění ztužujících věnců</t>
  </si>
  <si>
    <t>120</t>
  </si>
  <si>
    <t>61</t>
  </si>
  <si>
    <t>417351116</t>
  </si>
  <si>
    <t>Odstranění bednění ztužujících věnců</t>
  </si>
  <si>
    <t>122</t>
  </si>
  <si>
    <t>417361821</t>
  </si>
  <si>
    <t>Výztuž ztužujících pásů a věnců betonářskou ocelí 10 505</t>
  </si>
  <si>
    <t>124</t>
  </si>
  <si>
    <t>"Výztuž věnců - DLE VÝKAZU VÝZTUŽE VE VÝKRESU STATIKY 07 - VYZTUŽENÍ ŽB PRVKŮ</t>
  </si>
  <si>
    <t>0,395*110,6/1000*1,05</t>
  </si>
  <si>
    <t>0,888*137,2/1000*1,05</t>
  </si>
  <si>
    <t>"Věnec V2.1</t>
  </si>
  <si>
    <t>0,395*76,0/1000*1,05</t>
  </si>
  <si>
    <t>0,888*52,5/1000*1,05</t>
  </si>
  <si>
    <t>"Věnec V2.2</t>
  </si>
  <si>
    <t>0,395*42,0/1000*1,05</t>
  </si>
  <si>
    <t>"Věnec V2.3</t>
  </si>
  <si>
    <t>0,395*26,1/1000*1,05</t>
  </si>
  <si>
    <t>0,888*23,4/1000*1,05</t>
  </si>
  <si>
    <t>"Vyvázání rohů a T-styků</t>
  </si>
  <si>
    <t>0,888*180,0/1000*1,05</t>
  </si>
  <si>
    <t>0,395*34,65/1000*1,05</t>
  </si>
  <si>
    <t>0,888*42,0/1000*1,05</t>
  </si>
  <si>
    <t>63</t>
  </si>
  <si>
    <t>919411121-R1</t>
  </si>
  <si>
    <t>D+M distančních lišt věnců</t>
  </si>
  <si>
    <t>126</t>
  </si>
  <si>
    <t>"Dialtační lišty věnců/překladů</t>
  </si>
  <si>
    <t>12,7*2+6,6*3</t>
  </si>
  <si>
    <t>12,7*2+6,6*3+4,275</t>
  </si>
  <si>
    <t>3,25*2+6,25</t>
  </si>
  <si>
    <t>430321515</t>
  </si>
  <si>
    <t>Schodišťová konstrukce a rampa ze ŽB tř. C 20/25</t>
  </si>
  <si>
    <t>128</t>
  </si>
  <si>
    <t>"Vnitřní schodiště cca</t>
  </si>
  <si>
    <t>1,6</t>
  </si>
  <si>
    <t>65</t>
  </si>
  <si>
    <t>433351131</t>
  </si>
  <si>
    <t>Zřízení bednění schodnic přímočarých schodišť v do 4 m</t>
  </si>
  <si>
    <t>130</t>
  </si>
  <si>
    <t>"Vnitřní schodiště</t>
  </si>
  <si>
    <t>"deska</t>
  </si>
  <si>
    <t>1,0*2,625*2</t>
  </si>
  <si>
    <t>"podstupnice</t>
  </si>
  <si>
    <t>0,18*(0,95*8+1,05*2+1,15*2+1,47*2+1,1*2+0,95)</t>
  </si>
  <si>
    <t>"bok schodiště</t>
  </si>
  <si>
    <t>2,0*0,5*2</t>
  </si>
  <si>
    <t>"část výstupní podesty</t>
  </si>
  <si>
    <t>1,0*0,6</t>
  </si>
  <si>
    <t>"Zavedení figury BedneniSchodiste jako součet výkazu výměr této položky</t>
  </si>
  <si>
    <t>433351132</t>
  </si>
  <si>
    <t>Odstranění bednění schodnic přímočarých schodišť v do 4 m</t>
  </si>
  <si>
    <t>132</t>
  </si>
  <si>
    <t>67</t>
  </si>
  <si>
    <t>631351111-R</t>
  </si>
  <si>
    <t>Zřízení bednění otvorů a prostupů ve stropech</t>
  </si>
  <si>
    <t>134</t>
  </si>
  <si>
    <t>"Strop nad 1.NP = Zavedení figury BedneniProstupu</t>
  </si>
  <si>
    <t>0,2*(0,5*2+0,16*2)+0,2*(0,3*2+0,3*2)</t>
  </si>
  <si>
    <t>631351112-R</t>
  </si>
  <si>
    <t>Odstranění bednění otvorů a prostupů ve stropech</t>
  </si>
  <si>
    <t>136</t>
  </si>
  <si>
    <t>69</t>
  </si>
  <si>
    <t>919411121-R2</t>
  </si>
  <si>
    <t>D+M distančních lišt schodiště</t>
  </si>
  <si>
    <t>138</t>
  </si>
  <si>
    <t>Úpravy povrchů, podlahy a osazování výplní</t>
  </si>
  <si>
    <t>636311124-R</t>
  </si>
  <si>
    <t>Kladení keramické dlažby na sucho na terče z umělé hmoty o výšce do 150 mm D+M</t>
  </si>
  <si>
    <t>140</t>
  </si>
  <si>
    <t>"Terasa</t>
  </si>
  <si>
    <t>6,2*2,55+5,25*0,2</t>
  </si>
  <si>
    <t>"MUSÍ BÝT INVESTOREM UPŘESNĚN TYP DLAŽBY A PODROBNÉ KONSTRUKČNÍ ŘEŠENÍ UKONČENÍ TERASY A UKOTVENÍ ZÁBRADLÍ</t>
  </si>
  <si>
    <t>Ostatní konstrukce a práce, bourání</t>
  </si>
  <si>
    <t>71</t>
  </si>
  <si>
    <t>949101111</t>
  </si>
  <si>
    <t>Lešení pomocné pro objekty pozemních staveb s lešeňovou podlahou v do 1,9 m zatížení do 150 kg/m2</t>
  </si>
  <si>
    <t>142</t>
  </si>
  <si>
    <t>"Podlahová plocha RD</t>
  </si>
  <si>
    <t>74,4+73,1</t>
  </si>
  <si>
    <t>17,5</t>
  </si>
  <si>
    <t>952901111</t>
  </si>
  <si>
    <t>Vyčištění budov bytové a občanské výstavby při výšce podlaží do 4 m</t>
  </si>
  <si>
    <t>144</t>
  </si>
  <si>
    <t>998</t>
  </si>
  <si>
    <t>Přesun hmot</t>
  </si>
  <si>
    <t>73</t>
  </si>
  <si>
    <t>998011002</t>
  </si>
  <si>
    <t>Přesun hmot pro budovy zděné v do 12 m</t>
  </si>
  <si>
    <t>146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</si>
  <si>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</si>
  <si>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</si>
  <si>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</si>
  <si>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</si>
  <si>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</si>
  <si>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</si>
  <si>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148</t>
  </si>
  <si>
    <t>75</t>
  </si>
  <si>
    <t>111631500</t>
  </si>
  <si>
    <t>lak asfaltový ALP/9 bal 9 kg</t>
  </si>
  <si>
    <t>150</t>
  </si>
  <si>
    <t>711112001</t>
  </si>
  <si>
    <t>Provedení izolace proti zemní vlhkosti svislé za studena nátěrem penetračním</t>
  </si>
  <si>
    <t>152</t>
  </si>
  <si>
    <t>"Obvodové stěny - od podkladní betonové desky po +0,100</t>
  </si>
  <si>
    <t>0,45*(12,7*2+6,5*2)</t>
  </si>
  <si>
    <t>"GARÁŽOVÉ STÁNÍ - od podkladní betonové desky po +0,300</t>
  </si>
  <si>
    <t>0,4*(6,25+3,45*2)</t>
  </si>
  <si>
    <t xml:space="preserve">"Zavedení  figury S_HI jakou součet výkazu výměr této položky</t>
  </si>
  <si>
    <t>77</t>
  </si>
  <si>
    <t>154</t>
  </si>
  <si>
    <t>711141559</t>
  </si>
  <si>
    <t>Provedení izolace proti zemní vlhkosti pásy přitavením vodorovné NAIP</t>
  </si>
  <si>
    <t>156</t>
  </si>
  <si>
    <t>79</t>
  </si>
  <si>
    <t>628321320-R</t>
  </si>
  <si>
    <t>pás asfaltovaný modifikovaný</t>
  </si>
  <si>
    <t>158</t>
  </si>
  <si>
    <t>711142559</t>
  </si>
  <si>
    <t>Provedení izolace proti zemní vlhkosti pásy přitavením svislé NAIP</t>
  </si>
  <si>
    <t>160</t>
  </si>
  <si>
    <t>81</t>
  </si>
  <si>
    <t>162</t>
  </si>
  <si>
    <t>711792312-R</t>
  </si>
  <si>
    <t>Utěsnění prostupů přes hydroizolaci proti zemní vlhkosti</t>
  </si>
  <si>
    <t>164</t>
  </si>
  <si>
    <t>"Prostupy kanalizace deskou - dopojení vodorovné hydroizolace</t>
  </si>
  <si>
    <t>"sání vzduchu ke krbu</t>
  </si>
  <si>
    <t>83</t>
  </si>
  <si>
    <t>998711202</t>
  </si>
  <si>
    <t>Přesun hmot procentní pro izolace proti vodě, vlhkosti a plynům v objektech v do 12 m</t>
  </si>
  <si>
    <t>%</t>
  </si>
  <si>
    <t>166</t>
  </si>
  <si>
    <t>712</t>
  </si>
  <si>
    <t>Povlakové krytiny</t>
  </si>
  <si>
    <t>712391171</t>
  </si>
  <si>
    <t>Provedení povlakové krytiny střech do 10° podkladní textilní vrstvy</t>
  </si>
  <si>
    <t>168</t>
  </si>
  <si>
    <t>85</t>
  </si>
  <si>
    <t>693111420-R</t>
  </si>
  <si>
    <t>geotextilie FILTEK 150 g/m2</t>
  </si>
  <si>
    <t>170</t>
  </si>
  <si>
    <t>"Textilie nad nopovou fólii - zelená střecha - 150g/m2</t>
  </si>
  <si>
    <t>(9,995*3,26+3,735*2,660)*1,1</t>
  </si>
  <si>
    <t>693111460-R</t>
  </si>
  <si>
    <t>geotextilie FILTEK 300 g/m2</t>
  </si>
  <si>
    <t>172</t>
  </si>
  <si>
    <t>87</t>
  </si>
  <si>
    <t>693111560-R</t>
  </si>
  <si>
    <t>geotextilie GEOTEK Z 500 g/m2</t>
  </si>
  <si>
    <t>174</t>
  </si>
  <si>
    <t>"Vodoakumulační textílie - zelená střecha - 500g/m2</t>
  </si>
  <si>
    <t>(10,495*3,835+4,26*2,55+0,085*1,335)*1,1</t>
  </si>
  <si>
    <t>712361701-R</t>
  </si>
  <si>
    <t>Provedení povlakové krytiny střech měkčenou PVC fólií včetně střešních vpustí</t>
  </si>
  <si>
    <t>176</t>
  </si>
  <si>
    <t>"Střešní krytina - Sikaplan SGmA</t>
  </si>
  <si>
    <t>10,875*6,525+1,525*0,275+0,2*(10,495*2+6,420*2)</t>
  </si>
  <si>
    <t>89</t>
  </si>
  <si>
    <t>712332210</t>
  </si>
  <si>
    <t>Povlaková krytina do 10° drenážní, hydroakumulační a ochranná vrstva pásy</t>
  </si>
  <si>
    <t>178</t>
  </si>
  <si>
    <t>"Drenážní perforovaná nopová fólie - zelená střecha</t>
  </si>
  <si>
    <t>9,995*3,26+3,735*2,660</t>
  </si>
  <si>
    <t>283775940-R</t>
  </si>
  <si>
    <t>dekdren T 20 garden</t>
  </si>
  <si>
    <t>180</t>
  </si>
  <si>
    <t>91</t>
  </si>
  <si>
    <t>712361711-R</t>
  </si>
  <si>
    <t>Uložení střešního substrátu s využitím těžké mechanizace</t>
  </si>
  <si>
    <t>182</t>
  </si>
  <si>
    <t>"Uložení substrátu</t>
  </si>
  <si>
    <t>103715000-R</t>
  </si>
  <si>
    <t>substrát střešní extenzivní DEK</t>
  </si>
  <si>
    <t>184</t>
  </si>
  <si>
    <t>"Zelená střecha</t>
  </si>
  <si>
    <t>(9,995*3,26+3,735*2,660)*0,13</t>
  </si>
  <si>
    <t>93</t>
  </si>
  <si>
    <t>183405211-R</t>
  </si>
  <si>
    <t>Výsev zeleně na vegetační střechu</t>
  </si>
  <si>
    <t>186</t>
  </si>
  <si>
    <t>764001121-R</t>
  </si>
  <si>
    <t>Montáž kačírkové lišty</t>
  </si>
  <si>
    <t>188</t>
  </si>
  <si>
    <t>"Ukončovací lišta mezi kačírkem a terasou</t>
  </si>
  <si>
    <t>6,235+2,55</t>
  </si>
  <si>
    <t>"Ukončovací lišta kolem substrátu</t>
  </si>
  <si>
    <t>9,995*2+6,525*2</t>
  </si>
  <si>
    <t>"Ukončovací lišta kolem střešních vpustí</t>
  </si>
  <si>
    <t>0,5*4*2</t>
  </si>
  <si>
    <t>"Zavedení figury KACIRKOVALISTA jako součet výkazu výměr této položky</t>
  </si>
  <si>
    <t>95</t>
  </si>
  <si>
    <t>283230890-R</t>
  </si>
  <si>
    <t>kačírková ukončovací lišta hliníková 120 x 130 x 2000 mm</t>
  </si>
  <si>
    <t>190</t>
  </si>
  <si>
    <t>637121111-R</t>
  </si>
  <si>
    <t>Okraj zelené střechy z kačírku tl 120 mm</t>
  </si>
  <si>
    <t>192</t>
  </si>
  <si>
    <t>"Kačírek kolem okapu zelené střechy - 50cm, 62cm</t>
  </si>
  <si>
    <t>(13,77+2,7)*0,5</t>
  </si>
  <si>
    <t>1,2*2*0,622</t>
  </si>
  <si>
    <t>"Kačírek kolem substrátu zelené střechy - 50cm</t>
  </si>
  <si>
    <t>(10,495*2+3,26*2)*0,5</t>
  </si>
  <si>
    <t>"Kačírek kolem střešní vpusti</t>
  </si>
  <si>
    <t>0,5*0,5*2</t>
  </si>
  <si>
    <t>97</t>
  </si>
  <si>
    <t>764202134-R</t>
  </si>
  <si>
    <t>Oplechování a lemování viplanylovými klempířskými prvky D+M</t>
  </si>
  <si>
    <t>194</t>
  </si>
  <si>
    <t>"Oplechování atiky</t>
  </si>
  <si>
    <t>6,525+10,875+6,8+1,525</t>
  </si>
  <si>
    <t xml:space="preserve">"vnejsi rohy (atiky) </t>
  </si>
  <si>
    <t>6,335+10,495+6,42+1,335</t>
  </si>
  <si>
    <t>"vnitřní kouty (kout střecha x stěna RD; kout střecha x atika)</t>
  </si>
  <si>
    <t>10,495*2+6,42*2</t>
  </si>
  <si>
    <t>"lemování zdi RD</t>
  </si>
  <si>
    <t>9,35+0,275</t>
  </si>
  <si>
    <t>998712201</t>
  </si>
  <si>
    <t>Přesun hmot procentní pro krytiny povlakové v objektech v do 6 m</t>
  </si>
  <si>
    <t>196</t>
  </si>
  <si>
    <t>721</t>
  </si>
  <si>
    <t xml:space="preserve">Zdravotechnika </t>
  </si>
  <si>
    <t>99</t>
  </si>
  <si>
    <t>721173401-R</t>
  </si>
  <si>
    <t>Potrubí kanalizační plastové svodné systém KG DN 110 -160 - pod základovou konstrukcí vč. tlakové zkoušky</t>
  </si>
  <si>
    <t>198</t>
  </si>
  <si>
    <t>"Vodorovná kanalizace pod deskou až k vnější hraně základu i se svislou částí nad desku</t>
  </si>
  <si>
    <t>11,0+1,0</t>
  </si>
  <si>
    <t>2,0+1,0</t>
  </si>
  <si>
    <t>4,5+1,0</t>
  </si>
  <si>
    <t>3,0+1,0</t>
  </si>
  <si>
    <t>7,0+1,0</t>
  </si>
  <si>
    <t>"Zavedení figury VKANAL_V_DESCE jako součet výkazu výměr této položky</t>
  </si>
  <si>
    <t>721173403-R</t>
  </si>
  <si>
    <t>Pískování kanalizace pod základovou konstrukcí</t>
  </si>
  <si>
    <t>200</t>
  </si>
  <si>
    <t>101</t>
  </si>
  <si>
    <t>998721202</t>
  </si>
  <si>
    <t>Přesun hmot procentní pro vnitřní kanalizace v objektech v do 12 m</t>
  </si>
  <si>
    <t>202</t>
  </si>
  <si>
    <t>743</t>
  </si>
  <si>
    <t>Elektromontáže</t>
  </si>
  <si>
    <t>743611111 př. cena</t>
  </si>
  <si>
    <t>Montáž vodič uzemňovací FeZn pásek D do 120 mm2</t>
  </si>
  <si>
    <t>204</t>
  </si>
  <si>
    <t>"Zemnění v základových rýhách + k domovnímu rozvaděči</t>
  </si>
  <si>
    <t>(13,0*2+5,7*2)+1,5</t>
  </si>
  <si>
    <t>(3,45+2,8+0,6)*2+9,275+1,9</t>
  </si>
  <si>
    <t>103</t>
  </si>
  <si>
    <t>354420620</t>
  </si>
  <si>
    <t>pás zemnící 30 x 4 mm FeZn</t>
  </si>
  <si>
    <t>kg</t>
  </si>
  <si>
    <t>206</t>
  </si>
  <si>
    <t>743621210 př. cena</t>
  </si>
  <si>
    <t>Montáž drát nebo lano hromosvodné svodové D do 10 mm bez podpěry</t>
  </si>
  <si>
    <t>208</t>
  </si>
  <si>
    <t>"Svislé svody 2 m nad upravený terén</t>
  </si>
  <si>
    <t>"střecha</t>
  </si>
  <si>
    <t>3,0*4</t>
  </si>
  <si>
    <t>"Uzemnění domovního rozvaděče</t>
  </si>
  <si>
    <t>3,0*1</t>
  </si>
  <si>
    <t>2,0*4</t>
  </si>
  <si>
    <t>105</t>
  </si>
  <si>
    <t>354410730</t>
  </si>
  <si>
    <t>drát průměr 10 mm FeZn</t>
  </si>
  <si>
    <t>210</t>
  </si>
  <si>
    <t>743622200</t>
  </si>
  <si>
    <t>Montáž svorka hromosvodná typ ST, SJ, SK, SZ, SR01, 02 se 3 šrouby</t>
  </si>
  <si>
    <t>212</t>
  </si>
  <si>
    <t>RD+GARÁŽOVÉ STÁNÍ</t>
  </si>
  <si>
    <t>"Rohy a T-styky</t>
  </si>
  <si>
    <t>5+4</t>
  </si>
  <si>
    <t>"Napojení svodu bleskosvodů</t>
  </si>
  <si>
    <t>3+2</t>
  </si>
  <si>
    <t>"Napojení svodu rozvaděče</t>
  </si>
  <si>
    <t>"Spojka</t>
  </si>
  <si>
    <t>8+2</t>
  </si>
  <si>
    <t>107</t>
  </si>
  <si>
    <t>354419960</t>
  </si>
  <si>
    <t xml:space="preserve">svorka odbočovací a spojovací SR 3a pro spojování kruhových a páskových vodičů    FeZn</t>
  </si>
  <si>
    <t>214</t>
  </si>
  <si>
    <t>762</t>
  </si>
  <si>
    <t>Konstrukce tesařské</t>
  </si>
  <si>
    <t>762083122</t>
  </si>
  <si>
    <t>Impregnace řeziva proti dřevokaznému hmyzu, houbám a plísním máčením třída ohrožení 3 a 4</t>
  </si>
  <si>
    <t>216</t>
  </si>
  <si>
    <t>"Impregnace rostlého dřeva</t>
  </si>
  <si>
    <t>7,655+1,85+0,509</t>
  </si>
  <si>
    <t>2,168</t>
  </si>
  <si>
    <t>109</t>
  </si>
  <si>
    <t>762332133</t>
  </si>
  <si>
    <t>Montáž vázaných kcí krovů pravidelných z hraněného řeziva průřezové plochy do 288 cm2</t>
  </si>
  <si>
    <t>218</t>
  </si>
  <si>
    <t>"Montáž prvků krovu</t>
  </si>
  <si>
    <t>"Pozednice 150/150 mm</t>
  </si>
  <si>
    <t>3,925+6,250+2,925+8,390+4,210</t>
  </si>
  <si>
    <t>"Středové vaznice 150/200 mm</t>
  </si>
  <si>
    <t>12,70*2</t>
  </si>
  <si>
    <t>"Krokve 80/200 mm</t>
  </si>
  <si>
    <t>5,08*(15+9)+3,6*6+1,7*8</t>
  </si>
  <si>
    <t>"Kleštiny 50/200 mm</t>
  </si>
  <si>
    <t>5,09*18+5,695*12</t>
  </si>
  <si>
    <t>"Rošt pod krokve - pro zaplení 80/200 mm</t>
  </si>
  <si>
    <t>12,35*6</t>
  </si>
  <si>
    <t>"Sloupky - bok vikýře 50/200 mm</t>
  </si>
  <si>
    <t>0,4*2+1,0*2</t>
  </si>
  <si>
    <t>605120130-R</t>
  </si>
  <si>
    <t>řezivo jehličnaté hranol</t>
  </si>
  <si>
    <t>220</t>
  </si>
  <si>
    <t>"Pozednice 150/150 mm - přirážka 10%</t>
  </si>
  <si>
    <t>(3,925+6,250+2,925+8,390+4,210)*0,15*0,15*1,1</t>
  </si>
  <si>
    <t>"Středové vaznice 150/200 mm - napojení dle PD (na věncích)</t>
  </si>
  <si>
    <t>(6,0+4,0+5,0)*2*0,15*0,2</t>
  </si>
  <si>
    <t>(6,0*(15+9)+4,0*6+2,0*8)*0,08*0,2</t>
  </si>
  <si>
    <t>(6,0*18+6,0*12)*0,05*0,2</t>
  </si>
  <si>
    <t>(4+4+6)*6*0,08*0,2</t>
  </si>
  <si>
    <t>"Sloupky - bok vikýře 50/200 mm - přirážka 10%</t>
  </si>
  <si>
    <t>(0,4*2+1,0*2)*1,1*0,05*0,2</t>
  </si>
  <si>
    <t>111</t>
  </si>
  <si>
    <t>762341210</t>
  </si>
  <si>
    <t>Montáž bednění střech rovných a šikmých sklonu do 60° z hrubých prken na sraz</t>
  </si>
  <si>
    <t>222</t>
  </si>
  <si>
    <t>"Bednění střechy vikýře z prken tl. 25 mm</t>
  </si>
  <si>
    <t>1,7*6,4</t>
  </si>
  <si>
    <t>"Bednění boků vikýře</t>
  </si>
  <si>
    <t>1,0*2</t>
  </si>
  <si>
    <t>605151110</t>
  </si>
  <si>
    <t>řezivo jehličnaté boční prkno</t>
  </si>
  <si>
    <t>224</t>
  </si>
  <si>
    <t>"Bednění střechy a boků vikýře z prken tl. 25 mm</t>
  </si>
  <si>
    <t>(1,7*6,4+1,0*2)*0,025*1,3</t>
  </si>
  <si>
    <t>113</t>
  </si>
  <si>
    <t>762342214 př. cena</t>
  </si>
  <si>
    <t>Montáž laťování na střechách jednoduchých sklonu do 60° osové vzdálenosti do 360 mm</t>
  </si>
  <si>
    <t>226</t>
  </si>
  <si>
    <t>"Střecha RD - latě 60/40 po cca 240mm - rozteč laťování bude upřesněn dle pokynů výrobce střešní krytiny</t>
  </si>
  <si>
    <t>5,08*(13,35+4,0+2,95)+(1,7+3,6)*6,4</t>
  </si>
  <si>
    <t>"Dimenze latí převzata z výkresu ŘEZ A-A z legendy skladem S2 - Střecha - Zateplení mezi krokvemi</t>
  </si>
  <si>
    <t>"Zavedení figury LATĚ jako součet výkazu výměr této položky</t>
  </si>
  <si>
    <t>605141140</t>
  </si>
  <si>
    <t>řezivo jehličnaté,střešní latě impregnované dl 4 - 5 m</t>
  </si>
  <si>
    <t>228</t>
  </si>
  <si>
    <t>115</t>
  </si>
  <si>
    <t>762342441</t>
  </si>
  <si>
    <t>Montáž lišt trojúhelníkových nebo kontralatí na střechách sklonu do 60°</t>
  </si>
  <si>
    <t>230</t>
  </si>
  <si>
    <t>"Kontralatě 60x40 mm</t>
  </si>
  <si>
    <t>"Boky vikýře</t>
  </si>
  <si>
    <t>"Zavedení figury KONTRALATĚ jako součet výkazu výměr této položky</t>
  </si>
  <si>
    <t>232</t>
  </si>
  <si>
    <t>117</t>
  </si>
  <si>
    <t>762395000</t>
  </si>
  <si>
    <t>Spojovací prostředky pro montáž krovu, bednění, laťování, světlíky, klíny</t>
  </si>
  <si>
    <t>234</t>
  </si>
  <si>
    <t>"Řezivo</t>
  </si>
  <si>
    <t>7,655+1,85+0,509+2,168</t>
  </si>
  <si>
    <t>762795000-R1</t>
  </si>
  <si>
    <t>Ukotvení dřevěných prvků do ŽB konstrukce chemickou kotvou, závit. tyčí</t>
  </si>
  <si>
    <t>236</t>
  </si>
  <si>
    <t xml:space="preserve">"Kotvení pozednice, závitová tyč, resp. ocelové kotvy do betonu </t>
  </si>
  <si>
    <t>119</t>
  </si>
  <si>
    <t>762810027</t>
  </si>
  <si>
    <t>Záklop stropů z desek OSB tl 25 mm na pero a drážku šroubovaných na trámy</t>
  </si>
  <si>
    <t>238</t>
  </si>
  <si>
    <t>"POLOŽKA NEZAHRNUJE CENU ZA MATERIÁL - OSB DESKA ZAHRNUTA DÁLE SAMOSTATNOU POLOŽKOU</t>
  </si>
  <si>
    <t>"Záklop garážového stání</t>
  </si>
  <si>
    <t>10,705*6,36+1,44*0,19</t>
  </si>
  <si>
    <t>"Záklop horní hrany atiky - spád do střechy</t>
  </si>
  <si>
    <t>0,2*(6,525+10,875+6,8+1,525)</t>
  </si>
  <si>
    <t>607262500</t>
  </si>
  <si>
    <t>deska dřevoštěpková OSB SE 2500x1250x25 mm</t>
  </si>
  <si>
    <t>240</t>
  </si>
  <si>
    <t>121</t>
  </si>
  <si>
    <t>762822120</t>
  </si>
  <si>
    <t>Montáž stropního trámu z hraněného řeziva průřezové plochy do 288 cm2 s výměnami</t>
  </si>
  <si>
    <t>242</t>
  </si>
  <si>
    <t>"Stropní trámy 80/200 mm</t>
  </si>
  <si>
    <t>10,705*9</t>
  </si>
  <si>
    <t>"Atikové trámy 80/200 mm</t>
  </si>
  <si>
    <t>6,36+10,705+6,47+1,44</t>
  </si>
  <si>
    <t>244</t>
  </si>
  <si>
    <t>(5,0+7,0)*9*0,08*0,2</t>
  </si>
  <si>
    <t>"Atikový hranol 80/200 mm</t>
  </si>
  <si>
    <t>(6,36+10,705+6,47+1,44)*0,08*0,2*1,1</t>
  </si>
  <si>
    <t>123</t>
  </si>
  <si>
    <t>998762202</t>
  </si>
  <si>
    <t>Přesun hmot procentní pro kce tesařské v objektech v do 12 m</t>
  </si>
  <si>
    <t>246</t>
  </si>
  <si>
    <t>764</t>
  </si>
  <si>
    <t>Konstrukce klempířské</t>
  </si>
  <si>
    <t>764121431 př. cena</t>
  </si>
  <si>
    <t>Krytina střechy rovné drážkováním z tabulí z Al plechu sklonu do 30°</t>
  </si>
  <si>
    <t>248</t>
  </si>
  <si>
    <t>"Střecha vikýře</t>
  </si>
  <si>
    <t>"Opláštění boků vikýře</t>
  </si>
  <si>
    <t>"Předběžná cena - Musí být specifikován typ krytiny</t>
  </si>
  <si>
    <t>"Nízký sklon vikýře - nutno probrat návrh skladby s dodavatelem střechy</t>
  </si>
  <si>
    <t>"Hřeben se uvažuje realizovat systémovými hřebenovými taškami</t>
  </si>
  <si>
    <t>"Ukončení krytiny na štítech bude řešeno klempířskou konstrukcí - oplechováním závětrnou lištou</t>
  </si>
  <si>
    <t>125</t>
  </si>
  <si>
    <t>764121432-R př. cena</t>
  </si>
  <si>
    <t>Montáž podkladní rohože pod plechovou krytinu</t>
  </si>
  <si>
    <t>250</t>
  </si>
  <si>
    <t>"Předběžná cena - Musí být specifikován typ podkladní strukturované rohože</t>
  </si>
  <si>
    <t>764222404</t>
  </si>
  <si>
    <t>Oplechování štítu závětrnou lištou z Al plechu rš 330 mm</t>
  </si>
  <si>
    <t>252</t>
  </si>
  <si>
    <t>"Oplechování štítu střechy</t>
  </si>
  <si>
    <t>5,09*2*2</t>
  </si>
  <si>
    <t>"Oplechování ukončení vikýře</t>
  </si>
  <si>
    <t>1,7*2</t>
  </si>
  <si>
    <t>127</t>
  </si>
  <si>
    <t>764222433</t>
  </si>
  <si>
    <t>Oplechování rovné okapové hrany z Al plechu rš 250 mm</t>
  </si>
  <si>
    <t>254</t>
  </si>
  <si>
    <t>"Okapový plech doplňkové HI vrstvy</t>
  </si>
  <si>
    <t>13,3*2</t>
  </si>
  <si>
    <t>"Okapový plech hlavní HI vrstvy - vikýře</t>
  </si>
  <si>
    <t>6,4</t>
  </si>
  <si>
    <t>764222434-R</t>
  </si>
  <si>
    <t>Oplechování napojení střechy vikýře na hlavní střechu z Al plechu</t>
  </si>
  <si>
    <t>256</t>
  </si>
  <si>
    <t>129</t>
  </si>
  <si>
    <t>764222435-R</t>
  </si>
  <si>
    <t>Oplechování prostupů přes střešní krytinu z Al plechu</t>
  </si>
  <si>
    <t>258</t>
  </si>
  <si>
    <t>"Oplechování prostupů přes střešní krytinu</t>
  </si>
  <si>
    <t>"komín</t>
  </si>
  <si>
    <t>"Další prostupy budou upřesněny během realzace</t>
  </si>
  <si>
    <t>764321414</t>
  </si>
  <si>
    <t>Lemování rovných zdí střech s krytinou skládanou z Al plechu rš 330 mm</t>
  </si>
  <si>
    <t>260</t>
  </si>
  <si>
    <t>"Lemování stěny u vikýře</t>
  </si>
  <si>
    <t>2,3*2</t>
  </si>
  <si>
    <t>131</t>
  </si>
  <si>
    <t>764511603-R</t>
  </si>
  <si>
    <t>Dodávka a montáž okapového systému Al s povrchovou úpravou</t>
  </si>
  <si>
    <t>262</t>
  </si>
  <si>
    <t>"Podokapní žlaby hliníkové</t>
  </si>
  <si>
    <t>13,35*2</t>
  </si>
  <si>
    <t>"Svody hliníkové skryté (dle technické zprávy) - nutno upřesnit konstrukční a materiálové řešení</t>
  </si>
  <si>
    <t>4,6*3</t>
  </si>
  <si>
    <t>998764202</t>
  </si>
  <si>
    <t>Přesun hmot procentní pro konstrukce klempířské v objektech v do 12 m</t>
  </si>
  <si>
    <t>264</t>
  </si>
  <si>
    <t>765</t>
  </si>
  <si>
    <t>Krytina skládaná</t>
  </si>
  <si>
    <t>133</t>
  </si>
  <si>
    <t>765121014-R př. cena</t>
  </si>
  <si>
    <t>Montáž krytiny skládané, včetně speciálních tašek a střešních doplňků, D+M</t>
  </si>
  <si>
    <t>266</t>
  </si>
  <si>
    <t>"Předběžná odhadní cena. Musí být stanoven přesný typ krytiny a doplňků (spec. tašky, lávky, držáky, protisněhové háky, větrací mřížky a pásy apod.)</t>
  </si>
  <si>
    <t>"šikmá střecha sklonu 45°</t>
  </si>
  <si>
    <t>5,08*(13,35+4,0+2,95)+3,6*6,4</t>
  </si>
  <si>
    <t>765191011</t>
  </si>
  <si>
    <t>Montáž pojistné hydroizolační fólie kladené ve sklonu do 30° volně na krokve</t>
  </si>
  <si>
    <t>268</t>
  </si>
  <si>
    <t>"Montáž difuzní fólie šikmé střechy sklonu 45°</t>
  </si>
  <si>
    <t>"Montáž difuzní fólie šikmé střechy vikýře sklonu 8°</t>
  </si>
  <si>
    <t>"Montáž difuzní fólie boků vikýře</t>
  </si>
  <si>
    <t>"POZN. Difůzní fólie od min. sklonu 10° (Dekten Multi-PRO II) - skladba vikýře dle PD musí být prokonzultována s dodavatelem</t>
  </si>
  <si>
    <t>"Musí být upřesněno zda bude navíc dodáváno přelepování spojů difůzní fólie a montáž těsnících pásek pod kontralatě</t>
  </si>
  <si>
    <t>"Zavedení figury DifuzniFolie jako součet výkazu výměr této položky</t>
  </si>
  <si>
    <t>135</t>
  </si>
  <si>
    <t>592443950-R př. cena</t>
  </si>
  <si>
    <t>folie hydroizolační, difuzně propustná, kontaktní</t>
  </si>
  <si>
    <t>270</t>
  </si>
  <si>
    <t>765191023-R</t>
  </si>
  <si>
    <t>Prostupy přes doplňkovou HI vrstvu</t>
  </si>
  <si>
    <t>272</t>
  </si>
  <si>
    <t>"Prostupy budou upřesněny dodavatelem stavby</t>
  </si>
  <si>
    <t>"komín, odvětrání kanalizace, prostup pro kabeláž</t>
  </si>
  <si>
    <t>137</t>
  </si>
  <si>
    <t>765191092-R</t>
  </si>
  <si>
    <t>Příplatek za napojení přechodu mezi vikýřem a hlavní střechou</t>
  </si>
  <si>
    <t>274</t>
  </si>
  <si>
    <t>998765202</t>
  </si>
  <si>
    <t>Přesun hmot procentní pro krytiny skládané v objektech v do 12 m</t>
  </si>
  <si>
    <t>276</t>
  </si>
  <si>
    <t>767</t>
  </si>
  <si>
    <t>Konstrukce zámečnické</t>
  </si>
  <si>
    <t>139</t>
  </si>
  <si>
    <t>767161111-r</t>
  </si>
  <si>
    <t>Montáž zábradlí D+M</t>
  </si>
  <si>
    <t>278</t>
  </si>
  <si>
    <t>"MUSÍ BÝT UPŘESNĚN KONKRÉTNÍ TYP ZÁBRADLÍ INVESTOREM STAVBY</t>
  </si>
  <si>
    <t>01.2 - Kompletace - stavební část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</si>
  <si>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</si>
  <si>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</si>
  <si>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</si>
  <si>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</si>
  <si>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</si>
  <si>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</si>
  <si>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</si>
  <si>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</si>
  <si>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</si>
  <si>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</si>
  <si>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611341121</t>
  </si>
  <si>
    <t>Sádrová nebo vápenosádrová omítka hladká jednovrstvá vnitřních stropů rovných nanášená ručně</t>
  </si>
  <si>
    <t>767065932</t>
  </si>
  <si>
    <t>1.NP</t>
  </si>
  <si>
    <t>12,65+7,2+10,45+26+13,2+2,25</t>
  </si>
  <si>
    <t>612315301</t>
  </si>
  <si>
    <t>Vápennosádrová hladká omítka ostění nebo nadpraží</t>
  </si>
  <si>
    <t>-307271961</t>
  </si>
  <si>
    <t>0,19*(1,5*2+2)</t>
  </si>
  <si>
    <t>0,19*(1,5*2+1)*2</t>
  </si>
  <si>
    <t>0,19*(2,4*2+3,6+1,225)</t>
  </si>
  <si>
    <t>0,19*(2,4*2+1)</t>
  </si>
  <si>
    <t>Mezisoučet</t>
  </si>
  <si>
    <t>2.NP</t>
  </si>
  <si>
    <t>0,19*(1,4*2+1)*2</t>
  </si>
  <si>
    <t>0,19*(1,4*2+2)*2</t>
  </si>
  <si>
    <t>0,19*(2,3*2+1)*2</t>
  </si>
  <si>
    <t>0,19*(2,3*2+3)</t>
  </si>
  <si>
    <t>0,19*1,5*3</t>
  </si>
  <si>
    <t>612341121</t>
  </si>
  <si>
    <t>Sádrová nebo vápenosádrová omítka hladká jednovrstvá vnitřních stěn nanášená ručně</t>
  </si>
  <si>
    <t>-1674892550</t>
  </si>
  <si>
    <t xml:space="preserve">"1.01"   3*(6,25*2+2,0*2)-0,9*2,05-0,8*2,05-1*2,05*2</t>
  </si>
  <si>
    <t xml:space="preserve">"1.02"   3*(2,425*2+2,875*2)-0,8*2,05-1*1,5</t>
  </si>
  <si>
    <t xml:space="preserve">"1.03"   3*(3,625*2+2,875*2)-0,9*2,05-2*1,5</t>
  </si>
  <si>
    <t xml:space="preserve">"1.04, 1.05"   3*(3,625+1,125+2,625+5,05+6,25+7,175)-1*2,05-0,7*2-1*1,5-3,6*2,4</t>
  </si>
  <si>
    <t xml:space="preserve">"1.06"   3*(1,125+1,5)</t>
  </si>
  <si>
    <t xml:space="preserve">"1.07"   3*(2,5*2+2)</t>
  </si>
  <si>
    <t xml:space="preserve">"1.08"  2,55*(5,9+2,975*2)-2,3*2,15 </t>
  </si>
  <si>
    <t xml:space="preserve">"2.01"   2,89*(3+3,8*2+1)-0,9*2,05-1*2,89-3*2,3</t>
  </si>
  <si>
    <t xml:space="preserve">"2.02"   2,89*(5*2+2,5*2)-1*2,3-0,9*2,05-1*1,4</t>
  </si>
  <si>
    <t xml:space="preserve">"2.03"   2,89*2,825+(2,89+1,275)*0,5*3,625*2+1,275*2,825-2*1,4-0,9*2,05</t>
  </si>
  <si>
    <t xml:space="preserve">"2.04"   2,89*2,05+(2,89+1,275)*0,5*2,5*2+1,275*2,05-0,8*2,05</t>
  </si>
  <si>
    <t xml:space="preserve">"2.05"   2,89*(1+2,25*2)-0,9*2,05</t>
  </si>
  <si>
    <t xml:space="preserve">"2.06"   (2,89+1,275)*0,5*2,625*2+1,275*2-1,5*1,5</t>
  </si>
  <si>
    <t xml:space="preserve">"2.07"   2,89*(4*2+3,625*2)-1*2,3-2*1,4</t>
  </si>
  <si>
    <t xml:space="preserve">"2.08"   2,89*1,05+(2,89+1,275)*0,5*2,5*2+1,275*2,6</t>
  </si>
  <si>
    <t xml:space="preserve">"2.09"   (2,89+1,275)*0,5*2,5*2+1,275*2,325+2,89*0,9-1*1,4</t>
  </si>
  <si>
    <t>622143001</t>
  </si>
  <si>
    <t>Montáž omítkových plastových nebo pozinkovaných soklových profilů</t>
  </si>
  <si>
    <t>-1593083540</t>
  </si>
  <si>
    <t>6,6*2+12,7*2-1-3-1</t>
  </si>
  <si>
    <t>55343012</t>
  </si>
  <si>
    <t>profil soklový Pz+PVC pro vnější omítky tl 20mm</t>
  </si>
  <si>
    <t>-1659865250</t>
  </si>
  <si>
    <t>33,6*1,05 'Přepočtené koeficientem množství</t>
  </si>
  <si>
    <t>622211051</t>
  </si>
  <si>
    <t>Montáž kontaktního zateplení vnějších stěn lepením a mechanickým kotvením polystyrénových desek tl do 240 mm</t>
  </si>
  <si>
    <t>1430446730</t>
  </si>
  <si>
    <t>P</t>
  </si>
  <si>
    <t>Poznámka k položce:_x000d_
Soklová část</t>
  </si>
  <si>
    <t>soklová část</t>
  </si>
  <si>
    <t>0,75*6,6</t>
  </si>
  <si>
    <t>0,65*12,7</t>
  </si>
  <si>
    <t>0,67*12,7</t>
  </si>
  <si>
    <t>1,17*6,6</t>
  </si>
  <si>
    <t>28376404</t>
  </si>
  <si>
    <t>deska z polystyrénu XPS, hrana rovná a strukturovaný povrch λ=0,033</t>
  </si>
  <si>
    <t>-1353620264</t>
  </si>
  <si>
    <t>tl. 250mm</t>
  </si>
  <si>
    <t>0,25*29,436</t>
  </si>
  <si>
    <t>7,359*1,02 'Přepočtené koeficientem množství</t>
  </si>
  <si>
    <t>622221031</t>
  </si>
  <si>
    <t>Montáž kontaktního zateplení vnějších stěn lepením a mechanickým kotvením desek z minerální vlny s podélnou orientací vláken tl do 160 mm</t>
  </si>
  <si>
    <t>425971318</t>
  </si>
  <si>
    <t xml:space="preserve">O2  - 2 vrstvy</t>
  </si>
  <si>
    <t>Pohled východní</t>
  </si>
  <si>
    <t>(4,625*(12,7+0,3*2)-1,5*1,5)*2</t>
  </si>
  <si>
    <t>63151521</t>
  </si>
  <si>
    <t>deska tepelně izolační minerální kontaktních fasád podélné vlákno λ=0,036 tl 150mm</t>
  </si>
  <si>
    <t>1649255005</t>
  </si>
  <si>
    <t>118,525*1,02 'Přepočtené koeficientem množství</t>
  </si>
  <si>
    <t>622211031</t>
  </si>
  <si>
    <t>Montáž kontaktního zateplení vnějších stěn lepením a mechanickým kotvením polystyrénových desek tl do 160 mm</t>
  </si>
  <si>
    <t>2052135753</t>
  </si>
  <si>
    <t>O4 - kastlíky na žaluzie</t>
  </si>
  <si>
    <t xml:space="preserve">"1.NP"   0,3*(2+1+1+3,6)</t>
  </si>
  <si>
    <t xml:space="preserve">"2.NP"   0,3*(1+2+1+2+1+3+1)</t>
  </si>
  <si>
    <t>28376446</t>
  </si>
  <si>
    <t>deska z polystyrénu XPS, hrana rovná a strukturovaný povrch 300kPa tl 150mm</t>
  </si>
  <si>
    <t>-896923590</t>
  </si>
  <si>
    <t>5,58*1,02 'Přepočtené koeficientem množství</t>
  </si>
  <si>
    <t>622211061</t>
  </si>
  <si>
    <t>Montáž kontaktního zateplení vnějších stěn lepením a mechanickým kotvením polystyrénových desek tl přes 240 mm</t>
  </si>
  <si>
    <t>298057363</t>
  </si>
  <si>
    <t>O1+O3+O5</t>
  </si>
  <si>
    <t>Pohled Severní</t>
  </si>
  <si>
    <t>4,625*6,6-2*1,5-1*1,5</t>
  </si>
  <si>
    <t>(8,225-4,625)*6,6*0,5-1*1,4-2*1,4</t>
  </si>
  <si>
    <t>Pohled jžní</t>
  </si>
  <si>
    <t>4,625*6,6-1*1,5-3,6*2,4</t>
  </si>
  <si>
    <t>Pohled západní</t>
  </si>
  <si>
    <t>4,625*(0,3+3,925+0,25)</t>
  </si>
  <si>
    <t>(4,625-2,35)*(0,25+2,925+0,3)</t>
  </si>
  <si>
    <t>(5,9-4,625)*(0,25+1+0,175*2+3+1+0,25)</t>
  </si>
  <si>
    <t>-1*2,3-3*2,3-1*2,3</t>
  </si>
  <si>
    <t>28376086</t>
  </si>
  <si>
    <t>deska EPS grafitová fasádní λ=0,031 tl 300mm</t>
  </si>
  <si>
    <t>-43809968</t>
  </si>
  <si>
    <t>86,331*1,02 'Přepočtené koeficientem množství</t>
  </si>
  <si>
    <t>622261561</t>
  </si>
  <si>
    <t xml:space="preserve">Montáž ostění z obkladových desek -  cementovláknitá int/ext  š do 200 mm</t>
  </si>
  <si>
    <t>-1075102490</t>
  </si>
  <si>
    <t>(1,5*2+2)</t>
  </si>
  <si>
    <t>(1,5*2+1)*2</t>
  </si>
  <si>
    <t>(2,4*2+3,6+1,225)</t>
  </si>
  <si>
    <t>(2,4*2+1)</t>
  </si>
  <si>
    <t>(1,4*2+1)*2</t>
  </si>
  <si>
    <t>(1,4*2+2)*2</t>
  </si>
  <si>
    <t>(2,3*2+1)*2</t>
  </si>
  <si>
    <t>(2,3*2+3)</t>
  </si>
  <si>
    <t>1,5*3</t>
  </si>
  <si>
    <t>622273001</t>
  </si>
  <si>
    <t>Montáž odvětrávané fasády stěn nýtováním na hliníkový rošt bez tepelné izolace</t>
  </si>
  <si>
    <t>-1255369799</t>
  </si>
  <si>
    <t>Obložení atiky - krytá terasa, parkování</t>
  </si>
  <si>
    <t>0,65*(6,7*2+11,5+1,55)</t>
  </si>
  <si>
    <t>621273001</t>
  </si>
  <si>
    <t xml:space="preserve">Montáž odvětrávané fasády podhledů  na hliníkový rošt bez tepelné izolace</t>
  </si>
  <si>
    <t>317543197</t>
  </si>
  <si>
    <t>S5 nad parkováním, terasou</t>
  </si>
  <si>
    <t>20,1+24,86</t>
  </si>
  <si>
    <t>59155237</t>
  </si>
  <si>
    <t>deska cementovláknitá int/ext protipožární tl 50mm</t>
  </si>
  <si>
    <t>-1295526901</t>
  </si>
  <si>
    <t>62,153*1,25 'Přepočtené koeficientem množství</t>
  </si>
  <si>
    <t>622531021</t>
  </si>
  <si>
    <t>Tenkovrstvá silikonová zrnitá omítka tl. 2,0 mm včetně penetrace vnějších stěn</t>
  </si>
  <si>
    <t>-1164070009</t>
  </si>
  <si>
    <t>622531031</t>
  </si>
  <si>
    <t>Tenkovrstvá silikonová soklová omítka tl. 3,0 mm včetně penetrace vnějších stěn</t>
  </si>
  <si>
    <t>-1414076904</t>
  </si>
  <si>
    <t>0,1*(6,6*2+12,7*2-1-3-1)</t>
  </si>
  <si>
    <t>631311114</t>
  </si>
  <si>
    <t>Mazanina tl do 80 mm z betonu prostého bez zvýšených nároků na prostředí tř. C 16/20</t>
  </si>
  <si>
    <t>1339182338</t>
  </si>
  <si>
    <t>0,065*(12,65+7,2+10,45+26+13,2+2,25+2,65)</t>
  </si>
  <si>
    <t>0,065*(11,25+12,5+10,25+5,15+2,2+5,25+14,5+6,15+5,8)</t>
  </si>
  <si>
    <t>631319211</t>
  </si>
  <si>
    <t>Příplatek k mazaninám za přidání PP mikrovláken pro objemové vyztužení 0,9 kg/m3</t>
  </si>
  <si>
    <t>-216193313</t>
  </si>
  <si>
    <t>631311124</t>
  </si>
  <si>
    <t>Mazanina tl do 120 mm z betonu prostého bez zvýšených nároků na prostředí tř. C 16/20</t>
  </si>
  <si>
    <t>-1371326286</t>
  </si>
  <si>
    <t xml:space="preserve">"Garáž"   0,1*17,5</t>
  </si>
  <si>
    <t>631319012</t>
  </si>
  <si>
    <t>Příplatek k mazanině tl do 120 mm za přehlazení povrchu</t>
  </si>
  <si>
    <t>-701811188</t>
  </si>
  <si>
    <t>631319173</t>
  </si>
  <si>
    <t>Příplatek k mazanině tl do 120 mm za stržení povrchu spodní vrstvy před vložením výztuže</t>
  </si>
  <si>
    <t>2100471816</t>
  </si>
  <si>
    <t>631362021</t>
  </si>
  <si>
    <t>Výztuž mazanin svařovanými sítěmi Kari</t>
  </si>
  <si>
    <t>1935456112</t>
  </si>
  <si>
    <t>5,8*17,5/1000*1,15</t>
  </si>
  <si>
    <t>632481213</t>
  </si>
  <si>
    <t>Separační vrstva z PE fólie</t>
  </si>
  <si>
    <t>-1994177405</t>
  </si>
  <si>
    <t>12,65+7,2+10,45+26+13,2+2,25+2,65</t>
  </si>
  <si>
    <t>11,25+12,5+10,25+5,15+2,2+5,25+14,5+6,15+5,8</t>
  </si>
  <si>
    <t>636311134</t>
  </si>
  <si>
    <t>Kladení dlažby z dlaždic 60x60 cm na sucho na terče z umělé hmoty do 150 mm</t>
  </si>
  <si>
    <t>1051445451</t>
  </si>
  <si>
    <t xml:space="preserve">Terasa </t>
  </si>
  <si>
    <t xml:space="preserve">"2.10"   16,55</t>
  </si>
  <si>
    <t>59761415</t>
  </si>
  <si>
    <t>dlažba velkoformátová keramická slinutá protiskluzná do interiéru i exteriéru pro vysoké mechanické namáhání přes 2 do 4ks/m2</t>
  </si>
  <si>
    <t>845849090</t>
  </si>
  <si>
    <t>16,55*1,02 'Přepočtené koeficientem množství</t>
  </si>
  <si>
    <t>644941112</t>
  </si>
  <si>
    <t>Osazování ventilačních mřížek velikosti do 300 x 300 mm</t>
  </si>
  <si>
    <t>-87274762</t>
  </si>
  <si>
    <t>55341413</t>
  </si>
  <si>
    <t>průvětrník mřížový 340x200mm - eloxovaný hliník</t>
  </si>
  <si>
    <t>-1063610200</t>
  </si>
  <si>
    <t>998011001</t>
  </si>
  <si>
    <t>Přesun hmot pro budovy zděné v do 6 m</t>
  </si>
  <si>
    <t>194668711</t>
  </si>
  <si>
    <t>713</t>
  </si>
  <si>
    <t>Izolace tepelné</t>
  </si>
  <si>
    <t>713121111</t>
  </si>
  <si>
    <t>Montáž izolace tepelné podlah volně kladenými rohožemi, pásy, dílci, deskami 1 vrstva</t>
  </si>
  <si>
    <t>1882740020</t>
  </si>
  <si>
    <t>63150947</t>
  </si>
  <si>
    <t xml:space="preserve">deska tepelně izolační minerální plovoucích podlah  λ=0,033-0,035 tl 60mm</t>
  </si>
  <si>
    <t>1770205356</t>
  </si>
  <si>
    <t>73,05*1,02 'Přepočtené koeficientem množství</t>
  </si>
  <si>
    <t>713121121</t>
  </si>
  <si>
    <t>Montáž izolace tepelné podlah volně kladenými rohožemi, pásy, dílci, deskami 2 vrstvy</t>
  </si>
  <si>
    <t>-1817021958</t>
  </si>
  <si>
    <t>28375005</t>
  </si>
  <si>
    <t>deska EPS 70 se zvýšenou pevností λ=0,039 tl 60mm</t>
  </si>
  <si>
    <t>966366607</t>
  </si>
  <si>
    <t>74,4*1,02 'Přepočtené koeficientem množství</t>
  </si>
  <si>
    <t>28375019</t>
  </si>
  <si>
    <t>deska EPS 70 se zvýšenou pevností λ=0,039 tl 200mm</t>
  </si>
  <si>
    <t>-2073829982</t>
  </si>
  <si>
    <t>713141151</t>
  </si>
  <si>
    <t>Montáž izolace tepelné střech plochých kladené volně 1 vrstva rohoží, pásů, dílců, desek</t>
  </si>
  <si>
    <t>1370990974</t>
  </si>
  <si>
    <t>S4 nad garáží</t>
  </si>
  <si>
    <t>63140409</t>
  </si>
  <si>
    <t>deska tepelně izolační minerální plochých střech dvouvrstvá λ=0,038-0,039 tl 200mm</t>
  </si>
  <si>
    <t>-1360616669</t>
  </si>
  <si>
    <t>17,5*1,02 'Přepočtené koeficientem množství</t>
  </si>
  <si>
    <t>713151111</t>
  </si>
  <si>
    <t>Montáž izolace tepelné střech šikmých kladené volně mezi krokve rohoží, pásů, desek</t>
  </si>
  <si>
    <t>512697804</t>
  </si>
  <si>
    <t>Odpočet v místě šikmin</t>
  </si>
  <si>
    <t>-0,5*(3,925+0,25+12,35+0,25+2,925)</t>
  </si>
  <si>
    <t xml:space="preserve">Šíkmá plocha </t>
  </si>
  <si>
    <t>2,5*(3,925+0,25+12,35+0,25+2,925)</t>
  </si>
  <si>
    <t>63141195</t>
  </si>
  <si>
    <t xml:space="preserve">deska tepelně izolační minerální do šikmých střech a stěn  λ=0,036-0,037 tl 200mm</t>
  </si>
  <si>
    <t>-1573853259</t>
  </si>
  <si>
    <t>2. vrstvy - šikmá plocha</t>
  </si>
  <si>
    <t>(2,5*(3,925+0,25+12,35+0,25+2,925))*2</t>
  </si>
  <si>
    <t>3. vrstvy - strop 2.NP</t>
  </si>
  <si>
    <t>(11,25+12,5+10,25+5,15+2,2+5,25+14,5+6,15+5,8)*3</t>
  </si>
  <si>
    <t>(-0,5*(3,925+0,25+12,35+0,25+2,925))*3</t>
  </si>
  <si>
    <t>288,1*1,02 'Přepočtené koeficientem množství</t>
  </si>
  <si>
    <t>713191133</t>
  </si>
  <si>
    <t>Montáž izolace tepelné podlah, stropů vrchem nebo střech překrytí fólií s přelepeným spojem</t>
  </si>
  <si>
    <t>-1609620778</t>
  </si>
  <si>
    <t>28329027</t>
  </si>
  <si>
    <t>fólie PE vyztužená Al vrstvou pro parotěsnou vrstvu 150g/m2</t>
  </si>
  <si>
    <t>-1818569212</t>
  </si>
  <si>
    <t>129,95*1,02 'Přepočtené koeficientem množství</t>
  </si>
  <si>
    <t>1438470651</t>
  </si>
  <si>
    <t>28323056</t>
  </si>
  <si>
    <t>fólie PE (500 kg/m3) separační podlahová oddělující tepelnou izolaci tl 1mm</t>
  </si>
  <si>
    <t>-1773392728</t>
  </si>
  <si>
    <t>74,4*1,1655 'Přepočtené koeficientem množství</t>
  </si>
  <si>
    <t>762123110</t>
  </si>
  <si>
    <t>Montáž tesařských stěn vázaných z hraněného řeziva průřezové plochy do 100 cm2</t>
  </si>
  <si>
    <t>-624217104</t>
  </si>
  <si>
    <t>Obklad stěny garáží - podklaový rošt</t>
  </si>
  <si>
    <t xml:space="preserve">"vodorovně"   2,35/0,4*(3,45*2+6,45)</t>
  </si>
  <si>
    <t xml:space="preserve">"svisle"   (3,45*2+6,45)/0,5*2,35</t>
  </si>
  <si>
    <t>60514106</t>
  </si>
  <si>
    <t>řezivo jehličnaté lať pevnostní třída S10-13 průřez 30x50mm</t>
  </si>
  <si>
    <t>1908277842</t>
  </si>
  <si>
    <t xml:space="preserve">"vodorovně"   (2,35/0,4*(3,45*2+6,45))*0,03*0,05</t>
  </si>
  <si>
    <t xml:space="preserve">"svisle"   ((3,45*2+6,45)/0,5*2,35)*0,03*0,05</t>
  </si>
  <si>
    <t>0,212*1,1 'Přepočtené koeficientem množství</t>
  </si>
  <si>
    <t>762134123</t>
  </si>
  <si>
    <t xml:space="preserve">Montáž bednění stěn z hoblovaných prken na pero a drážku nebo na polodrážku svisle </t>
  </si>
  <si>
    <t>-943747924</t>
  </si>
  <si>
    <t xml:space="preserve">Obklad stěny garáží </t>
  </si>
  <si>
    <t>2,35*(3,45*2+6,45)-2,3*2,15</t>
  </si>
  <si>
    <t>61191157</t>
  </si>
  <si>
    <t>palubky obkladové modřín profil klasický 21x121mm jakost A/B</t>
  </si>
  <si>
    <t>-777557617</t>
  </si>
  <si>
    <t>26,428*1,1 'Přepočtené koeficientem množství</t>
  </si>
  <si>
    <t>762421023</t>
  </si>
  <si>
    <t>Obložení stropu z desek OSB tl 15 mm nebroušených na pero a drážku šroubovaných</t>
  </si>
  <si>
    <t>-2041064627</t>
  </si>
  <si>
    <t>762421027</t>
  </si>
  <si>
    <t>Obložení stropu z desek OSB tl 25 mm nebroušených na pero a drážku šroubovaných</t>
  </si>
  <si>
    <t>2019057381</t>
  </si>
  <si>
    <t>762-91</t>
  </si>
  <si>
    <t xml:space="preserve">Vytvoření kastlíku pro žaluzie z OSB desky - kotvené do překladu </t>
  </si>
  <si>
    <t>-1766058118</t>
  </si>
  <si>
    <t xml:space="preserve">"1.NP"   0,5*(2+1+1+3,6)</t>
  </si>
  <si>
    <t xml:space="preserve">"2.NP"   0,5*(1+2+1+2+1+3+1)</t>
  </si>
  <si>
    <t>998762201</t>
  </si>
  <si>
    <t>Přesun hmot procentní pro kce tesařské v objektech v do 6 m</t>
  </si>
  <si>
    <t>266767190</t>
  </si>
  <si>
    <t>763</t>
  </si>
  <si>
    <t>Konstrukce suché výstavby</t>
  </si>
  <si>
    <t>763121421</t>
  </si>
  <si>
    <t xml:space="preserve">SDK stěna  profil CW+UW 50 deska 1xDF 12,5 s izolací EI 30</t>
  </si>
  <si>
    <t>-1667678569</t>
  </si>
  <si>
    <t>Boční stěny vikýře</t>
  </si>
  <si>
    <t>(2,5*2,5)*0,5*2</t>
  </si>
  <si>
    <t>763131431</t>
  </si>
  <si>
    <t>SDK podhled deska 1xDF 12,5 bez izolace dvouvrstvá spodní kce profil CD+UD REI do 90</t>
  </si>
  <si>
    <t>-252689436</t>
  </si>
  <si>
    <t>12,65+13,2</t>
  </si>
  <si>
    <t xml:space="preserve">Přípočet šíkmá plocha </t>
  </si>
  <si>
    <t>0,5*(3,925+0,25+12,35+0,25+2,925)</t>
  </si>
  <si>
    <t>998763401</t>
  </si>
  <si>
    <t>Přesun hmot procentní pro sádrokartonové konstrukce v objektech v do 6 m</t>
  </si>
  <si>
    <t>1924723985</t>
  </si>
  <si>
    <t>764226444</t>
  </si>
  <si>
    <t>Oplechování parapetů rovných celoplošně lepené z Al plechu rš 330 mm</t>
  </si>
  <si>
    <t>1048162781</t>
  </si>
  <si>
    <t>2+1+1*3+3,65+1+2*2+1,5+1+3,35+1</t>
  </si>
  <si>
    <t>764521403</t>
  </si>
  <si>
    <t>Žlab podokapní půlkruhový z Al plechu rš 250 mm</t>
  </si>
  <si>
    <t>859244444</t>
  </si>
  <si>
    <t>12,7*2</t>
  </si>
  <si>
    <t>764525411</t>
  </si>
  <si>
    <t>Žlaby mezistřešní nebo zaatikové uložené v lůžku z Al plechu rš 1100 mm</t>
  </si>
  <si>
    <t>1806072374</t>
  </si>
  <si>
    <t>6,45+11,5</t>
  </si>
  <si>
    <t>764528402</t>
  </si>
  <si>
    <t>Svody hranaté včetně objímek, kolen, odskoků z Al plechu o straně 100 mm</t>
  </si>
  <si>
    <t>-1567528266</t>
  </si>
  <si>
    <t>4,275+5,9*2</t>
  </si>
  <si>
    <t>998764201</t>
  </si>
  <si>
    <t>Přesun hmot procentní pro konstrukce klempířské v objektech v do 6 m</t>
  </si>
  <si>
    <t>-280565153</t>
  </si>
  <si>
    <t>766</t>
  </si>
  <si>
    <t>Konstrukce truhlářské</t>
  </si>
  <si>
    <t>766-01</t>
  </si>
  <si>
    <t>D+M Zábradlí schodiště</t>
  </si>
  <si>
    <t>kpl</t>
  </si>
  <si>
    <t>-2005692683</t>
  </si>
  <si>
    <t>7665-01</t>
  </si>
  <si>
    <t>O11 - Dveře vchodové dřevohliník 1000/2400 D+M</t>
  </si>
  <si>
    <t>76546767</t>
  </si>
  <si>
    <t>7665-02</t>
  </si>
  <si>
    <t>O12 - Vrata dřevěné otvíravé 2300/2150 - D+M</t>
  </si>
  <si>
    <t>-1607035186</t>
  </si>
  <si>
    <t>766629619</t>
  </si>
  <si>
    <t>Předsazená montáž oken kotvením do TI nosného profilu vyložení do 160 mm</t>
  </si>
  <si>
    <t>1772090463</t>
  </si>
  <si>
    <t xml:space="preserve">"O1"   1,5*2+2*2</t>
  </si>
  <si>
    <t xml:space="preserve">"O2"   1,5*2+1*2</t>
  </si>
  <si>
    <t xml:space="preserve">"O3"   (1,5*2+1*2)*3</t>
  </si>
  <si>
    <t xml:space="preserve">"O4"    2,4*2+3,65*2</t>
  </si>
  <si>
    <t xml:space="preserve">"O5"   2,4*2+1*2</t>
  </si>
  <si>
    <t xml:space="preserve">"O6"   (1,4*2+2*2)*2</t>
  </si>
  <si>
    <t xml:space="preserve">"O7"   1,5*4</t>
  </si>
  <si>
    <t xml:space="preserve">"O8"   2,3*2+1*2</t>
  </si>
  <si>
    <t xml:space="preserve">"O9"   2,3*2+3,35*2</t>
  </si>
  <si>
    <t xml:space="preserve">"O10"  2,3*2+1*2</t>
  </si>
  <si>
    <t>61140056</t>
  </si>
  <si>
    <t>okno plastové otevíravé/sklopné trojsklo přes plochu 1m2 přes v 2,5m</t>
  </si>
  <si>
    <t>378356632</t>
  </si>
  <si>
    <t xml:space="preserve">"O1"   1,5*2</t>
  </si>
  <si>
    <t xml:space="preserve">"O2"   1,5+1</t>
  </si>
  <si>
    <t xml:space="preserve">"O3"   1,5*1*3</t>
  </si>
  <si>
    <t xml:space="preserve">"O4"    2,4*3,65</t>
  </si>
  <si>
    <t xml:space="preserve">"O5"   2,4*1</t>
  </si>
  <si>
    <t xml:space="preserve">"O6"   1,4*2*2</t>
  </si>
  <si>
    <t xml:space="preserve">"O7"   1,5*1,5</t>
  </si>
  <si>
    <t xml:space="preserve">"O8"   2,3*1</t>
  </si>
  <si>
    <t xml:space="preserve">"O9"   2,3*3,35</t>
  </si>
  <si>
    <t xml:space="preserve">"O10"  2,3*1</t>
  </si>
  <si>
    <t>766660001</t>
  </si>
  <si>
    <t>Montáž dveřních křídel otvíravých jednokřídlových š do 0,8 m do ocelové zárubně</t>
  </si>
  <si>
    <t>1939384583</t>
  </si>
  <si>
    <t>4+2</t>
  </si>
  <si>
    <t>SPL.0028810.URS</t>
  </si>
  <si>
    <t xml:space="preserve">dveře  800/2000</t>
  </si>
  <si>
    <t>-268154394</t>
  </si>
  <si>
    <t>SPL.0028809.URS</t>
  </si>
  <si>
    <t>dveře 700/2000</t>
  </si>
  <si>
    <t>-885937252</t>
  </si>
  <si>
    <t>SPL.0012994.URS</t>
  </si>
  <si>
    <t>dveřní křídlo - posuvné dveře 900/2000</t>
  </si>
  <si>
    <t>-1732984129</t>
  </si>
  <si>
    <t>SPL.0012832.URS</t>
  </si>
  <si>
    <t>dveřní křídlo - posuvné dveře 800/2000</t>
  </si>
  <si>
    <t>-1524704934</t>
  </si>
  <si>
    <t>766682111</t>
  </si>
  <si>
    <t>Montáž zárubní obložkových pro dveře jednokřídlové tl stěny do 170 mm</t>
  </si>
  <si>
    <t>507360422</t>
  </si>
  <si>
    <t xml:space="preserve">"111"   2+2</t>
  </si>
  <si>
    <t xml:space="preserve">"112"   2</t>
  </si>
  <si>
    <t>SPL.0028846.URS</t>
  </si>
  <si>
    <t>zárubeň Normal CPL laminát standard tl. stěny 6-17cm rozměr 60-90cm</t>
  </si>
  <si>
    <t>-1872335679</t>
  </si>
  <si>
    <t>JAP.P730180</t>
  </si>
  <si>
    <t>pouzdro stavební PARALLEL P730-180 1850mm</t>
  </si>
  <si>
    <t>-1242229424</t>
  </si>
  <si>
    <t>JAP.P730160</t>
  </si>
  <si>
    <t>pouzdro stavební PARALLEL P730-160 1550mm</t>
  </si>
  <si>
    <t>-1483049977</t>
  </si>
  <si>
    <t>766694111</t>
  </si>
  <si>
    <t>Montáž parapetních desek dřevěných nebo plastových šířky do 30 cm délky do 1,0 m</t>
  </si>
  <si>
    <t>1469423915</t>
  </si>
  <si>
    <t>766694113</t>
  </si>
  <si>
    <t>Montáž parapetních desek dřevěných nebo plastových šířky do 30 cm délky do 2,6 m</t>
  </si>
  <si>
    <t>-167701655</t>
  </si>
  <si>
    <t>766694125</t>
  </si>
  <si>
    <t>Montáž parapetních dřevěných nebo plastových šířky přes 30 cm délky přes 3,6 m</t>
  </si>
  <si>
    <t>-189398910</t>
  </si>
  <si>
    <t>60794102</t>
  </si>
  <si>
    <t>parapet dřevotřískový vnitřní povrch laminátový š 260mm</t>
  </si>
  <si>
    <t>-32775789</t>
  </si>
  <si>
    <t>998766201</t>
  </si>
  <si>
    <t>Přesun hmot procentní pro konstrukce truhlářské v objektech v do 6 m</t>
  </si>
  <si>
    <t>974224215</t>
  </si>
  <si>
    <t>767-01</t>
  </si>
  <si>
    <t>Skleněná zábradlí terasy</t>
  </si>
  <si>
    <t>-1165217145</t>
  </si>
  <si>
    <t>998767201</t>
  </si>
  <si>
    <t>Přesun hmot procentní pro zámečnické konstrukce v objektech v do 6 m</t>
  </si>
  <si>
    <t>-309697451</t>
  </si>
  <si>
    <t>771</t>
  </si>
  <si>
    <t>Podlahy z dlaždic</t>
  </si>
  <si>
    <t>771474113</t>
  </si>
  <si>
    <t>Montáž soklů z dlaždic keramických rovných flexibilní lepidlo v do 120 mm</t>
  </si>
  <si>
    <t>834870309</t>
  </si>
  <si>
    <t>6,25*2+2*2-1</t>
  </si>
  <si>
    <t>2,825*2+5,05-0,7</t>
  </si>
  <si>
    <t>771575112</t>
  </si>
  <si>
    <t>Montáž podlah keramických hladkých lepených disperzním lepidlem do 9 ks/m2</t>
  </si>
  <si>
    <t>-255304421</t>
  </si>
  <si>
    <t>12,65+7,2+13,2+2,25</t>
  </si>
  <si>
    <t>5,15+6,15</t>
  </si>
  <si>
    <t>59761440</t>
  </si>
  <si>
    <t>dlažba velkoformátová keramická slinutá hladká do interiéru i exteriéru pro vysoké mechanické namáhání přes 2 do 4ks/m2</t>
  </si>
  <si>
    <t>314018795</t>
  </si>
  <si>
    <t>1.NP - soklíky výšky 100mm</t>
  </si>
  <si>
    <t>(6,25*2+2*2-1)*0,1</t>
  </si>
  <si>
    <t>(2,825*2+5,05-0,7)*0,1</t>
  </si>
  <si>
    <t>49,15*1,1 'Přepočtené koeficientem množství</t>
  </si>
  <si>
    <t>771577141</t>
  </si>
  <si>
    <t>Příplatek k montáži podlah keramických lepených disperzním lepidlem za plochu do 5 m2</t>
  </si>
  <si>
    <t>-1751548206</t>
  </si>
  <si>
    <t>2,25+5,15</t>
  </si>
  <si>
    <t>771577143</t>
  </si>
  <si>
    <t>Příplatek k montáži podlah keramických lepených disperzním lepidlem za spárování</t>
  </si>
  <si>
    <t>1162105905</t>
  </si>
  <si>
    <t>771591112</t>
  </si>
  <si>
    <t>Izolace pod dlažbu nátěrem nebo stěrkou ve dvou vrstvách</t>
  </si>
  <si>
    <t>-819108767</t>
  </si>
  <si>
    <t xml:space="preserve">"1.NP"   7,2</t>
  </si>
  <si>
    <t xml:space="preserve">"2.NP"  5,15+6,15</t>
  </si>
  <si>
    <t>771591185</t>
  </si>
  <si>
    <t>Podlahy pracnější řezání keramických dlaždic rovné</t>
  </si>
  <si>
    <t>1520729174</t>
  </si>
  <si>
    <t>(6,25*2+2*2-1)*2</t>
  </si>
  <si>
    <t>(2,825*2+5,05-0,7)*2</t>
  </si>
  <si>
    <t>998771201</t>
  </si>
  <si>
    <t>Přesun hmot procentní pro podlahy z dlaždic v objektech v do 6 m</t>
  </si>
  <si>
    <t>277161995</t>
  </si>
  <si>
    <t>775</t>
  </si>
  <si>
    <t>Podlahy skládané</t>
  </si>
  <si>
    <t>775413125</t>
  </si>
  <si>
    <t xml:space="preserve">Montáž podlahové lišty </t>
  </si>
  <si>
    <t>-115345054</t>
  </si>
  <si>
    <t xml:space="preserve">"1.03"   3,625*2+2,875*2-0,9</t>
  </si>
  <si>
    <t xml:space="preserve">"1.04"   3,625+1,125+3,625+6,175-1*2-3,6</t>
  </si>
  <si>
    <t xml:space="preserve">"2.01"   2,8+2+1+2,85</t>
  </si>
  <si>
    <t xml:space="preserve">"2.02"   5*2+2,5*2-1-0,9</t>
  </si>
  <si>
    <t xml:space="preserve">"2.03"   2,825*2+3,625*2-0,9</t>
  </si>
  <si>
    <t xml:space="preserve">"2.05"   2,05*2+1-0,9*2-0,8</t>
  </si>
  <si>
    <t xml:space="preserve">"2.07"   4*2+3,625*2-0,8*2-0,9-1</t>
  </si>
  <si>
    <t xml:space="preserve">"2.09"   2,5*2+2,325*2-0,8</t>
  </si>
  <si>
    <t>61418114</t>
  </si>
  <si>
    <t xml:space="preserve">lišta podlahová </t>
  </si>
  <si>
    <t>746588411</t>
  </si>
  <si>
    <t>77,9*1,08 'Přepočtené koeficientem množství</t>
  </si>
  <si>
    <t>775511622</t>
  </si>
  <si>
    <t>Podlahy z vlysů lepených, tl do 22 mm</t>
  </si>
  <si>
    <t>-48680594</t>
  </si>
  <si>
    <t>10,45+26+2,65</t>
  </si>
  <si>
    <t>11,25+12,5+10,25+2,2+5,25+14,5+5,8</t>
  </si>
  <si>
    <t>998775201</t>
  </si>
  <si>
    <t>Přesun hmot procentní pro podlahy dřevěné v objektech v do 6 m</t>
  </si>
  <si>
    <t>703318693</t>
  </si>
  <si>
    <t>776</t>
  </si>
  <si>
    <t>Podlahy povlakové</t>
  </si>
  <si>
    <t>776141112</t>
  </si>
  <si>
    <t>Vyrovnání podkladu podlah stěrkou pevnosti 20 MPa tl 5 mm</t>
  </si>
  <si>
    <t>-1500511935</t>
  </si>
  <si>
    <t>998776201</t>
  </si>
  <si>
    <t>Přesun hmot procentní pro podlahy povlakové v objektech v do 6 m</t>
  </si>
  <si>
    <t>-1760871651</t>
  </si>
  <si>
    <t>777</t>
  </si>
  <si>
    <t>Podlahy lité</t>
  </si>
  <si>
    <t>777612103</t>
  </si>
  <si>
    <t>Uzavírací epoxidový transparentní nátěr podlahy</t>
  </si>
  <si>
    <t>1931124811</t>
  </si>
  <si>
    <t>777612105</t>
  </si>
  <si>
    <t>Protiskluzná úprava uzavíracího nátěru podlahy</t>
  </si>
  <si>
    <t>153571295</t>
  </si>
  <si>
    <t>998777201</t>
  </si>
  <si>
    <t>Přesun hmot procentní pro podlahy lité v objektech v do 6 m</t>
  </si>
  <si>
    <t>289292205</t>
  </si>
  <si>
    <t>781</t>
  </si>
  <si>
    <t>Dokončovací práce - obklady</t>
  </si>
  <si>
    <t>781131112</t>
  </si>
  <si>
    <t>Izolace pod obklad nátěrem nebo stěrkou ve dvou vrstvách</t>
  </si>
  <si>
    <t>2030280307</t>
  </si>
  <si>
    <t xml:space="preserve">"1.02"   2,6*(1,425+2,875)</t>
  </si>
  <si>
    <t xml:space="preserve">"2,04"   2,5*(2,5+2,05)</t>
  </si>
  <si>
    <t xml:space="preserve">"2.08"   2,5*(2,15+2,6+2,5)</t>
  </si>
  <si>
    <t>781474153</t>
  </si>
  <si>
    <t>Montáž obkladů vnitřních keramických velkoformátových hladkých do 4 ks/m2 lepených flexibilním lepidlem</t>
  </si>
  <si>
    <t>-235745450</t>
  </si>
  <si>
    <t xml:space="preserve">"1.02"   2,6*(2,425*2+2,875*2)-1*1,5-0,8*2,05</t>
  </si>
  <si>
    <t xml:space="preserve">"2,04"   2,5*2,05+(2,5+1,275)*0,5*2,5*2+1,275*2,05-0,8*2,05</t>
  </si>
  <si>
    <t xml:space="preserve">"2.08"   2,5*2,6+(2,5+1,275)*0,5*2,5*2+1,275*2,6-0,8*2,05</t>
  </si>
  <si>
    <t>59761001</t>
  </si>
  <si>
    <t>obklad velkoformátový keramický hladký přes 4 do 6ks/m2</t>
  </si>
  <si>
    <t>1046100569</t>
  </si>
  <si>
    <t>57,569*1,15 'Přepočtené koeficientem množství</t>
  </si>
  <si>
    <t>781477113</t>
  </si>
  <si>
    <t xml:space="preserve">Příplatek k montáži obkladů vnitřních keramických hladkých za spárování </t>
  </si>
  <si>
    <t>-1684187441</t>
  </si>
  <si>
    <t>998781201</t>
  </si>
  <si>
    <t>Přesun hmot procentní pro obklady keramické v objektech v do 6 m</t>
  </si>
  <si>
    <t>-407313583</t>
  </si>
  <si>
    <t>784</t>
  </si>
  <si>
    <t>Dokončovací práce - malby a tapety</t>
  </si>
  <si>
    <t>784181101</t>
  </si>
  <si>
    <t>Základní akrylátová jednonásobná bezbarvá penetrace podkladu v místnostech výšky do 3,80 m</t>
  </si>
  <si>
    <t>-978017925</t>
  </si>
  <si>
    <t xml:space="preserve">"strop"  12,65+7,2+10,45+26+13,2+2,25</t>
  </si>
  <si>
    <t>Sádrokarton podhled</t>
  </si>
  <si>
    <t>Ostění</t>
  </si>
  <si>
    <t>Omítky stěn</t>
  </si>
  <si>
    <t>784211001</t>
  </si>
  <si>
    <t>Jednonásobné bílé malby ze směsí za mokra výborně otěruvzdorných v místnostech výšky do 3,80 m</t>
  </si>
  <si>
    <t>889998351</t>
  </si>
  <si>
    <t>786</t>
  </si>
  <si>
    <t>Dokončovací práce - čalounické úpravy</t>
  </si>
  <si>
    <t>786623013</t>
  </si>
  <si>
    <t xml:space="preserve">Montáž venkovní žaluzie ovládané motorem upevněné na rám okna nebo do žaluziové schránky </t>
  </si>
  <si>
    <t>-1241717048</t>
  </si>
  <si>
    <t>žaluzie</t>
  </si>
  <si>
    <t xml:space="preserve">"1.NP"   4</t>
  </si>
  <si>
    <t xml:space="preserve">"2.NP"   7</t>
  </si>
  <si>
    <t>55342531</t>
  </si>
  <si>
    <t>žaluzie Z-90 ovládaná základním motorem včetně příslušenství plochy do 6,0m2</t>
  </si>
  <si>
    <t>-1896555389</t>
  </si>
  <si>
    <t>998786201</t>
  </si>
  <si>
    <t>Přesun hmot procentní pro stínění a čalounické úpravy v objektech v do 6 m</t>
  </si>
  <si>
    <t>-966002169</t>
  </si>
  <si>
    <t>01.3 - Zdravotechnika</t>
  </si>
  <si>
    <t>PSV - PSV</t>
  </si>
  <si>
    <t xml:space="preserve">    720 - Zdravotechnika</t>
  </si>
  <si>
    <t>720</t>
  </si>
  <si>
    <t>720.1</t>
  </si>
  <si>
    <t>-1037684464</t>
  </si>
  <si>
    <t>01.4 - Vytápění</t>
  </si>
  <si>
    <t xml:space="preserve">    730 - Vytápění</t>
  </si>
  <si>
    <t>730</t>
  </si>
  <si>
    <t>730.1</t>
  </si>
  <si>
    <t>1804542479</t>
  </si>
  <si>
    <t>01.5 - Vzduchotechnika</t>
  </si>
  <si>
    <t xml:space="preserve">    751 - Vzduchotechnika</t>
  </si>
  <si>
    <t>751</t>
  </si>
  <si>
    <t>751.1</t>
  </si>
  <si>
    <t>1980783514</t>
  </si>
  <si>
    <t>01.6 - Elektroinstalace</t>
  </si>
  <si>
    <t xml:space="preserve">    741 - Elektroinstalace </t>
  </si>
  <si>
    <t>741</t>
  </si>
  <si>
    <t xml:space="preserve">Elektroinstalace </t>
  </si>
  <si>
    <t>741.1</t>
  </si>
  <si>
    <t>Silnoproud a slaboproud</t>
  </si>
  <si>
    <t>-379235739</t>
  </si>
  <si>
    <t>02 - Zpevněné plochy</t>
  </si>
  <si>
    <t xml:space="preserve">    5 - Komunikace pozemní</t>
  </si>
  <si>
    <t>181951112</t>
  </si>
  <si>
    <t>Úprava pláně v hornině třídy těžitelnosti I, skupiny 1 až 3 se zhutněním strojně</t>
  </si>
  <si>
    <t>1492967207</t>
  </si>
  <si>
    <t>pro příjezd a chodník</t>
  </si>
  <si>
    <t>6,5*(8,2+3,95)</t>
  </si>
  <si>
    <t>pro terasu</t>
  </si>
  <si>
    <t>6,75*10,85</t>
  </si>
  <si>
    <t>1,5*4</t>
  </si>
  <si>
    <t>451577877</t>
  </si>
  <si>
    <t>Podklad nebo lože pod dlažbu vodorovný nebo do sklonu 1:5 ze štěrkopísku tl do 100 mm</t>
  </si>
  <si>
    <t>212349127</t>
  </si>
  <si>
    <t>Komunikace pozemní</t>
  </si>
  <si>
    <t>564851111</t>
  </si>
  <si>
    <t>Podklad ze štěrkodrtě ŠD tl 150 mm</t>
  </si>
  <si>
    <t>-612454721</t>
  </si>
  <si>
    <t>564861111</t>
  </si>
  <si>
    <t>Podklad ze štěrkodrtě ŠD tl 200 mm</t>
  </si>
  <si>
    <t>334681852</t>
  </si>
  <si>
    <t>593532111</t>
  </si>
  <si>
    <t>Kladení dlažby z plastových vegetačních dlaždic pozemních komunikací se zámkem tl 60 mm pl 50 m2</t>
  </si>
  <si>
    <t>-1972997934</t>
  </si>
  <si>
    <t>5,5*(8,2+3,95)</t>
  </si>
  <si>
    <t>56245141</t>
  </si>
  <si>
    <t>dlažba zatravňovací recyklovaný PE nosnost 350t/m2 330x330x50mm</t>
  </si>
  <si>
    <t>-1085279077</t>
  </si>
  <si>
    <t>66,825*1,01 'Přepočtené koeficientem množství</t>
  </si>
  <si>
    <t>596211110</t>
  </si>
  <si>
    <t>Kladení zámkové dlažby komunikací pro pěší tl 60 mm skupiny A pl do 50 m2</t>
  </si>
  <si>
    <t>-1515780</t>
  </si>
  <si>
    <t>59245032</t>
  </si>
  <si>
    <t>dlažba zámková profilová 230x140x60mm přírodní</t>
  </si>
  <si>
    <t>-1616812460</t>
  </si>
  <si>
    <t>79,238*1,03 'Přepočtené koeficientem množství</t>
  </si>
  <si>
    <t>596212210</t>
  </si>
  <si>
    <t>Kladení zámkové dlažby pozemních komunikací tl 80 mm skupiny A pl do 50 m2</t>
  </si>
  <si>
    <t>1514744690</t>
  </si>
  <si>
    <t>1*(8,2+3,95)</t>
  </si>
  <si>
    <t>59245090</t>
  </si>
  <si>
    <t>dlažba zámková profilová 230x140x80mm přírodní</t>
  </si>
  <si>
    <t>-1374956518</t>
  </si>
  <si>
    <t>8,2*1,03 'Přepočtené koeficientem množství</t>
  </si>
  <si>
    <t>916231113</t>
  </si>
  <si>
    <t>Osazení chodníkového obrubníku betonového ležatého s boční opěrou do lože z betonu prostého</t>
  </si>
  <si>
    <t>1710520399</t>
  </si>
  <si>
    <t>(8,2+3,95)*2+7</t>
  </si>
  <si>
    <t>6,5*2+10,85+1,5+4</t>
  </si>
  <si>
    <t>BBC.0006292.URS</t>
  </si>
  <si>
    <t>obrubník betonový chodníkový ABO 10-25,rovný 100x10x25cm přírodní šedá</t>
  </si>
  <si>
    <t>1626428167</t>
  </si>
  <si>
    <t>600,65*1,02 'Přepočtené koeficientem množství</t>
  </si>
  <si>
    <t>998223011</t>
  </si>
  <si>
    <t>Přesun hmot pro pozemní komunikace s krytem dlážděným</t>
  </si>
  <si>
    <t>-865514553</t>
  </si>
  <si>
    <t>03 - Přípojky</t>
  </si>
  <si>
    <t>01 - Vodovodní přípojka vč. vodoměrné šachty</t>
  </si>
  <si>
    <t>02 - Kanalizace splašková</t>
  </si>
  <si>
    <t>03 - Kanalizace dešťová vč. retenční nádrže</t>
  </si>
  <si>
    <t>04 - Přípojka NN</t>
  </si>
  <si>
    <t>Vodovodní přípojka vč. vodoměrné šachty</t>
  </si>
  <si>
    <t xml:space="preserve">Vodovodní přípojka </t>
  </si>
  <si>
    <t>-60134224</t>
  </si>
  <si>
    <t>Vodoměrná šachta vč. vystrojení</t>
  </si>
  <si>
    <t>-588734429</t>
  </si>
  <si>
    <t>Kanalizace splašková</t>
  </si>
  <si>
    <t>02.1</t>
  </si>
  <si>
    <t xml:space="preserve">Přípojka kanalizace splaškové </t>
  </si>
  <si>
    <t>1758852797</t>
  </si>
  <si>
    <t>Kanalizace dešťová vč. retenční nádrže</t>
  </si>
  <si>
    <t>03.1</t>
  </si>
  <si>
    <t>Kanalizace dešťová vč. šachet</t>
  </si>
  <si>
    <t>1169355038</t>
  </si>
  <si>
    <t>03.2</t>
  </si>
  <si>
    <t>Retenční nádrž</t>
  </si>
  <si>
    <t>-627133116</t>
  </si>
  <si>
    <t>03.3</t>
  </si>
  <si>
    <t>Vsakovací zařízení - rýha</t>
  </si>
  <si>
    <t>-1186343446</t>
  </si>
  <si>
    <t>04</t>
  </si>
  <si>
    <t>Přípojka NN</t>
  </si>
  <si>
    <t>04.1</t>
  </si>
  <si>
    <t>Přípojka NN v zemním výkopu</t>
  </si>
  <si>
    <t>-125278976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</si>
</sst>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="1" customFormat="1" ht="24.96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13</v>
      </c>
    </row>
    <row r="5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16</v>
      </c>
      <c r="BS5" s="18" t="s">
        <v>6</v>
      </c>
    </row>
    <row r="6" s="1" customFormat="1" ht="36.96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4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8</v>
      </c>
    </row>
    <row r="19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ROUND(AG94,1)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37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38</v>
      </c>
      <c r="E29" s="48"/>
      <c r="F29" s="33" t="s">
        <v>39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1)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1)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40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1)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1)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41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1)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42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1)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1)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45</v>
      </c>
      <c r="U35" s="55"/>
      <c r="V35" s="55"/>
      <c r="W35" s="55"/>
      <c r="X35" s="57" t="s">
        <v>46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48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50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49</v>
      </c>
      <c r="AI60" s="43"/>
      <c r="AJ60" s="43"/>
      <c r="AK60" s="43"/>
      <c r="AL60" s="43"/>
      <c r="AM60" s="65" t="s">
        <v>50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51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52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49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50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49</v>
      </c>
      <c r="AI75" s="43"/>
      <c r="AJ75" s="43"/>
      <c r="AK75" s="43"/>
      <c r="AL75" s="43"/>
      <c r="AM75" s="65" t="s">
        <v>50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14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2021-08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17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Pasivní rodinný dům Babice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 "","",AN8)</f>
        <v>18.2.2021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54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55</v>
      </c>
      <c r="D92" s="95"/>
      <c r="E92" s="95"/>
      <c r="F92" s="95"/>
      <c r="G92" s="95"/>
      <c r="H92" s="96"/>
      <c r="I92" s="97" t="s">
        <v>56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57</v>
      </c>
      <c r="AH92" s="95"/>
      <c r="AI92" s="95"/>
      <c r="AJ92" s="95"/>
      <c r="AK92" s="95"/>
      <c r="AL92" s="95"/>
      <c r="AM92" s="95"/>
      <c r="AN92" s="97" t="s">
        <v>58</v>
      </c>
      <c r="AO92" s="95"/>
      <c r="AP92" s="99"/>
      <c r="AQ92" s="100" t="s">
        <v>59</v>
      </c>
      <c r="AR92" s="45"/>
      <c r="AS92" s="101" t="s">
        <v>60</v>
      </c>
      <c r="AT92" s="102" t="s">
        <v>61</v>
      </c>
      <c r="AU92" s="102" t="s">
        <v>62</v>
      </c>
      <c r="AV92" s="102" t="s">
        <v>63</v>
      </c>
      <c r="AW92" s="102" t="s">
        <v>64</v>
      </c>
      <c r="AX92" s="102" t="s">
        <v>65</v>
      </c>
      <c r="AY92" s="102" t="s">
        <v>66</v>
      </c>
      <c r="AZ92" s="102" t="s">
        <v>67</v>
      </c>
      <c r="BA92" s="102" t="s">
        <v>68</v>
      </c>
      <c r="BB92" s="102" t="s">
        <v>69</v>
      </c>
      <c r="BC92" s="102" t="s">
        <v>70</v>
      </c>
      <c r="BD92" s="103" t="s">
        <v>71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72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ROUND(AG95+AG96+AG103+AG104,1)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ROUND(AS95+AS96+AS103+AS104,1)</f>
        <v>0</v>
      </c>
      <c r="AT94" s="115">
        <f>ROUND(SUM(AV94:AW94),2)</f>
        <v>0</v>
      </c>
      <c r="AU94" s="116">
        <f>ROUND(AU95+AU96+AU103+AU104,5)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ROUND(AZ95+AZ96+AZ103+AZ104,1)</f>
        <v>0</v>
      </c>
      <c r="BA94" s="115">
        <f>ROUND(BA95+BA96+BA103+BA104,1)</f>
        <v>0</v>
      </c>
      <c r="BB94" s="115">
        <f>ROUND(BB95+BB96+BB103+BB104,1)</f>
        <v>0</v>
      </c>
      <c r="BC94" s="115">
        <f>ROUND(BC95+BC96+BC103+BC104,1)</f>
        <v>0</v>
      </c>
      <c r="BD94" s="117">
        <f>ROUND(BD95+BD96+BD103+BD104,1)</f>
        <v>0</v>
      </c>
      <c r="BE94" s="6"/>
      <c r="BS94" s="118" t="s">
        <v>73</v>
      </c>
      <c r="BT94" s="118" t="s">
        <v>74</v>
      </c>
      <c r="BU94" s="119" t="s">
        <v>75</v>
      </c>
      <c r="BV94" s="118" t="s">
        <v>76</v>
      </c>
      <c r="BW94" s="118" t="s">
        <v>5</v>
      </c>
      <c r="BX94" s="118" t="s">
        <v>77</v>
      </c>
      <c r="CL94" s="118" t="s">
        <v>1</v>
      </c>
    </row>
    <row r="95" s="7" customFormat="1" ht="16.5" customHeight="1">
      <c r="A95" s="120" t="s">
        <v>78</v>
      </c>
      <c r="B95" s="121"/>
      <c r="C95" s="122"/>
      <c r="D95" s="123" t="s">
        <v>79</v>
      </c>
      <c r="E95" s="123"/>
      <c r="F95" s="123"/>
      <c r="G95" s="123"/>
      <c r="H95" s="123"/>
      <c r="I95" s="124"/>
      <c r="J95" s="123" t="s">
        <v>80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'00 - VRN a ostatní náklady'!J30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81</v>
      </c>
      <c r="AR95" s="127"/>
      <c r="AS95" s="128">
        <v>0</v>
      </c>
      <c r="AT95" s="129">
        <f>ROUND(SUM(AV95:AW95),2)</f>
        <v>0</v>
      </c>
      <c r="AU95" s="130">
        <f>'00 - VRN a ostatní náklady'!P118</f>
        <v>0</v>
      </c>
      <c r="AV95" s="129">
        <f>'00 - VRN a ostatní náklady'!J33</f>
        <v>0</v>
      </c>
      <c r="AW95" s="129">
        <f>'00 - VRN a ostatní náklady'!J34</f>
        <v>0</v>
      </c>
      <c r="AX95" s="129">
        <f>'00 - VRN a ostatní náklady'!J35</f>
        <v>0</v>
      </c>
      <c r="AY95" s="129">
        <f>'00 - VRN a ostatní náklady'!J36</f>
        <v>0</v>
      </c>
      <c r="AZ95" s="129">
        <f>'00 - VRN a ostatní náklady'!F33</f>
        <v>0</v>
      </c>
      <c r="BA95" s="129">
        <f>'00 - VRN a ostatní náklady'!F34</f>
        <v>0</v>
      </c>
      <c r="BB95" s="129">
        <f>'00 - VRN a ostatní náklady'!F35</f>
        <v>0</v>
      </c>
      <c r="BC95" s="129">
        <f>'00 - VRN a ostatní náklady'!F36</f>
        <v>0</v>
      </c>
      <c r="BD95" s="131">
        <f>'00 - VRN a ostatní náklady'!F37</f>
        <v>0</v>
      </c>
      <c r="BE95" s="7"/>
      <c r="BT95" s="132" t="s">
        <v>82</v>
      </c>
      <c r="BV95" s="132" t="s">
        <v>76</v>
      </c>
      <c r="BW95" s="132" t="s">
        <v>83</v>
      </c>
      <c r="BX95" s="132" t="s">
        <v>5</v>
      </c>
      <c r="CL95" s="132" t="s">
        <v>1</v>
      </c>
      <c r="CM95" s="132" t="s">
        <v>84</v>
      </c>
    </row>
    <row r="96" s="7" customFormat="1" ht="16.5" customHeight="1">
      <c r="A96" s="7"/>
      <c r="B96" s="121"/>
      <c r="C96" s="122"/>
      <c r="D96" s="123" t="s">
        <v>85</v>
      </c>
      <c r="E96" s="123"/>
      <c r="F96" s="123"/>
      <c r="G96" s="123"/>
      <c r="H96" s="123"/>
      <c r="I96" s="124"/>
      <c r="J96" s="123" t="s">
        <v>86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33">
        <f>ROUND(SUM(AG97:AG102),1)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81</v>
      </c>
      <c r="AR96" s="127"/>
      <c r="AS96" s="128">
        <f>ROUND(SUM(AS97:AS102),1)</f>
        <v>0</v>
      </c>
      <c r="AT96" s="129">
        <f>ROUND(SUM(AV96:AW96),2)</f>
        <v>0</v>
      </c>
      <c r="AU96" s="130">
        <f>ROUND(SUM(AU97:AU102),5)</f>
        <v>0</v>
      </c>
      <c r="AV96" s="129">
        <f>ROUND(AZ96*L29,2)</f>
        <v>0</v>
      </c>
      <c r="AW96" s="129">
        <f>ROUND(BA96*L30,2)</f>
        <v>0</v>
      </c>
      <c r="AX96" s="129">
        <f>ROUND(BB96*L29,2)</f>
        <v>0</v>
      </c>
      <c r="AY96" s="129">
        <f>ROUND(BC96*L30,2)</f>
        <v>0</v>
      </c>
      <c r="AZ96" s="129">
        <f>ROUND(SUM(AZ97:AZ102),1)</f>
        <v>0</v>
      </c>
      <c r="BA96" s="129">
        <f>ROUND(SUM(BA97:BA102),1)</f>
        <v>0</v>
      </c>
      <c r="BB96" s="129">
        <f>ROUND(SUM(BB97:BB102),1)</f>
        <v>0</v>
      </c>
      <c r="BC96" s="129">
        <f>ROUND(SUM(BC97:BC102),1)</f>
        <v>0</v>
      </c>
      <c r="BD96" s="131">
        <f>ROUND(SUM(BD97:BD102),1)</f>
        <v>0</v>
      </c>
      <c r="BE96" s="7"/>
      <c r="BS96" s="132" t="s">
        <v>73</v>
      </c>
      <c r="BT96" s="132" t="s">
        <v>82</v>
      </c>
      <c r="BU96" s="132" t="s">
        <v>75</v>
      </c>
      <c r="BV96" s="132" t="s">
        <v>76</v>
      </c>
      <c r="BW96" s="132" t="s">
        <v>87</v>
      </c>
      <c r="BX96" s="132" t="s">
        <v>5</v>
      </c>
      <c r="CL96" s="132" t="s">
        <v>1</v>
      </c>
      <c r="CM96" s="132" t="s">
        <v>84</v>
      </c>
    </row>
    <row r="97" s="4" customFormat="1" ht="23.25" customHeight="1">
      <c r="A97" s="120" t="s">
        <v>78</v>
      </c>
      <c r="B97" s="71"/>
      <c r="C97" s="134"/>
      <c r="D97" s="134"/>
      <c r="E97" s="135" t="s">
        <v>88</v>
      </c>
      <c r="F97" s="135"/>
      <c r="G97" s="135"/>
      <c r="H97" s="135"/>
      <c r="I97" s="135"/>
      <c r="J97" s="134"/>
      <c r="K97" s="135" t="s">
        <v>89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'01.1 - Hrubá stavba - sta...'!J32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90</v>
      </c>
      <c r="AR97" s="73"/>
      <c r="AS97" s="138">
        <v>0</v>
      </c>
      <c r="AT97" s="139">
        <f>ROUND(SUM(AV97:AW97),2)</f>
        <v>0</v>
      </c>
      <c r="AU97" s="140">
        <f>'01.1 - Hrubá stavba - sta...'!P137</f>
        <v>0</v>
      </c>
      <c r="AV97" s="139">
        <f>'01.1 - Hrubá stavba - sta...'!J35</f>
        <v>0</v>
      </c>
      <c r="AW97" s="139">
        <f>'01.1 - Hrubá stavba - sta...'!J36</f>
        <v>0</v>
      </c>
      <c r="AX97" s="139">
        <f>'01.1 - Hrubá stavba - sta...'!J37</f>
        <v>0</v>
      </c>
      <c r="AY97" s="139">
        <f>'01.1 - Hrubá stavba - sta...'!J38</f>
        <v>0</v>
      </c>
      <c r="AZ97" s="139">
        <f>'01.1 - Hrubá stavba - sta...'!F35</f>
        <v>0</v>
      </c>
      <c r="BA97" s="139">
        <f>'01.1 - Hrubá stavba - sta...'!F36</f>
        <v>0</v>
      </c>
      <c r="BB97" s="139">
        <f>'01.1 - Hrubá stavba - sta...'!F37</f>
        <v>0</v>
      </c>
      <c r="BC97" s="139">
        <f>'01.1 - Hrubá stavba - sta...'!F38</f>
        <v>0</v>
      </c>
      <c r="BD97" s="141">
        <f>'01.1 - Hrubá stavba - sta...'!F39</f>
        <v>0</v>
      </c>
      <c r="BE97" s="4"/>
      <c r="BT97" s="142" t="s">
        <v>84</v>
      </c>
      <c r="BV97" s="142" t="s">
        <v>76</v>
      </c>
      <c r="BW97" s="142" t="s">
        <v>91</v>
      </c>
      <c r="BX97" s="142" t="s">
        <v>87</v>
      </c>
      <c r="CL97" s="142" t="s">
        <v>1</v>
      </c>
    </row>
    <row r="98" s="4" customFormat="1" ht="16.5" customHeight="1">
      <c r="A98" s="120" t="s">
        <v>78</v>
      </c>
      <c r="B98" s="71"/>
      <c r="C98" s="134"/>
      <c r="D98" s="134"/>
      <c r="E98" s="135" t="s">
        <v>92</v>
      </c>
      <c r="F98" s="135"/>
      <c r="G98" s="135"/>
      <c r="H98" s="135"/>
      <c r="I98" s="135"/>
      <c r="J98" s="134"/>
      <c r="K98" s="135" t="s">
        <v>93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'01.2 - Kompletace - stave...'!J32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90</v>
      </c>
      <c r="AR98" s="73"/>
      <c r="AS98" s="138">
        <v>0</v>
      </c>
      <c r="AT98" s="139">
        <f>ROUND(SUM(AV98:AW98),2)</f>
        <v>0</v>
      </c>
      <c r="AU98" s="140">
        <f>'01.2 - Kompletace - stave...'!P137</f>
        <v>0</v>
      </c>
      <c r="AV98" s="139">
        <f>'01.2 - Kompletace - stave...'!J35</f>
        <v>0</v>
      </c>
      <c r="AW98" s="139">
        <f>'01.2 - Kompletace - stave...'!J36</f>
        <v>0</v>
      </c>
      <c r="AX98" s="139">
        <f>'01.2 - Kompletace - stave...'!J37</f>
        <v>0</v>
      </c>
      <c r="AY98" s="139">
        <f>'01.2 - Kompletace - stave...'!J38</f>
        <v>0</v>
      </c>
      <c r="AZ98" s="139">
        <f>'01.2 - Kompletace - stave...'!F35</f>
        <v>0</v>
      </c>
      <c r="BA98" s="139">
        <f>'01.2 - Kompletace - stave...'!F36</f>
        <v>0</v>
      </c>
      <c r="BB98" s="139">
        <f>'01.2 - Kompletace - stave...'!F37</f>
        <v>0</v>
      </c>
      <c r="BC98" s="139">
        <f>'01.2 - Kompletace - stave...'!F38</f>
        <v>0</v>
      </c>
      <c r="BD98" s="141">
        <f>'01.2 - Kompletace - stave...'!F39</f>
        <v>0</v>
      </c>
      <c r="BE98" s="4"/>
      <c r="BT98" s="142" t="s">
        <v>84</v>
      </c>
      <c r="BV98" s="142" t="s">
        <v>76</v>
      </c>
      <c r="BW98" s="142" t="s">
        <v>94</v>
      </c>
      <c r="BX98" s="142" t="s">
        <v>87</v>
      </c>
      <c r="CL98" s="142" t="s">
        <v>1</v>
      </c>
    </row>
    <row r="99" s="4" customFormat="1" ht="16.5" customHeight="1">
      <c r="A99" s="120" t="s">
        <v>78</v>
      </c>
      <c r="B99" s="71"/>
      <c r="C99" s="134"/>
      <c r="D99" s="134"/>
      <c r="E99" s="135" t="s">
        <v>95</v>
      </c>
      <c r="F99" s="135"/>
      <c r="G99" s="135"/>
      <c r="H99" s="135"/>
      <c r="I99" s="135"/>
      <c r="J99" s="134"/>
      <c r="K99" s="135" t="s">
        <v>96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'01.3 - Zdravotechnika'!J32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90</v>
      </c>
      <c r="AR99" s="73"/>
      <c r="AS99" s="138">
        <v>0</v>
      </c>
      <c r="AT99" s="139">
        <f>ROUND(SUM(AV99:AW99),2)</f>
        <v>0</v>
      </c>
      <c r="AU99" s="140">
        <f>'01.3 - Zdravotechnika'!P122</f>
        <v>0</v>
      </c>
      <c r="AV99" s="139">
        <f>'01.3 - Zdravotechnika'!J35</f>
        <v>0</v>
      </c>
      <c r="AW99" s="139">
        <f>'01.3 - Zdravotechnika'!J36</f>
        <v>0</v>
      </c>
      <c r="AX99" s="139">
        <f>'01.3 - Zdravotechnika'!J37</f>
        <v>0</v>
      </c>
      <c r="AY99" s="139">
        <f>'01.3 - Zdravotechnika'!J38</f>
        <v>0</v>
      </c>
      <c r="AZ99" s="139">
        <f>'01.3 - Zdravotechnika'!F35</f>
        <v>0</v>
      </c>
      <c r="BA99" s="139">
        <f>'01.3 - Zdravotechnika'!F36</f>
        <v>0</v>
      </c>
      <c r="BB99" s="139">
        <f>'01.3 - Zdravotechnika'!F37</f>
        <v>0</v>
      </c>
      <c r="BC99" s="139">
        <f>'01.3 - Zdravotechnika'!F38</f>
        <v>0</v>
      </c>
      <c r="BD99" s="141">
        <f>'01.3 - Zdravotechnika'!F39</f>
        <v>0</v>
      </c>
      <c r="BE99" s="4"/>
      <c r="BT99" s="142" t="s">
        <v>84</v>
      </c>
      <c r="BV99" s="142" t="s">
        <v>76</v>
      </c>
      <c r="BW99" s="142" t="s">
        <v>97</v>
      </c>
      <c r="BX99" s="142" t="s">
        <v>87</v>
      </c>
      <c r="CL99" s="142" t="s">
        <v>1</v>
      </c>
    </row>
    <row r="100" s="4" customFormat="1" ht="16.5" customHeight="1">
      <c r="A100" s="120" t="s">
        <v>78</v>
      </c>
      <c r="B100" s="71"/>
      <c r="C100" s="134"/>
      <c r="D100" s="134"/>
      <c r="E100" s="135" t="s">
        <v>98</v>
      </c>
      <c r="F100" s="135"/>
      <c r="G100" s="135"/>
      <c r="H100" s="135"/>
      <c r="I100" s="135"/>
      <c r="J100" s="134"/>
      <c r="K100" s="135" t="s">
        <v>99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'01.4 - Vytápění'!J32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90</v>
      </c>
      <c r="AR100" s="73"/>
      <c r="AS100" s="138">
        <v>0</v>
      </c>
      <c r="AT100" s="139">
        <f>ROUND(SUM(AV100:AW100),2)</f>
        <v>0</v>
      </c>
      <c r="AU100" s="140">
        <f>'01.4 - Vytápění'!P122</f>
        <v>0</v>
      </c>
      <c r="AV100" s="139">
        <f>'01.4 - Vytápění'!J35</f>
        <v>0</v>
      </c>
      <c r="AW100" s="139">
        <f>'01.4 - Vytápění'!J36</f>
        <v>0</v>
      </c>
      <c r="AX100" s="139">
        <f>'01.4 - Vytápění'!J37</f>
        <v>0</v>
      </c>
      <c r="AY100" s="139">
        <f>'01.4 - Vytápění'!J38</f>
        <v>0</v>
      </c>
      <c r="AZ100" s="139">
        <f>'01.4 - Vytápění'!F35</f>
        <v>0</v>
      </c>
      <c r="BA100" s="139">
        <f>'01.4 - Vytápění'!F36</f>
        <v>0</v>
      </c>
      <c r="BB100" s="139">
        <f>'01.4 - Vytápění'!F37</f>
        <v>0</v>
      </c>
      <c r="BC100" s="139">
        <f>'01.4 - Vytápění'!F38</f>
        <v>0</v>
      </c>
      <c r="BD100" s="141">
        <f>'01.4 - Vytápění'!F39</f>
        <v>0</v>
      </c>
      <c r="BE100" s="4"/>
      <c r="BT100" s="142" t="s">
        <v>84</v>
      </c>
      <c r="BV100" s="142" t="s">
        <v>76</v>
      </c>
      <c r="BW100" s="142" t="s">
        <v>100</v>
      </c>
      <c r="BX100" s="142" t="s">
        <v>87</v>
      </c>
      <c r="CL100" s="142" t="s">
        <v>1</v>
      </c>
    </row>
    <row r="101" s="4" customFormat="1" ht="16.5" customHeight="1">
      <c r="A101" s="120" t="s">
        <v>78</v>
      </c>
      <c r="B101" s="71"/>
      <c r="C101" s="134"/>
      <c r="D101" s="134"/>
      <c r="E101" s="135" t="s">
        <v>101</v>
      </c>
      <c r="F101" s="135"/>
      <c r="G101" s="135"/>
      <c r="H101" s="135"/>
      <c r="I101" s="135"/>
      <c r="J101" s="134"/>
      <c r="K101" s="135" t="s">
        <v>102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'01.5 - Vzduchotechnika'!J32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90</v>
      </c>
      <c r="AR101" s="73"/>
      <c r="AS101" s="138">
        <v>0</v>
      </c>
      <c r="AT101" s="139">
        <f>ROUND(SUM(AV101:AW101),2)</f>
        <v>0</v>
      </c>
      <c r="AU101" s="140">
        <f>'01.5 - Vzduchotechnika'!P122</f>
        <v>0</v>
      </c>
      <c r="AV101" s="139">
        <f>'01.5 - Vzduchotechnika'!J35</f>
        <v>0</v>
      </c>
      <c r="AW101" s="139">
        <f>'01.5 - Vzduchotechnika'!J36</f>
        <v>0</v>
      </c>
      <c r="AX101" s="139">
        <f>'01.5 - Vzduchotechnika'!J37</f>
        <v>0</v>
      </c>
      <c r="AY101" s="139">
        <f>'01.5 - Vzduchotechnika'!J38</f>
        <v>0</v>
      </c>
      <c r="AZ101" s="139">
        <f>'01.5 - Vzduchotechnika'!F35</f>
        <v>0</v>
      </c>
      <c r="BA101" s="139">
        <f>'01.5 - Vzduchotechnika'!F36</f>
        <v>0</v>
      </c>
      <c r="BB101" s="139">
        <f>'01.5 - Vzduchotechnika'!F37</f>
        <v>0</v>
      </c>
      <c r="BC101" s="139">
        <f>'01.5 - Vzduchotechnika'!F38</f>
        <v>0</v>
      </c>
      <c r="BD101" s="141">
        <f>'01.5 - Vzduchotechnika'!F39</f>
        <v>0</v>
      </c>
      <c r="BE101" s="4"/>
      <c r="BT101" s="142" t="s">
        <v>84</v>
      </c>
      <c r="BV101" s="142" t="s">
        <v>76</v>
      </c>
      <c r="BW101" s="142" t="s">
        <v>103</v>
      </c>
      <c r="BX101" s="142" t="s">
        <v>87</v>
      </c>
      <c r="CL101" s="142" t="s">
        <v>1</v>
      </c>
    </row>
    <row r="102" s="4" customFormat="1" ht="16.5" customHeight="1">
      <c r="A102" s="120" t="s">
        <v>78</v>
      </c>
      <c r="B102" s="71"/>
      <c r="C102" s="134"/>
      <c r="D102" s="134"/>
      <c r="E102" s="135" t="s">
        <v>104</v>
      </c>
      <c r="F102" s="135"/>
      <c r="G102" s="135"/>
      <c r="H102" s="135"/>
      <c r="I102" s="135"/>
      <c r="J102" s="134"/>
      <c r="K102" s="135" t="s">
        <v>105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'01.6 - Elektroinstalace'!J32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90</v>
      </c>
      <c r="AR102" s="73"/>
      <c r="AS102" s="138">
        <v>0</v>
      </c>
      <c r="AT102" s="139">
        <f>ROUND(SUM(AV102:AW102),2)</f>
        <v>0</v>
      </c>
      <c r="AU102" s="140">
        <f>'01.6 - Elektroinstalace'!P122</f>
        <v>0</v>
      </c>
      <c r="AV102" s="139">
        <f>'01.6 - Elektroinstalace'!J35</f>
        <v>0</v>
      </c>
      <c r="AW102" s="139">
        <f>'01.6 - Elektroinstalace'!J36</f>
        <v>0</v>
      </c>
      <c r="AX102" s="139">
        <f>'01.6 - Elektroinstalace'!J37</f>
        <v>0</v>
      </c>
      <c r="AY102" s="139">
        <f>'01.6 - Elektroinstalace'!J38</f>
        <v>0</v>
      </c>
      <c r="AZ102" s="139">
        <f>'01.6 - Elektroinstalace'!F35</f>
        <v>0</v>
      </c>
      <c r="BA102" s="139">
        <f>'01.6 - Elektroinstalace'!F36</f>
        <v>0</v>
      </c>
      <c r="BB102" s="139">
        <f>'01.6 - Elektroinstalace'!F37</f>
        <v>0</v>
      </c>
      <c r="BC102" s="139">
        <f>'01.6 - Elektroinstalace'!F38</f>
        <v>0</v>
      </c>
      <c r="BD102" s="141">
        <f>'01.6 - Elektroinstalace'!F39</f>
        <v>0</v>
      </c>
      <c r="BE102" s="4"/>
      <c r="BT102" s="142" t="s">
        <v>84</v>
      </c>
      <c r="BV102" s="142" t="s">
        <v>76</v>
      </c>
      <c r="BW102" s="142" t="s">
        <v>106</v>
      </c>
      <c r="BX102" s="142" t="s">
        <v>87</v>
      </c>
      <c r="CL102" s="142" t="s">
        <v>1</v>
      </c>
    </row>
    <row r="103" s="7" customFormat="1" ht="16.5" customHeight="1">
      <c r="A103" s="120" t="s">
        <v>78</v>
      </c>
      <c r="B103" s="121"/>
      <c r="C103" s="122"/>
      <c r="D103" s="123" t="s">
        <v>107</v>
      </c>
      <c r="E103" s="123"/>
      <c r="F103" s="123"/>
      <c r="G103" s="123"/>
      <c r="H103" s="123"/>
      <c r="I103" s="124"/>
      <c r="J103" s="123" t="s">
        <v>108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'02 - Zpevněné plochy'!J30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81</v>
      </c>
      <c r="AR103" s="127"/>
      <c r="AS103" s="128">
        <v>0</v>
      </c>
      <c r="AT103" s="129">
        <f>ROUND(SUM(AV103:AW103),2)</f>
        <v>0</v>
      </c>
      <c r="AU103" s="130">
        <f>'02 - Zpevněné plochy'!P122</f>
        <v>0</v>
      </c>
      <c r="AV103" s="129">
        <f>'02 - Zpevněné plochy'!J33</f>
        <v>0</v>
      </c>
      <c r="AW103" s="129">
        <f>'02 - Zpevněné plochy'!J34</f>
        <v>0</v>
      </c>
      <c r="AX103" s="129">
        <f>'02 - Zpevněné plochy'!J35</f>
        <v>0</v>
      </c>
      <c r="AY103" s="129">
        <f>'02 - Zpevněné plochy'!J36</f>
        <v>0</v>
      </c>
      <c r="AZ103" s="129">
        <f>'02 - Zpevněné plochy'!F33</f>
        <v>0</v>
      </c>
      <c r="BA103" s="129">
        <f>'02 - Zpevněné plochy'!F34</f>
        <v>0</v>
      </c>
      <c r="BB103" s="129">
        <f>'02 - Zpevněné plochy'!F35</f>
        <v>0</v>
      </c>
      <c r="BC103" s="129">
        <f>'02 - Zpevněné plochy'!F36</f>
        <v>0</v>
      </c>
      <c r="BD103" s="131">
        <f>'02 - Zpevněné plochy'!F37</f>
        <v>0</v>
      </c>
      <c r="BE103" s="7"/>
      <c r="BT103" s="132" t="s">
        <v>82</v>
      </c>
      <c r="BV103" s="132" t="s">
        <v>76</v>
      </c>
      <c r="BW103" s="132" t="s">
        <v>109</v>
      </c>
      <c r="BX103" s="132" t="s">
        <v>5</v>
      </c>
      <c r="CL103" s="132" t="s">
        <v>1</v>
      </c>
      <c r="CM103" s="132" t="s">
        <v>84</v>
      </c>
    </row>
    <row r="104" s="7" customFormat="1" ht="16.5" customHeight="1">
      <c r="A104" s="120" t="s">
        <v>78</v>
      </c>
      <c r="B104" s="121"/>
      <c r="C104" s="122"/>
      <c r="D104" s="123" t="s">
        <v>110</v>
      </c>
      <c r="E104" s="123"/>
      <c r="F104" s="123"/>
      <c r="G104" s="123"/>
      <c r="H104" s="123"/>
      <c r="I104" s="124"/>
      <c r="J104" s="123" t="s">
        <v>111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'03 - Přípojky'!J30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81</v>
      </c>
      <c r="AR104" s="127"/>
      <c r="AS104" s="143">
        <v>0</v>
      </c>
      <c r="AT104" s="144">
        <f>ROUND(SUM(AV104:AW104),2)</f>
        <v>0</v>
      </c>
      <c r="AU104" s="145">
        <f>'03 - Přípojky'!P120</f>
        <v>0</v>
      </c>
      <c r="AV104" s="144">
        <f>'03 - Přípojky'!J33</f>
        <v>0</v>
      </c>
      <c r="AW104" s="144">
        <f>'03 - Přípojky'!J34</f>
        <v>0</v>
      </c>
      <c r="AX104" s="144">
        <f>'03 - Přípojky'!J35</f>
        <v>0</v>
      </c>
      <c r="AY104" s="144">
        <f>'03 - Přípojky'!J36</f>
        <v>0</v>
      </c>
      <c r="AZ104" s="144">
        <f>'03 - Přípojky'!F33</f>
        <v>0</v>
      </c>
      <c r="BA104" s="144">
        <f>'03 - Přípojky'!F34</f>
        <v>0</v>
      </c>
      <c r="BB104" s="144">
        <f>'03 - Přípojky'!F35</f>
        <v>0</v>
      </c>
      <c r="BC104" s="144">
        <f>'03 - Přípojky'!F36</f>
        <v>0</v>
      </c>
      <c r="BD104" s="146">
        <f>'03 - Přípojky'!F37</f>
        <v>0</v>
      </c>
      <c r="BE104" s="7"/>
      <c r="BT104" s="132" t="s">
        <v>82</v>
      </c>
      <c r="BV104" s="132" t="s">
        <v>76</v>
      </c>
      <c r="BW104" s="132" t="s">
        <v>112</v>
      </c>
      <c r="BX104" s="132" t="s">
        <v>5</v>
      </c>
      <c r="CL104" s="132" t="s">
        <v>1</v>
      </c>
      <c r="CM104" s="132" t="s">
        <v>84</v>
      </c>
    </row>
    <row r="105" s="2" customFormat="1" ht="30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</sheetData>
  <sheetProtection sheet="1" formatColumns="0" formatRows="0" objects="1" scenarios="1" spinCount="100000" saltValue="HIKe0WW8TMvE1a2rTEo8Amtg9iv7k0rGhqerO06yLkJAg/1oAxpi3R+Aq/1QdZb/PCKFldHPQxZPDUrafh3aPQ==" hashValue="wX1uY86FJym1FAq9nR8SkKWvpBqCAqaPEm6Jc1iCqGyNTqRMzSYDGmZ/Wtft6gu860u1C/Eyob3nNZTNTVv2Fw==" algorithmName="SHA-512" password="CC35"/>
  <mergeCells count="78">
    <mergeCell ref="C92:G92"/>
    <mergeCell ref="D104:H104"/>
    <mergeCell ref="D103:H103"/>
    <mergeCell ref="D96:H96"/>
    <mergeCell ref="D95:H95"/>
    <mergeCell ref="E100:I100"/>
    <mergeCell ref="E97:I97"/>
    <mergeCell ref="E102:I102"/>
    <mergeCell ref="E101:I101"/>
    <mergeCell ref="E98:I98"/>
    <mergeCell ref="E99:I99"/>
    <mergeCell ref="I92:AF92"/>
    <mergeCell ref="J96:AF96"/>
    <mergeCell ref="J104:AF104"/>
    <mergeCell ref="J95:AF95"/>
    <mergeCell ref="J103:AF103"/>
    <mergeCell ref="K100:AF100"/>
    <mergeCell ref="K98:AF98"/>
    <mergeCell ref="K101:AF101"/>
    <mergeCell ref="K102:AF102"/>
    <mergeCell ref="K99:AF99"/>
    <mergeCell ref="K97:AF97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8:AM98"/>
    <mergeCell ref="AG92:AM92"/>
    <mergeCell ref="AG97:AM97"/>
    <mergeCell ref="AG101:AM101"/>
    <mergeCell ref="AG95:AM95"/>
    <mergeCell ref="AG102:AM102"/>
    <mergeCell ref="AG100:AM100"/>
    <mergeCell ref="AG96:AM96"/>
    <mergeCell ref="AG103:AM103"/>
    <mergeCell ref="AG99:AM99"/>
    <mergeCell ref="AG104:AM104"/>
    <mergeCell ref="AM89:AP89"/>
    <mergeCell ref="AM87:AN87"/>
    <mergeCell ref="AM90:AP90"/>
    <mergeCell ref="AN104:AP104"/>
    <mergeCell ref="AN102:AP102"/>
    <mergeCell ref="AN103:AP103"/>
    <mergeCell ref="AN101:AP101"/>
    <mergeCell ref="AN100:AP100"/>
    <mergeCell ref="AN95:AP95"/>
    <mergeCell ref="AN99:AP99"/>
    <mergeCell ref="AN96:AP96"/>
    <mergeCell ref="AN97:AP97"/>
    <mergeCell ref="AN92:AP92"/>
    <mergeCell ref="AN98:AP98"/>
    <mergeCell ref="AS89:AT91"/>
    <mergeCell ref="AN94:AP94"/>
  </mergeCells>
  <hyperlinks>
    <hyperlink ref="A95" location="'00 - VRN a ostatní náklady'!C2" display="/"/>
    <hyperlink ref="A97" location="'01.1 - Hrubá stavba - sta...'!C2" display="/"/>
    <hyperlink ref="A98" location="'01.2 - Kompletace - stave...'!C2" display="/"/>
    <hyperlink ref="A99" location="'01.3 - Zdravotechnika'!C2" display="/"/>
    <hyperlink ref="A100" location="'01.4 - Vytápění'!C2" display="/"/>
    <hyperlink ref="A101" location="'01.5 - Vzduchotechnika'!C2" display="/"/>
    <hyperlink ref="A102" location="'01.6 - Elektroinstalace'!C2" display="/"/>
    <hyperlink ref="A103" location="'02 - Zpevněné plochy'!C2" display="/"/>
    <hyperlink ref="A104" location="'03 - Přípojk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1648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21</v>
      </c>
      <c r="E12" s="39"/>
      <c r="F12" s="142" t="s">
        <v>22</v>
      </c>
      <c r="G12" s="39"/>
      <c r="H12" s="39"/>
      <c r="I12" s="151" t="s">
        <v>23</v>
      </c>
      <c r="J12" s="154" t="str">
        <f>'Rekapitulace stavby'!AN8</f>
        <v>18.2.2021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25</v>
      </c>
      <c r="E14" s="39"/>
      <c r="F14" s="39"/>
      <c r="G14" s="39"/>
      <c r="H14" s="39"/>
      <c r="I14" s="151" t="s">
        <v>26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27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26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1" t="s">
        <v>27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31</v>
      </c>
      <c r="E23" s="39"/>
      <c r="F23" s="39"/>
      <c r="G23" s="39"/>
      <c r="H23" s="39"/>
      <c r="I23" s="151" t="s">
        <v>26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34</v>
      </c>
      <c r="E30" s="39"/>
      <c r="F30" s="39"/>
      <c r="G30" s="39"/>
      <c r="H30" s="39"/>
      <c r="I30" s="39"/>
      <c r="J30" s="161">
        <f>ROUND(J120, 1)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36</v>
      </c>
      <c r="G32" s="39"/>
      <c r="H32" s="39"/>
      <c r="I32" s="162" t="s">
        <v>35</v>
      </c>
      <c r="J32" s="162" t="s">
        <v>37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38</v>
      </c>
      <c r="E33" s="151" t="s">
        <v>39</v>
      </c>
      <c r="F33" s="164">
        <f>ROUND((SUM(BE120:BE131)),  1)</f>
        <v>0</v>
      </c>
      <c r="G33" s="39"/>
      <c r="H33" s="39"/>
      <c r="I33" s="165">
        <v>0.20999999999999999</v>
      </c>
      <c r="J33" s="164">
        <f>ROUND(((SUM(BE120:BE131))*I33),  1)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40</v>
      </c>
      <c r="F34" s="164">
        <f>ROUND((SUM(BF120:BF131)),  1)</f>
        <v>0</v>
      </c>
      <c r="G34" s="39"/>
      <c r="H34" s="39"/>
      <c r="I34" s="165">
        <v>0.14999999999999999</v>
      </c>
      <c r="J34" s="164">
        <f>ROUND(((SUM(BF120:BF131))*I34),  1)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41</v>
      </c>
      <c r="F35" s="164">
        <f>ROUND((SUM(BG120:BG131)),  1)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42</v>
      </c>
      <c r="F36" s="164">
        <f>ROUND((SUM(BH120:BH131)),  1)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43</v>
      </c>
      <c r="F37" s="164">
        <f>ROUND((SUM(BI120:BI131)),  1)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44</v>
      </c>
      <c r="E39" s="168"/>
      <c r="F39" s="168"/>
      <c r="G39" s="169" t="s">
        <v>45</v>
      </c>
      <c r="H39" s="170" t="s">
        <v>46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03 - Přípojky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 </v>
      </c>
      <c r="G89" s="41"/>
      <c r="H89" s="41"/>
      <c r="I89" s="33" t="s">
        <v>23</v>
      </c>
      <c r="J89" s="80" t="str">
        <f>IF(J12="","",J12)</f>
        <v>18.2.2021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85" t="s">
        <v>117</v>
      </c>
      <c r="D94" s="186"/>
      <c r="E94" s="186"/>
      <c r="F94" s="186"/>
      <c r="G94" s="186"/>
      <c r="H94" s="186"/>
      <c r="I94" s="186"/>
      <c r="J94" s="187" t="s">
        <v>118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88" t="s">
        <v>119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hidden="1" s="9" customFormat="1" ht="24.96" customHeight="1">
      <c r="A97" s="9"/>
      <c r="B97" s="189"/>
      <c r="C97" s="190"/>
      <c r="D97" s="191" t="s">
        <v>1649</v>
      </c>
      <c r="E97" s="192"/>
      <c r="F97" s="192"/>
      <c r="G97" s="192"/>
      <c r="H97" s="192"/>
      <c r="I97" s="192"/>
      <c r="J97" s="193">
        <f>J121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9" customFormat="1" ht="24.96" customHeight="1">
      <c r="A98" s="9"/>
      <c r="B98" s="189"/>
      <c r="C98" s="190"/>
      <c r="D98" s="191" t="s">
        <v>1650</v>
      </c>
      <c r="E98" s="192"/>
      <c r="F98" s="192"/>
      <c r="G98" s="192"/>
      <c r="H98" s="192"/>
      <c r="I98" s="192"/>
      <c r="J98" s="193">
        <f>J124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hidden="1" s="9" customFormat="1" ht="24.96" customHeight="1">
      <c r="A99" s="9"/>
      <c r="B99" s="189"/>
      <c r="C99" s="190"/>
      <c r="D99" s="191" t="s">
        <v>1651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9" customFormat="1" ht="24.96" customHeight="1">
      <c r="A100" s="9"/>
      <c r="B100" s="189"/>
      <c r="C100" s="190"/>
      <c r="D100" s="191" t="s">
        <v>1652</v>
      </c>
      <c r="E100" s="192"/>
      <c r="F100" s="192"/>
      <c r="G100" s="192"/>
      <c r="H100" s="192"/>
      <c r="I100" s="192"/>
      <c r="J100" s="193">
        <f>J130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idden="1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idden="1"/>
    <row r="104" hidden="1"/>
    <row r="105" hidden="1"/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123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Pasivní rodinný dům Babice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114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77" t="str">
        <f>E9</f>
        <v>03 - Přípojky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21</v>
      </c>
      <c r="D114" s="41"/>
      <c r="E114" s="41"/>
      <c r="F114" s="28" t="str">
        <f>F12</f>
        <v xml:space="preserve"> </v>
      </c>
      <c r="G114" s="41"/>
      <c r="H114" s="41"/>
      <c r="I114" s="33" t="s">
        <v>23</v>
      </c>
      <c r="J114" s="80" t="str">
        <f>IF(J12="","",J12)</f>
        <v>18.2.2021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15" customHeight="1">
      <c r="A116" s="39"/>
      <c r="B116" s="40"/>
      <c r="C116" s="33" t="s">
        <v>25</v>
      </c>
      <c r="D116" s="41"/>
      <c r="E116" s="41"/>
      <c r="F116" s="28" t="str">
        <f>E15</f>
        <v xml:space="preserve"> </v>
      </c>
      <c r="G116" s="41"/>
      <c r="H116" s="41"/>
      <c r="I116" s="33" t="s">
        <v>30</v>
      </c>
      <c r="J116" s="37" t="str">
        <f>E21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31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0.32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1" customFormat="1" ht="29.28" customHeight="1">
      <c r="A119" s="200"/>
      <c r="B119" s="201"/>
      <c r="C119" s="202" t="s">
        <v>124</v>
      </c>
      <c r="D119" s="203" t="s">
        <v>59</v>
      </c>
      <c r="E119" s="203" t="s">
        <v>55</v>
      </c>
      <c r="F119" s="203" t="s">
        <v>56</v>
      </c>
      <c r="G119" s="203" t="s">
        <v>125</v>
      </c>
      <c r="H119" s="203" t="s">
        <v>126</v>
      </c>
      <c r="I119" s="203" t="s">
        <v>127</v>
      </c>
      <c r="J119" s="204" t="s">
        <v>118</v>
      </c>
      <c r="K119" s="205" t="s">
        <v>128</v>
      </c>
      <c r="L119" s="206"/>
      <c r="M119" s="101" t="s">
        <v>1</v>
      </c>
      <c r="N119" s="102" t="s">
        <v>38</v>
      </c>
      <c r="O119" s="102" t="s">
        <v>129</v>
      </c>
      <c r="P119" s="102" t="s">
        <v>130</v>
      </c>
      <c r="Q119" s="102" t="s">
        <v>131</v>
      </c>
      <c r="R119" s="102" t="s">
        <v>132</v>
      </c>
      <c r="S119" s="102" t="s">
        <v>133</v>
      </c>
      <c r="T119" s="103" t="s">
        <v>134</v>
      </c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="2" customFormat="1" ht="22.8" customHeight="1">
      <c r="A120" s="39"/>
      <c r="B120" s="40"/>
      <c r="C120" s="108" t="s">
        <v>135</v>
      </c>
      <c r="D120" s="41"/>
      <c r="E120" s="41"/>
      <c r="F120" s="41"/>
      <c r="G120" s="41"/>
      <c r="H120" s="41"/>
      <c r="I120" s="41"/>
      <c r="J120" s="207">
        <f>BK120</f>
        <v>0</v>
      </c>
      <c r="K120" s="41"/>
      <c r="L120" s="45"/>
      <c r="M120" s="104"/>
      <c r="N120" s="208"/>
      <c r="O120" s="105"/>
      <c r="P120" s="209">
        <f>P121+P124+P126+P130</f>
        <v>0</v>
      </c>
      <c r="Q120" s="105"/>
      <c r="R120" s="209">
        <f>R121+R124+R126+R130</f>
        <v>0</v>
      </c>
      <c r="S120" s="105"/>
      <c r="T120" s="210">
        <f>T121+T124+T126+T130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73</v>
      </c>
      <c r="AU120" s="18" t="s">
        <v>120</v>
      </c>
      <c r="BK120" s="211">
        <f>BK121+BK124+BK126+BK130</f>
        <v>0</v>
      </c>
    </row>
    <row r="121" s="12" customFormat="1" ht="25.92" customHeight="1">
      <c r="A121" s="12"/>
      <c r="B121" s="212"/>
      <c r="C121" s="213"/>
      <c r="D121" s="214" t="s">
        <v>73</v>
      </c>
      <c r="E121" s="215" t="s">
        <v>85</v>
      </c>
      <c r="F121" s="215" t="s">
        <v>1653</v>
      </c>
      <c r="G121" s="213"/>
      <c r="H121" s="213"/>
      <c r="I121" s="216"/>
      <c r="J121" s="217">
        <f>BK121</f>
        <v>0</v>
      </c>
      <c r="K121" s="213"/>
      <c r="L121" s="218"/>
      <c r="M121" s="219"/>
      <c r="N121" s="220"/>
      <c r="O121" s="220"/>
      <c r="P121" s="221">
        <f>SUM(P122:P123)</f>
        <v>0</v>
      </c>
      <c r="Q121" s="220"/>
      <c r="R121" s="221">
        <f>SUM(R122:R123)</f>
        <v>0</v>
      </c>
      <c r="S121" s="220"/>
      <c r="T121" s="222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3" t="s">
        <v>82</v>
      </c>
      <c r="AT121" s="224" t="s">
        <v>73</v>
      </c>
      <c r="AU121" s="224" t="s">
        <v>74</v>
      </c>
      <c r="AY121" s="223" t="s">
        <v>139</v>
      </c>
      <c r="BK121" s="225">
        <f>SUM(BK122:BK123)</f>
        <v>0</v>
      </c>
    </row>
    <row r="122" s="2" customFormat="1" ht="14.4" customHeight="1">
      <c r="A122" s="39"/>
      <c r="B122" s="40"/>
      <c r="C122" s="228" t="s">
        <v>82</v>
      </c>
      <c r="D122" s="228" t="s">
        <v>142</v>
      </c>
      <c r="E122" s="229" t="s">
        <v>88</v>
      </c>
      <c r="F122" s="230" t="s">
        <v>1654</v>
      </c>
      <c r="G122" s="231" t="s">
        <v>324</v>
      </c>
      <c r="H122" s="232">
        <v>20</v>
      </c>
      <c r="I122" s="233"/>
      <c r="J122" s="234">
        <f>ROUND(I122*H122,1)</f>
        <v>0</v>
      </c>
      <c r="K122" s="235"/>
      <c r="L122" s="45"/>
      <c r="M122" s="236" t="s">
        <v>1</v>
      </c>
      <c r="N122" s="237" t="s">
        <v>39</v>
      </c>
      <c r="O122" s="92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146</v>
      </c>
      <c r="AT122" s="240" t="s">
        <v>142</v>
      </c>
      <c r="AU122" s="240" t="s">
        <v>82</v>
      </c>
      <c r="AY122" s="18" t="s">
        <v>139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82</v>
      </c>
      <c r="BK122" s="241">
        <f>ROUND(I122*H122,1)</f>
        <v>0</v>
      </c>
      <c r="BL122" s="18" t="s">
        <v>146</v>
      </c>
      <c r="BM122" s="240" t="s">
        <v>1655</v>
      </c>
    </row>
    <row r="123" s="2" customFormat="1" ht="14.4" customHeight="1">
      <c r="A123" s="39"/>
      <c r="B123" s="40"/>
      <c r="C123" s="228" t="s">
        <v>84</v>
      </c>
      <c r="D123" s="228" t="s">
        <v>142</v>
      </c>
      <c r="E123" s="229" t="s">
        <v>92</v>
      </c>
      <c r="F123" s="230" t="s">
        <v>1656</v>
      </c>
      <c r="G123" s="231" t="s">
        <v>1352</v>
      </c>
      <c r="H123" s="232">
        <v>1</v>
      </c>
      <c r="I123" s="233"/>
      <c r="J123" s="234">
        <f>ROUND(I123*H123,1)</f>
        <v>0</v>
      </c>
      <c r="K123" s="235"/>
      <c r="L123" s="45"/>
      <c r="M123" s="236" t="s">
        <v>1</v>
      </c>
      <c r="N123" s="237" t="s">
        <v>39</v>
      </c>
      <c r="O123" s="92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0" t="s">
        <v>146</v>
      </c>
      <c r="AT123" s="240" t="s">
        <v>142</v>
      </c>
      <c r="AU123" s="240" t="s">
        <v>82</v>
      </c>
      <c r="AY123" s="18" t="s">
        <v>139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82</v>
      </c>
      <c r="BK123" s="241">
        <f>ROUND(I123*H123,1)</f>
        <v>0</v>
      </c>
      <c r="BL123" s="18" t="s">
        <v>146</v>
      </c>
      <c r="BM123" s="240" t="s">
        <v>1657</v>
      </c>
    </row>
    <row r="124" s="12" customFormat="1" ht="25.92" customHeight="1">
      <c r="A124" s="12"/>
      <c r="B124" s="212"/>
      <c r="C124" s="213"/>
      <c r="D124" s="214" t="s">
        <v>73</v>
      </c>
      <c r="E124" s="215" t="s">
        <v>107</v>
      </c>
      <c r="F124" s="215" t="s">
        <v>1658</v>
      </c>
      <c r="G124" s="213"/>
      <c r="H124" s="213"/>
      <c r="I124" s="216"/>
      <c r="J124" s="217">
        <f>BK124</f>
        <v>0</v>
      </c>
      <c r="K124" s="213"/>
      <c r="L124" s="218"/>
      <c r="M124" s="219"/>
      <c r="N124" s="220"/>
      <c r="O124" s="220"/>
      <c r="P124" s="221">
        <f>P125</f>
        <v>0</v>
      </c>
      <c r="Q124" s="220"/>
      <c r="R124" s="221">
        <f>R125</f>
        <v>0</v>
      </c>
      <c r="S124" s="220"/>
      <c r="T124" s="22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82</v>
      </c>
      <c r="AT124" s="224" t="s">
        <v>73</v>
      </c>
      <c r="AU124" s="224" t="s">
        <v>74</v>
      </c>
      <c r="AY124" s="223" t="s">
        <v>139</v>
      </c>
      <c r="BK124" s="225">
        <f>BK125</f>
        <v>0</v>
      </c>
    </row>
    <row r="125" s="2" customFormat="1" ht="14.4" customHeight="1">
      <c r="A125" s="39"/>
      <c r="B125" s="40"/>
      <c r="C125" s="228" t="s">
        <v>178</v>
      </c>
      <c r="D125" s="228" t="s">
        <v>142</v>
      </c>
      <c r="E125" s="229" t="s">
        <v>1659</v>
      </c>
      <c r="F125" s="230" t="s">
        <v>1660</v>
      </c>
      <c r="G125" s="231" t="s">
        <v>324</v>
      </c>
      <c r="H125" s="232">
        <v>9</v>
      </c>
      <c r="I125" s="233"/>
      <c r="J125" s="234">
        <f>ROUND(I125*H125,1)</f>
        <v>0</v>
      </c>
      <c r="K125" s="235"/>
      <c r="L125" s="45"/>
      <c r="M125" s="236" t="s">
        <v>1</v>
      </c>
      <c r="N125" s="237" t="s">
        <v>39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146</v>
      </c>
      <c r="AT125" s="240" t="s">
        <v>142</v>
      </c>
      <c r="AU125" s="240" t="s">
        <v>82</v>
      </c>
      <c r="AY125" s="18" t="s">
        <v>139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82</v>
      </c>
      <c r="BK125" s="241">
        <f>ROUND(I125*H125,1)</f>
        <v>0</v>
      </c>
      <c r="BL125" s="18" t="s">
        <v>146</v>
      </c>
      <c r="BM125" s="240" t="s">
        <v>1661</v>
      </c>
    </row>
    <row r="126" s="12" customFormat="1" ht="25.92" customHeight="1">
      <c r="A126" s="12"/>
      <c r="B126" s="212"/>
      <c r="C126" s="213"/>
      <c r="D126" s="214" t="s">
        <v>73</v>
      </c>
      <c r="E126" s="215" t="s">
        <v>110</v>
      </c>
      <c r="F126" s="215" t="s">
        <v>1662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SUM(P127:P129)</f>
        <v>0</v>
      </c>
      <c r="Q126" s="220"/>
      <c r="R126" s="221">
        <f>SUM(R127:R129)</f>
        <v>0</v>
      </c>
      <c r="S126" s="220"/>
      <c r="T126" s="222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82</v>
      </c>
      <c r="AT126" s="224" t="s">
        <v>73</v>
      </c>
      <c r="AU126" s="224" t="s">
        <v>74</v>
      </c>
      <c r="AY126" s="223" t="s">
        <v>139</v>
      </c>
      <c r="BK126" s="225">
        <f>SUM(BK127:BK129)</f>
        <v>0</v>
      </c>
    </row>
    <row r="127" s="2" customFormat="1" ht="14.4" customHeight="1">
      <c r="A127" s="39"/>
      <c r="B127" s="40"/>
      <c r="C127" s="228" t="s">
        <v>146</v>
      </c>
      <c r="D127" s="228" t="s">
        <v>142</v>
      </c>
      <c r="E127" s="229" t="s">
        <v>1663</v>
      </c>
      <c r="F127" s="230" t="s">
        <v>1664</v>
      </c>
      <c r="G127" s="231" t="s">
        <v>324</v>
      </c>
      <c r="H127" s="232">
        <v>15</v>
      </c>
      <c r="I127" s="233"/>
      <c r="J127" s="234">
        <f>ROUND(I127*H127,1)</f>
        <v>0</v>
      </c>
      <c r="K127" s="235"/>
      <c r="L127" s="45"/>
      <c r="M127" s="236" t="s">
        <v>1</v>
      </c>
      <c r="N127" s="237" t="s">
        <v>39</v>
      </c>
      <c r="O127" s="92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0" t="s">
        <v>146</v>
      </c>
      <c r="AT127" s="240" t="s">
        <v>142</v>
      </c>
      <c r="AU127" s="240" t="s">
        <v>82</v>
      </c>
      <c r="AY127" s="18" t="s">
        <v>139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82</v>
      </c>
      <c r="BK127" s="241">
        <f>ROUND(I127*H127,1)</f>
        <v>0</v>
      </c>
      <c r="BL127" s="18" t="s">
        <v>146</v>
      </c>
      <c r="BM127" s="240" t="s">
        <v>1665</v>
      </c>
    </row>
    <row r="128" s="2" customFormat="1" ht="14.4" customHeight="1">
      <c r="A128" s="39"/>
      <c r="B128" s="40"/>
      <c r="C128" s="228" t="s">
        <v>138</v>
      </c>
      <c r="D128" s="228" t="s">
        <v>142</v>
      </c>
      <c r="E128" s="229" t="s">
        <v>1666</v>
      </c>
      <c r="F128" s="230" t="s">
        <v>1667</v>
      </c>
      <c r="G128" s="231" t="s">
        <v>1352</v>
      </c>
      <c r="H128" s="232">
        <v>1</v>
      </c>
      <c r="I128" s="233"/>
      <c r="J128" s="234">
        <f>ROUND(I128*H128,1)</f>
        <v>0</v>
      </c>
      <c r="K128" s="235"/>
      <c r="L128" s="45"/>
      <c r="M128" s="236" t="s">
        <v>1</v>
      </c>
      <c r="N128" s="237" t="s">
        <v>39</v>
      </c>
      <c r="O128" s="92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0" t="s">
        <v>146</v>
      </c>
      <c r="AT128" s="240" t="s">
        <v>142</v>
      </c>
      <c r="AU128" s="240" t="s">
        <v>82</v>
      </c>
      <c r="AY128" s="18" t="s">
        <v>139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82</v>
      </c>
      <c r="BK128" s="241">
        <f>ROUND(I128*H128,1)</f>
        <v>0</v>
      </c>
      <c r="BL128" s="18" t="s">
        <v>146</v>
      </c>
      <c r="BM128" s="240" t="s">
        <v>1668</v>
      </c>
    </row>
    <row r="129" s="2" customFormat="1" ht="14.4" customHeight="1">
      <c r="A129" s="39"/>
      <c r="B129" s="40"/>
      <c r="C129" s="228" t="s">
        <v>182</v>
      </c>
      <c r="D129" s="228" t="s">
        <v>142</v>
      </c>
      <c r="E129" s="229" t="s">
        <v>1669</v>
      </c>
      <c r="F129" s="230" t="s">
        <v>1670</v>
      </c>
      <c r="G129" s="231" t="s">
        <v>1352</v>
      </c>
      <c r="H129" s="232">
        <v>1</v>
      </c>
      <c r="I129" s="233"/>
      <c r="J129" s="234">
        <f>ROUND(I129*H129,1)</f>
        <v>0</v>
      </c>
      <c r="K129" s="235"/>
      <c r="L129" s="45"/>
      <c r="M129" s="236" t="s">
        <v>1</v>
      </c>
      <c r="N129" s="237" t="s">
        <v>39</v>
      </c>
      <c r="O129" s="92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0" t="s">
        <v>146</v>
      </c>
      <c r="AT129" s="240" t="s">
        <v>142</v>
      </c>
      <c r="AU129" s="240" t="s">
        <v>82</v>
      </c>
      <c r="AY129" s="18" t="s">
        <v>139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82</v>
      </c>
      <c r="BK129" s="241">
        <f>ROUND(I129*H129,1)</f>
        <v>0</v>
      </c>
      <c r="BL129" s="18" t="s">
        <v>146</v>
      </c>
      <c r="BM129" s="240" t="s">
        <v>1671</v>
      </c>
    </row>
    <row r="130" s="12" customFormat="1" ht="25.92" customHeight="1">
      <c r="A130" s="12"/>
      <c r="B130" s="212"/>
      <c r="C130" s="213"/>
      <c r="D130" s="214" t="s">
        <v>73</v>
      </c>
      <c r="E130" s="215" t="s">
        <v>1672</v>
      </c>
      <c r="F130" s="215" t="s">
        <v>1673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</f>
        <v>0</v>
      </c>
      <c r="Q130" s="220"/>
      <c r="R130" s="221">
        <f>R131</f>
        <v>0</v>
      </c>
      <c r="S130" s="220"/>
      <c r="T130" s="222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178</v>
      </c>
      <c r="AT130" s="224" t="s">
        <v>73</v>
      </c>
      <c r="AU130" s="224" t="s">
        <v>74</v>
      </c>
      <c r="AY130" s="223" t="s">
        <v>139</v>
      </c>
      <c r="BK130" s="225">
        <f>BK131</f>
        <v>0</v>
      </c>
    </row>
    <row r="131" s="2" customFormat="1" ht="14.4" customHeight="1">
      <c r="A131" s="39"/>
      <c r="B131" s="40"/>
      <c r="C131" s="228" t="s">
        <v>211</v>
      </c>
      <c r="D131" s="228" t="s">
        <v>142</v>
      </c>
      <c r="E131" s="229" t="s">
        <v>1674</v>
      </c>
      <c r="F131" s="230" t="s">
        <v>1675</v>
      </c>
      <c r="G131" s="231" t="s">
        <v>324</v>
      </c>
      <c r="H131" s="232">
        <v>15</v>
      </c>
      <c r="I131" s="233"/>
      <c r="J131" s="234">
        <f>ROUND(I131*H131,1)</f>
        <v>0</v>
      </c>
      <c r="K131" s="235"/>
      <c r="L131" s="45"/>
      <c r="M131" s="242" t="s">
        <v>1</v>
      </c>
      <c r="N131" s="243" t="s">
        <v>39</v>
      </c>
      <c r="O131" s="244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0" t="s">
        <v>361</v>
      </c>
      <c r="AT131" s="240" t="s">
        <v>142</v>
      </c>
      <c r="AU131" s="240" t="s">
        <v>82</v>
      </c>
      <c r="AY131" s="18" t="s">
        <v>139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82</v>
      </c>
      <c r="BK131" s="241">
        <f>ROUND(I131*H131,1)</f>
        <v>0</v>
      </c>
      <c r="BL131" s="18" t="s">
        <v>361</v>
      </c>
      <c r="BM131" s="240" t="s">
        <v>1676</v>
      </c>
    </row>
    <row r="132" s="2" customFormat="1" ht="6.96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sheet="1" autoFilter="0" formatColumns="0" formatRows="0" objects="1" scenarios="1" spinCount="100000" saltValue="+NpkG68T0hDXbzSMO6VkEg/QX8TobAHWIO6CKqo3EfCuoQp6M+N83YHzjAdKTshYW+cMXyEmCWPSrgO/HIHspg==" hashValue="HsHJrjD35vYN6qgHUhAtIoKQ5VGGFhKBlrTC83XPUpsnGQMXuEyh96FEZK2Q0dheF5yPBv/1nLCWIiHJ5CuHMQ==" algorithmName="SHA-512" password="CC35"/>
  <autoFilter ref="C119:K13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115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21</v>
      </c>
      <c r="E12" s="39"/>
      <c r="F12" s="142" t="s">
        <v>22</v>
      </c>
      <c r="G12" s="39"/>
      <c r="H12" s="39"/>
      <c r="I12" s="151" t="s">
        <v>23</v>
      </c>
      <c r="J12" s="154" t="str">
        <f>'Rekapitulace stavby'!AN8</f>
        <v>18.2.2021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25</v>
      </c>
      <c r="E14" s="39"/>
      <c r="F14" s="39"/>
      <c r="G14" s="39"/>
      <c r="H14" s="39"/>
      <c r="I14" s="151" t="s">
        <v>26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27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26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1" t="s">
        <v>27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31</v>
      </c>
      <c r="E23" s="39"/>
      <c r="F23" s="39"/>
      <c r="G23" s="39"/>
      <c r="H23" s="39"/>
      <c r="I23" s="151" t="s">
        <v>26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34</v>
      </c>
      <c r="E30" s="39"/>
      <c r="F30" s="39"/>
      <c r="G30" s="39"/>
      <c r="H30" s="39"/>
      <c r="I30" s="39"/>
      <c r="J30" s="161">
        <f>ROUND(J118, 1)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36</v>
      </c>
      <c r="G32" s="39"/>
      <c r="H32" s="39"/>
      <c r="I32" s="162" t="s">
        <v>35</v>
      </c>
      <c r="J32" s="162" t="s">
        <v>37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38</v>
      </c>
      <c r="E33" s="151" t="s">
        <v>39</v>
      </c>
      <c r="F33" s="164">
        <f>ROUND((SUM(BE118:BE122)),  1)</f>
        <v>0</v>
      </c>
      <c r="G33" s="39"/>
      <c r="H33" s="39"/>
      <c r="I33" s="165">
        <v>0.20999999999999999</v>
      </c>
      <c r="J33" s="164">
        <f>ROUND(((SUM(BE118:BE122))*I33),  1)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40</v>
      </c>
      <c r="F34" s="164">
        <f>ROUND((SUM(BF118:BF122)),  1)</f>
        <v>0</v>
      </c>
      <c r="G34" s="39"/>
      <c r="H34" s="39"/>
      <c r="I34" s="165">
        <v>0.14999999999999999</v>
      </c>
      <c r="J34" s="164">
        <f>ROUND(((SUM(BF118:BF122))*I34),  1)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41</v>
      </c>
      <c r="F35" s="164">
        <f>ROUND((SUM(BG118:BG122)),  1)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42</v>
      </c>
      <c r="F36" s="164">
        <f>ROUND((SUM(BH118:BH122)),  1)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43</v>
      </c>
      <c r="F37" s="164">
        <f>ROUND((SUM(BI118:BI122)),  1)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44</v>
      </c>
      <c r="E39" s="168"/>
      <c r="F39" s="168"/>
      <c r="G39" s="169" t="s">
        <v>45</v>
      </c>
      <c r="H39" s="170" t="s">
        <v>46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00 - VRN a ostatní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 </v>
      </c>
      <c r="G89" s="41"/>
      <c r="H89" s="41"/>
      <c r="I89" s="33" t="s">
        <v>23</v>
      </c>
      <c r="J89" s="80" t="str">
        <f>IF(J12="","",J12)</f>
        <v>18.2.2021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85" t="s">
        <v>117</v>
      </c>
      <c r="D94" s="186"/>
      <c r="E94" s="186"/>
      <c r="F94" s="186"/>
      <c r="G94" s="186"/>
      <c r="H94" s="186"/>
      <c r="I94" s="186"/>
      <c r="J94" s="187" t="s">
        <v>118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88" t="s">
        <v>119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hidden="1" s="9" customFormat="1" ht="24.96" customHeight="1">
      <c r="A97" s="9"/>
      <c r="B97" s="189"/>
      <c r="C97" s="190"/>
      <c r="D97" s="191" t="s">
        <v>121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5"/>
      <c r="C98" s="134"/>
      <c r="D98" s="196" t="s">
        <v>122</v>
      </c>
      <c r="E98" s="197"/>
      <c r="F98" s="197"/>
      <c r="G98" s="197"/>
      <c r="H98" s="197"/>
      <c r="I98" s="197"/>
      <c r="J98" s="198">
        <f>J120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2" customFormat="1" ht="21.84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6.96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hidden="1"/>
    <row r="102" hidden="1"/>
    <row r="103" hidden="1"/>
    <row r="104" s="2" customFormat="1" ht="6.96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24.96" customHeight="1">
      <c r="A105" s="39"/>
      <c r="B105" s="40"/>
      <c r="C105" s="24" t="s">
        <v>123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12" customHeight="1">
      <c r="A107" s="39"/>
      <c r="B107" s="40"/>
      <c r="C107" s="33" t="s">
        <v>17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6.5" customHeight="1">
      <c r="A108" s="39"/>
      <c r="B108" s="40"/>
      <c r="C108" s="41"/>
      <c r="D108" s="41"/>
      <c r="E108" s="184" t="str">
        <f>E7</f>
        <v>Pasivní rodinný dům Babice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114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77" t="str">
        <f>E9</f>
        <v>00 - VRN a ostatní náklady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21</v>
      </c>
      <c r="D112" s="41"/>
      <c r="E112" s="41"/>
      <c r="F112" s="28" t="str">
        <f>F12</f>
        <v xml:space="preserve"> </v>
      </c>
      <c r="G112" s="41"/>
      <c r="H112" s="41"/>
      <c r="I112" s="33" t="s">
        <v>23</v>
      </c>
      <c r="J112" s="80" t="str">
        <f>IF(J12="","",J12)</f>
        <v>18.2.2021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5.15" customHeight="1">
      <c r="A114" s="39"/>
      <c r="B114" s="40"/>
      <c r="C114" s="33" t="s">
        <v>25</v>
      </c>
      <c r="D114" s="41"/>
      <c r="E114" s="41"/>
      <c r="F114" s="28" t="str">
        <f>E15</f>
        <v xml:space="preserve"> </v>
      </c>
      <c r="G114" s="41"/>
      <c r="H114" s="41"/>
      <c r="I114" s="33" t="s">
        <v>30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31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0.32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11" customFormat="1" ht="29.28" customHeight="1">
      <c r="A117" s="200"/>
      <c r="B117" s="201"/>
      <c r="C117" s="202" t="s">
        <v>124</v>
      </c>
      <c r="D117" s="203" t="s">
        <v>59</v>
      </c>
      <c r="E117" s="203" t="s">
        <v>55</v>
      </c>
      <c r="F117" s="203" t="s">
        <v>56</v>
      </c>
      <c r="G117" s="203" t="s">
        <v>125</v>
      </c>
      <c r="H117" s="203" t="s">
        <v>126</v>
      </c>
      <c r="I117" s="203" t="s">
        <v>127</v>
      </c>
      <c r="J117" s="204" t="s">
        <v>118</v>
      </c>
      <c r="K117" s="205" t="s">
        <v>128</v>
      </c>
      <c r="L117" s="206"/>
      <c r="M117" s="101" t="s">
        <v>1</v>
      </c>
      <c r="N117" s="102" t="s">
        <v>38</v>
      </c>
      <c r="O117" s="102" t="s">
        <v>129</v>
      </c>
      <c r="P117" s="102" t="s">
        <v>130</v>
      </c>
      <c r="Q117" s="102" t="s">
        <v>131</v>
      </c>
      <c r="R117" s="102" t="s">
        <v>132</v>
      </c>
      <c r="S117" s="102" t="s">
        <v>133</v>
      </c>
      <c r="T117" s="103" t="s">
        <v>134</v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="2" customFormat="1" ht="22.8" customHeight="1">
      <c r="A118" s="39"/>
      <c r="B118" s="40"/>
      <c r="C118" s="108" t="s">
        <v>135</v>
      </c>
      <c r="D118" s="41"/>
      <c r="E118" s="41"/>
      <c r="F118" s="41"/>
      <c r="G118" s="41"/>
      <c r="H118" s="41"/>
      <c r="I118" s="41"/>
      <c r="J118" s="207">
        <f>BK118</f>
        <v>0</v>
      </c>
      <c r="K118" s="41"/>
      <c r="L118" s="45"/>
      <c r="M118" s="104"/>
      <c r="N118" s="208"/>
      <c r="O118" s="105"/>
      <c r="P118" s="209">
        <f>P119</f>
        <v>0</v>
      </c>
      <c r="Q118" s="105"/>
      <c r="R118" s="209">
        <f>R119</f>
        <v>0</v>
      </c>
      <c r="S118" s="105"/>
      <c r="T118" s="210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73</v>
      </c>
      <c r="AU118" s="18" t="s">
        <v>120</v>
      </c>
      <c r="BK118" s="211">
        <f>BK119</f>
        <v>0</v>
      </c>
    </row>
    <row r="119" s="12" customFormat="1" ht="25.92" customHeight="1">
      <c r="A119" s="12"/>
      <c r="B119" s="212"/>
      <c r="C119" s="213"/>
      <c r="D119" s="214" t="s">
        <v>73</v>
      </c>
      <c r="E119" s="215" t="s">
        <v>136</v>
      </c>
      <c r="F119" s="215" t="s">
        <v>137</v>
      </c>
      <c r="G119" s="213"/>
      <c r="H119" s="213"/>
      <c r="I119" s="216"/>
      <c r="J119" s="217">
        <f>BK119</f>
        <v>0</v>
      </c>
      <c r="K119" s="213"/>
      <c r="L119" s="218"/>
      <c r="M119" s="219"/>
      <c r="N119" s="220"/>
      <c r="O119" s="220"/>
      <c r="P119" s="221">
        <f>P120</f>
        <v>0</v>
      </c>
      <c r="Q119" s="220"/>
      <c r="R119" s="221">
        <f>R120</f>
        <v>0</v>
      </c>
      <c r="S119" s="220"/>
      <c r="T119" s="22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138</v>
      </c>
      <c r="AT119" s="224" t="s">
        <v>73</v>
      </c>
      <c r="AU119" s="224" t="s">
        <v>74</v>
      </c>
      <c r="AY119" s="223" t="s">
        <v>139</v>
      </c>
      <c r="BK119" s="225">
        <f>BK120</f>
        <v>0</v>
      </c>
    </row>
    <row r="120" s="12" customFormat="1" ht="22.8" customHeight="1">
      <c r="A120" s="12"/>
      <c r="B120" s="212"/>
      <c r="C120" s="213"/>
      <c r="D120" s="214" t="s">
        <v>73</v>
      </c>
      <c r="E120" s="226" t="s">
        <v>140</v>
      </c>
      <c r="F120" s="226" t="s">
        <v>141</v>
      </c>
      <c r="G120" s="213"/>
      <c r="H120" s="213"/>
      <c r="I120" s="216"/>
      <c r="J120" s="227">
        <f>BK120</f>
        <v>0</v>
      </c>
      <c r="K120" s="213"/>
      <c r="L120" s="218"/>
      <c r="M120" s="219"/>
      <c r="N120" s="220"/>
      <c r="O120" s="220"/>
      <c r="P120" s="221">
        <f>SUM(P121:P122)</f>
        <v>0</v>
      </c>
      <c r="Q120" s="220"/>
      <c r="R120" s="221">
        <f>SUM(R121:R122)</f>
        <v>0</v>
      </c>
      <c r="S120" s="220"/>
      <c r="T120" s="22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3" t="s">
        <v>138</v>
      </c>
      <c r="AT120" s="224" t="s">
        <v>73</v>
      </c>
      <c r="AU120" s="224" t="s">
        <v>82</v>
      </c>
      <c r="AY120" s="223" t="s">
        <v>139</v>
      </c>
      <c r="BK120" s="225">
        <f>SUM(BK121:BK122)</f>
        <v>0</v>
      </c>
    </row>
    <row r="121" s="2" customFormat="1" ht="49.05" customHeight="1">
      <c r="A121" s="39"/>
      <c r="B121" s="40"/>
      <c r="C121" s="228" t="s">
        <v>82</v>
      </c>
      <c r="D121" s="228" t="s">
        <v>142</v>
      </c>
      <c r="E121" s="229" t="s">
        <v>143</v>
      </c>
      <c r="F121" s="230" t="s">
        <v>144</v>
      </c>
      <c r="G121" s="231" t="s">
        <v>145</v>
      </c>
      <c r="H121" s="232">
        <v>1</v>
      </c>
      <c r="I121" s="233"/>
      <c r="J121" s="234">
        <f>ROUND(I121*H121,1)</f>
        <v>0</v>
      </c>
      <c r="K121" s="235"/>
      <c r="L121" s="45"/>
      <c r="M121" s="236" t="s">
        <v>1</v>
      </c>
      <c r="N121" s="237" t="s">
        <v>39</v>
      </c>
      <c r="O121" s="92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40" t="s">
        <v>146</v>
      </c>
      <c r="AT121" s="240" t="s">
        <v>142</v>
      </c>
      <c r="AU121" s="240" t="s">
        <v>84</v>
      </c>
      <c r="AY121" s="18" t="s">
        <v>139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8" t="s">
        <v>82</v>
      </c>
      <c r="BK121" s="241">
        <f>ROUND(I121*H121,1)</f>
        <v>0</v>
      </c>
      <c r="BL121" s="18" t="s">
        <v>146</v>
      </c>
      <c r="BM121" s="240" t="s">
        <v>147</v>
      </c>
    </row>
    <row r="122" s="2" customFormat="1" ht="24.15" customHeight="1">
      <c r="A122" s="39"/>
      <c r="B122" s="40"/>
      <c r="C122" s="228" t="s">
        <v>84</v>
      </c>
      <c r="D122" s="228" t="s">
        <v>142</v>
      </c>
      <c r="E122" s="229" t="s">
        <v>148</v>
      </c>
      <c r="F122" s="230" t="s">
        <v>149</v>
      </c>
      <c r="G122" s="231" t="s">
        <v>145</v>
      </c>
      <c r="H122" s="232">
        <v>1</v>
      </c>
      <c r="I122" s="233"/>
      <c r="J122" s="234">
        <f>ROUND(I122*H122,1)</f>
        <v>0</v>
      </c>
      <c r="K122" s="235"/>
      <c r="L122" s="45"/>
      <c r="M122" s="242" t="s">
        <v>1</v>
      </c>
      <c r="N122" s="243" t="s">
        <v>39</v>
      </c>
      <c r="O122" s="244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0" t="s">
        <v>146</v>
      </c>
      <c r="AT122" s="240" t="s">
        <v>142</v>
      </c>
      <c r="AU122" s="240" t="s">
        <v>84</v>
      </c>
      <c r="AY122" s="18" t="s">
        <v>139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82</v>
      </c>
      <c r="BK122" s="241">
        <f>ROUND(I122*H122,1)</f>
        <v>0</v>
      </c>
      <c r="BL122" s="18" t="s">
        <v>146</v>
      </c>
      <c r="BM122" s="240" t="s">
        <v>150</v>
      </c>
    </row>
    <row r="123" s="2" customFormat="1" ht="6.96" customHeight="1">
      <c r="A123" s="39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sheet="1" autoFilter="0" formatColumns="0" formatRows="0" objects="1" scenarios="1" spinCount="100000" saltValue="ot9+r5FNAwIJYPLWKDmIRatxRCatMKw2gWrocWGXrtMKRQMOgPCRQwzhw3Yrpww8Kw8B9OniLq7iPOofHKV2wA==" hashValue="VSp6gcr0TBS9b0ktVK6KDHxfn6xcQkPSyUwVazhcObUPP43jieVSwETA9+eafMfZYgKg6XbW8GDAOabV+6cpkQ==" algorithmName="SHA-512" password="CC35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1" customFormat="1" ht="12" customHeight="1">
      <c r="B8" s="21"/>
      <c r="D8" s="151" t="s">
        <v>114</v>
      </c>
      <c r="L8" s="21"/>
    </row>
    <row r="9" s="2" customFormat="1" ht="16.5" customHeight="1">
      <c r="A9" s="39"/>
      <c r="B9" s="45"/>
      <c r="C9" s="39"/>
      <c r="D9" s="39"/>
      <c r="E9" s="152" t="s">
        <v>151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30" customHeight="1">
      <c r="A11" s="39"/>
      <c r="B11" s="45"/>
      <c r="C11" s="39"/>
      <c r="D11" s="39"/>
      <c r="E11" s="153" t="s">
        <v>153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18.2.2021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26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26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33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34</v>
      </c>
      <c r="E32" s="39"/>
      <c r="F32" s="39"/>
      <c r="G32" s="39"/>
      <c r="H32" s="39"/>
      <c r="I32" s="39"/>
      <c r="J32" s="161">
        <f>ROUND(J137, 1)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36</v>
      </c>
      <c r="G34" s="39"/>
      <c r="H34" s="39"/>
      <c r="I34" s="162" t="s">
        <v>35</v>
      </c>
      <c r="J34" s="162" t="s">
        <v>37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38</v>
      </c>
      <c r="E35" s="151" t="s">
        <v>39</v>
      </c>
      <c r="F35" s="164">
        <f>ROUND((SUM(BE137:BE831)),  1)</f>
        <v>0</v>
      </c>
      <c r="G35" s="39"/>
      <c r="H35" s="39"/>
      <c r="I35" s="165">
        <v>0.20999999999999999</v>
      </c>
      <c r="J35" s="164">
        <f>ROUND(((SUM(BE137:BE831))*I35),  1)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40</v>
      </c>
      <c r="F36" s="164">
        <f>ROUND((SUM(BF137:BF831)),  1)</f>
        <v>0</v>
      </c>
      <c r="G36" s="39"/>
      <c r="H36" s="39"/>
      <c r="I36" s="165">
        <v>0.14999999999999999</v>
      </c>
      <c r="J36" s="164">
        <f>ROUND(((SUM(BF137:BF831))*I36),  1)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41</v>
      </c>
      <c r="F37" s="164">
        <f>ROUND((SUM(BG137:BG831)),  1)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42</v>
      </c>
      <c r="F38" s="164">
        <f>ROUND((SUM(BH137:BH831)),  1)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43</v>
      </c>
      <c r="F39" s="164">
        <f>ROUND((SUM(BI137:BI831)),  1)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5" customHeight="1">
      <c r="A87" s="39"/>
      <c r="B87" s="40"/>
      <c r="C87" s="41"/>
      <c r="D87" s="41"/>
      <c r="E87" s="184" t="s">
        <v>151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30" customHeight="1">
      <c r="A89" s="39"/>
      <c r="B89" s="40"/>
      <c r="C89" s="41"/>
      <c r="D89" s="41"/>
      <c r="E89" s="77" t="str">
        <f>E11</f>
        <v>01.1 - Hrubá stavba - stavební část, statika, ležatá kanalizace, zemnění, hromosvod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80" t="str">
        <f>IF(J14="","",J14)</f>
        <v>18.2.2021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J137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hidden="1" s="9" customFormat="1" ht="24.96" customHeight="1">
      <c r="A99" s="9"/>
      <c r="B99" s="189"/>
      <c r="C99" s="190"/>
      <c r="D99" s="191" t="s">
        <v>154</v>
      </c>
      <c r="E99" s="192"/>
      <c r="F99" s="192"/>
      <c r="G99" s="192"/>
      <c r="H99" s="192"/>
      <c r="I99" s="192"/>
      <c r="J99" s="193">
        <f>J138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5"/>
      <c r="C100" s="134"/>
      <c r="D100" s="196" t="s">
        <v>155</v>
      </c>
      <c r="E100" s="197"/>
      <c r="F100" s="197"/>
      <c r="G100" s="197"/>
      <c r="H100" s="197"/>
      <c r="I100" s="197"/>
      <c r="J100" s="198">
        <f>J139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5"/>
      <c r="C101" s="134"/>
      <c r="D101" s="196" t="s">
        <v>156</v>
      </c>
      <c r="E101" s="197"/>
      <c r="F101" s="197"/>
      <c r="G101" s="197"/>
      <c r="H101" s="197"/>
      <c r="I101" s="197"/>
      <c r="J101" s="198">
        <f>J175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5"/>
      <c r="C102" s="134"/>
      <c r="D102" s="196" t="s">
        <v>157</v>
      </c>
      <c r="E102" s="197"/>
      <c r="F102" s="197"/>
      <c r="G102" s="197"/>
      <c r="H102" s="197"/>
      <c r="I102" s="197"/>
      <c r="J102" s="198">
        <f>J258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5"/>
      <c r="C103" s="134"/>
      <c r="D103" s="196" t="s">
        <v>158</v>
      </c>
      <c r="E103" s="197"/>
      <c r="F103" s="197"/>
      <c r="G103" s="197"/>
      <c r="H103" s="197"/>
      <c r="I103" s="197"/>
      <c r="J103" s="198">
        <f>J384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5"/>
      <c r="C104" s="134"/>
      <c r="D104" s="196" t="s">
        <v>159</v>
      </c>
      <c r="E104" s="197"/>
      <c r="F104" s="197"/>
      <c r="G104" s="197"/>
      <c r="H104" s="197"/>
      <c r="I104" s="197"/>
      <c r="J104" s="198">
        <f>J496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95"/>
      <c r="C105" s="134"/>
      <c r="D105" s="196" t="s">
        <v>160</v>
      </c>
      <c r="E105" s="197"/>
      <c r="F105" s="197"/>
      <c r="G105" s="197"/>
      <c r="H105" s="197"/>
      <c r="I105" s="197"/>
      <c r="J105" s="198">
        <f>J503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95"/>
      <c r="C106" s="134"/>
      <c r="D106" s="196" t="s">
        <v>161</v>
      </c>
      <c r="E106" s="197"/>
      <c r="F106" s="197"/>
      <c r="G106" s="197"/>
      <c r="H106" s="197"/>
      <c r="I106" s="197"/>
      <c r="J106" s="198">
        <f>J516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89"/>
      <c r="C107" s="190"/>
      <c r="D107" s="191" t="s">
        <v>162</v>
      </c>
      <c r="E107" s="192"/>
      <c r="F107" s="192"/>
      <c r="G107" s="192"/>
      <c r="H107" s="192"/>
      <c r="I107" s="192"/>
      <c r="J107" s="193">
        <f>J518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195"/>
      <c r="C108" s="134"/>
      <c r="D108" s="196" t="s">
        <v>163</v>
      </c>
      <c r="E108" s="197"/>
      <c r="F108" s="197"/>
      <c r="G108" s="197"/>
      <c r="H108" s="197"/>
      <c r="I108" s="197"/>
      <c r="J108" s="198">
        <f>J519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95"/>
      <c r="C109" s="134"/>
      <c r="D109" s="196" t="s">
        <v>164</v>
      </c>
      <c r="E109" s="197"/>
      <c r="F109" s="197"/>
      <c r="G109" s="197"/>
      <c r="H109" s="197"/>
      <c r="I109" s="197"/>
      <c r="J109" s="198">
        <f>J546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95"/>
      <c r="C110" s="134"/>
      <c r="D110" s="196" t="s">
        <v>165</v>
      </c>
      <c r="E110" s="197"/>
      <c r="F110" s="197"/>
      <c r="G110" s="197"/>
      <c r="H110" s="197"/>
      <c r="I110" s="197"/>
      <c r="J110" s="198">
        <f>J611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95"/>
      <c r="C111" s="134"/>
      <c r="D111" s="196" t="s">
        <v>166</v>
      </c>
      <c r="E111" s="197"/>
      <c r="F111" s="197"/>
      <c r="G111" s="197"/>
      <c r="H111" s="197"/>
      <c r="I111" s="197"/>
      <c r="J111" s="198">
        <f>J627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95"/>
      <c r="C112" s="134"/>
      <c r="D112" s="196" t="s">
        <v>167</v>
      </c>
      <c r="E112" s="197"/>
      <c r="F112" s="197"/>
      <c r="G112" s="197"/>
      <c r="H112" s="197"/>
      <c r="I112" s="197"/>
      <c r="J112" s="198">
        <f>J657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95"/>
      <c r="C113" s="134"/>
      <c r="D113" s="196" t="s">
        <v>168</v>
      </c>
      <c r="E113" s="197"/>
      <c r="F113" s="197"/>
      <c r="G113" s="197"/>
      <c r="H113" s="197"/>
      <c r="I113" s="197"/>
      <c r="J113" s="198">
        <f>J751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95"/>
      <c r="C114" s="134"/>
      <c r="D114" s="196" t="s">
        <v>169</v>
      </c>
      <c r="E114" s="197"/>
      <c r="F114" s="197"/>
      <c r="G114" s="197"/>
      <c r="H114" s="197"/>
      <c r="I114" s="197"/>
      <c r="J114" s="198">
        <f>J801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10" customFormat="1" ht="19.92" customHeight="1">
      <c r="A115" s="10"/>
      <c r="B115" s="195"/>
      <c r="C115" s="134"/>
      <c r="D115" s="196" t="s">
        <v>170</v>
      </c>
      <c r="E115" s="197"/>
      <c r="F115" s="197"/>
      <c r="G115" s="197"/>
      <c r="H115" s="197"/>
      <c r="I115" s="197"/>
      <c r="J115" s="198">
        <f>J826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hidden="1" s="2" customFormat="1" ht="21.84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hidden="1" s="2" customFormat="1" ht="6.96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hidden="1"/>
    <row r="119" hidden="1"/>
    <row r="120" hidden="1"/>
    <row r="121" s="2" customFormat="1" ht="6.96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4.96" customHeight="1">
      <c r="A122" s="39"/>
      <c r="B122" s="40"/>
      <c r="C122" s="24" t="s">
        <v>123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17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5" customHeight="1">
      <c r="A125" s="39"/>
      <c r="B125" s="40"/>
      <c r="C125" s="41"/>
      <c r="D125" s="41"/>
      <c r="E125" s="184" t="str">
        <f>E7</f>
        <v>Pasivní rodinný dům Babice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1" customFormat="1" ht="12" customHeight="1">
      <c r="B126" s="22"/>
      <c r="C126" s="33" t="s">
        <v>114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="2" customFormat="1" ht="16.5" customHeight="1">
      <c r="A127" s="39"/>
      <c r="B127" s="40"/>
      <c r="C127" s="41"/>
      <c r="D127" s="41"/>
      <c r="E127" s="184" t="s">
        <v>151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152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30" customHeight="1">
      <c r="A129" s="39"/>
      <c r="B129" s="40"/>
      <c r="C129" s="41"/>
      <c r="D129" s="41"/>
      <c r="E129" s="77" t="str">
        <f>E11</f>
        <v>01.1 - Hrubá stavba - stavební část, statika, ležatá kanalizace, zemnění, hromosvod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2" customHeight="1">
      <c r="A131" s="39"/>
      <c r="B131" s="40"/>
      <c r="C131" s="33" t="s">
        <v>21</v>
      </c>
      <c r="D131" s="41"/>
      <c r="E131" s="41"/>
      <c r="F131" s="28" t="str">
        <f>F14</f>
        <v xml:space="preserve"> </v>
      </c>
      <c r="G131" s="41"/>
      <c r="H131" s="41"/>
      <c r="I131" s="33" t="s">
        <v>23</v>
      </c>
      <c r="J131" s="80" t="str">
        <f>IF(J14="","",J14)</f>
        <v>18.2.2021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6.96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25</v>
      </c>
      <c r="D133" s="41"/>
      <c r="E133" s="41"/>
      <c r="F133" s="28" t="str">
        <f>E17</f>
        <v xml:space="preserve"> </v>
      </c>
      <c r="G133" s="41"/>
      <c r="H133" s="41"/>
      <c r="I133" s="33" t="s">
        <v>30</v>
      </c>
      <c r="J133" s="37" t="str">
        <f>E23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5.15" customHeight="1">
      <c r="A134" s="39"/>
      <c r="B134" s="40"/>
      <c r="C134" s="33" t="s">
        <v>28</v>
      </c>
      <c r="D134" s="41"/>
      <c r="E134" s="41"/>
      <c r="F134" s="28" t="str">
        <f>IF(E20="","",E20)</f>
        <v>Vyplň údaj</v>
      </c>
      <c r="G134" s="41"/>
      <c r="H134" s="41"/>
      <c r="I134" s="33" t="s">
        <v>31</v>
      </c>
      <c r="J134" s="37" t="str">
        <f>E26</f>
        <v xml:space="preserve"> 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0.32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11" customFormat="1" ht="29.28" customHeight="1">
      <c r="A136" s="200"/>
      <c r="B136" s="201"/>
      <c r="C136" s="202" t="s">
        <v>124</v>
      </c>
      <c r="D136" s="203" t="s">
        <v>59</v>
      </c>
      <c r="E136" s="203" t="s">
        <v>55</v>
      </c>
      <c r="F136" s="203" t="s">
        <v>56</v>
      </c>
      <c r="G136" s="203" t="s">
        <v>125</v>
      </c>
      <c r="H136" s="203" t="s">
        <v>126</v>
      </c>
      <c r="I136" s="203" t="s">
        <v>127</v>
      </c>
      <c r="J136" s="204" t="s">
        <v>118</v>
      </c>
      <c r="K136" s="205" t="s">
        <v>128</v>
      </c>
      <c r="L136" s="206"/>
      <c r="M136" s="101" t="s">
        <v>1</v>
      </c>
      <c r="N136" s="102" t="s">
        <v>38</v>
      </c>
      <c r="O136" s="102" t="s">
        <v>129</v>
      </c>
      <c r="P136" s="102" t="s">
        <v>130</v>
      </c>
      <c r="Q136" s="102" t="s">
        <v>131</v>
      </c>
      <c r="R136" s="102" t="s">
        <v>132</v>
      </c>
      <c r="S136" s="102" t="s">
        <v>133</v>
      </c>
      <c r="T136" s="103" t="s">
        <v>134</v>
      </c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</row>
    <row r="137" s="2" customFormat="1" ht="22.8" customHeight="1">
      <c r="A137" s="39"/>
      <c r="B137" s="40"/>
      <c r="C137" s="108" t="s">
        <v>135</v>
      </c>
      <c r="D137" s="41"/>
      <c r="E137" s="41"/>
      <c r="F137" s="41"/>
      <c r="G137" s="41"/>
      <c r="H137" s="41"/>
      <c r="I137" s="41"/>
      <c r="J137" s="207">
        <f>BK137</f>
        <v>0</v>
      </c>
      <c r="K137" s="41"/>
      <c r="L137" s="45"/>
      <c r="M137" s="104"/>
      <c r="N137" s="208"/>
      <c r="O137" s="105"/>
      <c r="P137" s="209">
        <f>P138+P518</f>
        <v>0</v>
      </c>
      <c r="Q137" s="105"/>
      <c r="R137" s="209">
        <f>R138+R518</f>
        <v>0</v>
      </c>
      <c r="S137" s="105"/>
      <c r="T137" s="210">
        <f>T138+T518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73</v>
      </c>
      <c r="AU137" s="18" t="s">
        <v>120</v>
      </c>
      <c r="BK137" s="211">
        <f>BK138+BK518</f>
        <v>0</v>
      </c>
    </row>
    <row r="138" s="12" customFormat="1" ht="25.92" customHeight="1">
      <c r="A138" s="12"/>
      <c r="B138" s="212"/>
      <c r="C138" s="213"/>
      <c r="D138" s="214" t="s">
        <v>73</v>
      </c>
      <c r="E138" s="215" t="s">
        <v>171</v>
      </c>
      <c r="F138" s="215" t="s">
        <v>172</v>
      </c>
      <c r="G138" s="213"/>
      <c r="H138" s="213"/>
      <c r="I138" s="216"/>
      <c r="J138" s="217">
        <f>BK138</f>
        <v>0</v>
      </c>
      <c r="K138" s="213"/>
      <c r="L138" s="218"/>
      <c r="M138" s="219"/>
      <c r="N138" s="220"/>
      <c r="O138" s="220"/>
      <c r="P138" s="221">
        <f>P139+P175+P258+P384+P496+P503+P516</f>
        <v>0</v>
      </c>
      <c r="Q138" s="220"/>
      <c r="R138" s="221">
        <f>R139+R175+R258+R384+R496+R503+R516</f>
        <v>0</v>
      </c>
      <c r="S138" s="220"/>
      <c r="T138" s="222">
        <f>T139+T175+T258+T384+T496+T503+T516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82</v>
      </c>
      <c r="AT138" s="224" t="s">
        <v>73</v>
      </c>
      <c r="AU138" s="224" t="s">
        <v>74</v>
      </c>
      <c r="AY138" s="223" t="s">
        <v>139</v>
      </c>
      <c r="BK138" s="225">
        <f>BK139+BK175+BK258+BK384+BK496+BK503+BK516</f>
        <v>0</v>
      </c>
    </row>
    <row r="139" s="12" customFormat="1" ht="22.8" customHeight="1">
      <c r="A139" s="12"/>
      <c r="B139" s="212"/>
      <c r="C139" s="213"/>
      <c r="D139" s="214" t="s">
        <v>73</v>
      </c>
      <c r="E139" s="226" t="s">
        <v>82</v>
      </c>
      <c r="F139" s="226" t="s">
        <v>173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SUM(P140:P174)</f>
        <v>0</v>
      </c>
      <c r="Q139" s="220"/>
      <c r="R139" s="221">
        <f>SUM(R140:R174)</f>
        <v>0</v>
      </c>
      <c r="S139" s="220"/>
      <c r="T139" s="222">
        <f>SUM(T140:T174)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82</v>
      </c>
      <c r="AY139" s="223" t="s">
        <v>139</v>
      </c>
      <c r="BK139" s="225">
        <f>SUM(BK140:BK174)</f>
        <v>0</v>
      </c>
    </row>
    <row r="140" s="2" customFormat="1" ht="14.4" customHeight="1">
      <c r="A140" s="39"/>
      <c r="B140" s="40"/>
      <c r="C140" s="228" t="s">
        <v>82</v>
      </c>
      <c r="D140" s="228" t="s">
        <v>142</v>
      </c>
      <c r="E140" s="229" t="s">
        <v>174</v>
      </c>
      <c r="F140" s="230" t="s">
        <v>175</v>
      </c>
      <c r="G140" s="231" t="s">
        <v>145</v>
      </c>
      <c r="H140" s="232">
        <v>1</v>
      </c>
      <c r="I140" s="233"/>
      <c r="J140" s="234">
        <f>ROUND(I140*H140,1)</f>
        <v>0</v>
      </c>
      <c r="K140" s="235"/>
      <c r="L140" s="45"/>
      <c r="M140" s="236" t="s">
        <v>1</v>
      </c>
      <c r="N140" s="237" t="s">
        <v>39</v>
      </c>
      <c r="O140" s="92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146</v>
      </c>
      <c r="AT140" s="240" t="s">
        <v>142</v>
      </c>
      <c r="AU140" s="240" t="s">
        <v>84</v>
      </c>
      <c r="AY140" s="18" t="s">
        <v>139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82</v>
      </c>
      <c r="BK140" s="241">
        <f>ROUND(I140*H140,1)</f>
        <v>0</v>
      </c>
      <c r="BL140" s="18" t="s">
        <v>146</v>
      </c>
      <c r="BM140" s="240" t="s">
        <v>84</v>
      </c>
    </row>
    <row r="141" s="2" customFormat="1" ht="14.4" customHeight="1">
      <c r="A141" s="39"/>
      <c r="B141" s="40"/>
      <c r="C141" s="228" t="s">
        <v>84</v>
      </c>
      <c r="D141" s="228" t="s">
        <v>142</v>
      </c>
      <c r="E141" s="229" t="s">
        <v>176</v>
      </c>
      <c r="F141" s="230" t="s">
        <v>177</v>
      </c>
      <c r="G141" s="231" t="s">
        <v>145</v>
      </c>
      <c r="H141" s="232">
        <v>1</v>
      </c>
      <c r="I141" s="233"/>
      <c r="J141" s="234">
        <f>ROUND(I141*H141,1)</f>
        <v>0</v>
      </c>
      <c r="K141" s="235"/>
      <c r="L141" s="45"/>
      <c r="M141" s="236" t="s">
        <v>1</v>
      </c>
      <c r="N141" s="237" t="s">
        <v>39</v>
      </c>
      <c r="O141" s="92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0" t="s">
        <v>146</v>
      </c>
      <c r="AT141" s="240" t="s">
        <v>142</v>
      </c>
      <c r="AU141" s="240" t="s">
        <v>84</v>
      </c>
      <c r="AY141" s="18" t="s">
        <v>139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82</v>
      </c>
      <c r="BK141" s="241">
        <f>ROUND(I141*H141,1)</f>
        <v>0</v>
      </c>
      <c r="BL141" s="18" t="s">
        <v>146</v>
      </c>
      <c r="BM141" s="240" t="s">
        <v>146</v>
      </c>
    </row>
    <row r="142" s="2" customFormat="1" ht="14.4" customHeight="1">
      <c r="A142" s="39"/>
      <c r="B142" s="40"/>
      <c r="C142" s="228" t="s">
        <v>178</v>
      </c>
      <c r="D142" s="228" t="s">
        <v>142</v>
      </c>
      <c r="E142" s="229" t="s">
        <v>179</v>
      </c>
      <c r="F142" s="230" t="s">
        <v>180</v>
      </c>
      <c r="G142" s="231" t="s">
        <v>181</v>
      </c>
      <c r="H142" s="232">
        <v>56.798000000000002</v>
      </c>
      <c r="I142" s="233"/>
      <c r="J142" s="234">
        <f>ROUND(I142*H142,1)</f>
        <v>0</v>
      </c>
      <c r="K142" s="235"/>
      <c r="L142" s="45"/>
      <c r="M142" s="236" t="s">
        <v>1</v>
      </c>
      <c r="N142" s="237" t="s">
        <v>39</v>
      </c>
      <c r="O142" s="92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0" t="s">
        <v>146</v>
      </c>
      <c r="AT142" s="240" t="s">
        <v>142</v>
      </c>
      <c r="AU142" s="240" t="s">
        <v>84</v>
      </c>
      <c r="AY142" s="18" t="s">
        <v>139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8" t="s">
        <v>82</v>
      </c>
      <c r="BK142" s="241">
        <f>ROUND(I142*H142,1)</f>
        <v>0</v>
      </c>
      <c r="BL142" s="18" t="s">
        <v>146</v>
      </c>
      <c r="BM142" s="240" t="s">
        <v>182</v>
      </c>
    </row>
    <row r="143" s="13" customFormat="1">
      <c r="A143" s="13"/>
      <c r="B143" s="247"/>
      <c r="C143" s="248"/>
      <c r="D143" s="249" t="s">
        <v>183</v>
      </c>
      <c r="E143" s="250" t="s">
        <v>1</v>
      </c>
      <c r="F143" s="251" t="s">
        <v>184</v>
      </c>
      <c r="G143" s="248"/>
      <c r="H143" s="250" t="s">
        <v>1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7" t="s">
        <v>183</v>
      </c>
      <c r="AU143" s="257" t="s">
        <v>84</v>
      </c>
      <c r="AV143" s="13" t="s">
        <v>82</v>
      </c>
      <c r="AW143" s="13" t="s">
        <v>32</v>
      </c>
      <c r="AX143" s="13" t="s">
        <v>74</v>
      </c>
      <c r="AY143" s="257" t="s">
        <v>139</v>
      </c>
    </row>
    <row r="144" s="13" customFormat="1">
      <c r="A144" s="13"/>
      <c r="B144" s="247"/>
      <c r="C144" s="248"/>
      <c r="D144" s="249" t="s">
        <v>183</v>
      </c>
      <c r="E144" s="250" t="s">
        <v>1</v>
      </c>
      <c r="F144" s="251" t="s">
        <v>185</v>
      </c>
      <c r="G144" s="248"/>
      <c r="H144" s="250" t="s">
        <v>1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7" t="s">
        <v>183</v>
      </c>
      <c r="AU144" s="257" t="s">
        <v>84</v>
      </c>
      <c r="AV144" s="13" t="s">
        <v>82</v>
      </c>
      <c r="AW144" s="13" t="s">
        <v>32</v>
      </c>
      <c r="AX144" s="13" t="s">
        <v>74</v>
      </c>
      <c r="AY144" s="257" t="s">
        <v>139</v>
      </c>
    </row>
    <row r="145" s="14" customFormat="1">
      <c r="A145" s="14"/>
      <c r="B145" s="258"/>
      <c r="C145" s="259"/>
      <c r="D145" s="249" t="s">
        <v>183</v>
      </c>
      <c r="E145" s="260" t="s">
        <v>1</v>
      </c>
      <c r="F145" s="261" t="s">
        <v>186</v>
      </c>
      <c r="G145" s="259"/>
      <c r="H145" s="262">
        <v>56.798250000000003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8" t="s">
        <v>183</v>
      </c>
      <c r="AU145" s="268" t="s">
        <v>84</v>
      </c>
      <c r="AV145" s="14" t="s">
        <v>84</v>
      </c>
      <c r="AW145" s="14" t="s">
        <v>32</v>
      </c>
      <c r="AX145" s="14" t="s">
        <v>74</v>
      </c>
      <c r="AY145" s="268" t="s">
        <v>139</v>
      </c>
    </row>
    <row r="146" s="13" customFormat="1">
      <c r="A146" s="13"/>
      <c r="B146" s="247"/>
      <c r="C146" s="248"/>
      <c r="D146" s="249" t="s">
        <v>183</v>
      </c>
      <c r="E146" s="250" t="s">
        <v>1</v>
      </c>
      <c r="F146" s="251" t="s">
        <v>187</v>
      </c>
      <c r="G146" s="248"/>
      <c r="H146" s="250" t="s">
        <v>1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7" t="s">
        <v>183</v>
      </c>
      <c r="AU146" s="257" t="s">
        <v>84</v>
      </c>
      <c r="AV146" s="13" t="s">
        <v>82</v>
      </c>
      <c r="AW146" s="13" t="s">
        <v>32</v>
      </c>
      <c r="AX146" s="13" t="s">
        <v>74</v>
      </c>
      <c r="AY146" s="257" t="s">
        <v>139</v>
      </c>
    </row>
    <row r="147" s="13" customFormat="1">
      <c r="A147" s="13"/>
      <c r="B147" s="247"/>
      <c r="C147" s="248"/>
      <c r="D147" s="249" t="s">
        <v>183</v>
      </c>
      <c r="E147" s="250" t="s">
        <v>1</v>
      </c>
      <c r="F147" s="251" t="s">
        <v>188</v>
      </c>
      <c r="G147" s="248"/>
      <c r="H147" s="250" t="s">
        <v>1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183</v>
      </c>
      <c r="AU147" s="257" t="s">
        <v>84</v>
      </c>
      <c r="AV147" s="13" t="s">
        <v>82</v>
      </c>
      <c r="AW147" s="13" t="s">
        <v>32</v>
      </c>
      <c r="AX147" s="13" t="s">
        <v>74</v>
      </c>
      <c r="AY147" s="257" t="s">
        <v>139</v>
      </c>
    </row>
    <row r="148" s="15" customFormat="1">
      <c r="A148" s="15"/>
      <c r="B148" s="269"/>
      <c r="C148" s="270"/>
      <c r="D148" s="249" t="s">
        <v>183</v>
      </c>
      <c r="E148" s="271" t="s">
        <v>1</v>
      </c>
      <c r="F148" s="272" t="s">
        <v>189</v>
      </c>
      <c r="G148" s="270"/>
      <c r="H148" s="273">
        <v>56.798250000000003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9" t="s">
        <v>183</v>
      </c>
      <c r="AU148" s="279" t="s">
        <v>84</v>
      </c>
      <c r="AV148" s="15" t="s">
        <v>146</v>
      </c>
      <c r="AW148" s="15" t="s">
        <v>32</v>
      </c>
      <c r="AX148" s="15" t="s">
        <v>82</v>
      </c>
      <c r="AY148" s="279" t="s">
        <v>139</v>
      </c>
    </row>
    <row r="149" s="2" customFormat="1" ht="24.15" customHeight="1">
      <c r="A149" s="39"/>
      <c r="B149" s="40"/>
      <c r="C149" s="228" t="s">
        <v>146</v>
      </c>
      <c r="D149" s="228" t="s">
        <v>142</v>
      </c>
      <c r="E149" s="229" t="s">
        <v>190</v>
      </c>
      <c r="F149" s="230" t="s">
        <v>191</v>
      </c>
      <c r="G149" s="231" t="s">
        <v>181</v>
      </c>
      <c r="H149" s="232">
        <v>31.658000000000001</v>
      </c>
      <c r="I149" s="233"/>
      <c r="J149" s="234">
        <f>ROUND(I149*H149,1)</f>
        <v>0</v>
      </c>
      <c r="K149" s="235"/>
      <c r="L149" s="45"/>
      <c r="M149" s="236" t="s">
        <v>1</v>
      </c>
      <c r="N149" s="237" t="s">
        <v>39</v>
      </c>
      <c r="O149" s="92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0" t="s">
        <v>146</v>
      </c>
      <c r="AT149" s="240" t="s">
        <v>142</v>
      </c>
      <c r="AU149" s="240" t="s">
        <v>84</v>
      </c>
      <c r="AY149" s="18" t="s">
        <v>139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82</v>
      </c>
      <c r="BK149" s="241">
        <f>ROUND(I149*H149,1)</f>
        <v>0</v>
      </c>
      <c r="BL149" s="18" t="s">
        <v>146</v>
      </c>
      <c r="BM149" s="240" t="s">
        <v>192</v>
      </c>
    </row>
    <row r="150" s="13" customFormat="1">
      <c r="A150" s="13"/>
      <c r="B150" s="247"/>
      <c r="C150" s="248"/>
      <c r="D150" s="249" t="s">
        <v>183</v>
      </c>
      <c r="E150" s="250" t="s">
        <v>1</v>
      </c>
      <c r="F150" s="251" t="s">
        <v>193</v>
      </c>
      <c r="G150" s="248"/>
      <c r="H150" s="250" t="s">
        <v>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7" t="s">
        <v>183</v>
      </c>
      <c r="AU150" s="257" t="s">
        <v>84</v>
      </c>
      <c r="AV150" s="13" t="s">
        <v>82</v>
      </c>
      <c r="AW150" s="13" t="s">
        <v>32</v>
      </c>
      <c r="AX150" s="13" t="s">
        <v>74</v>
      </c>
      <c r="AY150" s="257" t="s">
        <v>139</v>
      </c>
    </row>
    <row r="151" s="13" customFormat="1">
      <c r="A151" s="13"/>
      <c r="B151" s="247"/>
      <c r="C151" s="248"/>
      <c r="D151" s="249" t="s">
        <v>183</v>
      </c>
      <c r="E151" s="250" t="s">
        <v>1</v>
      </c>
      <c r="F151" s="251" t="s">
        <v>194</v>
      </c>
      <c r="G151" s="248"/>
      <c r="H151" s="250" t="s">
        <v>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7" t="s">
        <v>183</v>
      </c>
      <c r="AU151" s="257" t="s">
        <v>84</v>
      </c>
      <c r="AV151" s="13" t="s">
        <v>82</v>
      </c>
      <c r="AW151" s="13" t="s">
        <v>32</v>
      </c>
      <c r="AX151" s="13" t="s">
        <v>74</v>
      </c>
      <c r="AY151" s="257" t="s">
        <v>139</v>
      </c>
    </row>
    <row r="152" s="14" customFormat="1">
      <c r="A152" s="14"/>
      <c r="B152" s="258"/>
      <c r="C152" s="259"/>
      <c r="D152" s="249" t="s">
        <v>183</v>
      </c>
      <c r="E152" s="260" t="s">
        <v>1</v>
      </c>
      <c r="F152" s="261" t="s">
        <v>195</v>
      </c>
      <c r="G152" s="259"/>
      <c r="H152" s="262">
        <v>6.4400000000000004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8" t="s">
        <v>183</v>
      </c>
      <c r="AU152" s="268" t="s">
        <v>84</v>
      </c>
      <c r="AV152" s="14" t="s">
        <v>84</v>
      </c>
      <c r="AW152" s="14" t="s">
        <v>32</v>
      </c>
      <c r="AX152" s="14" t="s">
        <v>74</v>
      </c>
      <c r="AY152" s="268" t="s">
        <v>139</v>
      </c>
    </row>
    <row r="153" s="13" customFormat="1">
      <c r="A153" s="13"/>
      <c r="B153" s="247"/>
      <c r="C153" s="248"/>
      <c r="D153" s="249" t="s">
        <v>183</v>
      </c>
      <c r="E153" s="250" t="s">
        <v>1</v>
      </c>
      <c r="F153" s="251" t="s">
        <v>196</v>
      </c>
      <c r="G153" s="248"/>
      <c r="H153" s="250" t="s">
        <v>1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183</v>
      </c>
      <c r="AU153" s="257" t="s">
        <v>84</v>
      </c>
      <c r="AV153" s="13" t="s">
        <v>82</v>
      </c>
      <c r="AW153" s="13" t="s">
        <v>32</v>
      </c>
      <c r="AX153" s="13" t="s">
        <v>74</v>
      </c>
      <c r="AY153" s="257" t="s">
        <v>139</v>
      </c>
    </row>
    <row r="154" s="14" customFormat="1">
      <c r="A154" s="14"/>
      <c r="B154" s="258"/>
      <c r="C154" s="259"/>
      <c r="D154" s="249" t="s">
        <v>183</v>
      </c>
      <c r="E154" s="260" t="s">
        <v>1</v>
      </c>
      <c r="F154" s="261" t="s">
        <v>197</v>
      </c>
      <c r="G154" s="259"/>
      <c r="H154" s="262">
        <v>25.218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8" t="s">
        <v>183</v>
      </c>
      <c r="AU154" s="268" t="s">
        <v>84</v>
      </c>
      <c r="AV154" s="14" t="s">
        <v>84</v>
      </c>
      <c r="AW154" s="14" t="s">
        <v>32</v>
      </c>
      <c r="AX154" s="14" t="s">
        <v>74</v>
      </c>
      <c r="AY154" s="268" t="s">
        <v>139</v>
      </c>
    </row>
    <row r="155" s="13" customFormat="1">
      <c r="A155" s="13"/>
      <c r="B155" s="247"/>
      <c r="C155" s="248"/>
      <c r="D155" s="249" t="s">
        <v>183</v>
      </c>
      <c r="E155" s="250" t="s">
        <v>1</v>
      </c>
      <c r="F155" s="251" t="s">
        <v>198</v>
      </c>
      <c r="G155" s="248"/>
      <c r="H155" s="250" t="s">
        <v>1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7" t="s">
        <v>183</v>
      </c>
      <c r="AU155" s="257" t="s">
        <v>84</v>
      </c>
      <c r="AV155" s="13" t="s">
        <v>82</v>
      </c>
      <c r="AW155" s="13" t="s">
        <v>32</v>
      </c>
      <c r="AX155" s="13" t="s">
        <v>74</v>
      </c>
      <c r="AY155" s="257" t="s">
        <v>139</v>
      </c>
    </row>
    <row r="156" s="15" customFormat="1">
      <c r="A156" s="15"/>
      <c r="B156" s="269"/>
      <c r="C156" s="270"/>
      <c r="D156" s="249" t="s">
        <v>183</v>
      </c>
      <c r="E156" s="271" t="s">
        <v>1</v>
      </c>
      <c r="F156" s="272" t="s">
        <v>189</v>
      </c>
      <c r="G156" s="270"/>
      <c r="H156" s="273">
        <v>31.658000000000001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9" t="s">
        <v>183</v>
      </c>
      <c r="AU156" s="279" t="s">
        <v>84</v>
      </c>
      <c r="AV156" s="15" t="s">
        <v>146</v>
      </c>
      <c r="AW156" s="15" t="s">
        <v>32</v>
      </c>
      <c r="AX156" s="15" t="s">
        <v>82</v>
      </c>
      <c r="AY156" s="279" t="s">
        <v>139</v>
      </c>
    </row>
    <row r="157" s="2" customFormat="1" ht="14.4" customHeight="1">
      <c r="A157" s="39"/>
      <c r="B157" s="40"/>
      <c r="C157" s="228" t="s">
        <v>138</v>
      </c>
      <c r="D157" s="228" t="s">
        <v>142</v>
      </c>
      <c r="E157" s="229" t="s">
        <v>199</v>
      </c>
      <c r="F157" s="230" t="s">
        <v>200</v>
      </c>
      <c r="G157" s="231" t="s">
        <v>181</v>
      </c>
      <c r="H157" s="232">
        <v>31.658000000000001</v>
      </c>
      <c r="I157" s="233"/>
      <c r="J157" s="234">
        <f>ROUND(I157*H157,1)</f>
        <v>0</v>
      </c>
      <c r="K157" s="235"/>
      <c r="L157" s="45"/>
      <c r="M157" s="236" t="s">
        <v>1</v>
      </c>
      <c r="N157" s="237" t="s">
        <v>39</v>
      </c>
      <c r="O157" s="92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0" t="s">
        <v>146</v>
      </c>
      <c r="AT157" s="240" t="s">
        <v>142</v>
      </c>
      <c r="AU157" s="240" t="s">
        <v>84</v>
      </c>
      <c r="AY157" s="18" t="s">
        <v>139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82</v>
      </c>
      <c r="BK157" s="241">
        <f>ROUND(I157*H157,1)</f>
        <v>0</v>
      </c>
      <c r="BL157" s="18" t="s">
        <v>146</v>
      </c>
      <c r="BM157" s="240" t="s">
        <v>201</v>
      </c>
    </row>
    <row r="158" s="2" customFormat="1" ht="24.15" customHeight="1">
      <c r="A158" s="39"/>
      <c r="B158" s="40"/>
      <c r="C158" s="228" t="s">
        <v>182</v>
      </c>
      <c r="D158" s="228" t="s">
        <v>142</v>
      </c>
      <c r="E158" s="229" t="s">
        <v>202</v>
      </c>
      <c r="F158" s="230" t="s">
        <v>203</v>
      </c>
      <c r="G158" s="231" t="s">
        <v>181</v>
      </c>
      <c r="H158" s="232">
        <v>40.774999999999999</v>
      </c>
      <c r="I158" s="233"/>
      <c r="J158" s="234">
        <f>ROUND(I158*H158,1)</f>
        <v>0</v>
      </c>
      <c r="K158" s="235"/>
      <c r="L158" s="45"/>
      <c r="M158" s="236" t="s">
        <v>1</v>
      </c>
      <c r="N158" s="237" t="s">
        <v>39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146</v>
      </c>
      <c r="AT158" s="240" t="s">
        <v>142</v>
      </c>
      <c r="AU158" s="240" t="s">
        <v>84</v>
      </c>
      <c r="AY158" s="18" t="s">
        <v>139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82</v>
      </c>
      <c r="BK158" s="241">
        <f>ROUND(I158*H158,1)</f>
        <v>0</v>
      </c>
      <c r="BL158" s="18" t="s">
        <v>146</v>
      </c>
      <c r="BM158" s="240" t="s">
        <v>204</v>
      </c>
    </row>
    <row r="159" s="13" customFormat="1">
      <c r="A159" s="13"/>
      <c r="B159" s="247"/>
      <c r="C159" s="248"/>
      <c r="D159" s="249" t="s">
        <v>183</v>
      </c>
      <c r="E159" s="250" t="s">
        <v>1</v>
      </c>
      <c r="F159" s="251" t="s">
        <v>193</v>
      </c>
      <c r="G159" s="248"/>
      <c r="H159" s="250" t="s">
        <v>1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7" t="s">
        <v>183</v>
      </c>
      <c r="AU159" s="257" t="s">
        <v>84</v>
      </c>
      <c r="AV159" s="13" t="s">
        <v>82</v>
      </c>
      <c r="AW159" s="13" t="s">
        <v>32</v>
      </c>
      <c r="AX159" s="13" t="s">
        <v>74</v>
      </c>
      <c r="AY159" s="257" t="s">
        <v>139</v>
      </c>
    </row>
    <row r="160" s="13" customFormat="1">
      <c r="A160" s="13"/>
      <c r="B160" s="247"/>
      <c r="C160" s="248"/>
      <c r="D160" s="249" t="s">
        <v>183</v>
      </c>
      <c r="E160" s="250" t="s">
        <v>1</v>
      </c>
      <c r="F160" s="251" t="s">
        <v>205</v>
      </c>
      <c r="G160" s="248"/>
      <c r="H160" s="250" t="s">
        <v>1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183</v>
      </c>
      <c r="AU160" s="257" t="s">
        <v>84</v>
      </c>
      <c r="AV160" s="13" t="s">
        <v>82</v>
      </c>
      <c r="AW160" s="13" t="s">
        <v>32</v>
      </c>
      <c r="AX160" s="13" t="s">
        <v>74</v>
      </c>
      <c r="AY160" s="257" t="s">
        <v>139</v>
      </c>
    </row>
    <row r="161" s="14" customFormat="1">
      <c r="A161" s="14"/>
      <c r="B161" s="258"/>
      <c r="C161" s="259"/>
      <c r="D161" s="249" t="s">
        <v>183</v>
      </c>
      <c r="E161" s="260" t="s">
        <v>1</v>
      </c>
      <c r="F161" s="261" t="s">
        <v>206</v>
      </c>
      <c r="G161" s="259"/>
      <c r="H161" s="262">
        <v>23.5806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8" t="s">
        <v>183</v>
      </c>
      <c r="AU161" s="268" t="s">
        <v>84</v>
      </c>
      <c r="AV161" s="14" t="s">
        <v>84</v>
      </c>
      <c r="AW161" s="14" t="s">
        <v>32</v>
      </c>
      <c r="AX161" s="14" t="s">
        <v>74</v>
      </c>
      <c r="AY161" s="268" t="s">
        <v>139</v>
      </c>
    </row>
    <row r="162" s="14" customFormat="1">
      <c r="A162" s="14"/>
      <c r="B162" s="258"/>
      <c r="C162" s="259"/>
      <c r="D162" s="249" t="s">
        <v>183</v>
      </c>
      <c r="E162" s="260" t="s">
        <v>1</v>
      </c>
      <c r="F162" s="261" t="s">
        <v>207</v>
      </c>
      <c r="G162" s="259"/>
      <c r="H162" s="262">
        <v>3.2867999999999999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8" t="s">
        <v>183</v>
      </c>
      <c r="AU162" s="268" t="s">
        <v>84</v>
      </c>
      <c r="AV162" s="14" t="s">
        <v>84</v>
      </c>
      <c r="AW162" s="14" t="s">
        <v>32</v>
      </c>
      <c r="AX162" s="14" t="s">
        <v>74</v>
      </c>
      <c r="AY162" s="268" t="s">
        <v>139</v>
      </c>
    </row>
    <row r="163" s="14" customFormat="1">
      <c r="A163" s="14"/>
      <c r="B163" s="258"/>
      <c r="C163" s="259"/>
      <c r="D163" s="249" t="s">
        <v>183</v>
      </c>
      <c r="E163" s="260" t="s">
        <v>1</v>
      </c>
      <c r="F163" s="261" t="s">
        <v>208</v>
      </c>
      <c r="G163" s="259"/>
      <c r="H163" s="262">
        <v>10.95525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8" t="s">
        <v>183</v>
      </c>
      <c r="AU163" s="268" t="s">
        <v>84</v>
      </c>
      <c r="AV163" s="14" t="s">
        <v>84</v>
      </c>
      <c r="AW163" s="14" t="s">
        <v>32</v>
      </c>
      <c r="AX163" s="14" t="s">
        <v>74</v>
      </c>
      <c r="AY163" s="268" t="s">
        <v>139</v>
      </c>
    </row>
    <row r="164" s="13" customFormat="1">
      <c r="A164" s="13"/>
      <c r="B164" s="247"/>
      <c r="C164" s="248"/>
      <c r="D164" s="249" t="s">
        <v>183</v>
      </c>
      <c r="E164" s="250" t="s">
        <v>1</v>
      </c>
      <c r="F164" s="251" t="s">
        <v>209</v>
      </c>
      <c r="G164" s="248"/>
      <c r="H164" s="250" t="s">
        <v>1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183</v>
      </c>
      <c r="AU164" s="257" t="s">
        <v>84</v>
      </c>
      <c r="AV164" s="13" t="s">
        <v>82</v>
      </c>
      <c r="AW164" s="13" t="s">
        <v>32</v>
      </c>
      <c r="AX164" s="13" t="s">
        <v>74</v>
      </c>
      <c r="AY164" s="257" t="s">
        <v>139</v>
      </c>
    </row>
    <row r="165" s="14" customFormat="1">
      <c r="A165" s="14"/>
      <c r="B165" s="258"/>
      <c r="C165" s="259"/>
      <c r="D165" s="249" t="s">
        <v>183</v>
      </c>
      <c r="E165" s="260" t="s">
        <v>1</v>
      </c>
      <c r="F165" s="261" t="s">
        <v>210</v>
      </c>
      <c r="G165" s="259"/>
      <c r="H165" s="262">
        <v>2.952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183</v>
      </c>
      <c r="AU165" s="268" t="s">
        <v>84</v>
      </c>
      <c r="AV165" s="14" t="s">
        <v>84</v>
      </c>
      <c r="AW165" s="14" t="s">
        <v>32</v>
      </c>
      <c r="AX165" s="14" t="s">
        <v>74</v>
      </c>
      <c r="AY165" s="268" t="s">
        <v>139</v>
      </c>
    </row>
    <row r="166" s="15" customFormat="1">
      <c r="A166" s="15"/>
      <c r="B166" s="269"/>
      <c r="C166" s="270"/>
      <c r="D166" s="249" t="s">
        <v>183</v>
      </c>
      <c r="E166" s="271" t="s">
        <v>1</v>
      </c>
      <c r="F166" s="272" t="s">
        <v>189</v>
      </c>
      <c r="G166" s="270"/>
      <c r="H166" s="273">
        <v>40.774650000000001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9" t="s">
        <v>183</v>
      </c>
      <c r="AU166" s="279" t="s">
        <v>84</v>
      </c>
      <c r="AV166" s="15" t="s">
        <v>146</v>
      </c>
      <c r="AW166" s="15" t="s">
        <v>32</v>
      </c>
      <c r="AX166" s="15" t="s">
        <v>82</v>
      </c>
      <c r="AY166" s="279" t="s">
        <v>139</v>
      </c>
    </row>
    <row r="167" s="2" customFormat="1" ht="24.15" customHeight="1">
      <c r="A167" s="39"/>
      <c r="B167" s="40"/>
      <c r="C167" s="228" t="s">
        <v>211</v>
      </c>
      <c r="D167" s="228" t="s">
        <v>142</v>
      </c>
      <c r="E167" s="229" t="s">
        <v>212</v>
      </c>
      <c r="F167" s="230" t="s">
        <v>213</v>
      </c>
      <c r="G167" s="231" t="s">
        <v>181</v>
      </c>
      <c r="H167" s="232">
        <v>40.774999999999999</v>
      </c>
      <c r="I167" s="233"/>
      <c r="J167" s="234">
        <f>ROUND(I167*H167,1)</f>
        <v>0</v>
      </c>
      <c r="K167" s="235"/>
      <c r="L167" s="45"/>
      <c r="M167" s="236" t="s">
        <v>1</v>
      </c>
      <c r="N167" s="237" t="s">
        <v>39</v>
      </c>
      <c r="O167" s="92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0" t="s">
        <v>146</v>
      </c>
      <c r="AT167" s="240" t="s">
        <v>142</v>
      </c>
      <c r="AU167" s="240" t="s">
        <v>84</v>
      </c>
      <c r="AY167" s="18" t="s">
        <v>139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82</v>
      </c>
      <c r="BK167" s="241">
        <f>ROUND(I167*H167,1)</f>
        <v>0</v>
      </c>
      <c r="BL167" s="18" t="s">
        <v>146</v>
      </c>
      <c r="BM167" s="240" t="s">
        <v>214</v>
      </c>
    </row>
    <row r="168" s="2" customFormat="1" ht="24.15" customHeight="1">
      <c r="A168" s="39"/>
      <c r="B168" s="40"/>
      <c r="C168" s="228" t="s">
        <v>192</v>
      </c>
      <c r="D168" s="228" t="s">
        <v>142</v>
      </c>
      <c r="E168" s="229" t="s">
        <v>215</v>
      </c>
      <c r="F168" s="230" t="s">
        <v>216</v>
      </c>
      <c r="G168" s="231" t="s">
        <v>181</v>
      </c>
      <c r="H168" s="232">
        <v>72.433000000000007</v>
      </c>
      <c r="I168" s="233"/>
      <c r="J168" s="234">
        <f>ROUND(I168*H168,1)</f>
        <v>0</v>
      </c>
      <c r="K168" s="235"/>
      <c r="L168" s="45"/>
      <c r="M168" s="236" t="s">
        <v>1</v>
      </c>
      <c r="N168" s="237" t="s">
        <v>39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146</v>
      </c>
      <c r="AT168" s="240" t="s">
        <v>142</v>
      </c>
      <c r="AU168" s="240" t="s">
        <v>84</v>
      </c>
      <c r="AY168" s="18" t="s">
        <v>139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82</v>
      </c>
      <c r="BK168" s="241">
        <f>ROUND(I168*H168,1)</f>
        <v>0</v>
      </c>
      <c r="BL168" s="18" t="s">
        <v>146</v>
      </c>
      <c r="BM168" s="240" t="s">
        <v>217</v>
      </c>
    </row>
    <row r="169" s="2" customFormat="1" ht="24.15" customHeight="1">
      <c r="A169" s="39"/>
      <c r="B169" s="40"/>
      <c r="C169" s="228" t="s">
        <v>218</v>
      </c>
      <c r="D169" s="228" t="s">
        <v>142</v>
      </c>
      <c r="E169" s="229" t="s">
        <v>219</v>
      </c>
      <c r="F169" s="230" t="s">
        <v>220</v>
      </c>
      <c r="G169" s="231" t="s">
        <v>181</v>
      </c>
      <c r="H169" s="232">
        <v>27.800000000000001</v>
      </c>
      <c r="I169" s="233"/>
      <c r="J169" s="234">
        <f>ROUND(I169*H169,1)</f>
        <v>0</v>
      </c>
      <c r="K169" s="235"/>
      <c r="L169" s="45"/>
      <c r="M169" s="236" t="s">
        <v>1</v>
      </c>
      <c r="N169" s="237" t="s">
        <v>39</v>
      </c>
      <c r="O169" s="92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0" t="s">
        <v>146</v>
      </c>
      <c r="AT169" s="240" t="s">
        <v>142</v>
      </c>
      <c r="AU169" s="240" t="s">
        <v>84</v>
      </c>
      <c r="AY169" s="18" t="s">
        <v>139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8" t="s">
        <v>82</v>
      </c>
      <c r="BK169" s="241">
        <f>ROUND(I169*H169,1)</f>
        <v>0</v>
      </c>
      <c r="BL169" s="18" t="s">
        <v>146</v>
      </c>
      <c r="BM169" s="240" t="s">
        <v>221</v>
      </c>
    </row>
    <row r="170" s="13" customFormat="1">
      <c r="A170" s="13"/>
      <c r="B170" s="247"/>
      <c r="C170" s="248"/>
      <c r="D170" s="249" t="s">
        <v>183</v>
      </c>
      <c r="E170" s="250" t="s">
        <v>1</v>
      </c>
      <c r="F170" s="251" t="s">
        <v>222</v>
      </c>
      <c r="G170" s="248"/>
      <c r="H170" s="250" t="s">
        <v>1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7" t="s">
        <v>183</v>
      </c>
      <c r="AU170" s="257" t="s">
        <v>84</v>
      </c>
      <c r="AV170" s="13" t="s">
        <v>82</v>
      </c>
      <c r="AW170" s="13" t="s">
        <v>32</v>
      </c>
      <c r="AX170" s="13" t="s">
        <v>74</v>
      </c>
      <c r="AY170" s="257" t="s">
        <v>139</v>
      </c>
    </row>
    <row r="171" s="13" customFormat="1">
      <c r="A171" s="13"/>
      <c r="B171" s="247"/>
      <c r="C171" s="248"/>
      <c r="D171" s="249" t="s">
        <v>183</v>
      </c>
      <c r="E171" s="250" t="s">
        <v>1</v>
      </c>
      <c r="F171" s="251" t="s">
        <v>223</v>
      </c>
      <c r="G171" s="248"/>
      <c r="H171" s="250" t="s">
        <v>1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7" t="s">
        <v>183</v>
      </c>
      <c r="AU171" s="257" t="s">
        <v>84</v>
      </c>
      <c r="AV171" s="13" t="s">
        <v>82</v>
      </c>
      <c r="AW171" s="13" t="s">
        <v>32</v>
      </c>
      <c r="AX171" s="13" t="s">
        <v>74</v>
      </c>
      <c r="AY171" s="257" t="s">
        <v>139</v>
      </c>
    </row>
    <row r="172" s="14" customFormat="1">
      <c r="A172" s="14"/>
      <c r="B172" s="258"/>
      <c r="C172" s="259"/>
      <c r="D172" s="249" t="s">
        <v>183</v>
      </c>
      <c r="E172" s="260" t="s">
        <v>1</v>
      </c>
      <c r="F172" s="261" t="s">
        <v>224</v>
      </c>
      <c r="G172" s="259"/>
      <c r="H172" s="262">
        <v>27.800000000000001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8" t="s">
        <v>183</v>
      </c>
      <c r="AU172" s="268" t="s">
        <v>84</v>
      </c>
      <c r="AV172" s="14" t="s">
        <v>84</v>
      </c>
      <c r="AW172" s="14" t="s">
        <v>32</v>
      </c>
      <c r="AX172" s="14" t="s">
        <v>74</v>
      </c>
      <c r="AY172" s="268" t="s">
        <v>139</v>
      </c>
    </row>
    <row r="173" s="13" customFormat="1">
      <c r="A173" s="13"/>
      <c r="B173" s="247"/>
      <c r="C173" s="248"/>
      <c r="D173" s="249" t="s">
        <v>183</v>
      </c>
      <c r="E173" s="250" t="s">
        <v>1</v>
      </c>
      <c r="F173" s="251" t="s">
        <v>225</v>
      </c>
      <c r="G173" s="248"/>
      <c r="H173" s="250" t="s">
        <v>1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7" t="s">
        <v>183</v>
      </c>
      <c r="AU173" s="257" t="s">
        <v>84</v>
      </c>
      <c r="AV173" s="13" t="s">
        <v>82</v>
      </c>
      <c r="AW173" s="13" t="s">
        <v>32</v>
      </c>
      <c r="AX173" s="13" t="s">
        <v>74</v>
      </c>
      <c r="AY173" s="257" t="s">
        <v>139</v>
      </c>
    </row>
    <row r="174" s="15" customFormat="1">
      <c r="A174" s="15"/>
      <c r="B174" s="269"/>
      <c r="C174" s="270"/>
      <c r="D174" s="249" t="s">
        <v>183</v>
      </c>
      <c r="E174" s="271" t="s">
        <v>1</v>
      </c>
      <c r="F174" s="272" t="s">
        <v>189</v>
      </c>
      <c r="G174" s="270"/>
      <c r="H174" s="273">
        <v>27.800000000000001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9" t="s">
        <v>183</v>
      </c>
      <c r="AU174" s="279" t="s">
        <v>84</v>
      </c>
      <c r="AV174" s="15" t="s">
        <v>146</v>
      </c>
      <c r="AW174" s="15" t="s">
        <v>32</v>
      </c>
      <c r="AX174" s="15" t="s">
        <v>82</v>
      </c>
      <c r="AY174" s="279" t="s">
        <v>139</v>
      </c>
    </row>
    <row r="175" s="12" customFormat="1" ht="22.8" customHeight="1">
      <c r="A175" s="12"/>
      <c r="B175" s="212"/>
      <c r="C175" s="213"/>
      <c r="D175" s="214" t="s">
        <v>73</v>
      </c>
      <c r="E175" s="226" t="s">
        <v>84</v>
      </c>
      <c r="F175" s="226" t="s">
        <v>226</v>
      </c>
      <c r="G175" s="213"/>
      <c r="H175" s="213"/>
      <c r="I175" s="216"/>
      <c r="J175" s="227">
        <f>BK175</f>
        <v>0</v>
      </c>
      <c r="K175" s="213"/>
      <c r="L175" s="218"/>
      <c r="M175" s="219"/>
      <c r="N175" s="220"/>
      <c r="O175" s="220"/>
      <c r="P175" s="221">
        <f>SUM(P176:P257)</f>
        <v>0</v>
      </c>
      <c r="Q175" s="220"/>
      <c r="R175" s="221">
        <f>SUM(R176:R257)</f>
        <v>0</v>
      </c>
      <c r="S175" s="220"/>
      <c r="T175" s="222">
        <f>SUM(T176:T257)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3" t="s">
        <v>82</v>
      </c>
      <c r="AT175" s="224" t="s">
        <v>73</v>
      </c>
      <c r="AU175" s="224" t="s">
        <v>82</v>
      </c>
      <c r="AY175" s="223" t="s">
        <v>139</v>
      </c>
      <c r="BK175" s="225">
        <f>SUM(BK176:BK257)</f>
        <v>0</v>
      </c>
    </row>
    <row r="176" s="2" customFormat="1" ht="24.15" customHeight="1">
      <c r="A176" s="39"/>
      <c r="B176" s="40"/>
      <c r="C176" s="228" t="s">
        <v>201</v>
      </c>
      <c r="D176" s="228" t="s">
        <v>142</v>
      </c>
      <c r="E176" s="229" t="s">
        <v>227</v>
      </c>
      <c r="F176" s="230" t="s">
        <v>228</v>
      </c>
      <c r="G176" s="231" t="s">
        <v>181</v>
      </c>
      <c r="H176" s="232">
        <v>5.1529999999999996</v>
      </c>
      <c r="I176" s="233"/>
      <c r="J176" s="234">
        <f>ROUND(I176*H176,1)</f>
        <v>0</v>
      </c>
      <c r="K176" s="235"/>
      <c r="L176" s="45"/>
      <c r="M176" s="236" t="s">
        <v>1</v>
      </c>
      <c r="N176" s="237" t="s">
        <v>39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146</v>
      </c>
      <c r="AT176" s="240" t="s">
        <v>142</v>
      </c>
      <c r="AU176" s="240" t="s">
        <v>84</v>
      </c>
      <c r="AY176" s="18" t="s">
        <v>139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82</v>
      </c>
      <c r="BK176" s="241">
        <f>ROUND(I176*H176,1)</f>
        <v>0</v>
      </c>
      <c r="BL176" s="18" t="s">
        <v>146</v>
      </c>
      <c r="BM176" s="240" t="s">
        <v>229</v>
      </c>
    </row>
    <row r="177" s="13" customFormat="1">
      <c r="A177" s="13"/>
      <c r="B177" s="247"/>
      <c r="C177" s="248"/>
      <c r="D177" s="249" t="s">
        <v>183</v>
      </c>
      <c r="E177" s="250" t="s">
        <v>1</v>
      </c>
      <c r="F177" s="251" t="s">
        <v>230</v>
      </c>
      <c r="G177" s="248"/>
      <c r="H177" s="250" t="s">
        <v>1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7" t="s">
        <v>183</v>
      </c>
      <c r="AU177" s="257" t="s">
        <v>84</v>
      </c>
      <c r="AV177" s="13" t="s">
        <v>82</v>
      </c>
      <c r="AW177" s="13" t="s">
        <v>32</v>
      </c>
      <c r="AX177" s="13" t="s">
        <v>74</v>
      </c>
      <c r="AY177" s="257" t="s">
        <v>139</v>
      </c>
    </row>
    <row r="178" s="13" customFormat="1">
      <c r="A178" s="13"/>
      <c r="B178" s="247"/>
      <c r="C178" s="248"/>
      <c r="D178" s="249" t="s">
        <v>183</v>
      </c>
      <c r="E178" s="250" t="s">
        <v>1</v>
      </c>
      <c r="F178" s="251" t="s">
        <v>231</v>
      </c>
      <c r="G178" s="248"/>
      <c r="H178" s="250" t="s">
        <v>1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7" t="s">
        <v>183</v>
      </c>
      <c r="AU178" s="257" t="s">
        <v>84</v>
      </c>
      <c r="AV178" s="13" t="s">
        <v>82</v>
      </c>
      <c r="AW178" s="13" t="s">
        <v>32</v>
      </c>
      <c r="AX178" s="13" t="s">
        <v>74</v>
      </c>
      <c r="AY178" s="257" t="s">
        <v>139</v>
      </c>
    </row>
    <row r="179" s="14" customFormat="1">
      <c r="A179" s="14"/>
      <c r="B179" s="258"/>
      <c r="C179" s="259"/>
      <c r="D179" s="249" t="s">
        <v>183</v>
      </c>
      <c r="E179" s="260" t="s">
        <v>1</v>
      </c>
      <c r="F179" s="261" t="s">
        <v>232</v>
      </c>
      <c r="G179" s="259"/>
      <c r="H179" s="262">
        <v>3.4319999999999999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8" t="s">
        <v>183</v>
      </c>
      <c r="AU179" s="268" t="s">
        <v>84</v>
      </c>
      <c r="AV179" s="14" t="s">
        <v>84</v>
      </c>
      <c r="AW179" s="14" t="s">
        <v>32</v>
      </c>
      <c r="AX179" s="14" t="s">
        <v>74</v>
      </c>
      <c r="AY179" s="268" t="s">
        <v>139</v>
      </c>
    </row>
    <row r="180" s="14" customFormat="1">
      <c r="A180" s="14"/>
      <c r="B180" s="258"/>
      <c r="C180" s="259"/>
      <c r="D180" s="249" t="s">
        <v>183</v>
      </c>
      <c r="E180" s="260" t="s">
        <v>1</v>
      </c>
      <c r="F180" s="261" t="s">
        <v>233</v>
      </c>
      <c r="G180" s="259"/>
      <c r="H180" s="262">
        <v>0.13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8" t="s">
        <v>183</v>
      </c>
      <c r="AU180" s="268" t="s">
        <v>84</v>
      </c>
      <c r="AV180" s="14" t="s">
        <v>84</v>
      </c>
      <c r="AW180" s="14" t="s">
        <v>32</v>
      </c>
      <c r="AX180" s="14" t="s">
        <v>74</v>
      </c>
      <c r="AY180" s="268" t="s">
        <v>139</v>
      </c>
    </row>
    <row r="181" s="13" customFormat="1">
      <c r="A181" s="13"/>
      <c r="B181" s="247"/>
      <c r="C181" s="248"/>
      <c r="D181" s="249" t="s">
        <v>183</v>
      </c>
      <c r="E181" s="250" t="s">
        <v>1</v>
      </c>
      <c r="F181" s="251" t="s">
        <v>234</v>
      </c>
      <c r="G181" s="248"/>
      <c r="H181" s="250" t="s">
        <v>1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7" t="s">
        <v>183</v>
      </c>
      <c r="AU181" s="257" t="s">
        <v>84</v>
      </c>
      <c r="AV181" s="13" t="s">
        <v>82</v>
      </c>
      <c r="AW181" s="13" t="s">
        <v>32</v>
      </c>
      <c r="AX181" s="13" t="s">
        <v>74</v>
      </c>
      <c r="AY181" s="257" t="s">
        <v>139</v>
      </c>
    </row>
    <row r="182" s="13" customFormat="1">
      <c r="A182" s="13"/>
      <c r="B182" s="247"/>
      <c r="C182" s="248"/>
      <c r="D182" s="249" t="s">
        <v>183</v>
      </c>
      <c r="E182" s="250" t="s">
        <v>1</v>
      </c>
      <c r="F182" s="251" t="s">
        <v>235</v>
      </c>
      <c r="G182" s="248"/>
      <c r="H182" s="250" t="s">
        <v>1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7" t="s">
        <v>183</v>
      </c>
      <c r="AU182" s="257" t="s">
        <v>84</v>
      </c>
      <c r="AV182" s="13" t="s">
        <v>82</v>
      </c>
      <c r="AW182" s="13" t="s">
        <v>32</v>
      </c>
      <c r="AX182" s="13" t="s">
        <v>74</v>
      </c>
      <c r="AY182" s="257" t="s">
        <v>139</v>
      </c>
    </row>
    <row r="183" s="14" customFormat="1">
      <c r="A183" s="14"/>
      <c r="B183" s="258"/>
      <c r="C183" s="259"/>
      <c r="D183" s="249" t="s">
        <v>183</v>
      </c>
      <c r="E183" s="260" t="s">
        <v>1</v>
      </c>
      <c r="F183" s="261" t="s">
        <v>236</v>
      </c>
      <c r="G183" s="259"/>
      <c r="H183" s="262">
        <v>0.90869999999999995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8" t="s">
        <v>183</v>
      </c>
      <c r="AU183" s="268" t="s">
        <v>84</v>
      </c>
      <c r="AV183" s="14" t="s">
        <v>84</v>
      </c>
      <c r="AW183" s="14" t="s">
        <v>32</v>
      </c>
      <c r="AX183" s="14" t="s">
        <v>74</v>
      </c>
      <c r="AY183" s="268" t="s">
        <v>139</v>
      </c>
    </row>
    <row r="184" s="14" customFormat="1">
      <c r="A184" s="14"/>
      <c r="B184" s="258"/>
      <c r="C184" s="259"/>
      <c r="D184" s="249" t="s">
        <v>183</v>
      </c>
      <c r="E184" s="260" t="s">
        <v>1</v>
      </c>
      <c r="F184" s="261" t="s">
        <v>237</v>
      </c>
      <c r="G184" s="259"/>
      <c r="H184" s="262">
        <v>0.14560000000000001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8" t="s">
        <v>183</v>
      </c>
      <c r="AU184" s="268" t="s">
        <v>84</v>
      </c>
      <c r="AV184" s="14" t="s">
        <v>84</v>
      </c>
      <c r="AW184" s="14" t="s">
        <v>32</v>
      </c>
      <c r="AX184" s="14" t="s">
        <v>74</v>
      </c>
      <c r="AY184" s="268" t="s">
        <v>139</v>
      </c>
    </row>
    <row r="185" s="14" customFormat="1">
      <c r="A185" s="14"/>
      <c r="B185" s="258"/>
      <c r="C185" s="259"/>
      <c r="D185" s="249" t="s">
        <v>183</v>
      </c>
      <c r="E185" s="260" t="s">
        <v>1</v>
      </c>
      <c r="F185" s="261" t="s">
        <v>238</v>
      </c>
      <c r="G185" s="259"/>
      <c r="H185" s="262">
        <v>0.25545000000000001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8" t="s">
        <v>183</v>
      </c>
      <c r="AU185" s="268" t="s">
        <v>84</v>
      </c>
      <c r="AV185" s="14" t="s">
        <v>84</v>
      </c>
      <c r="AW185" s="14" t="s">
        <v>32</v>
      </c>
      <c r="AX185" s="14" t="s">
        <v>74</v>
      </c>
      <c r="AY185" s="268" t="s">
        <v>139</v>
      </c>
    </row>
    <row r="186" s="13" customFormat="1">
      <c r="A186" s="13"/>
      <c r="B186" s="247"/>
      <c r="C186" s="248"/>
      <c r="D186" s="249" t="s">
        <v>183</v>
      </c>
      <c r="E186" s="250" t="s">
        <v>1</v>
      </c>
      <c r="F186" s="251" t="s">
        <v>239</v>
      </c>
      <c r="G186" s="248"/>
      <c r="H186" s="250" t="s">
        <v>1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7" t="s">
        <v>183</v>
      </c>
      <c r="AU186" s="257" t="s">
        <v>84</v>
      </c>
      <c r="AV186" s="13" t="s">
        <v>82</v>
      </c>
      <c r="AW186" s="13" t="s">
        <v>32</v>
      </c>
      <c r="AX186" s="13" t="s">
        <v>74</v>
      </c>
      <c r="AY186" s="257" t="s">
        <v>139</v>
      </c>
    </row>
    <row r="187" s="14" customFormat="1">
      <c r="A187" s="14"/>
      <c r="B187" s="258"/>
      <c r="C187" s="259"/>
      <c r="D187" s="249" t="s">
        <v>183</v>
      </c>
      <c r="E187" s="260" t="s">
        <v>1</v>
      </c>
      <c r="F187" s="261" t="s">
        <v>240</v>
      </c>
      <c r="G187" s="259"/>
      <c r="H187" s="262">
        <v>0.28079999999999999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8" t="s">
        <v>183</v>
      </c>
      <c r="AU187" s="268" t="s">
        <v>84</v>
      </c>
      <c r="AV187" s="14" t="s">
        <v>84</v>
      </c>
      <c r="AW187" s="14" t="s">
        <v>32</v>
      </c>
      <c r="AX187" s="14" t="s">
        <v>74</v>
      </c>
      <c r="AY187" s="268" t="s">
        <v>139</v>
      </c>
    </row>
    <row r="188" s="15" customFormat="1">
      <c r="A188" s="15"/>
      <c r="B188" s="269"/>
      <c r="C188" s="270"/>
      <c r="D188" s="249" t="s">
        <v>183</v>
      </c>
      <c r="E188" s="271" t="s">
        <v>1</v>
      </c>
      <c r="F188" s="272" t="s">
        <v>189</v>
      </c>
      <c r="G188" s="270"/>
      <c r="H188" s="273">
        <v>5.1525499999999997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9" t="s">
        <v>183</v>
      </c>
      <c r="AU188" s="279" t="s">
        <v>84</v>
      </c>
      <c r="AV188" s="15" t="s">
        <v>146</v>
      </c>
      <c r="AW188" s="15" t="s">
        <v>32</v>
      </c>
      <c r="AX188" s="15" t="s">
        <v>82</v>
      </c>
      <c r="AY188" s="279" t="s">
        <v>139</v>
      </c>
    </row>
    <row r="189" s="2" customFormat="1" ht="14.4" customHeight="1">
      <c r="A189" s="39"/>
      <c r="B189" s="40"/>
      <c r="C189" s="228" t="s">
        <v>241</v>
      </c>
      <c r="D189" s="228" t="s">
        <v>142</v>
      </c>
      <c r="E189" s="229" t="s">
        <v>242</v>
      </c>
      <c r="F189" s="230" t="s">
        <v>243</v>
      </c>
      <c r="G189" s="231" t="s">
        <v>181</v>
      </c>
      <c r="H189" s="232">
        <v>28.48</v>
      </c>
      <c r="I189" s="233"/>
      <c r="J189" s="234">
        <f>ROUND(I189*H189,1)</f>
        <v>0</v>
      </c>
      <c r="K189" s="235"/>
      <c r="L189" s="45"/>
      <c r="M189" s="236" t="s">
        <v>1</v>
      </c>
      <c r="N189" s="237" t="s">
        <v>39</v>
      </c>
      <c r="O189" s="92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0" t="s">
        <v>146</v>
      </c>
      <c r="AT189" s="240" t="s">
        <v>142</v>
      </c>
      <c r="AU189" s="240" t="s">
        <v>84</v>
      </c>
      <c r="AY189" s="18" t="s">
        <v>139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82</v>
      </c>
      <c r="BK189" s="241">
        <f>ROUND(I189*H189,1)</f>
        <v>0</v>
      </c>
      <c r="BL189" s="18" t="s">
        <v>146</v>
      </c>
      <c r="BM189" s="240" t="s">
        <v>244</v>
      </c>
    </row>
    <row r="190" s="13" customFormat="1">
      <c r="A190" s="13"/>
      <c r="B190" s="247"/>
      <c r="C190" s="248"/>
      <c r="D190" s="249" t="s">
        <v>183</v>
      </c>
      <c r="E190" s="250" t="s">
        <v>1</v>
      </c>
      <c r="F190" s="251" t="s">
        <v>231</v>
      </c>
      <c r="G190" s="248"/>
      <c r="H190" s="250" t="s">
        <v>1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7" t="s">
        <v>183</v>
      </c>
      <c r="AU190" s="257" t="s">
        <v>84</v>
      </c>
      <c r="AV190" s="13" t="s">
        <v>82</v>
      </c>
      <c r="AW190" s="13" t="s">
        <v>32</v>
      </c>
      <c r="AX190" s="13" t="s">
        <v>74</v>
      </c>
      <c r="AY190" s="257" t="s">
        <v>139</v>
      </c>
    </row>
    <row r="191" s="14" customFormat="1">
      <c r="A191" s="14"/>
      <c r="B191" s="258"/>
      <c r="C191" s="259"/>
      <c r="D191" s="249" t="s">
        <v>183</v>
      </c>
      <c r="E191" s="260" t="s">
        <v>1</v>
      </c>
      <c r="F191" s="261" t="s">
        <v>245</v>
      </c>
      <c r="G191" s="259"/>
      <c r="H191" s="262">
        <v>18.48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8" t="s">
        <v>183</v>
      </c>
      <c r="AU191" s="268" t="s">
        <v>84</v>
      </c>
      <c r="AV191" s="14" t="s">
        <v>84</v>
      </c>
      <c r="AW191" s="14" t="s">
        <v>32</v>
      </c>
      <c r="AX191" s="14" t="s">
        <v>74</v>
      </c>
      <c r="AY191" s="268" t="s">
        <v>139</v>
      </c>
    </row>
    <row r="192" s="13" customFormat="1">
      <c r="A192" s="13"/>
      <c r="B192" s="247"/>
      <c r="C192" s="248"/>
      <c r="D192" s="249" t="s">
        <v>183</v>
      </c>
      <c r="E192" s="250" t="s">
        <v>1</v>
      </c>
      <c r="F192" s="251" t="s">
        <v>246</v>
      </c>
      <c r="G192" s="248"/>
      <c r="H192" s="250" t="s">
        <v>1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7" t="s">
        <v>183</v>
      </c>
      <c r="AU192" s="257" t="s">
        <v>84</v>
      </c>
      <c r="AV192" s="13" t="s">
        <v>82</v>
      </c>
      <c r="AW192" s="13" t="s">
        <v>32</v>
      </c>
      <c r="AX192" s="13" t="s">
        <v>74</v>
      </c>
      <c r="AY192" s="257" t="s">
        <v>139</v>
      </c>
    </row>
    <row r="193" s="14" customFormat="1">
      <c r="A193" s="14"/>
      <c r="B193" s="258"/>
      <c r="C193" s="259"/>
      <c r="D193" s="249" t="s">
        <v>183</v>
      </c>
      <c r="E193" s="260" t="s">
        <v>1</v>
      </c>
      <c r="F193" s="261" t="s">
        <v>247</v>
      </c>
      <c r="G193" s="259"/>
      <c r="H193" s="262">
        <v>0.41999999999999998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8" t="s">
        <v>183</v>
      </c>
      <c r="AU193" s="268" t="s">
        <v>84</v>
      </c>
      <c r="AV193" s="14" t="s">
        <v>84</v>
      </c>
      <c r="AW193" s="14" t="s">
        <v>32</v>
      </c>
      <c r="AX193" s="14" t="s">
        <v>74</v>
      </c>
      <c r="AY193" s="268" t="s">
        <v>139</v>
      </c>
    </row>
    <row r="194" s="13" customFormat="1">
      <c r="A194" s="13"/>
      <c r="B194" s="247"/>
      <c r="C194" s="248"/>
      <c r="D194" s="249" t="s">
        <v>183</v>
      </c>
      <c r="E194" s="250" t="s">
        <v>1</v>
      </c>
      <c r="F194" s="251" t="s">
        <v>248</v>
      </c>
      <c r="G194" s="248"/>
      <c r="H194" s="250" t="s">
        <v>1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7" t="s">
        <v>183</v>
      </c>
      <c r="AU194" s="257" t="s">
        <v>84</v>
      </c>
      <c r="AV194" s="13" t="s">
        <v>82</v>
      </c>
      <c r="AW194" s="13" t="s">
        <v>32</v>
      </c>
      <c r="AX194" s="13" t="s">
        <v>74</v>
      </c>
      <c r="AY194" s="257" t="s">
        <v>139</v>
      </c>
    </row>
    <row r="195" s="14" customFormat="1">
      <c r="A195" s="14"/>
      <c r="B195" s="258"/>
      <c r="C195" s="259"/>
      <c r="D195" s="249" t="s">
        <v>183</v>
      </c>
      <c r="E195" s="260" t="s">
        <v>1</v>
      </c>
      <c r="F195" s="261" t="s">
        <v>249</v>
      </c>
      <c r="G195" s="259"/>
      <c r="H195" s="262">
        <v>0.69999999999999996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8" t="s">
        <v>183</v>
      </c>
      <c r="AU195" s="268" t="s">
        <v>84</v>
      </c>
      <c r="AV195" s="14" t="s">
        <v>84</v>
      </c>
      <c r="AW195" s="14" t="s">
        <v>32</v>
      </c>
      <c r="AX195" s="14" t="s">
        <v>74</v>
      </c>
      <c r="AY195" s="268" t="s">
        <v>139</v>
      </c>
    </row>
    <row r="196" s="13" customFormat="1">
      <c r="A196" s="13"/>
      <c r="B196" s="247"/>
      <c r="C196" s="248"/>
      <c r="D196" s="249" t="s">
        <v>183</v>
      </c>
      <c r="E196" s="250" t="s">
        <v>1</v>
      </c>
      <c r="F196" s="251" t="s">
        <v>234</v>
      </c>
      <c r="G196" s="248"/>
      <c r="H196" s="250" t="s">
        <v>1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7" t="s">
        <v>183</v>
      </c>
      <c r="AU196" s="257" t="s">
        <v>84</v>
      </c>
      <c r="AV196" s="13" t="s">
        <v>82</v>
      </c>
      <c r="AW196" s="13" t="s">
        <v>32</v>
      </c>
      <c r="AX196" s="13" t="s">
        <v>74</v>
      </c>
      <c r="AY196" s="257" t="s">
        <v>139</v>
      </c>
    </row>
    <row r="197" s="13" customFormat="1">
      <c r="A197" s="13"/>
      <c r="B197" s="247"/>
      <c r="C197" s="248"/>
      <c r="D197" s="249" t="s">
        <v>183</v>
      </c>
      <c r="E197" s="250" t="s">
        <v>1</v>
      </c>
      <c r="F197" s="251" t="s">
        <v>235</v>
      </c>
      <c r="G197" s="248"/>
      <c r="H197" s="250" t="s">
        <v>1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7" t="s">
        <v>183</v>
      </c>
      <c r="AU197" s="257" t="s">
        <v>84</v>
      </c>
      <c r="AV197" s="13" t="s">
        <v>82</v>
      </c>
      <c r="AW197" s="13" t="s">
        <v>32</v>
      </c>
      <c r="AX197" s="13" t="s">
        <v>74</v>
      </c>
      <c r="AY197" s="257" t="s">
        <v>139</v>
      </c>
    </row>
    <row r="198" s="14" customFormat="1">
      <c r="A198" s="14"/>
      <c r="B198" s="258"/>
      <c r="C198" s="259"/>
      <c r="D198" s="249" t="s">
        <v>183</v>
      </c>
      <c r="E198" s="260" t="s">
        <v>1</v>
      </c>
      <c r="F198" s="261" t="s">
        <v>250</v>
      </c>
      <c r="G198" s="259"/>
      <c r="H198" s="262">
        <v>4.8929999999999998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8" t="s">
        <v>183</v>
      </c>
      <c r="AU198" s="268" t="s">
        <v>84</v>
      </c>
      <c r="AV198" s="14" t="s">
        <v>84</v>
      </c>
      <c r="AW198" s="14" t="s">
        <v>32</v>
      </c>
      <c r="AX198" s="14" t="s">
        <v>74</v>
      </c>
      <c r="AY198" s="268" t="s">
        <v>139</v>
      </c>
    </row>
    <row r="199" s="14" customFormat="1">
      <c r="A199" s="14"/>
      <c r="B199" s="258"/>
      <c r="C199" s="259"/>
      <c r="D199" s="249" t="s">
        <v>183</v>
      </c>
      <c r="E199" s="260" t="s">
        <v>1</v>
      </c>
      <c r="F199" s="261" t="s">
        <v>251</v>
      </c>
      <c r="G199" s="259"/>
      <c r="H199" s="262">
        <v>0.78400000000000003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8" t="s">
        <v>183</v>
      </c>
      <c r="AU199" s="268" t="s">
        <v>84</v>
      </c>
      <c r="AV199" s="14" t="s">
        <v>84</v>
      </c>
      <c r="AW199" s="14" t="s">
        <v>32</v>
      </c>
      <c r="AX199" s="14" t="s">
        <v>74</v>
      </c>
      <c r="AY199" s="268" t="s">
        <v>139</v>
      </c>
    </row>
    <row r="200" s="14" customFormat="1">
      <c r="A200" s="14"/>
      <c r="B200" s="258"/>
      <c r="C200" s="259"/>
      <c r="D200" s="249" t="s">
        <v>183</v>
      </c>
      <c r="E200" s="260" t="s">
        <v>1</v>
      </c>
      <c r="F200" s="261" t="s">
        <v>252</v>
      </c>
      <c r="G200" s="259"/>
      <c r="H200" s="262">
        <v>1.3754999999999999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8" t="s">
        <v>183</v>
      </c>
      <c r="AU200" s="268" t="s">
        <v>84</v>
      </c>
      <c r="AV200" s="14" t="s">
        <v>84</v>
      </c>
      <c r="AW200" s="14" t="s">
        <v>32</v>
      </c>
      <c r="AX200" s="14" t="s">
        <v>74</v>
      </c>
      <c r="AY200" s="268" t="s">
        <v>139</v>
      </c>
    </row>
    <row r="201" s="13" customFormat="1">
      <c r="A201" s="13"/>
      <c r="B201" s="247"/>
      <c r="C201" s="248"/>
      <c r="D201" s="249" t="s">
        <v>183</v>
      </c>
      <c r="E201" s="250" t="s">
        <v>1</v>
      </c>
      <c r="F201" s="251" t="s">
        <v>246</v>
      </c>
      <c r="G201" s="248"/>
      <c r="H201" s="250" t="s">
        <v>1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183</v>
      </c>
      <c r="AU201" s="257" t="s">
        <v>84</v>
      </c>
      <c r="AV201" s="13" t="s">
        <v>82</v>
      </c>
      <c r="AW201" s="13" t="s">
        <v>32</v>
      </c>
      <c r="AX201" s="13" t="s">
        <v>74</v>
      </c>
      <c r="AY201" s="257" t="s">
        <v>139</v>
      </c>
    </row>
    <row r="202" s="14" customFormat="1">
      <c r="A202" s="14"/>
      <c r="B202" s="258"/>
      <c r="C202" s="259"/>
      <c r="D202" s="249" t="s">
        <v>183</v>
      </c>
      <c r="E202" s="260" t="s">
        <v>1</v>
      </c>
      <c r="F202" s="261" t="s">
        <v>253</v>
      </c>
      <c r="G202" s="259"/>
      <c r="H202" s="262">
        <v>0.20999999999999999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8" t="s">
        <v>183</v>
      </c>
      <c r="AU202" s="268" t="s">
        <v>84</v>
      </c>
      <c r="AV202" s="14" t="s">
        <v>84</v>
      </c>
      <c r="AW202" s="14" t="s">
        <v>32</v>
      </c>
      <c r="AX202" s="14" t="s">
        <v>74</v>
      </c>
      <c r="AY202" s="268" t="s">
        <v>139</v>
      </c>
    </row>
    <row r="203" s="14" customFormat="1">
      <c r="A203" s="14"/>
      <c r="B203" s="258"/>
      <c r="C203" s="259"/>
      <c r="D203" s="249" t="s">
        <v>183</v>
      </c>
      <c r="E203" s="260" t="s">
        <v>1</v>
      </c>
      <c r="F203" s="261" t="s">
        <v>254</v>
      </c>
      <c r="G203" s="259"/>
      <c r="H203" s="262">
        <v>0.105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8" t="s">
        <v>183</v>
      </c>
      <c r="AU203" s="268" t="s">
        <v>84</v>
      </c>
      <c r="AV203" s="14" t="s">
        <v>84</v>
      </c>
      <c r="AW203" s="14" t="s">
        <v>32</v>
      </c>
      <c r="AX203" s="14" t="s">
        <v>74</v>
      </c>
      <c r="AY203" s="268" t="s">
        <v>139</v>
      </c>
    </row>
    <row r="204" s="13" customFormat="1">
      <c r="A204" s="13"/>
      <c r="B204" s="247"/>
      <c r="C204" s="248"/>
      <c r="D204" s="249" t="s">
        <v>183</v>
      </c>
      <c r="E204" s="250" t="s">
        <v>1</v>
      </c>
      <c r="F204" s="251" t="s">
        <v>239</v>
      </c>
      <c r="G204" s="248"/>
      <c r="H204" s="250" t="s">
        <v>1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7" t="s">
        <v>183</v>
      </c>
      <c r="AU204" s="257" t="s">
        <v>84</v>
      </c>
      <c r="AV204" s="13" t="s">
        <v>82</v>
      </c>
      <c r="AW204" s="13" t="s">
        <v>32</v>
      </c>
      <c r="AX204" s="13" t="s">
        <v>74</v>
      </c>
      <c r="AY204" s="257" t="s">
        <v>139</v>
      </c>
    </row>
    <row r="205" s="14" customFormat="1">
      <c r="A205" s="14"/>
      <c r="B205" s="258"/>
      <c r="C205" s="259"/>
      <c r="D205" s="249" t="s">
        <v>183</v>
      </c>
      <c r="E205" s="260" t="s">
        <v>1</v>
      </c>
      <c r="F205" s="261" t="s">
        <v>255</v>
      </c>
      <c r="G205" s="259"/>
      <c r="H205" s="262">
        <v>1.512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8" t="s">
        <v>183</v>
      </c>
      <c r="AU205" s="268" t="s">
        <v>84</v>
      </c>
      <c r="AV205" s="14" t="s">
        <v>84</v>
      </c>
      <c r="AW205" s="14" t="s">
        <v>32</v>
      </c>
      <c r="AX205" s="14" t="s">
        <v>74</v>
      </c>
      <c r="AY205" s="268" t="s">
        <v>139</v>
      </c>
    </row>
    <row r="206" s="13" customFormat="1">
      <c r="A206" s="13"/>
      <c r="B206" s="247"/>
      <c r="C206" s="248"/>
      <c r="D206" s="249" t="s">
        <v>183</v>
      </c>
      <c r="E206" s="250" t="s">
        <v>1</v>
      </c>
      <c r="F206" s="251" t="s">
        <v>256</v>
      </c>
      <c r="G206" s="248"/>
      <c r="H206" s="250" t="s">
        <v>1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183</v>
      </c>
      <c r="AU206" s="257" t="s">
        <v>84</v>
      </c>
      <c r="AV206" s="13" t="s">
        <v>82</v>
      </c>
      <c r="AW206" s="13" t="s">
        <v>32</v>
      </c>
      <c r="AX206" s="13" t="s">
        <v>74</v>
      </c>
      <c r="AY206" s="257" t="s">
        <v>139</v>
      </c>
    </row>
    <row r="207" s="15" customFormat="1">
      <c r="A207" s="15"/>
      <c r="B207" s="269"/>
      <c r="C207" s="270"/>
      <c r="D207" s="249" t="s">
        <v>183</v>
      </c>
      <c r="E207" s="271" t="s">
        <v>1</v>
      </c>
      <c r="F207" s="272" t="s">
        <v>189</v>
      </c>
      <c r="G207" s="270"/>
      <c r="H207" s="273">
        <v>28.479500000000002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9" t="s">
        <v>183</v>
      </c>
      <c r="AU207" s="279" t="s">
        <v>84</v>
      </c>
      <c r="AV207" s="15" t="s">
        <v>146</v>
      </c>
      <c r="AW207" s="15" t="s">
        <v>32</v>
      </c>
      <c r="AX207" s="15" t="s">
        <v>82</v>
      </c>
      <c r="AY207" s="279" t="s">
        <v>139</v>
      </c>
    </row>
    <row r="208" s="2" customFormat="1" ht="24.15" customHeight="1">
      <c r="A208" s="39"/>
      <c r="B208" s="40"/>
      <c r="C208" s="228" t="s">
        <v>204</v>
      </c>
      <c r="D208" s="228" t="s">
        <v>142</v>
      </c>
      <c r="E208" s="229" t="s">
        <v>257</v>
      </c>
      <c r="F208" s="230" t="s">
        <v>258</v>
      </c>
      <c r="G208" s="231" t="s">
        <v>181</v>
      </c>
      <c r="H208" s="232">
        <v>1.139</v>
      </c>
      <c r="I208" s="233"/>
      <c r="J208" s="234">
        <f>ROUND(I208*H208,1)</f>
        <v>0</v>
      </c>
      <c r="K208" s="235"/>
      <c r="L208" s="45"/>
      <c r="M208" s="236" t="s">
        <v>1</v>
      </c>
      <c r="N208" s="237" t="s">
        <v>39</v>
      </c>
      <c r="O208" s="92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0" t="s">
        <v>146</v>
      </c>
      <c r="AT208" s="240" t="s">
        <v>142</v>
      </c>
      <c r="AU208" s="240" t="s">
        <v>84</v>
      </c>
      <c r="AY208" s="18" t="s">
        <v>139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8" t="s">
        <v>82</v>
      </c>
      <c r="BK208" s="241">
        <f>ROUND(I208*H208,1)</f>
        <v>0</v>
      </c>
      <c r="BL208" s="18" t="s">
        <v>146</v>
      </c>
      <c r="BM208" s="240" t="s">
        <v>259</v>
      </c>
    </row>
    <row r="209" s="2" customFormat="1" ht="24.15" customHeight="1">
      <c r="A209" s="39"/>
      <c r="B209" s="40"/>
      <c r="C209" s="228" t="s">
        <v>260</v>
      </c>
      <c r="D209" s="228" t="s">
        <v>142</v>
      </c>
      <c r="E209" s="229" t="s">
        <v>261</v>
      </c>
      <c r="F209" s="230" t="s">
        <v>262</v>
      </c>
      <c r="G209" s="231" t="s">
        <v>263</v>
      </c>
      <c r="H209" s="232">
        <v>4.7750000000000004</v>
      </c>
      <c r="I209" s="233"/>
      <c r="J209" s="234">
        <f>ROUND(I209*H209,1)</f>
        <v>0</v>
      </c>
      <c r="K209" s="235"/>
      <c r="L209" s="45"/>
      <c r="M209" s="236" t="s">
        <v>1</v>
      </c>
      <c r="N209" s="237" t="s">
        <v>39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146</v>
      </c>
      <c r="AT209" s="240" t="s">
        <v>142</v>
      </c>
      <c r="AU209" s="240" t="s">
        <v>84</v>
      </c>
      <c r="AY209" s="18" t="s">
        <v>139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82</v>
      </c>
      <c r="BK209" s="241">
        <f>ROUND(I209*H209,1)</f>
        <v>0</v>
      </c>
      <c r="BL209" s="18" t="s">
        <v>146</v>
      </c>
      <c r="BM209" s="240" t="s">
        <v>264</v>
      </c>
    </row>
    <row r="210" s="13" customFormat="1">
      <c r="A210" s="13"/>
      <c r="B210" s="247"/>
      <c r="C210" s="248"/>
      <c r="D210" s="249" t="s">
        <v>183</v>
      </c>
      <c r="E210" s="250" t="s">
        <v>1</v>
      </c>
      <c r="F210" s="251" t="s">
        <v>234</v>
      </c>
      <c r="G210" s="248"/>
      <c r="H210" s="250" t="s">
        <v>1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7" t="s">
        <v>183</v>
      </c>
      <c r="AU210" s="257" t="s">
        <v>84</v>
      </c>
      <c r="AV210" s="13" t="s">
        <v>82</v>
      </c>
      <c r="AW210" s="13" t="s">
        <v>32</v>
      </c>
      <c r="AX210" s="13" t="s">
        <v>74</v>
      </c>
      <c r="AY210" s="257" t="s">
        <v>139</v>
      </c>
    </row>
    <row r="211" s="14" customFormat="1">
      <c r="A211" s="14"/>
      <c r="B211" s="258"/>
      <c r="C211" s="259"/>
      <c r="D211" s="249" t="s">
        <v>183</v>
      </c>
      <c r="E211" s="260" t="s">
        <v>1</v>
      </c>
      <c r="F211" s="261" t="s">
        <v>265</v>
      </c>
      <c r="G211" s="259"/>
      <c r="H211" s="262">
        <v>0.875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8" t="s">
        <v>183</v>
      </c>
      <c r="AU211" s="268" t="s">
        <v>84</v>
      </c>
      <c r="AV211" s="14" t="s">
        <v>84</v>
      </c>
      <c r="AW211" s="14" t="s">
        <v>32</v>
      </c>
      <c r="AX211" s="14" t="s">
        <v>74</v>
      </c>
      <c r="AY211" s="268" t="s">
        <v>139</v>
      </c>
    </row>
    <row r="212" s="14" customFormat="1">
      <c r="A212" s="14"/>
      <c r="B212" s="258"/>
      <c r="C212" s="259"/>
      <c r="D212" s="249" t="s">
        <v>183</v>
      </c>
      <c r="E212" s="260" t="s">
        <v>1</v>
      </c>
      <c r="F212" s="261" t="s">
        <v>266</v>
      </c>
      <c r="G212" s="259"/>
      <c r="H212" s="262">
        <v>3.8999999999999999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8" t="s">
        <v>183</v>
      </c>
      <c r="AU212" s="268" t="s">
        <v>84</v>
      </c>
      <c r="AV212" s="14" t="s">
        <v>84</v>
      </c>
      <c r="AW212" s="14" t="s">
        <v>32</v>
      </c>
      <c r="AX212" s="14" t="s">
        <v>74</v>
      </c>
      <c r="AY212" s="268" t="s">
        <v>139</v>
      </c>
    </row>
    <row r="213" s="15" customFormat="1">
      <c r="A213" s="15"/>
      <c r="B213" s="269"/>
      <c r="C213" s="270"/>
      <c r="D213" s="249" t="s">
        <v>183</v>
      </c>
      <c r="E213" s="271" t="s">
        <v>1</v>
      </c>
      <c r="F213" s="272" t="s">
        <v>189</v>
      </c>
      <c r="G213" s="270"/>
      <c r="H213" s="273">
        <v>4.7750000000000004</v>
      </c>
      <c r="I213" s="274"/>
      <c r="J213" s="270"/>
      <c r="K213" s="270"/>
      <c r="L213" s="275"/>
      <c r="M213" s="276"/>
      <c r="N213" s="277"/>
      <c r="O213" s="277"/>
      <c r="P213" s="277"/>
      <c r="Q213" s="277"/>
      <c r="R213" s="277"/>
      <c r="S213" s="277"/>
      <c r="T213" s="278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9" t="s">
        <v>183</v>
      </c>
      <c r="AU213" s="279" t="s">
        <v>84</v>
      </c>
      <c r="AV213" s="15" t="s">
        <v>146</v>
      </c>
      <c r="AW213" s="15" t="s">
        <v>32</v>
      </c>
      <c r="AX213" s="15" t="s">
        <v>82</v>
      </c>
      <c r="AY213" s="279" t="s">
        <v>139</v>
      </c>
    </row>
    <row r="214" s="2" customFormat="1" ht="24.15" customHeight="1">
      <c r="A214" s="39"/>
      <c r="B214" s="40"/>
      <c r="C214" s="228" t="s">
        <v>214</v>
      </c>
      <c r="D214" s="228" t="s">
        <v>142</v>
      </c>
      <c r="E214" s="229" t="s">
        <v>267</v>
      </c>
      <c r="F214" s="230" t="s">
        <v>268</v>
      </c>
      <c r="G214" s="231" t="s">
        <v>263</v>
      </c>
      <c r="H214" s="232">
        <v>32.612000000000002</v>
      </c>
      <c r="I214" s="233"/>
      <c r="J214" s="234">
        <f>ROUND(I214*H214,1)</f>
        <v>0</v>
      </c>
      <c r="K214" s="235"/>
      <c r="L214" s="45"/>
      <c r="M214" s="236" t="s">
        <v>1</v>
      </c>
      <c r="N214" s="237" t="s">
        <v>39</v>
      </c>
      <c r="O214" s="92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146</v>
      </c>
      <c r="AT214" s="240" t="s">
        <v>142</v>
      </c>
      <c r="AU214" s="240" t="s">
        <v>84</v>
      </c>
      <c r="AY214" s="18" t="s">
        <v>139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82</v>
      </c>
      <c r="BK214" s="241">
        <f>ROUND(I214*H214,1)</f>
        <v>0</v>
      </c>
      <c r="BL214" s="18" t="s">
        <v>146</v>
      </c>
      <c r="BM214" s="240" t="s">
        <v>269</v>
      </c>
    </row>
    <row r="215" s="2" customFormat="1" ht="24.15" customHeight="1">
      <c r="A215" s="39"/>
      <c r="B215" s="40"/>
      <c r="C215" s="228" t="s">
        <v>9</v>
      </c>
      <c r="D215" s="228" t="s">
        <v>142</v>
      </c>
      <c r="E215" s="229" t="s">
        <v>270</v>
      </c>
      <c r="F215" s="230" t="s">
        <v>271</v>
      </c>
      <c r="G215" s="231" t="s">
        <v>263</v>
      </c>
      <c r="H215" s="232">
        <v>2.3999999999999999</v>
      </c>
      <c r="I215" s="233"/>
      <c r="J215" s="234">
        <f>ROUND(I215*H215,1)</f>
        <v>0</v>
      </c>
      <c r="K215" s="235"/>
      <c r="L215" s="45"/>
      <c r="M215" s="236" t="s">
        <v>1</v>
      </c>
      <c r="N215" s="237" t="s">
        <v>39</v>
      </c>
      <c r="O215" s="92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0" t="s">
        <v>146</v>
      </c>
      <c r="AT215" s="240" t="s">
        <v>142</v>
      </c>
      <c r="AU215" s="240" t="s">
        <v>84</v>
      </c>
      <c r="AY215" s="18" t="s">
        <v>139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82</v>
      </c>
      <c r="BK215" s="241">
        <f>ROUND(I215*H215,1)</f>
        <v>0</v>
      </c>
      <c r="BL215" s="18" t="s">
        <v>146</v>
      </c>
      <c r="BM215" s="240" t="s">
        <v>272</v>
      </c>
    </row>
    <row r="216" s="13" customFormat="1">
      <c r="A216" s="13"/>
      <c r="B216" s="247"/>
      <c r="C216" s="248"/>
      <c r="D216" s="249" t="s">
        <v>183</v>
      </c>
      <c r="E216" s="250" t="s">
        <v>1</v>
      </c>
      <c r="F216" s="251" t="s">
        <v>234</v>
      </c>
      <c r="G216" s="248"/>
      <c r="H216" s="250" t="s">
        <v>1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7" t="s">
        <v>183</v>
      </c>
      <c r="AU216" s="257" t="s">
        <v>84</v>
      </c>
      <c r="AV216" s="13" t="s">
        <v>82</v>
      </c>
      <c r="AW216" s="13" t="s">
        <v>32</v>
      </c>
      <c r="AX216" s="13" t="s">
        <v>74</v>
      </c>
      <c r="AY216" s="257" t="s">
        <v>139</v>
      </c>
    </row>
    <row r="217" s="14" customFormat="1">
      <c r="A217" s="14"/>
      <c r="B217" s="258"/>
      <c r="C217" s="259"/>
      <c r="D217" s="249" t="s">
        <v>183</v>
      </c>
      <c r="E217" s="260" t="s">
        <v>1</v>
      </c>
      <c r="F217" s="261" t="s">
        <v>273</v>
      </c>
      <c r="G217" s="259"/>
      <c r="H217" s="262">
        <v>2.3999999999999999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8" t="s">
        <v>183</v>
      </c>
      <c r="AU217" s="268" t="s">
        <v>84</v>
      </c>
      <c r="AV217" s="14" t="s">
        <v>84</v>
      </c>
      <c r="AW217" s="14" t="s">
        <v>32</v>
      </c>
      <c r="AX217" s="14" t="s">
        <v>74</v>
      </c>
      <c r="AY217" s="268" t="s">
        <v>139</v>
      </c>
    </row>
    <row r="218" s="15" customFormat="1">
      <c r="A218" s="15"/>
      <c r="B218" s="269"/>
      <c r="C218" s="270"/>
      <c r="D218" s="249" t="s">
        <v>183</v>
      </c>
      <c r="E218" s="271" t="s">
        <v>1</v>
      </c>
      <c r="F218" s="272" t="s">
        <v>189</v>
      </c>
      <c r="G218" s="270"/>
      <c r="H218" s="273">
        <v>2.3999999999999999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9" t="s">
        <v>183</v>
      </c>
      <c r="AU218" s="279" t="s">
        <v>84</v>
      </c>
      <c r="AV218" s="15" t="s">
        <v>146</v>
      </c>
      <c r="AW218" s="15" t="s">
        <v>32</v>
      </c>
      <c r="AX218" s="15" t="s">
        <v>82</v>
      </c>
      <c r="AY218" s="279" t="s">
        <v>139</v>
      </c>
    </row>
    <row r="219" s="2" customFormat="1" ht="24.15" customHeight="1">
      <c r="A219" s="39"/>
      <c r="B219" s="40"/>
      <c r="C219" s="228" t="s">
        <v>217</v>
      </c>
      <c r="D219" s="228" t="s">
        <v>142</v>
      </c>
      <c r="E219" s="229" t="s">
        <v>274</v>
      </c>
      <c r="F219" s="230" t="s">
        <v>275</v>
      </c>
      <c r="G219" s="231" t="s">
        <v>145</v>
      </c>
      <c r="H219" s="232">
        <v>1</v>
      </c>
      <c r="I219" s="233"/>
      <c r="J219" s="234">
        <f>ROUND(I219*H219,1)</f>
        <v>0</v>
      </c>
      <c r="K219" s="235"/>
      <c r="L219" s="45"/>
      <c r="M219" s="236" t="s">
        <v>1</v>
      </c>
      <c r="N219" s="237" t="s">
        <v>39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146</v>
      </c>
      <c r="AT219" s="240" t="s">
        <v>142</v>
      </c>
      <c r="AU219" s="240" t="s">
        <v>84</v>
      </c>
      <c r="AY219" s="18" t="s">
        <v>139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82</v>
      </c>
      <c r="BK219" s="241">
        <f>ROUND(I219*H219,1)</f>
        <v>0</v>
      </c>
      <c r="BL219" s="18" t="s">
        <v>146</v>
      </c>
      <c r="BM219" s="240" t="s">
        <v>276</v>
      </c>
    </row>
    <row r="220" s="2" customFormat="1" ht="24.15" customHeight="1">
      <c r="A220" s="39"/>
      <c r="B220" s="40"/>
      <c r="C220" s="228" t="s">
        <v>277</v>
      </c>
      <c r="D220" s="228" t="s">
        <v>142</v>
      </c>
      <c r="E220" s="229" t="s">
        <v>278</v>
      </c>
      <c r="F220" s="230" t="s">
        <v>279</v>
      </c>
      <c r="G220" s="231" t="s">
        <v>280</v>
      </c>
      <c r="H220" s="232">
        <v>0.71099999999999997</v>
      </c>
      <c r="I220" s="233"/>
      <c r="J220" s="234">
        <f>ROUND(I220*H220,1)</f>
        <v>0</v>
      </c>
      <c r="K220" s="235"/>
      <c r="L220" s="45"/>
      <c r="M220" s="236" t="s">
        <v>1</v>
      </c>
      <c r="N220" s="237" t="s">
        <v>39</v>
      </c>
      <c r="O220" s="92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0" t="s">
        <v>146</v>
      </c>
      <c r="AT220" s="240" t="s">
        <v>142</v>
      </c>
      <c r="AU220" s="240" t="s">
        <v>84</v>
      </c>
      <c r="AY220" s="18" t="s">
        <v>139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8" t="s">
        <v>82</v>
      </c>
      <c r="BK220" s="241">
        <f>ROUND(I220*H220,1)</f>
        <v>0</v>
      </c>
      <c r="BL220" s="18" t="s">
        <v>146</v>
      </c>
      <c r="BM220" s="240" t="s">
        <v>281</v>
      </c>
    </row>
    <row r="221" s="2" customFormat="1" ht="24.15" customHeight="1">
      <c r="A221" s="39"/>
      <c r="B221" s="40"/>
      <c r="C221" s="228" t="s">
        <v>221</v>
      </c>
      <c r="D221" s="228" t="s">
        <v>142</v>
      </c>
      <c r="E221" s="229" t="s">
        <v>282</v>
      </c>
      <c r="F221" s="230" t="s">
        <v>283</v>
      </c>
      <c r="G221" s="231" t="s">
        <v>181</v>
      </c>
      <c r="H221" s="232">
        <v>58.317</v>
      </c>
      <c r="I221" s="233"/>
      <c r="J221" s="234">
        <f>ROUND(I221*H221,1)</f>
        <v>0</v>
      </c>
      <c r="K221" s="235"/>
      <c r="L221" s="45"/>
      <c r="M221" s="236" t="s">
        <v>1</v>
      </c>
      <c r="N221" s="237" t="s">
        <v>39</v>
      </c>
      <c r="O221" s="92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0" t="s">
        <v>146</v>
      </c>
      <c r="AT221" s="240" t="s">
        <v>142</v>
      </c>
      <c r="AU221" s="240" t="s">
        <v>84</v>
      </c>
      <c r="AY221" s="18" t="s">
        <v>139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8" t="s">
        <v>82</v>
      </c>
      <c r="BK221" s="241">
        <f>ROUND(I221*H221,1)</f>
        <v>0</v>
      </c>
      <c r="BL221" s="18" t="s">
        <v>146</v>
      </c>
      <c r="BM221" s="240" t="s">
        <v>284</v>
      </c>
    </row>
    <row r="222" s="2" customFormat="1" ht="14.4" customHeight="1">
      <c r="A222" s="39"/>
      <c r="B222" s="40"/>
      <c r="C222" s="228" t="s">
        <v>285</v>
      </c>
      <c r="D222" s="228" t="s">
        <v>142</v>
      </c>
      <c r="E222" s="229" t="s">
        <v>286</v>
      </c>
      <c r="F222" s="230" t="s">
        <v>287</v>
      </c>
      <c r="G222" s="231" t="s">
        <v>263</v>
      </c>
      <c r="H222" s="232">
        <v>103.81999999999999</v>
      </c>
      <c r="I222" s="233"/>
      <c r="J222" s="234">
        <f>ROUND(I222*H222,1)</f>
        <v>0</v>
      </c>
      <c r="K222" s="235"/>
      <c r="L222" s="45"/>
      <c r="M222" s="236" t="s">
        <v>1</v>
      </c>
      <c r="N222" s="237" t="s">
        <v>39</v>
      </c>
      <c r="O222" s="92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0" t="s">
        <v>146</v>
      </c>
      <c r="AT222" s="240" t="s">
        <v>142</v>
      </c>
      <c r="AU222" s="240" t="s">
        <v>84</v>
      </c>
      <c r="AY222" s="18" t="s">
        <v>139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82</v>
      </c>
      <c r="BK222" s="241">
        <f>ROUND(I222*H222,1)</f>
        <v>0</v>
      </c>
      <c r="BL222" s="18" t="s">
        <v>146</v>
      </c>
      <c r="BM222" s="240" t="s">
        <v>288</v>
      </c>
    </row>
    <row r="223" s="13" customFormat="1">
      <c r="A223" s="13"/>
      <c r="B223" s="247"/>
      <c r="C223" s="248"/>
      <c r="D223" s="249" t="s">
        <v>183</v>
      </c>
      <c r="E223" s="250" t="s">
        <v>1</v>
      </c>
      <c r="F223" s="251" t="s">
        <v>289</v>
      </c>
      <c r="G223" s="248"/>
      <c r="H223" s="250" t="s">
        <v>1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7" t="s">
        <v>183</v>
      </c>
      <c r="AU223" s="257" t="s">
        <v>84</v>
      </c>
      <c r="AV223" s="13" t="s">
        <v>82</v>
      </c>
      <c r="AW223" s="13" t="s">
        <v>32</v>
      </c>
      <c r="AX223" s="13" t="s">
        <v>74</v>
      </c>
      <c r="AY223" s="257" t="s">
        <v>139</v>
      </c>
    </row>
    <row r="224" s="14" customFormat="1">
      <c r="A224" s="14"/>
      <c r="B224" s="258"/>
      <c r="C224" s="259"/>
      <c r="D224" s="249" t="s">
        <v>183</v>
      </c>
      <c r="E224" s="260" t="s">
        <v>1</v>
      </c>
      <c r="F224" s="261" t="s">
        <v>290</v>
      </c>
      <c r="G224" s="259"/>
      <c r="H224" s="262">
        <v>83.819999999999993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8" t="s">
        <v>183</v>
      </c>
      <c r="AU224" s="268" t="s">
        <v>84</v>
      </c>
      <c r="AV224" s="14" t="s">
        <v>84</v>
      </c>
      <c r="AW224" s="14" t="s">
        <v>32</v>
      </c>
      <c r="AX224" s="14" t="s">
        <v>74</v>
      </c>
      <c r="AY224" s="268" t="s">
        <v>139</v>
      </c>
    </row>
    <row r="225" s="13" customFormat="1">
      <c r="A225" s="13"/>
      <c r="B225" s="247"/>
      <c r="C225" s="248"/>
      <c r="D225" s="249" t="s">
        <v>183</v>
      </c>
      <c r="E225" s="250" t="s">
        <v>1</v>
      </c>
      <c r="F225" s="251" t="s">
        <v>234</v>
      </c>
      <c r="G225" s="248"/>
      <c r="H225" s="250" t="s">
        <v>1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7" t="s">
        <v>183</v>
      </c>
      <c r="AU225" s="257" t="s">
        <v>84</v>
      </c>
      <c r="AV225" s="13" t="s">
        <v>82</v>
      </c>
      <c r="AW225" s="13" t="s">
        <v>32</v>
      </c>
      <c r="AX225" s="13" t="s">
        <v>74</v>
      </c>
      <c r="AY225" s="257" t="s">
        <v>139</v>
      </c>
    </row>
    <row r="226" s="14" customFormat="1">
      <c r="A226" s="14"/>
      <c r="B226" s="258"/>
      <c r="C226" s="259"/>
      <c r="D226" s="249" t="s">
        <v>183</v>
      </c>
      <c r="E226" s="260" t="s">
        <v>1</v>
      </c>
      <c r="F226" s="261" t="s">
        <v>291</v>
      </c>
      <c r="G226" s="259"/>
      <c r="H226" s="262">
        <v>20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8" t="s">
        <v>183</v>
      </c>
      <c r="AU226" s="268" t="s">
        <v>84</v>
      </c>
      <c r="AV226" s="14" t="s">
        <v>84</v>
      </c>
      <c r="AW226" s="14" t="s">
        <v>32</v>
      </c>
      <c r="AX226" s="14" t="s">
        <v>74</v>
      </c>
      <c r="AY226" s="268" t="s">
        <v>139</v>
      </c>
    </row>
    <row r="227" s="13" customFormat="1">
      <c r="A227" s="13"/>
      <c r="B227" s="247"/>
      <c r="C227" s="248"/>
      <c r="D227" s="249" t="s">
        <v>183</v>
      </c>
      <c r="E227" s="250" t="s">
        <v>1</v>
      </c>
      <c r="F227" s="251" t="s">
        <v>292</v>
      </c>
      <c r="G227" s="248"/>
      <c r="H227" s="250" t="s">
        <v>1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7" t="s">
        <v>183</v>
      </c>
      <c r="AU227" s="257" t="s">
        <v>84</v>
      </c>
      <c r="AV227" s="13" t="s">
        <v>82</v>
      </c>
      <c r="AW227" s="13" t="s">
        <v>32</v>
      </c>
      <c r="AX227" s="13" t="s">
        <v>74</v>
      </c>
      <c r="AY227" s="257" t="s">
        <v>139</v>
      </c>
    </row>
    <row r="228" s="15" customFormat="1">
      <c r="A228" s="15"/>
      <c r="B228" s="269"/>
      <c r="C228" s="270"/>
      <c r="D228" s="249" t="s">
        <v>183</v>
      </c>
      <c r="E228" s="271" t="s">
        <v>1</v>
      </c>
      <c r="F228" s="272" t="s">
        <v>189</v>
      </c>
      <c r="G228" s="270"/>
      <c r="H228" s="273">
        <v>103.81999999999999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9" t="s">
        <v>183</v>
      </c>
      <c r="AU228" s="279" t="s">
        <v>84</v>
      </c>
      <c r="AV228" s="15" t="s">
        <v>146</v>
      </c>
      <c r="AW228" s="15" t="s">
        <v>32</v>
      </c>
      <c r="AX228" s="15" t="s">
        <v>82</v>
      </c>
      <c r="AY228" s="279" t="s">
        <v>139</v>
      </c>
    </row>
    <row r="229" s="2" customFormat="1" ht="14.4" customHeight="1">
      <c r="A229" s="39"/>
      <c r="B229" s="40"/>
      <c r="C229" s="228" t="s">
        <v>229</v>
      </c>
      <c r="D229" s="228" t="s">
        <v>142</v>
      </c>
      <c r="E229" s="229" t="s">
        <v>293</v>
      </c>
      <c r="F229" s="230" t="s">
        <v>294</v>
      </c>
      <c r="G229" s="231" t="s">
        <v>181</v>
      </c>
      <c r="H229" s="232">
        <v>15.573</v>
      </c>
      <c r="I229" s="233"/>
      <c r="J229" s="234">
        <f>ROUND(I229*H229,1)</f>
        <v>0</v>
      </c>
      <c r="K229" s="235"/>
      <c r="L229" s="45"/>
      <c r="M229" s="236" t="s">
        <v>1</v>
      </c>
      <c r="N229" s="237" t="s">
        <v>39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146</v>
      </c>
      <c r="AT229" s="240" t="s">
        <v>142</v>
      </c>
      <c r="AU229" s="240" t="s">
        <v>84</v>
      </c>
      <c r="AY229" s="18" t="s">
        <v>139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82</v>
      </c>
      <c r="BK229" s="241">
        <f>ROUND(I229*H229,1)</f>
        <v>0</v>
      </c>
      <c r="BL229" s="18" t="s">
        <v>146</v>
      </c>
      <c r="BM229" s="240" t="s">
        <v>295</v>
      </c>
    </row>
    <row r="230" s="2" customFormat="1" ht="14.4" customHeight="1">
      <c r="A230" s="39"/>
      <c r="B230" s="40"/>
      <c r="C230" s="228" t="s">
        <v>7</v>
      </c>
      <c r="D230" s="228" t="s">
        <v>142</v>
      </c>
      <c r="E230" s="229" t="s">
        <v>296</v>
      </c>
      <c r="F230" s="230" t="s">
        <v>297</v>
      </c>
      <c r="G230" s="231" t="s">
        <v>280</v>
      </c>
      <c r="H230" s="232">
        <v>0.75700000000000001</v>
      </c>
      <c r="I230" s="233"/>
      <c r="J230" s="234">
        <f>ROUND(I230*H230,1)</f>
        <v>0</v>
      </c>
      <c r="K230" s="235"/>
      <c r="L230" s="45"/>
      <c r="M230" s="236" t="s">
        <v>1</v>
      </c>
      <c r="N230" s="237" t="s">
        <v>39</v>
      </c>
      <c r="O230" s="92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0" t="s">
        <v>146</v>
      </c>
      <c r="AT230" s="240" t="s">
        <v>142</v>
      </c>
      <c r="AU230" s="240" t="s">
        <v>84</v>
      </c>
      <c r="AY230" s="18" t="s">
        <v>139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82</v>
      </c>
      <c r="BK230" s="241">
        <f>ROUND(I230*H230,1)</f>
        <v>0</v>
      </c>
      <c r="BL230" s="18" t="s">
        <v>146</v>
      </c>
      <c r="BM230" s="240" t="s">
        <v>298</v>
      </c>
    </row>
    <row r="231" s="2" customFormat="1" ht="14.4" customHeight="1">
      <c r="A231" s="39"/>
      <c r="B231" s="40"/>
      <c r="C231" s="228" t="s">
        <v>244</v>
      </c>
      <c r="D231" s="228" t="s">
        <v>142</v>
      </c>
      <c r="E231" s="229" t="s">
        <v>299</v>
      </c>
      <c r="F231" s="230" t="s">
        <v>300</v>
      </c>
      <c r="G231" s="231" t="s">
        <v>263</v>
      </c>
      <c r="H231" s="232">
        <v>28.699999999999999</v>
      </c>
      <c r="I231" s="233"/>
      <c r="J231" s="234">
        <f>ROUND(I231*H231,1)</f>
        <v>0</v>
      </c>
      <c r="K231" s="235"/>
      <c r="L231" s="45"/>
      <c r="M231" s="236" t="s">
        <v>1</v>
      </c>
      <c r="N231" s="237" t="s">
        <v>39</v>
      </c>
      <c r="O231" s="92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146</v>
      </c>
      <c r="AT231" s="240" t="s">
        <v>142</v>
      </c>
      <c r="AU231" s="240" t="s">
        <v>84</v>
      </c>
      <c r="AY231" s="18" t="s">
        <v>139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82</v>
      </c>
      <c r="BK231" s="241">
        <f>ROUND(I231*H231,1)</f>
        <v>0</v>
      </c>
      <c r="BL231" s="18" t="s">
        <v>146</v>
      </c>
      <c r="BM231" s="240" t="s">
        <v>301</v>
      </c>
    </row>
    <row r="232" s="13" customFormat="1">
      <c r="A232" s="13"/>
      <c r="B232" s="247"/>
      <c r="C232" s="248"/>
      <c r="D232" s="249" t="s">
        <v>183</v>
      </c>
      <c r="E232" s="250" t="s">
        <v>1</v>
      </c>
      <c r="F232" s="251" t="s">
        <v>302</v>
      </c>
      <c r="G232" s="248"/>
      <c r="H232" s="250" t="s">
        <v>1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7" t="s">
        <v>183</v>
      </c>
      <c r="AU232" s="257" t="s">
        <v>84</v>
      </c>
      <c r="AV232" s="13" t="s">
        <v>82</v>
      </c>
      <c r="AW232" s="13" t="s">
        <v>32</v>
      </c>
      <c r="AX232" s="13" t="s">
        <v>74</v>
      </c>
      <c r="AY232" s="257" t="s">
        <v>139</v>
      </c>
    </row>
    <row r="233" s="14" customFormat="1">
      <c r="A233" s="14"/>
      <c r="B233" s="258"/>
      <c r="C233" s="259"/>
      <c r="D233" s="249" t="s">
        <v>183</v>
      </c>
      <c r="E233" s="260" t="s">
        <v>1</v>
      </c>
      <c r="F233" s="261" t="s">
        <v>303</v>
      </c>
      <c r="G233" s="259"/>
      <c r="H233" s="262">
        <v>28.699999999999999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8" t="s">
        <v>183</v>
      </c>
      <c r="AU233" s="268" t="s">
        <v>84</v>
      </c>
      <c r="AV233" s="14" t="s">
        <v>84</v>
      </c>
      <c r="AW233" s="14" t="s">
        <v>32</v>
      </c>
      <c r="AX233" s="14" t="s">
        <v>74</v>
      </c>
      <c r="AY233" s="268" t="s">
        <v>139</v>
      </c>
    </row>
    <row r="234" s="15" customFormat="1">
      <c r="A234" s="15"/>
      <c r="B234" s="269"/>
      <c r="C234" s="270"/>
      <c r="D234" s="249" t="s">
        <v>183</v>
      </c>
      <c r="E234" s="271" t="s">
        <v>1</v>
      </c>
      <c r="F234" s="272" t="s">
        <v>189</v>
      </c>
      <c r="G234" s="270"/>
      <c r="H234" s="273">
        <v>28.699999999999999</v>
      </c>
      <c r="I234" s="274"/>
      <c r="J234" s="270"/>
      <c r="K234" s="270"/>
      <c r="L234" s="275"/>
      <c r="M234" s="276"/>
      <c r="N234" s="277"/>
      <c r="O234" s="277"/>
      <c r="P234" s="277"/>
      <c r="Q234" s="277"/>
      <c r="R234" s="277"/>
      <c r="S234" s="277"/>
      <c r="T234" s="278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9" t="s">
        <v>183</v>
      </c>
      <c r="AU234" s="279" t="s">
        <v>84</v>
      </c>
      <c r="AV234" s="15" t="s">
        <v>146</v>
      </c>
      <c r="AW234" s="15" t="s">
        <v>32</v>
      </c>
      <c r="AX234" s="15" t="s">
        <v>82</v>
      </c>
      <c r="AY234" s="279" t="s">
        <v>139</v>
      </c>
    </row>
    <row r="235" s="2" customFormat="1" ht="14.4" customHeight="1">
      <c r="A235" s="39"/>
      <c r="B235" s="40"/>
      <c r="C235" s="228" t="s">
        <v>304</v>
      </c>
      <c r="D235" s="228" t="s">
        <v>142</v>
      </c>
      <c r="E235" s="229" t="s">
        <v>305</v>
      </c>
      <c r="F235" s="230" t="s">
        <v>306</v>
      </c>
      <c r="G235" s="231" t="s">
        <v>263</v>
      </c>
      <c r="H235" s="232">
        <v>28.699999999999999</v>
      </c>
      <c r="I235" s="233"/>
      <c r="J235" s="234">
        <f>ROUND(I235*H235,1)</f>
        <v>0</v>
      </c>
      <c r="K235" s="235"/>
      <c r="L235" s="45"/>
      <c r="M235" s="236" t="s">
        <v>1</v>
      </c>
      <c r="N235" s="237" t="s">
        <v>39</v>
      </c>
      <c r="O235" s="92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0" t="s">
        <v>146</v>
      </c>
      <c r="AT235" s="240" t="s">
        <v>142</v>
      </c>
      <c r="AU235" s="240" t="s">
        <v>84</v>
      </c>
      <c r="AY235" s="18" t="s">
        <v>139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82</v>
      </c>
      <c r="BK235" s="241">
        <f>ROUND(I235*H235,1)</f>
        <v>0</v>
      </c>
      <c r="BL235" s="18" t="s">
        <v>146</v>
      </c>
      <c r="BM235" s="240" t="s">
        <v>307</v>
      </c>
    </row>
    <row r="236" s="2" customFormat="1" ht="14.4" customHeight="1">
      <c r="A236" s="39"/>
      <c r="B236" s="40"/>
      <c r="C236" s="228" t="s">
        <v>259</v>
      </c>
      <c r="D236" s="228" t="s">
        <v>142</v>
      </c>
      <c r="E236" s="229" t="s">
        <v>308</v>
      </c>
      <c r="F236" s="230" t="s">
        <v>309</v>
      </c>
      <c r="G236" s="231" t="s">
        <v>310</v>
      </c>
      <c r="H236" s="232">
        <v>7</v>
      </c>
      <c r="I236" s="233"/>
      <c r="J236" s="234">
        <f>ROUND(I236*H236,1)</f>
        <v>0</v>
      </c>
      <c r="K236" s="235"/>
      <c r="L236" s="45"/>
      <c r="M236" s="236" t="s">
        <v>1</v>
      </c>
      <c r="N236" s="237" t="s">
        <v>39</v>
      </c>
      <c r="O236" s="92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146</v>
      </c>
      <c r="AT236" s="240" t="s">
        <v>142</v>
      </c>
      <c r="AU236" s="240" t="s">
        <v>84</v>
      </c>
      <c r="AY236" s="18" t="s">
        <v>139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82</v>
      </c>
      <c r="BK236" s="241">
        <f>ROUND(I236*H236,1)</f>
        <v>0</v>
      </c>
      <c r="BL236" s="18" t="s">
        <v>146</v>
      </c>
      <c r="BM236" s="240" t="s">
        <v>311</v>
      </c>
    </row>
    <row r="237" s="13" customFormat="1">
      <c r="A237" s="13"/>
      <c r="B237" s="247"/>
      <c r="C237" s="248"/>
      <c r="D237" s="249" t="s">
        <v>183</v>
      </c>
      <c r="E237" s="250" t="s">
        <v>1</v>
      </c>
      <c r="F237" s="251" t="s">
        <v>312</v>
      </c>
      <c r="G237" s="248"/>
      <c r="H237" s="250" t="s">
        <v>1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7" t="s">
        <v>183</v>
      </c>
      <c r="AU237" s="257" t="s">
        <v>84</v>
      </c>
      <c r="AV237" s="13" t="s">
        <v>82</v>
      </c>
      <c r="AW237" s="13" t="s">
        <v>32</v>
      </c>
      <c r="AX237" s="13" t="s">
        <v>74</v>
      </c>
      <c r="AY237" s="257" t="s">
        <v>139</v>
      </c>
    </row>
    <row r="238" s="13" customFormat="1">
      <c r="A238" s="13"/>
      <c r="B238" s="247"/>
      <c r="C238" s="248"/>
      <c r="D238" s="249" t="s">
        <v>183</v>
      </c>
      <c r="E238" s="250" t="s">
        <v>1</v>
      </c>
      <c r="F238" s="251" t="s">
        <v>313</v>
      </c>
      <c r="G238" s="248"/>
      <c r="H238" s="250" t="s">
        <v>1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7" t="s">
        <v>183</v>
      </c>
      <c r="AU238" s="257" t="s">
        <v>84</v>
      </c>
      <c r="AV238" s="13" t="s">
        <v>82</v>
      </c>
      <c r="AW238" s="13" t="s">
        <v>32</v>
      </c>
      <c r="AX238" s="13" t="s">
        <v>74</v>
      </c>
      <c r="AY238" s="257" t="s">
        <v>139</v>
      </c>
    </row>
    <row r="239" s="14" customFormat="1">
      <c r="A239" s="14"/>
      <c r="B239" s="258"/>
      <c r="C239" s="259"/>
      <c r="D239" s="249" t="s">
        <v>183</v>
      </c>
      <c r="E239" s="260" t="s">
        <v>1</v>
      </c>
      <c r="F239" s="261" t="s">
        <v>146</v>
      </c>
      <c r="G239" s="259"/>
      <c r="H239" s="262">
        <v>4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8" t="s">
        <v>183</v>
      </c>
      <c r="AU239" s="268" t="s">
        <v>84</v>
      </c>
      <c r="AV239" s="14" t="s">
        <v>84</v>
      </c>
      <c r="AW239" s="14" t="s">
        <v>32</v>
      </c>
      <c r="AX239" s="14" t="s">
        <v>74</v>
      </c>
      <c r="AY239" s="268" t="s">
        <v>139</v>
      </c>
    </row>
    <row r="240" s="13" customFormat="1">
      <c r="A240" s="13"/>
      <c r="B240" s="247"/>
      <c r="C240" s="248"/>
      <c r="D240" s="249" t="s">
        <v>183</v>
      </c>
      <c r="E240" s="250" t="s">
        <v>1</v>
      </c>
      <c r="F240" s="251" t="s">
        <v>314</v>
      </c>
      <c r="G240" s="248"/>
      <c r="H240" s="250" t="s">
        <v>1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7" t="s">
        <v>183</v>
      </c>
      <c r="AU240" s="257" t="s">
        <v>84</v>
      </c>
      <c r="AV240" s="13" t="s">
        <v>82</v>
      </c>
      <c r="AW240" s="13" t="s">
        <v>32</v>
      </c>
      <c r="AX240" s="13" t="s">
        <v>74</v>
      </c>
      <c r="AY240" s="257" t="s">
        <v>139</v>
      </c>
    </row>
    <row r="241" s="14" customFormat="1">
      <c r="A241" s="14"/>
      <c r="B241" s="258"/>
      <c r="C241" s="259"/>
      <c r="D241" s="249" t="s">
        <v>183</v>
      </c>
      <c r="E241" s="260" t="s">
        <v>1</v>
      </c>
      <c r="F241" s="261" t="s">
        <v>82</v>
      </c>
      <c r="G241" s="259"/>
      <c r="H241" s="262">
        <v>1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8" t="s">
        <v>183</v>
      </c>
      <c r="AU241" s="268" t="s">
        <v>84</v>
      </c>
      <c r="AV241" s="14" t="s">
        <v>84</v>
      </c>
      <c r="AW241" s="14" t="s">
        <v>32</v>
      </c>
      <c r="AX241" s="14" t="s">
        <v>74</v>
      </c>
      <c r="AY241" s="268" t="s">
        <v>139</v>
      </c>
    </row>
    <row r="242" s="13" customFormat="1">
      <c r="A242" s="13"/>
      <c r="B242" s="247"/>
      <c r="C242" s="248"/>
      <c r="D242" s="249" t="s">
        <v>183</v>
      </c>
      <c r="E242" s="250" t="s">
        <v>1</v>
      </c>
      <c r="F242" s="251" t="s">
        <v>315</v>
      </c>
      <c r="G242" s="248"/>
      <c r="H242" s="250" t="s">
        <v>1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7" t="s">
        <v>183</v>
      </c>
      <c r="AU242" s="257" t="s">
        <v>84</v>
      </c>
      <c r="AV242" s="13" t="s">
        <v>82</v>
      </c>
      <c r="AW242" s="13" t="s">
        <v>32</v>
      </c>
      <c r="AX242" s="13" t="s">
        <v>74</v>
      </c>
      <c r="AY242" s="257" t="s">
        <v>139</v>
      </c>
    </row>
    <row r="243" s="14" customFormat="1">
      <c r="A243" s="14"/>
      <c r="B243" s="258"/>
      <c r="C243" s="259"/>
      <c r="D243" s="249" t="s">
        <v>183</v>
      </c>
      <c r="E243" s="260" t="s">
        <v>1</v>
      </c>
      <c r="F243" s="261" t="s">
        <v>82</v>
      </c>
      <c r="G243" s="259"/>
      <c r="H243" s="262">
        <v>1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8" t="s">
        <v>183</v>
      </c>
      <c r="AU243" s="268" t="s">
        <v>84</v>
      </c>
      <c r="AV243" s="14" t="s">
        <v>84</v>
      </c>
      <c r="AW243" s="14" t="s">
        <v>32</v>
      </c>
      <c r="AX243" s="14" t="s">
        <v>74</v>
      </c>
      <c r="AY243" s="268" t="s">
        <v>139</v>
      </c>
    </row>
    <row r="244" s="13" customFormat="1">
      <c r="A244" s="13"/>
      <c r="B244" s="247"/>
      <c r="C244" s="248"/>
      <c r="D244" s="249" t="s">
        <v>183</v>
      </c>
      <c r="E244" s="250" t="s">
        <v>1</v>
      </c>
      <c r="F244" s="251" t="s">
        <v>316</v>
      </c>
      <c r="G244" s="248"/>
      <c r="H244" s="250" t="s">
        <v>1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7" t="s">
        <v>183</v>
      </c>
      <c r="AU244" s="257" t="s">
        <v>84</v>
      </c>
      <c r="AV244" s="13" t="s">
        <v>82</v>
      </c>
      <c r="AW244" s="13" t="s">
        <v>32</v>
      </c>
      <c r="AX244" s="13" t="s">
        <v>74</v>
      </c>
      <c r="AY244" s="257" t="s">
        <v>139</v>
      </c>
    </row>
    <row r="245" s="14" customFormat="1">
      <c r="A245" s="14"/>
      <c r="B245" s="258"/>
      <c r="C245" s="259"/>
      <c r="D245" s="249" t="s">
        <v>183</v>
      </c>
      <c r="E245" s="260" t="s">
        <v>1</v>
      </c>
      <c r="F245" s="261" t="s">
        <v>82</v>
      </c>
      <c r="G245" s="259"/>
      <c r="H245" s="262">
        <v>1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8" t="s">
        <v>183</v>
      </c>
      <c r="AU245" s="268" t="s">
        <v>84</v>
      </c>
      <c r="AV245" s="14" t="s">
        <v>84</v>
      </c>
      <c r="AW245" s="14" t="s">
        <v>32</v>
      </c>
      <c r="AX245" s="14" t="s">
        <v>74</v>
      </c>
      <c r="AY245" s="268" t="s">
        <v>139</v>
      </c>
    </row>
    <row r="246" s="15" customFormat="1">
      <c r="A246" s="15"/>
      <c r="B246" s="269"/>
      <c r="C246" s="270"/>
      <c r="D246" s="249" t="s">
        <v>183</v>
      </c>
      <c r="E246" s="271" t="s">
        <v>1</v>
      </c>
      <c r="F246" s="272" t="s">
        <v>189</v>
      </c>
      <c r="G246" s="270"/>
      <c r="H246" s="273">
        <v>7</v>
      </c>
      <c r="I246" s="274"/>
      <c r="J246" s="270"/>
      <c r="K246" s="270"/>
      <c r="L246" s="275"/>
      <c r="M246" s="276"/>
      <c r="N246" s="277"/>
      <c r="O246" s="277"/>
      <c r="P246" s="277"/>
      <c r="Q246" s="277"/>
      <c r="R246" s="277"/>
      <c r="S246" s="277"/>
      <c r="T246" s="27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9" t="s">
        <v>183</v>
      </c>
      <c r="AU246" s="279" t="s">
        <v>84</v>
      </c>
      <c r="AV246" s="15" t="s">
        <v>146</v>
      </c>
      <c r="AW246" s="15" t="s">
        <v>32</v>
      </c>
      <c r="AX246" s="15" t="s">
        <v>82</v>
      </c>
      <c r="AY246" s="279" t="s">
        <v>139</v>
      </c>
    </row>
    <row r="247" s="2" customFormat="1" ht="14.4" customHeight="1">
      <c r="A247" s="39"/>
      <c r="B247" s="40"/>
      <c r="C247" s="228" t="s">
        <v>317</v>
      </c>
      <c r="D247" s="228" t="s">
        <v>142</v>
      </c>
      <c r="E247" s="229" t="s">
        <v>318</v>
      </c>
      <c r="F247" s="230" t="s">
        <v>319</v>
      </c>
      <c r="G247" s="231" t="s">
        <v>310</v>
      </c>
      <c r="H247" s="232">
        <v>7</v>
      </c>
      <c r="I247" s="233"/>
      <c r="J247" s="234">
        <f>ROUND(I247*H247,1)</f>
        <v>0</v>
      </c>
      <c r="K247" s="235"/>
      <c r="L247" s="45"/>
      <c r="M247" s="236" t="s">
        <v>1</v>
      </c>
      <c r="N247" s="237" t="s">
        <v>39</v>
      </c>
      <c r="O247" s="92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0" t="s">
        <v>146</v>
      </c>
      <c r="AT247" s="240" t="s">
        <v>142</v>
      </c>
      <c r="AU247" s="240" t="s">
        <v>84</v>
      </c>
      <c r="AY247" s="18" t="s">
        <v>139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8" t="s">
        <v>82</v>
      </c>
      <c r="BK247" s="241">
        <f>ROUND(I247*H247,1)</f>
        <v>0</v>
      </c>
      <c r="BL247" s="18" t="s">
        <v>146</v>
      </c>
      <c r="BM247" s="240" t="s">
        <v>320</v>
      </c>
    </row>
    <row r="248" s="13" customFormat="1">
      <c r="A248" s="13"/>
      <c r="B248" s="247"/>
      <c r="C248" s="248"/>
      <c r="D248" s="249" t="s">
        <v>183</v>
      </c>
      <c r="E248" s="250" t="s">
        <v>1</v>
      </c>
      <c r="F248" s="251" t="s">
        <v>321</v>
      </c>
      <c r="G248" s="248"/>
      <c r="H248" s="250" t="s">
        <v>1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7" t="s">
        <v>183</v>
      </c>
      <c r="AU248" s="257" t="s">
        <v>84</v>
      </c>
      <c r="AV248" s="13" t="s">
        <v>82</v>
      </c>
      <c r="AW248" s="13" t="s">
        <v>32</v>
      </c>
      <c r="AX248" s="13" t="s">
        <v>74</v>
      </c>
      <c r="AY248" s="257" t="s">
        <v>139</v>
      </c>
    </row>
    <row r="249" s="14" customFormat="1">
      <c r="A249" s="14"/>
      <c r="B249" s="258"/>
      <c r="C249" s="259"/>
      <c r="D249" s="249" t="s">
        <v>183</v>
      </c>
      <c r="E249" s="260" t="s">
        <v>1</v>
      </c>
      <c r="F249" s="261" t="s">
        <v>211</v>
      </c>
      <c r="G249" s="259"/>
      <c r="H249" s="262">
        <v>7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8" t="s">
        <v>183</v>
      </c>
      <c r="AU249" s="268" t="s">
        <v>84</v>
      </c>
      <c r="AV249" s="14" t="s">
        <v>84</v>
      </c>
      <c r="AW249" s="14" t="s">
        <v>32</v>
      </c>
      <c r="AX249" s="14" t="s">
        <v>74</v>
      </c>
      <c r="AY249" s="268" t="s">
        <v>139</v>
      </c>
    </row>
    <row r="250" s="15" customFormat="1">
      <c r="A250" s="15"/>
      <c r="B250" s="269"/>
      <c r="C250" s="270"/>
      <c r="D250" s="249" t="s">
        <v>183</v>
      </c>
      <c r="E250" s="271" t="s">
        <v>1</v>
      </c>
      <c r="F250" s="272" t="s">
        <v>189</v>
      </c>
      <c r="G250" s="270"/>
      <c r="H250" s="273">
        <v>7</v>
      </c>
      <c r="I250" s="274"/>
      <c r="J250" s="270"/>
      <c r="K250" s="270"/>
      <c r="L250" s="275"/>
      <c r="M250" s="276"/>
      <c r="N250" s="277"/>
      <c r="O250" s="277"/>
      <c r="P250" s="277"/>
      <c r="Q250" s="277"/>
      <c r="R250" s="277"/>
      <c r="S250" s="277"/>
      <c r="T250" s="278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9" t="s">
        <v>183</v>
      </c>
      <c r="AU250" s="279" t="s">
        <v>84</v>
      </c>
      <c r="AV250" s="15" t="s">
        <v>146</v>
      </c>
      <c r="AW250" s="15" t="s">
        <v>32</v>
      </c>
      <c r="AX250" s="15" t="s">
        <v>82</v>
      </c>
      <c r="AY250" s="279" t="s">
        <v>139</v>
      </c>
    </row>
    <row r="251" s="2" customFormat="1" ht="14.4" customHeight="1">
      <c r="A251" s="39"/>
      <c r="B251" s="40"/>
      <c r="C251" s="228" t="s">
        <v>264</v>
      </c>
      <c r="D251" s="228" t="s">
        <v>142</v>
      </c>
      <c r="E251" s="229" t="s">
        <v>322</v>
      </c>
      <c r="F251" s="230" t="s">
        <v>323</v>
      </c>
      <c r="G251" s="231" t="s">
        <v>324</v>
      </c>
      <c r="H251" s="232">
        <v>4</v>
      </c>
      <c r="I251" s="233"/>
      <c r="J251" s="234">
        <f>ROUND(I251*H251,1)</f>
        <v>0</v>
      </c>
      <c r="K251" s="235"/>
      <c r="L251" s="45"/>
      <c r="M251" s="236" t="s">
        <v>1</v>
      </c>
      <c r="N251" s="237" t="s">
        <v>39</v>
      </c>
      <c r="O251" s="92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0" t="s">
        <v>146</v>
      </c>
      <c r="AT251" s="240" t="s">
        <v>142</v>
      </c>
      <c r="AU251" s="240" t="s">
        <v>84</v>
      </c>
      <c r="AY251" s="18" t="s">
        <v>139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8" t="s">
        <v>82</v>
      </c>
      <c r="BK251" s="241">
        <f>ROUND(I251*H251,1)</f>
        <v>0</v>
      </c>
      <c r="BL251" s="18" t="s">
        <v>146</v>
      </c>
      <c r="BM251" s="240" t="s">
        <v>325</v>
      </c>
    </row>
    <row r="252" s="14" customFormat="1">
      <c r="A252" s="14"/>
      <c r="B252" s="258"/>
      <c r="C252" s="259"/>
      <c r="D252" s="249" t="s">
        <v>183</v>
      </c>
      <c r="E252" s="260" t="s">
        <v>1</v>
      </c>
      <c r="F252" s="261" t="s">
        <v>326</v>
      </c>
      <c r="G252" s="259"/>
      <c r="H252" s="262">
        <v>4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8" t="s">
        <v>183</v>
      </c>
      <c r="AU252" s="268" t="s">
        <v>84</v>
      </c>
      <c r="AV252" s="14" t="s">
        <v>84</v>
      </c>
      <c r="AW252" s="14" t="s">
        <v>32</v>
      </c>
      <c r="AX252" s="14" t="s">
        <v>74</v>
      </c>
      <c r="AY252" s="268" t="s">
        <v>139</v>
      </c>
    </row>
    <row r="253" s="15" customFormat="1">
      <c r="A253" s="15"/>
      <c r="B253" s="269"/>
      <c r="C253" s="270"/>
      <c r="D253" s="249" t="s">
        <v>183</v>
      </c>
      <c r="E253" s="271" t="s">
        <v>1</v>
      </c>
      <c r="F253" s="272" t="s">
        <v>189</v>
      </c>
      <c r="G253" s="270"/>
      <c r="H253" s="273">
        <v>4</v>
      </c>
      <c r="I253" s="274"/>
      <c r="J253" s="270"/>
      <c r="K253" s="270"/>
      <c r="L253" s="275"/>
      <c r="M253" s="276"/>
      <c r="N253" s="277"/>
      <c r="O253" s="277"/>
      <c r="P253" s="277"/>
      <c r="Q253" s="277"/>
      <c r="R253" s="277"/>
      <c r="S253" s="277"/>
      <c r="T253" s="27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9" t="s">
        <v>183</v>
      </c>
      <c r="AU253" s="279" t="s">
        <v>84</v>
      </c>
      <c r="AV253" s="15" t="s">
        <v>146</v>
      </c>
      <c r="AW253" s="15" t="s">
        <v>32</v>
      </c>
      <c r="AX253" s="15" t="s">
        <v>82</v>
      </c>
      <c r="AY253" s="279" t="s">
        <v>139</v>
      </c>
    </row>
    <row r="254" s="2" customFormat="1" ht="14.4" customHeight="1">
      <c r="A254" s="39"/>
      <c r="B254" s="40"/>
      <c r="C254" s="228" t="s">
        <v>327</v>
      </c>
      <c r="D254" s="228" t="s">
        <v>142</v>
      </c>
      <c r="E254" s="229" t="s">
        <v>328</v>
      </c>
      <c r="F254" s="230" t="s">
        <v>329</v>
      </c>
      <c r="G254" s="231" t="s">
        <v>324</v>
      </c>
      <c r="H254" s="232">
        <v>4</v>
      </c>
      <c r="I254" s="233"/>
      <c r="J254" s="234">
        <f>ROUND(I254*H254,1)</f>
        <v>0</v>
      </c>
      <c r="K254" s="235"/>
      <c r="L254" s="45"/>
      <c r="M254" s="236" t="s">
        <v>1</v>
      </c>
      <c r="N254" s="237" t="s">
        <v>39</v>
      </c>
      <c r="O254" s="92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40" t="s">
        <v>146</v>
      </c>
      <c r="AT254" s="240" t="s">
        <v>142</v>
      </c>
      <c r="AU254" s="240" t="s">
        <v>84</v>
      </c>
      <c r="AY254" s="18" t="s">
        <v>139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8" t="s">
        <v>82</v>
      </c>
      <c r="BK254" s="241">
        <f>ROUND(I254*H254,1)</f>
        <v>0</v>
      </c>
      <c r="BL254" s="18" t="s">
        <v>146</v>
      </c>
      <c r="BM254" s="240" t="s">
        <v>330</v>
      </c>
    </row>
    <row r="255" s="13" customFormat="1">
      <c r="A255" s="13"/>
      <c r="B255" s="247"/>
      <c r="C255" s="248"/>
      <c r="D255" s="249" t="s">
        <v>183</v>
      </c>
      <c r="E255" s="250" t="s">
        <v>1</v>
      </c>
      <c r="F255" s="251" t="s">
        <v>331</v>
      </c>
      <c r="G255" s="248"/>
      <c r="H255" s="250" t="s">
        <v>1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7" t="s">
        <v>183</v>
      </c>
      <c r="AU255" s="257" t="s">
        <v>84</v>
      </c>
      <c r="AV255" s="13" t="s">
        <v>82</v>
      </c>
      <c r="AW255" s="13" t="s">
        <v>32</v>
      </c>
      <c r="AX255" s="13" t="s">
        <v>74</v>
      </c>
      <c r="AY255" s="257" t="s">
        <v>139</v>
      </c>
    </row>
    <row r="256" s="14" customFormat="1">
      <c r="A256" s="14"/>
      <c r="B256" s="258"/>
      <c r="C256" s="259"/>
      <c r="D256" s="249" t="s">
        <v>183</v>
      </c>
      <c r="E256" s="260" t="s">
        <v>1</v>
      </c>
      <c r="F256" s="261" t="s">
        <v>326</v>
      </c>
      <c r="G256" s="259"/>
      <c r="H256" s="262">
        <v>4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8" t="s">
        <v>183</v>
      </c>
      <c r="AU256" s="268" t="s">
        <v>84</v>
      </c>
      <c r="AV256" s="14" t="s">
        <v>84</v>
      </c>
      <c r="AW256" s="14" t="s">
        <v>32</v>
      </c>
      <c r="AX256" s="14" t="s">
        <v>74</v>
      </c>
      <c r="AY256" s="268" t="s">
        <v>139</v>
      </c>
    </row>
    <row r="257" s="15" customFormat="1">
      <c r="A257" s="15"/>
      <c r="B257" s="269"/>
      <c r="C257" s="270"/>
      <c r="D257" s="249" t="s">
        <v>183</v>
      </c>
      <c r="E257" s="271" t="s">
        <v>1</v>
      </c>
      <c r="F257" s="272" t="s">
        <v>189</v>
      </c>
      <c r="G257" s="270"/>
      <c r="H257" s="273">
        <v>4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9" t="s">
        <v>183</v>
      </c>
      <c r="AU257" s="279" t="s">
        <v>84</v>
      </c>
      <c r="AV257" s="15" t="s">
        <v>146</v>
      </c>
      <c r="AW257" s="15" t="s">
        <v>32</v>
      </c>
      <c r="AX257" s="15" t="s">
        <v>82</v>
      </c>
      <c r="AY257" s="279" t="s">
        <v>139</v>
      </c>
    </row>
    <row r="258" s="12" customFormat="1" ht="22.8" customHeight="1">
      <c r="A258" s="12"/>
      <c r="B258" s="212"/>
      <c r="C258" s="213"/>
      <c r="D258" s="214" t="s">
        <v>73</v>
      </c>
      <c r="E258" s="226" t="s">
        <v>178</v>
      </c>
      <c r="F258" s="226" t="s">
        <v>332</v>
      </c>
      <c r="G258" s="213"/>
      <c r="H258" s="213"/>
      <c r="I258" s="216"/>
      <c r="J258" s="227">
        <f>BK258</f>
        <v>0</v>
      </c>
      <c r="K258" s="213"/>
      <c r="L258" s="218"/>
      <c r="M258" s="219"/>
      <c r="N258" s="220"/>
      <c r="O258" s="220"/>
      <c r="P258" s="221">
        <f>SUM(P259:P383)</f>
        <v>0</v>
      </c>
      <c r="Q258" s="220"/>
      <c r="R258" s="221">
        <f>SUM(R259:R383)</f>
        <v>0</v>
      </c>
      <c r="S258" s="220"/>
      <c r="T258" s="222">
        <f>SUM(T259:T383)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3" t="s">
        <v>82</v>
      </c>
      <c r="AT258" s="224" t="s">
        <v>73</v>
      </c>
      <c r="AU258" s="224" t="s">
        <v>82</v>
      </c>
      <c r="AY258" s="223" t="s">
        <v>139</v>
      </c>
      <c r="BK258" s="225">
        <f>SUM(BK259:BK383)</f>
        <v>0</v>
      </c>
    </row>
    <row r="259" s="2" customFormat="1" ht="24.15" customHeight="1">
      <c r="A259" s="39"/>
      <c r="B259" s="40"/>
      <c r="C259" s="228" t="s">
        <v>269</v>
      </c>
      <c r="D259" s="228" t="s">
        <v>142</v>
      </c>
      <c r="E259" s="229" t="s">
        <v>333</v>
      </c>
      <c r="F259" s="230" t="s">
        <v>334</v>
      </c>
      <c r="G259" s="231" t="s">
        <v>324</v>
      </c>
      <c r="H259" s="232">
        <v>39.25</v>
      </c>
      <c r="I259" s="233"/>
      <c r="J259" s="234">
        <f>ROUND(I259*H259,1)</f>
        <v>0</v>
      </c>
      <c r="K259" s="235"/>
      <c r="L259" s="45"/>
      <c r="M259" s="236" t="s">
        <v>1</v>
      </c>
      <c r="N259" s="237" t="s">
        <v>39</v>
      </c>
      <c r="O259" s="92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0" t="s">
        <v>146</v>
      </c>
      <c r="AT259" s="240" t="s">
        <v>142</v>
      </c>
      <c r="AU259" s="240" t="s">
        <v>84</v>
      </c>
      <c r="AY259" s="18" t="s">
        <v>139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8" t="s">
        <v>82</v>
      </c>
      <c r="BK259" s="241">
        <f>ROUND(I259*H259,1)</f>
        <v>0</v>
      </c>
      <c r="BL259" s="18" t="s">
        <v>146</v>
      </c>
      <c r="BM259" s="240" t="s">
        <v>335</v>
      </c>
    </row>
    <row r="260" s="13" customFormat="1">
      <c r="A260" s="13"/>
      <c r="B260" s="247"/>
      <c r="C260" s="248"/>
      <c r="D260" s="249" t="s">
        <v>183</v>
      </c>
      <c r="E260" s="250" t="s">
        <v>1</v>
      </c>
      <c r="F260" s="251" t="s">
        <v>336</v>
      </c>
      <c r="G260" s="248"/>
      <c r="H260" s="250" t="s">
        <v>1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7" t="s">
        <v>183</v>
      </c>
      <c r="AU260" s="257" t="s">
        <v>84</v>
      </c>
      <c r="AV260" s="13" t="s">
        <v>82</v>
      </c>
      <c r="AW260" s="13" t="s">
        <v>32</v>
      </c>
      <c r="AX260" s="13" t="s">
        <v>74</v>
      </c>
      <c r="AY260" s="257" t="s">
        <v>139</v>
      </c>
    </row>
    <row r="261" s="14" customFormat="1">
      <c r="A261" s="14"/>
      <c r="B261" s="258"/>
      <c r="C261" s="259"/>
      <c r="D261" s="249" t="s">
        <v>183</v>
      </c>
      <c r="E261" s="260" t="s">
        <v>1</v>
      </c>
      <c r="F261" s="261" t="s">
        <v>337</v>
      </c>
      <c r="G261" s="259"/>
      <c r="H261" s="262">
        <v>38.600000000000001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8" t="s">
        <v>183</v>
      </c>
      <c r="AU261" s="268" t="s">
        <v>84</v>
      </c>
      <c r="AV261" s="14" t="s">
        <v>84</v>
      </c>
      <c r="AW261" s="14" t="s">
        <v>32</v>
      </c>
      <c r="AX261" s="14" t="s">
        <v>74</v>
      </c>
      <c r="AY261" s="268" t="s">
        <v>139</v>
      </c>
    </row>
    <row r="262" s="13" customFormat="1">
      <c r="A262" s="13"/>
      <c r="B262" s="247"/>
      <c r="C262" s="248"/>
      <c r="D262" s="249" t="s">
        <v>183</v>
      </c>
      <c r="E262" s="250" t="s">
        <v>1</v>
      </c>
      <c r="F262" s="251" t="s">
        <v>338</v>
      </c>
      <c r="G262" s="248"/>
      <c r="H262" s="250" t="s">
        <v>1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7" t="s">
        <v>183</v>
      </c>
      <c r="AU262" s="257" t="s">
        <v>84</v>
      </c>
      <c r="AV262" s="13" t="s">
        <v>82</v>
      </c>
      <c r="AW262" s="13" t="s">
        <v>32</v>
      </c>
      <c r="AX262" s="13" t="s">
        <v>74</v>
      </c>
      <c r="AY262" s="257" t="s">
        <v>139</v>
      </c>
    </row>
    <row r="263" s="14" customFormat="1">
      <c r="A263" s="14"/>
      <c r="B263" s="258"/>
      <c r="C263" s="259"/>
      <c r="D263" s="249" t="s">
        <v>183</v>
      </c>
      <c r="E263" s="260" t="s">
        <v>1</v>
      </c>
      <c r="F263" s="261" t="s">
        <v>339</v>
      </c>
      <c r="G263" s="259"/>
      <c r="H263" s="262">
        <v>-5.5999999999999996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8" t="s">
        <v>183</v>
      </c>
      <c r="AU263" s="268" t="s">
        <v>84</v>
      </c>
      <c r="AV263" s="14" t="s">
        <v>84</v>
      </c>
      <c r="AW263" s="14" t="s">
        <v>32</v>
      </c>
      <c r="AX263" s="14" t="s">
        <v>74</v>
      </c>
      <c r="AY263" s="268" t="s">
        <v>139</v>
      </c>
    </row>
    <row r="264" s="13" customFormat="1">
      <c r="A264" s="13"/>
      <c r="B264" s="247"/>
      <c r="C264" s="248"/>
      <c r="D264" s="249" t="s">
        <v>183</v>
      </c>
      <c r="E264" s="250" t="s">
        <v>1</v>
      </c>
      <c r="F264" s="251" t="s">
        <v>340</v>
      </c>
      <c r="G264" s="248"/>
      <c r="H264" s="250" t="s">
        <v>1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7" t="s">
        <v>183</v>
      </c>
      <c r="AU264" s="257" t="s">
        <v>84</v>
      </c>
      <c r="AV264" s="13" t="s">
        <v>82</v>
      </c>
      <c r="AW264" s="13" t="s">
        <v>32</v>
      </c>
      <c r="AX264" s="13" t="s">
        <v>74</v>
      </c>
      <c r="AY264" s="257" t="s">
        <v>139</v>
      </c>
    </row>
    <row r="265" s="14" customFormat="1">
      <c r="A265" s="14"/>
      <c r="B265" s="258"/>
      <c r="C265" s="259"/>
      <c r="D265" s="249" t="s">
        <v>183</v>
      </c>
      <c r="E265" s="260" t="s">
        <v>1</v>
      </c>
      <c r="F265" s="261" t="s">
        <v>341</v>
      </c>
      <c r="G265" s="259"/>
      <c r="H265" s="262">
        <v>6.25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8" t="s">
        <v>183</v>
      </c>
      <c r="AU265" s="268" t="s">
        <v>84</v>
      </c>
      <c r="AV265" s="14" t="s">
        <v>84</v>
      </c>
      <c r="AW265" s="14" t="s">
        <v>32</v>
      </c>
      <c r="AX265" s="14" t="s">
        <v>74</v>
      </c>
      <c r="AY265" s="268" t="s">
        <v>139</v>
      </c>
    </row>
    <row r="266" s="13" customFormat="1">
      <c r="A266" s="13"/>
      <c r="B266" s="247"/>
      <c r="C266" s="248"/>
      <c r="D266" s="249" t="s">
        <v>183</v>
      </c>
      <c r="E266" s="250" t="s">
        <v>1</v>
      </c>
      <c r="F266" s="251" t="s">
        <v>338</v>
      </c>
      <c r="G266" s="248"/>
      <c r="H266" s="250" t="s">
        <v>1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7" t="s">
        <v>183</v>
      </c>
      <c r="AU266" s="257" t="s">
        <v>84</v>
      </c>
      <c r="AV266" s="13" t="s">
        <v>82</v>
      </c>
      <c r="AW266" s="13" t="s">
        <v>32</v>
      </c>
      <c r="AX266" s="13" t="s">
        <v>74</v>
      </c>
      <c r="AY266" s="257" t="s">
        <v>139</v>
      </c>
    </row>
    <row r="267" s="14" customFormat="1">
      <c r="A267" s="14"/>
      <c r="B267" s="258"/>
      <c r="C267" s="259"/>
      <c r="D267" s="249" t="s">
        <v>183</v>
      </c>
      <c r="E267" s="260" t="s">
        <v>1</v>
      </c>
      <c r="F267" s="261" t="s">
        <v>342</v>
      </c>
      <c r="G267" s="259"/>
      <c r="H267" s="262">
        <v>-1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8" t="s">
        <v>183</v>
      </c>
      <c r="AU267" s="268" t="s">
        <v>84</v>
      </c>
      <c r="AV267" s="14" t="s">
        <v>84</v>
      </c>
      <c r="AW267" s="14" t="s">
        <v>32</v>
      </c>
      <c r="AX267" s="14" t="s">
        <v>74</v>
      </c>
      <c r="AY267" s="268" t="s">
        <v>139</v>
      </c>
    </row>
    <row r="268" s="13" customFormat="1">
      <c r="A268" s="13"/>
      <c r="B268" s="247"/>
      <c r="C268" s="248"/>
      <c r="D268" s="249" t="s">
        <v>183</v>
      </c>
      <c r="E268" s="250" t="s">
        <v>1</v>
      </c>
      <c r="F268" s="251" t="s">
        <v>343</v>
      </c>
      <c r="G268" s="248"/>
      <c r="H268" s="250" t="s">
        <v>1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7" t="s">
        <v>183</v>
      </c>
      <c r="AU268" s="257" t="s">
        <v>84</v>
      </c>
      <c r="AV268" s="13" t="s">
        <v>82</v>
      </c>
      <c r="AW268" s="13" t="s">
        <v>32</v>
      </c>
      <c r="AX268" s="13" t="s">
        <v>74</v>
      </c>
      <c r="AY268" s="257" t="s">
        <v>139</v>
      </c>
    </row>
    <row r="269" s="14" customFormat="1">
      <c r="A269" s="14"/>
      <c r="B269" s="258"/>
      <c r="C269" s="259"/>
      <c r="D269" s="249" t="s">
        <v>183</v>
      </c>
      <c r="E269" s="260" t="s">
        <v>1</v>
      </c>
      <c r="F269" s="261" t="s">
        <v>344</v>
      </c>
      <c r="G269" s="259"/>
      <c r="H269" s="262">
        <v>1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8" t="s">
        <v>183</v>
      </c>
      <c r="AU269" s="268" t="s">
        <v>84</v>
      </c>
      <c r="AV269" s="14" t="s">
        <v>84</v>
      </c>
      <c r="AW269" s="14" t="s">
        <v>32</v>
      </c>
      <c r="AX269" s="14" t="s">
        <v>74</v>
      </c>
      <c r="AY269" s="268" t="s">
        <v>139</v>
      </c>
    </row>
    <row r="270" s="15" customFormat="1">
      <c r="A270" s="15"/>
      <c r="B270" s="269"/>
      <c r="C270" s="270"/>
      <c r="D270" s="249" t="s">
        <v>183</v>
      </c>
      <c r="E270" s="271" t="s">
        <v>1</v>
      </c>
      <c r="F270" s="272" t="s">
        <v>189</v>
      </c>
      <c r="G270" s="270"/>
      <c r="H270" s="273">
        <v>39.25</v>
      </c>
      <c r="I270" s="274"/>
      <c r="J270" s="270"/>
      <c r="K270" s="270"/>
      <c r="L270" s="275"/>
      <c r="M270" s="276"/>
      <c r="N270" s="277"/>
      <c r="O270" s="277"/>
      <c r="P270" s="277"/>
      <c r="Q270" s="277"/>
      <c r="R270" s="277"/>
      <c r="S270" s="277"/>
      <c r="T270" s="27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9" t="s">
        <v>183</v>
      </c>
      <c r="AU270" s="279" t="s">
        <v>84</v>
      </c>
      <c r="AV270" s="15" t="s">
        <v>146</v>
      </c>
      <c r="AW270" s="15" t="s">
        <v>32</v>
      </c>
      <c r="AX270" s="15" t="s">
        <v>82</v>
      </c>
      <c r="AY270" s="279" t="s">
        <v>139</v>
      </c>
    </row>
    <row r="271" s="2" customFormat="1" ht="24.15" customHeight="1">
      <c r="A271" s="39"/>
      <c r="B271" s="40"/>
      <c r="C271" s="228" t="s">
        <v>345</v>
      </c>
      <c r="D271" s="228" t="s">
        <v>142</v>
      </c>
      <c r="E271" s="229" t="s">
        <v>346</v>
      </c>
      <c r="F271" s="230" t="s">
        <v>347</v>
      </c>
      <c r="G271" s="231" t="s">
        <v>263</v>
      </c>
      <c r="H271" s="232">
        <v>191.19800000000001</v>
      </c>
      <c r="I271" s="233"/>
      <c r="J271" s="234">
        <f>ROUND(I271*H271,1)</f>
        <v>0</v>
      </c>
      <c r="K271" s="235"/>
      <c r="L271" s="45"/>
      <c r="M271" s="236" t="s">
        <v>1</v>
      </c>
      <c r="N271" s="237" t="s">
        <v>39</v>
      </c>
      <c r="O271" s="92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0" t="s">
        <v>146</v>
      </c>
      <c r="AT271" s="240" t="s">
        <v>142</v>
      </c>
      <c r="AU271" s="240" t="s">
        <v>84</v>
      </c>
      <c r="AY271" s="18" t="s">
        <v>139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82</v>
      </c>
      <c r="BK271" s="241">
        <f>ROUND(I271*H271,1)</f>
        <v>0</v>
      </c>
      <c r="BL271" s="18" t="s">
        <v>146</v>
      </c>
      <c r="BM271" s="240" t="s">
        <v>348</v>
      </c>
    </row>
    <row r="272" s="2" customFormat="1" ht="14.4" customHeight="1">
      <c r="A272" s="39"/>
      <c r="B272" s="40"/>
      <c r="C272" s="228" t="s">
        <v>272</v>
      </c>
      <c r="D272" s="228" t="s">
        <v>142</v>
      </c>
      <c r="E272" s="229" t="s">
        <v>349</v>
      </c>
      <c r="F272" s="230" t="s">
        <v>350</v>
      </c>
      <c r="G272" s="231" t="s">
        <v>351</v>
      </c>
      <c r="H272" s="232">
        <v>1</v>
      </c>
      <c r="I272" s="233"/>
      <c r="J272" s="234">
        <f>ROUND(I272*H272,1)</f>
        <v>0</v>
      </c>
      <c r="K272" s="235"/>
      <c r="L272" s="45"/>
      <c r="M272" s="236" t="s">
        <v>1</v>
      </c>
      <c r="N272" s="237" t="s">
        <v>39</v>
      </c>
      <c r="O272" s="92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0" t="s">
        <v>146</v>
      </c>
      <c r="AT272" s="240" t="s">
        <v>142</v>
      </c>
      <c r="AU272" s="240" t="s">
        <v>84</v>
      </c>
      <c r="AY272" s="18" t="s">
        <v>139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82</v>
      </c>
      <c r="BK272" s="241">
        <f>ROUND(I272*H272,1)</f>
        <v>0</v>
      </c>
      <c r="BL272" s="18" t="s">
        <v>146</v>
      </c>
      <c r="BM272" s="240" t="s">
        <v>352</v>
      </c>
    </row>
    <row r="273" s="13" customFormat="1">
      <c r="A273" s="13"/>
      <c r="B273" s="247"/>
      <c r="C273" s="248"/>
      <c r="D273" s="249" t="s">
        <v>183</v>
      </c>
      <c r="E273" s="250" t="s">
        <v>1</v>
      </c>
      <c r="F273" s="251" t="s">
        <v>353</v>
      </c>
      <c r="G273" s="248"/>
      <c r="H273" s="250" t="s">
        <v>1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7" t="s">
        <v>183</v>
      </c>
      <c r="AU273" s="257" t="s">
        <v>84</v>
      </c>
      <c r="AV273" s="13" t="s">
        <v>82</v>
      </c>
      <c r="AW273" s="13" t="s">
        <v>32</v>
      </c>
      <c r="AX273" s="13" t="s">
        <v>74</v>
      </c>
      <c r="AY273" s="257" t="s">
        <v>139</v>
      </c>
    </row>
    <row r="274" s="14" customFormat="1">
      <c r="A274" s="14"/>
      <c r="B274" s="258"/>
      <c r="C274" s="259"/>
      <c r="D274" s="249" t="s">
        <v>183</v>
      </c>
      <c r="E274" s="260" t="s">
        <v>1</v>
      </c>
      <c r="F274" s="261" t="s">
        <v>82</v>
      </c>
      <c r="G274" s="259"/>
      <c r="H274" s="262">
        <v>1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8" t="s">
        <v>183</v>
      </c>
      <c r="AU274" s="268" t="s">
        <v>84</v>
      </c>
      <c r="AV274" s="14" t="s">
        <v>84</v>
      </c>
      <c r="AW274" s="14" t="s">
        <v>32</v>
      </c>
      <c r="AX274" s="14" t="s">
        <v>74</v>
      </c>
      <c r="AY274" s="268" t="s">
        <v>139</v>
      </c>
    </row>
    <row r="275" s="15" customFormat="1">
      <c r="A275" s="15"/>
      <c r="B275" s="269"/>
      <c r="C275" s="270"/>
      <c r="D275" s="249" t="s">
        <v>183</v>
      </c>
      <c r="E275" s="271" t="s">
        <v>1</v>
      </c>
      <c r="F275" s="272" t="s">
        <v>189</v>
      </c>
      <c r="G275" s="270"/>
      <c r="H275" s="273">
        <v>1</v>
      </c>
      <c r="I275" s="274"/>
      <c r="J275" s="270"/>
      <c r="K275" s="270"/>
      <c r="L275" s="275"/>
      <c r="M275" s="276"/>
      <c r="N275" s="277"/>
      <c r="O275" s="277"/>
      <c r="P275" s="277"/>
      <c r="Q275" s="277"/>
      <c r="R275" s="277"/>
      <c r="S275" s="277"/>
      <c r="T275" s="278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9" t="s">
        <v>183</v>
      </c>
      <c r="AU275" s="279" t="s">
        <v>84</v>
      </c>
      <c r="AV275" s="15" t="s">
        <v>146</v>
      </c>
      <c r="AW275" s="15" t="s">
        <v>32</v>
      </c>
      <c r="AX275" s="15" t="s">
        <v>82</v>
      </c>
      <c r="AY275" s="279" t="s">
        <v>139</v>
      </c>
    </row>
    <row r="276" s="2" customFormat="1" ht="14.4" customHeight="1">
      <c r="A276" s="39"/>
      <c r="B276" s="40"/>
      <c r="C276" s="228" t="s">
        <v>354</v>
      </c>
      <c r="D276" s="228" t="s">
        <v>142</v>
      </c>
      <c r="E276" s="229" t="s">
        <v>355</v>
      </c>
      <c r="F276" s="230" t="s">
        <v>356</v>
      </c>
      <c r="G276" s="231" t="s">
        <v>357</v>
      </c>
      <c r="H276" s="232">
        <v>2</v>
      </c>
      <c r="I276" s="233"/>
      <c r="J276" s="234">
        <f>ROUND(I276*H276,1)</f>
        <v>0</v>
      </c>
      <c r="K276" s="235"/>
      <c r="L276" s="45"/>
      <c r="M276" s="236" t="s">
        <v>1</v>
      </c>
      <c r="N276" s="237" t="s">
        <v>39</v>
      </c>
      <c r="O276" s="92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0" t="s">
        <v>146</v>
      </c>
      <c r="AT276" s="240" t="s">
        <v>142</v>
      </c>
      <c r="AU276" s="240" t="s">
        <v>84</v>
      </c>
      <c r="AY276" s="18" t="s">
        <v>139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82</v>
      </c>
      <c r="BK276" s="241">
        <f>ROUND(I276*H276,1)</f>
        <v>0</v>
      </c>
      <c r="BL276" s="18" t="s">
        <v>146</v>
      </c>
      <c r="BM276" s="240" t="s">
        <v>358</v>
      </c>
    </row>
    <row r="277" s="2" customFormat="1" ht="14.4" customHeight="1">
      <c r="A277" s="39"/>
      <c r="B277" s="40"/>
      <c r="C277" s="228" t="s">
        <v>276</v>
      </c>
      <c r="D277" s="228" t="s">
        <v>142</v>
      </c>
      <c r="E277" s="229" t="s">
        <v>359</v>
      </c>
      <c r="F277" s="230" t="s">
        <v>360</v>
      </c>
      <c r="G277" s="231" t="s">
        <v>181</v>
      </c>
      <c r="H277" s="232">
        <v>3.8100000000000001</v>
      </c>
      <c r="I277" s="233"/>
      <c r="J277" s="234">
        <f>ROUND(I277*H277,1)</f>
        <v>0</v>
      </c>
      <c r="K277" s="235"/>
      <c r="L277" s="45"/>
      <c r="M277" s="236" t="s">
        <v>1</v>
      </c>
      <c r="N277" s="237" t="s">
        <v>39</v>
      </c>
      <c r="O277" s="92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0" t="s">
        <v>146</v>
      </c>
      <c r="AT277" s="240" t="s">
        <v>142</v>
      </c>
      <c r="AU277" s="240" t="s">
        <v>84</v>
      </c>
      <c r="AY277" s="18" t="s">
        <v>139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82</v>
      </c>
      <c r="BK277" s="241">
        <f>ROUND(I277*H277,1)</f>
        <v>0</v>
      </c>
      <c r="BL277" s="18" t="s">
        <v>146</v>
      </c>
      <c r="BM277" s="240" t="s">
        <v>361</v>
      </c>
    </row>
    <row r="278" s="13" customFormat="1">
      <c r="A278" s="13"/>
      <c r="B278" s="247"/>
      <c r="C278" s="248"/>
      <c r="D278" s="249" t="s">
        <v>183</v>
      </c>
      <c r="E278" s="250" t="s">
        <v>1</v>
      </c>
      <c r="F278" s="251" t="s">
        <v>362</v>
      </c>
      <c r="G278" s="248"/>
      <c r="H278" s="250" t="s">
        <v>1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7" t="s">
        <v>183</v>
      </c>
      <c r="AU278" s="257" t="s">
        <v>84</v>
      </c>
      <c r="AV278" s="13" t="s">
        <v>82</v>
      </c>
      <c r="AW278" s="13" t="s">
        <v>32</v>
      </c>
      <c r="AX278" s="13" t="s">
        <v>74</v>
      </c>
      <c r="AY278" s="257" t="s">
        <v>139</v>
      </c>
    </row>
    <row r="279" s="13" customFormat="1">
      <c r="A279" s="13"/>
      <c r="B279" s="247"/>
      <c r="C279" s="248"/>
      <c r="D279" s="249" t="s">
        <v>183</v>
      </c>
      <c r="E279" s="250" t="s">
        <v>1</v>
      </c>
      <c r="F279" s="251" t="s">
        <v>363</v>
      </c>
      <c r="G279" s="248"/>
      <c r="H279" s="250" t="s">
        <v>1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7" t="s">
        <v>183</v>
      </c>
      <c r="AU279" s="257" t="s">
        <v>84</v>
      </c>
      <c r="AV279" s="13" t="s">
        <v>82</v>
      </c>
      <c r="AW279" s="13" t="s">
        <v>32</v>
      </c>
      <c r="AX279" s="13" t="s">
        <v>74</v>
      </c>
      <c r="AY279" s="257" t="s">
        <v>139</v>
      </c>
    </row>
    <row r="280" s="14" customFormat="1">
      <c r="A280" s="14"/>
      <c r="B280" s="258"/>
      <c r="C280" s="259"/>
      <c r="D280" s="249" t="s">
        <v>183</v>
      </c>
      <c r="E280" s="260" t="s">
        <v>1</v>
      </c>
      <c r="F280" s="261" t="s">
        <v>364</v>
      </c>
      <c r="G280" s="259"/>
      <c r="H280" s="262">
        <v>0.093274999999999997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8" t="s">
        <v>183</v>
      </c>
      <c r="AU280" s="268" t="s">
        <v>84</v>
      </c>
      <c r="AV280" s="14" t="s">
        <v>84</v>
      </c>
      <c r="AW280" s="14" t="s">
        <v>32</v>
      </c>
      <c r="AX280" s="14" t="s">
        <v>74</v>
      </c>
      <c r="AY280" s="268" t="s">
        <v>139</v>
      </c>
    </row>
    <row r="281" s="13" customFormat="1">
      <c r="A281" s="13"/>
      <c r="B281" s="247"/>
      <c r="C281" s="248"/>
      <c r="D281" s="249" t="s">
        <v>183</v>
      </c>
      <c r="E281" s="250" t="s">
        <v>1</v>
      </c>
      <c r="F281" s="251" t="s">
        <v>365</v>
      </c>
      <c r="G281" s="248"/>
      <c r="H281" s="250" t="s">
        <v>1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7" t="s">
        <v>183</v>
      </c>
      <c r="AU281" s="257" t="s">
        <v>84</v>
      </c>
      <c r="AV281" s="13" t="s">
        <v>82</v>
      </c>
      <c r="AW281" s="13" t="s">
        <v>32</v>
      </c>
      <c r="AX281" s="13" t="s">
        <v>74</v>
      </c>
      <c r="AY281" s="257" t="s">
        <v>139</v>
      </c>
    </row>
    <row r="282" s="14" customFormat="1">
      <c r="A282" s="14"/>
      <c r="B282" s="258"/>
      <c r="C282" s="259"/>
      <c r="D282" s="249" t="s">
        <v>183</v>
      </c>
      <c r="E282" s="260" t="s">
        <v>1</v>
      </c>
      <c r="F282" s="261" t="s">
        <v>366</v>
      </c>
      <c r="G282" s="259"/>
      <c r="H282" s="262">
        <v>0.27265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8" t="s">
        <v>183</v>
      </c>
      <c r="AU282" s="268" t="s">
        <v>84</v>
      </c>
      <c r="AV282" s="14" t="s">
        <v>84</v>
      </c>
      <c r="AW282" s="14" t="s">
        <v>32</v>
      </c>
      <c r="AX282" s="14" t="s">
        <v>74</v>
      </c>
      <c r="AY282" s="268" t="s">
        <v>139</v>
      </c>
    </row>
    <row r="283" s="14" customFormat="1">
      <c r="A283" s="14"/>
      <c r="B283" s="258"/>
      <c r="C283" s="259"/>
      <c r="D283" s="249" t="s">
        <v>183</v>
      </c>
      <c r="E283" s="260" t="s">
        <v>1</v>
      </c>
      <c r="F283" s="261" t="s">
        <v>367</v>
      </c>
      <c r="G283" s="259"/>
      <c r="H283" s="262">
        <v>0.38027499999999997</v>
      </c>
      <c r="I283" s="263"/>
      <c r="J283" s="259"/>
      <c r="K283" s="259"/>
      <c r="L283" s="264"/>
      <c r="M283" s="265"/>
      <c r="N283" s="266"/>
      <c r="O283" s="266"/>
      <c r="P283" s="266"/>
      <c r="Q283" s="266"/>
      <c r="R283" s="266"/>
      <c r="S283" s="266"/>
      <c r="T283" s="26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8" t="s">
        <v>183</v>
      </c>
      <c r="AU283" s="268" t="s">
        <v>84</v>
      </c>
      <c r="AV283" s="14" t="s">
        <v>84</v>
      </c>
      <c r="AW283" s="14" t="s">
        <v>32</v>
      </c>
      <c r="AX283" s="14" t="s">
        <v>74</v>
      </c>
      <c r="AY283" s="268" t="s">
        <v>139</v>
      </c>
    </row>
    <row r="284" s="14" customFormat="1">
      <c r="A284" s="14"/>
      <c r="B284" s="258"/>
      <c r="C284" s="259"/>
      <c r="D284" s="249" t="s">
        <v>183</v>
      </c>
      <c r="E284" s="260" t="s">
        <v>1</v>
      </c>
      <c r="F284" s="261" t="s">
        <v>368</v>
      </c>
      <c r="G284" s="259"/>
      <c r="H284" s="262">
        <v>0.10224374999999999</v>
      </c>
      <c r="I284" s="263"/>
      <c r="J284" s="259"/>
      <c r="K284" s="259"/>
      <c r="L284" s="264"/>
      <c r="M284" s="265"/>
      <c r="N284" s="266"/>
      <c r="O284" s="266"/>
      <c r="P284" s="266"/>
      <c r="Q284" s="266"/>
      <c r="R284" s="266"/>
      <c r="S284" s="266"/>
      <c r="T284" s="26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8" t="s">
        <v>183</v>
      </c>
      <c r="AU284" s="268" t="s">
        <v>84</v>
      </c>
      <c r="AV284" s="14" t="s">
        <v>84</v>
      </c>
      <c r="AW284" s="14" t="s">
        <v>32</v>
      </c>
      <c r="AX284" s="14" t="s">
        <v>74</v>
      </c>
      <c r="AY284" s="268" t="s">
        <v>139</v>
      </c>
    </row>
    <row r="285" s="13" customFormat="1">
      <c r="A285" s="13"/>
      <c r="B285" s="247"/>
      <c r="C285" s="248"/>
      <c r="D285" s="249" t="s">
        <v>183</v>
      </c>
      <c r="E285" s="250" t="s">
        <v>1</v>
      </c>
      <c r="F285" s="251" t="s">
        <v>369</v>
      </c>
      <c r="G285" s="248"/>
      <c r="H285" s="250" t="s">
        <v>1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7" t="s">
        <v>183</v>
      </c>
      <c r="AU285" s="257" t="s">
        <v>84</v>
      </c>
      <c r="AV285" s="13" t="s">
        <v>82</v>
      </c>
      <c r="AW285" s="13" t="s">
        <v>32</v>
      </c>
      <c r="AX285" s="13" t="s">
        <v>74</v>
      </c>
      <c r="AY285" s="257" t="s">
        <v>139</v>
      </c>
    </row>
    <row r="286" s="13" customFormat="1">
      <c r="A286" s="13"/>
      <c r="B286" s="247"/>
      <c r="C286" s="248"/>
      <c r="D286" s="249" t="s">
        <v>183</v>
      </c>
      <c r="E286" s="250" t="s">
        <v>1</v>
      </c>
      <c r="F286" s="251" t="s">
        <v>370</v>
      </c>
      <c r="G286" s="248"/>
      <c r="H286" s="250" t="s">
        <v>1</v>
      </c>
      <c r="I286" s="252"/>
      <c r="J286" s="248"/>
      <c r="K286" s="248"/>
      <c r="L286" s="253"/>
      <c r="M286" s="254"/>
      <c r="N286" s="255"/>
      <c r="O286" s="255"/>
      <c r="P286" s="255"/>
      <c r="Q286" s="255"/>
      <c r="R286" s="255"/>
      <c r="S286" s="255"/>
      <c r="T286" s="25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7" t="s">
        <v>183</v>
      </c>
      <c r="AU286" s="257" t="s">
        <v>84</v>
      </c>
      <c r="AV286" s="13" t="s">
        <v>82</v>
      </c>
      <c r="AW286" s="13" t="s">
        <v>32</v>
      </c>
      <c r="AX286" s="13" t="s">
        <v>74</v>
      </c>
      <c r="AY286" s="257" t="s">
        <v>139</v>
      </c>
    </row>
    <row r="287" s="14" customFormat="1">
      <c r="A287" s="14"/>
      <c r="B287" s="258"/>
      <c r="C287" s="259"/>
      <c r="D287" s="249" t="s">
        <v>183</v>
      </c>
      <c r="E287" s="260" t="s">
        <v>1</v>
      </c>
      <c r="F287" s="261" t="s">
        <v>371</v>
      </c>
      <c r="G287" s="259"/>
      <c r="H287" s="262">
        <v>0.67500000000000004</v>
      </c>
      <c r="I287" s="263"/>
      <c r="J287" s="259"/>
      <c r="K287" s="259"/>
      <c r="L287" s="264"/>
      <c r="M287" s="265"/>
      <c r="N287" s="266"/>
      <c r="O287" s="266"/>
      <c r="P287" s="266"/>
      <c r="Q287" s="266"/>
      <c r="R287" s="266"/>
      <c r="S287" s="266"/>
      <c r="T287" s="26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8" t="s">
        <v>183</v>
      </c>
      <c r="AU287" s="268" t="s">
        <v>84</v>
      </c>
      <c r="AV287" s="14" t="s">
        <v>84</v>
      </c>
      <c r="AW287" s="14" t="s">
        <v>32</v>
      </c>
      <c r="AX287" s="14" t="s">
        <v>74</v>
      </c>
      <c r="AY287" s="268" t="s">
        <v>139</v>
      </c>
    </row>
    <row r="288" s="13" customFormat="1">
      <c r="A288" s="13"/>
      <c r="B288" s="247"/>
      <c r="C288" s="248"/>
      <c r="D288" s="249" t="s">
        <v>183</v>
      </c>
      <c r="E288" s="250" t="s">
        <v>1</v>
      </c>
      <c r="F288" s="251" t="s">
        <v>372</v>
      </c>
      <c r="G288" s="248"/>
      <c r="H288" s="250" t="s">
        <v>1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7" t="s">
        <v>183</v>
      </c>
      <c r="AU288" s="257" t="s">
        <v>84</v>
      </c>
      <c r="AV288" s="13" t="s">
        <v>82</v>
      </c>
      <c r="AW288" s="13" t="s">
        <v>32</v>
      </c>
      <c r="AX288" s="13" t="s">
        <v>74</v>
      </c>
      <c r="AY288" s="257" t="s">
        <v>139</v>
      </c>
    </row>
    <row r="289" s="14" customFormat="1">
      <c r="A289" s="14"/>
      <c r="B289" s="258"/>
      <c r="C289" s="259"/>
      <c r="D289" s="249" t="s">
        <v>183</v>
      </c>
      <c r="E289" s="260" t="s">
        <v>1</v>
      </c>
      <c r="F289" s="261" t="s">
        <v>373</v>
      </c>
      <c r="G289" s="259"/>
      <c r="H289" s="262">
        <v>0.78592499999999998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8" t="s">
        <v>183</v>
      </c>
      <c r="AU289" s="268" t="s">
        <v>84</v>
      </c>
      <c r="AV289" s="14" t="s">
        <v>84</v>
      </c>
      <c r="AW289" s="14" t="s">
        <v>32</v>
      </c>
      <c r="AX289" s="14" t="s">
        <v>74</v>
      </c>
      <c r="AY289" s="268" t="s">
        <v>139</v>
      </c>
    </row>
    <row r="290" s="13" customFormat="1">
      <c r="A290" s="13"/>
      <c r="B290" s="247"/>
      <c r="C290" s="248"/>
      <c r="D290" s="249" t="s">
        <v>183</v>
      </c>
      <c r="E290" s="250" t="s">
        <v>1</v>
      </c>
      <c r="F290" s="251" t="s">
        <v>374</v>
      </c>
      <c r="G290" s="248"/>
      <c r="H290" s="250" t="s">
        <v>1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7" t="s">
        <v>183</v>
      </c>
      <c r="AU290" s="257" t="s">
        <v>84</v>
      </c>
      <c r="AV290" s="13" t="s">
        <v>82</v>
      </c>
      <c r="AW290" s="13" t="s">
        <v>32</v>
      </c>
      <c r="AX290" s="13" t="s">
        <v>74</v>
      </c>
      <c r="AY290" s="257" t="s">
        <v>139</v>
      </c>
    </row>
    <row r="291" s="14" customFormat="1">
      <c r="A291" s="14"/>
      <c r="B291" s="258"/>
      <c r="C291" s="259"/>
      <c r="D291" s="249" t="s">
        <v>183</v>
      </c>
      <c r="E291" s="260" t="s">
        <v>1</v>
      </c>
      <c r="F291" s="261" t="s">
        <v>375</v>
      </c>
      <c r="G291" s="259"/>
      <c r="H291" s="262">
        <v>1.29375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8" t="s">
        <v>183</v>
      </c>
      <c r="AU291" s="268" t="s">
        <v>84</v>
      </c>
      <c r="AV291" s="14" t="s">
        <v>84</v>
      </c>
      <c r="AW291" s="14" t="s">
        <v>32</v>
      </c>
      <c r="AX291" s="14" t="s">
        <v>74</v>
      </c>
      <c r="AY291" s="268" t="s">
        <v>139</v>
      </c>
    </row>
    <row r="292" s="13" customFormat="1">
      <c r="A292" s="13"/>
      <c r="B292" s="247"/>
      <c r="C292" s="248"/>
      <c r="D292" s="249" t="s">
        <v>183</v>
      </c>
      <c r="E292" s="250" t="s">
        <v>1</v>
      </c>
      <c r="F292" s="251" t="s">
        <v>376</v>
      </c>
      <c r="G292" s="248"/>
      <c r="H292" s="250" t="s">
        <v>1</v>
      </c>
      <c r="I292" s="252"/>
      <c r="J292" s="248"/>
      <c r="K292" s="248"/>
      <c r="L292" s="253"/>
      <c r="M292" s="254"/>
      <c r="N292" s="255"/>
      <c r="O292" s="255"/>
      <c r="P292" s="255"/>
      <c r="Q292" s="255"/>
      <c r="R292" s="255"/>
      <c r="S292" s="255"/>
      <c r="T292" s="25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7" t="s">
        <v>183</v>
      </c>
      <c r="AU292" s="257" t="s">
        <v>84</v>
      </c>
      <c r="AV292" s="13" t="s">
        <v>82</v>
      </c>
      <c r="AW292" s="13" t="s">
        <v>32</v>
      </c>
      <c r="AX292" s="13" t="s">
        <v>74</v>
      </c>
      <c r="AY292" s="257" t="s">
        <v>139</v>
      </c>
    </row>
    <row r="293" s="14" customFormat="1">
      <c r="A293" s="14"/>
      <c r="B293" s="258"/>
      <c r="C293" s="259"/>
      <c r="D293" s="249" t="s">
        <v>183</v>
      </c>
      <c r="E293" s="260" t="s">
        <v>1</v>
      </c>
      <c r="F293" s="261" t="s">
        <v>377</v>
      </c>
      <c r="G293" s="259"/>
      <c r="H293" s="262">
        <v>0.088724999999999998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8" t="s">
        <v>183</v>
      </c>
      <c r="AU293" s="268" t="s">
        <v>84</v>
      </c>
      <c r="AV293" s="14" t="s">
        <v>84</v>
      </c>
      <c r="AW293" s="14" t="s">
        <v>32</v>
      </c>
      <c r="AX293" s="14" t="s">
        <v>74</v>
      </c>
      <c r="AY293" s="268" t="s">
        <v>139</v>
      </c>
    </row>
    <row r="294" s="13" customFormat="1">
      <c r="A294" s="13"/>
      <c r="B294" s="247"/>
      <c r="C294" s="248"/>
      <c r="D294" s="249" t="s">
        <v>183</v>
      </c>
      <c r="E294" s="250" t="s">
        <v>1</v>
      </c>
      <c r="F294" s="251" t="s">
        <v>234</v>
      </c>
      <c r="G294" s="248"/>
      <c r="H294" s="250" t="s">
        <v>1</v>
      </c>
      <c r="I294" s="252"/>
      <c r="J294" s="248"/>
      <c r="K294" s="248"/>
      <c r="L294" s="253"/>
      <c r="M294" s="254"/>
      <c r="N294" s="255"/>
      <c r="O294" s="255"/>
      <c r="P294" s="255"/>
      <c r="Q294" s="255"/>
      <c r="R294" s="255"/>
      <c r="S294" s="255"/>
      <c r="T294" s="25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7" t="s">
        <v>183</v>
      </c>
      <c r="AU294" s="257" t="s">
        <v>84</v>
      </c>
      <c r="AV294" s="13" t="s">
        <v>82</v>
      </c>
      <c r="AW294" s="13" t="s">
        <v>32</v>
      </c>
      <c r="AX294" s="13" t="s">
        <v>74</v>
      </c>
      <c r="AY294" s="257" t="s">
        <v>139</v>
      </c>
    </row>
    <row r="295" s="13" customFormat="1">
      <c r="A295" s="13"/>
      <c r="B295" s="247"/>
      <c r="C295" s="248"/>
      <c r="D295" s="249" t="s">
        <v>183</v>
      </c>
      <c r="E295" s="250" t="s">
        <v>1</v>
      </c>
      <c r="F295" s="251" t="s">
        <v>378</v>
      </c>
      <c r="G295" s="248"/>
      <c r="H295" s="250" t="s">
        <v>1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7" t="s">
        <v>183</v>
      </c>
      <c r="AU295" s="257" t="s">
        <v>84</v>
      </c>
      <c r="AV295" s="13" t="s">
        <v>82</v>
      </c>
      <c r="AW295" s="13" t="s">
        <v>32</v>
      </c>
      <c r="AX295" s="13" t="s">
        <v>74</v>
      </c>
      <c r="AY295" s="257" t="s">
        <v>139</v>
      </c>
    </row>
    <row r="296" s="14" customFormat="1">
      <c r="A296" s="14"/>
      <c r="B296" s="258"/>
      <c r="C296" s="259"/>
      <c r="D296" s="249" t="s">
        <v>183</v>
      </c>
      <c r="E296" s="260" t="s">
        <v>1</v>
      </c>
      <c r="F296" s="261" t="s">
        <v>379</v>
      </c>
      <c r="G296" s="259"/>
      <c r="H296" s="262">
        <v>0.11812499999999999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8" t="s">
        <v>183</v>
      </c>
      <c r="AU296" s="268" t="s">
        <v>84</v>
      </c>
      <c r="AV296" s="14" t="s">
        <v>84</v>
      </c>
      <c r="AW296" s="14" t="s">
        <v>32</v>
      </c>
      <c r="AX296" s="14" t="s">
        <v>74</v>
      </c>
      <c r="AY296" s="268" t="s">
        <v>139</v>
      </c>
    </row>
    <row r="297" s="15" customFormat="1">
      <c r="A297" s="15"/>
      <c r="B297" s="269"/>
      <c r="C297" s="270"/>
      <c r="D297" s="249" t="s">
        <v>183</v>
      </c>
      <c r="E297" s="271" t="s">
        <v>1</v>
      </c>
      <c r="F297" s="272" t="s">
        <v>189</v>
      </c>
      <c r="G297" s="270"/>
      <c r="H297" s="273">
        <v>3.8099687499999999</v>
      </c>
      <c r="I297" s="274"/>
      <c r="J297" s="270"/>
      <c r="K297" s="270"/>
      <c r="L297" s="275"/>
      <c r="M297" s="276"/>
      <c r="N297" s="277"/>
      <c r="O297" s="277"/>
      <c r="P297" s="277"/>
      <c r="Q297" s="277"/>
      <c r="R297" s="277"/>
      <c r="S297" s="277"/>
      <c r="T297" s="27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9" t="s">
        <v>183</v>
      </c>
      <c r="AU297" s="279" t="s">
        <v>84</v>
      </c>
      <c r="AV297" s="15" t="s">
        <v>146</v>
      </c>
      <c r="AW297" s="15" t="s">
        <v>32</v>
      </c>
      <c r="AX297" s="15" t="s">
        <v>82</v>
      </c>
      <c r="AY297" s="279" t="s">
        <v>139</v>
      </c>
    </row>
    <row r="298" s="2" customFormat="1" ht="14.4" customHeight="1">
      <c r="A298" s="39"/>
      <c r="B298" s="40"/>
      <c r="C298" s="228" t="s">
        <v>380</v>
      </c>
      <c r="D298" s="228" t="s">
        <v>142</v>
      </c>
      <c r="E298" s="229" t="s">
        <v>381</v>
      </c>
      <c r="F298" s="230" t="s">
        <v>382</v>
      </c>
      <c r="G298" s="231" t="s">
        <v>263</v>
      </c>
      <c r="H298" s="232">
        <v>68.504000000000005</v>
      </c>
      <c r="I298" s="233"/>
      <c r="J298" s="234">
        <f>ROUND(I298*H298,1)</f>
        <v>0</v>
      </c>
      <c r="K298" s="235"/>
      <c r="L298" s="45"/>
      <c r="M298" s="236" t="s">
        <v>1</v>
      </c>
      <c r="N298" s="237" t="s">
        <v>39</v>
      </c>
      <c r="O298" s="92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146</v>
      </c>
      <c r="AT298" s="240" t="s">
        <v>142</v>
      </c>
      <c r="AU298" s="240" t="s">
        <v>84</v>
      </c>
      <c r="AY298" s="18" t="s">
        <v>139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82</v>
      </c>
      <c r="BK298" s="241">
        <f>ROUND(I298*H298,1)</f>
        <v>0</v>
      </c>
      <c r="BL298" s="18" t="s">
        <v>146</v>
      </c>
      <c r="BM298" s="240" t="s">
        <v>383</v>
      </c>
    </row>
    <row r="299" s="13" customFormat="1">
      <c r="A299" s="13"/>
      <c r="B299" s="247"/>
      <c r="C299" s="248"/>
      <c r="D299" s="249" t="s">
        <v>183</v>
      </c>
      <c r="E299" s="250" t="s">
        <v>1</v>
      </c>
      <c r="F299" s="251" t="s">
        <v>362</v>
      </c>
      <c r="G299" s="248"/>
      <c r="H299" s="250" t="s">
        <v>1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7" t="s">
        <v>183</v>
      </c>
      <c r="AU299" s="257" t="s">
        <v>84</v>
      </c>
      <c r="AV299" s="13" t="s">
        <v>82</v>
      </c>
      <c r="AW299" s="13" t="s">
        <v>32</v>
      </c>
      <c r="AX299" s="13" t="s">
        <v>74</v>
      </c>
      <c r="AY299" s="257" t="s">
        <v>139</v>
      </c>
    </row>
    <row r="300" s="13" customFormat="1">
      <c r="A300" s="13"/>
      <c r="B300" s="247"/>
      <c r="C300" s="248"/>
      <c r="D300" s="249" t="s">
        <v>183</v>
      </c>
      <c r="E300" s="250" t="s">
        <v>1</v>
      </c>
      <c r="F300" s="251" t="s">
        <v>363</v>
      </c>
      <c r="G300" s="248"/>
      <c r="H300" s="250" t="s">
        <v>1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7" t="s">
        <v>183</v>
      </c>
      <c r="AU300" s="257" t="s">
        <v>84</v>
      </c>
      <c r="AV300" s="13" t="s">
        <v>82</v>
      </c>
      <c r="AW300" s="13" t="s">
        <v>32</v>
      </c>
      <c r="AX300" s="13" t="s">
        <v>74</v>
      </c>
      <c r="AY300" s="257" t="s">
        <v>139</v>
      </c>
    </row>
    <row r="301" s="14" customFormat="1">
      <c r="A301" s="14"/>
      <c r="B301" s="258"/>
      <c r="C301" s="259"/>
      <c r="D301" s="249" t="s">
        <v>183</v>
      </c>
      <c r="E301" s="260" t="s">
        <v>1</v>
      </c>
      <c r="F301" s="261" t="s">
        <v>384</v>
      </c>
      <c r="G301" s="259"/>
      <c r="H301" s="262">
        <v>1</v>
      </c>
      <c r="I301" s="263"/>
      <c r="J301" s="259"/>
      <c r="K301" s="259"/>
      <c r="L301" s="264"/>
      <c r="M301" s="265"/>
      <c r="N301" s="266"/>
      <c r="O301" s="266"/>
      <c r="P301" s="266"/>
      <c r="Q301" s="266"/>
      <c r="R301" s="266"/>
      <c r="S301" s="266"/>
      <c r="T301" s="26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8" t="s">
        <v>183</v>
      </c>
      <c r="AU301" s="268" t="s">
        <v>84</v>
      </c>
      <c r="AV301" s="14" t="s">
        <v>84</v>
      </c>
      <c r="AW301" s="14" t="s">
        <v>32</v>
      </c>
      <c r="AX301" s="14" t="s">
        <v>74</v>
      </c>
      <c r="AY301" s="268" t="s">
        <v>139</v>
      </c>
    </row>
    <row r="302" s="14" customFormat="1">
      <c r="A302" s="14"/>
      <c r="B302" s="258"/>
      <c r="C302" s="259"/>
      <c r="D302" s="249" t="s">
        <v>183</v>
      </c>
      <c r="E302" s="260" t="s">
        <v>1</v>
      </c>
      <c r="F302" s="261" t="s">
        <v>385</v>
      </c>
      <c r="G302" s="259"/>
      <c r="H302" s="262">
        <v>0.97499999999999998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8" t="s">
        <v>183</v>
      </c>
      <c r="AU302" s="268" t="s">
        <v>84</v>
      </c>
      <c r="AV302" s="14" t="s">
        <v>84</v>
      </c>
      <c r="AW302" s="14" t="s">
        <v>32</v>
      </c>
      <c r="AX302" s="14" t="s">
        <v>74</v>
      </c>
      <c r="AY302" s="268" t="s">
        <v>139</v>
      </c>
    </row>
    <row r="303" s="13" customFormat="1">
      <c r="A303" s="13"/>
      <c r="B303" s="247"/>
      <c r="C303" s="248"/>
      <c r="D303" s="249" t="s">
        <v>183</v>
      </c>
      <c r="E303" s="250" t="s">
        <v>1</v>
      </c>
      <c r="F303" s="251" t="s">
        <v>365</v>
      </c>
      <c r="G303" s="248"/>
      <c r="H303" s="250" t="s">
        <v>1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7" t="s">
        <v>183</v>
      </c>
      <c r="AU303" s="257" t="s">
        <v>84</v>
      </c>
      <c r="AV303" s="13" t="s">
        <v>82</v>
      </c>
      <c r="AW303" s="13" t="s">
        <v>32</v>
      </c>
      <c r="AX303" s="13" t="s">
        <v>74</v>
      </c>
      <c r="AY303" s="257" t="s">
        <v>139</v>
      </c>
    </row>
    <row r="304" s="14" customFormat="1">
      <c r="A304" s="14"/>
      <c r="B304" s="258"/>
      <c r="C304" s="259"/>
      <c r="D304" s="249" t="s">
        <v>183</v>
      </c>
      <c r="E304" s="260" t="s">
        <v>1</v>
      </c>
      <c r="F304" s="261" t="s">
        <v>386</v>
      </c>
      <c r="G304" s="259"/>
      <c r="H304" s="262">
        <v>9.1750000000000007</v>
      </c>
      <c r="I304" s="263"/>
      <c r="J304" s="259"/>
      <c r="K304" s="259"/>
      <c r="L304" s="264"/>
      <c r="M304" s="265"/>
      <c r="N304" s="266"/>
      <c r="O304" s="266"/>
      <c r="P304" s="266"/>
      <c r="Q304" s="266"/>
      <c r="R304" s="266"/>
      <c r="S304" s="266"/>
      <c r="T304" s="26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8" t="s">
        <v>183</v>
      </c>
      <c r="AU304" s="268" t="s">
        <v>84</v>
      </c>
      <c r="AV304" s="14" t="s">
        <v>84</v>
      </c>
      <c r="AW304" s="14" t="s">
        <v>32</v>
      </c>
      <c r="AX304" s="14" t="s">
        <v>74</v>
      </c>
      <c r="AY304" s="268" t="s">
        <v>139</v>
      </c>
    </row>
    <row r="305" s="14" customFormat="1">
      <c r="A305" s="14"/>
      <c r="B305" s="258"/>
      <c r="C305" s="259"/>
      <c r="D305" s="249" t="s">
        <v>183</v>
      </c>
      <c r="E305" s="260" t="s">
        <v>1</v>
      </c>
      <c r="F305" s="261" t="s">
        <v>387</v>
      </c>
      <c r="G305" s="259"/>
      <c r="H305" s="262">
        <v>7.8937499999999998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8" t="s">
        <v>183</v>
      </c>
      <c r="AU305" s="268" t="s">
        <v>84</v>
      </c>
      <c r="AV305" s="14" t="s">
        <v>84</v>
      </c>
      <c r="AW305" s="14" t="s">
        <v>32</v>
      </c>
      <c r="AX305" s="14" t="s">
        <v>74</v>
      </c>
      <c r="AY305" s="268" t="s">
        <v>139</v>
      </c>
    </row>
    <row r="306" s="13" customFormat="1">
      <c r="A306" s="13"/>
      <c r="B306" s="247"/>
      <c r="C306" s="248"/>
      <c r="D306" s="249" t="s">
        <v>183</v>
      </c>
      <c r="E306" s="250" t="s">
        <v>1</v>
      </c>
      <c r="F306" s="251" t="s">
        <v>369</v>
      </c>
      <c r="G306" s="248"/>
      <c r="H306" s="250" t="s">
        <v>1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7" t="s">
        <v>183</v>
      </c>
      <c r="AU306" s="257" t="s">
        <v>84</v>
      </c>
      <c r="AV306" s="13" t="s">
        <v>82</v>
      </c>
      <c r="AW306" s="13" t="s">
        <v>32</v>
      </c>
      <c r="AX306" s="13" t="s">
        <v>74</v>
      </c>
      <c r="AY306" s="257" t="s">
        <v>139</v>
      </c>
    </row>
    <row r="307" s="13" customFormat="1">
      <c r="A307" s="13"/>
      <c r="B307" s="247"/>
      <c r="C307" s="248"/>
      <c r="D307" s="249" t="s">
        <v>183</v>
      </c>
      <c r="E307" s="250" t="s">
        <v>1</v>
      </c>
      <c r="F307" s="251" t="s">
        <v>370</v>
      </c>
      <c r="G307" s="248"/>
      <c r="H307" s="250" t="s">
        <v>1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7" t="s">
        <v>183</v>
      </c>
      <c r="AU307" s="257" t="s">
        <v>84</v>
      </c>
      <c r="AV307" s="13" t="s">
        <v>82</v>
      </c>
      <c r="AW307" s="13" t="s">
        <v>32</v>
      </c>
      <c r="AX307" s="13" t="s">
        <v>74</v>
      </c>
      <c r="AY307" s="257" t="s">
        <v>139</v>
      </c>
    </row>
    <row r="308" s="14" customFormat="1">
      <c r="A308" s="14"/>
      <c r="B308" s="258"/>
      <c r="C308" s="259"/>
      <c r="D308" s="249" t="s">
        <v>183</v>
      </c>
      <c r="E308" s="260" t="s">
        <v>1</v>
      </c>
      <c r="F308" s="261" t="s">
        <v>388</v>
      </c>
      <c r="G308" s="259"/>
      <c r="H308" s="262">
        <v>1.5</v>
      </c>
      <c r="I308" s="263"/>
      <c r="J308" s="259"/>
      <c r="K308" s="259"/>
      <c r="L308" s="264"/>
      <c r="M308" s="265"/>
      <c r="N308" s="266"/>
      <c r="O308" s="266"/>
      <c r="P308" s="266"/>
      <c r="Q308" s="266"/>
      <c r="R308" s="266"/>
      <c r="S308" s="266"/>
      <c r="T308" s="26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8" t="s">
        <v>183</v>
      </c>
      <c r="AU308" s="268" t="s">
        <v>84</v>
      </c>
      <c r="AV308" s="14" t="s">
        <v>84</v>
      </c>
      <c r="AW308" s="14" t="s">
        <v>32</v>
      </c>
      <c r="AX308" s="14" t="s">
        <v>74</v>
      </c>
      <c r="AY308" s="268" t="s">
        <v>139</v>
      </c>
    </row>
    <row r="309" s="14" customFormat="1">
      <c r="A309" s="14"/>
      <c r="B309" s="258"/>
      <c r="C309" s="259"/>
      <c r="D309" s="249" t="s">
        <v>183</v>
      </c>
      <c r="E309" s="260" t="s">
        <v>1</v>
      </c>
      <c r="F309" s="261" t="s">
        <v>389</v>
      </c>
      <c r="G309" s="259"/>
      <c r="H309" s="262">
        <v>3.6000000000000001</v>
      </c>
      <c r="I309" s="263"/>
      <c r="J309" s="259"/>
      <c r="K309" s="259"/>
      <c r="L309" s="264"/>
      <c r="M309" s="265"/>
      <c r="N309" s="266"/>
      <c r="O309" s="266"/>
      <c r="P309" s="266"/>
      <c r="Q309" s="266"/>
      <c r="R309" s="266"/>
      <c r="S309" s="266"/>
      <c r="T309" s="26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8" t="s">
        <v>183</v>
      </c>
      <c r="AU309" s="268" t="s">
        <v>84</v>
      </c>
      <c r="AV309" s="14" t="s">
        <v>84</v>
      </c>
      <c r="AW309" s="14" t="s">
        <v>32</v>
      </c>
      <c r="AX309" s="14" t="s">
        <v>74</v>
      </c>
      <c r="AY309" s="268" t="s">
        <v>139</v>
      </c>
    </row>
    <row r="310" s="13" customFormat="1">
      <c r="A310" s="13"/>
      <c r="B310" s="247"/>
      <c r="C310" s="248"/>
      <c r="D310" s="249" t="s">
        <v>183</v>
      </c>
      <c r="E310" s="250" t="s">
        <v>1</v>
      </c>
      <c r="F310" s="251" t="s">
        <v>372</v>
      </c>
      <c r="G310" s="248"/>
      <c r="H310" s="250" t="s">
        <v>1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7" t="s">
        <v>183</v>
      </c>
      <c r="AU310" s="257" t="s">
        <v>84</v>
      </c>
      <c r="AV310" s="13" t="s">
        <v>82</v>
      </c>
      <c r="AW310" s="13" t="s">
        <v>32</v>
      </c>
      <c r="AX310" s="13" t="s">
        <v>74</v>
      </c>
      <c r="AY310" s="257" t="s">
        <v>139</v>
      </c>
    </row>
    <row r="311" s="14" customFormat="1">
      <c r="A311" s="14"/>
      <c r="B311" s="258"/>
      <c r="C311" s="259"/>
      <c r="D311" s="249" t="s">
        <v>183</v>
      </c>
      <c r="E311" s="260" t="s">
        <v>1</v>
      </c>
      <c r="F311" s="261" t="s">
        <v>390</v>
      </c>
      <c r="G311" s="259"/>
      <c r="H311" s="262">
        <v>6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8" t="s">
        <v>183</v>
      </c>
      <c r="AU311" s="268" t="s">
        <v>84</v>
      </c>
      <c r="AV311" s="14" t="s">
        <v>84</v>
      </c>
      <c r="AW311" s="14" t="s">
        <v>32</v>
      </c>
      <c r="AX311" s="14" t="s">
        <v>74</v>
      </c>
      <c r="AY311" s="268" t="s">
        <v>139</v>
      </c>
    </row>
    <row r="312" s="14" customFormat="1">
      <c r="A312" s="14"/>
      <c r="B312" s="258"/>
      <c r="C312" s="259"/>
      <c r="D312" s="249" t="s">
        <v>183</v>
      </c>
      <c r="E312" s="260" t="s">
        <v>1</v>
      </c>
      <c r="F312" s="261" t="s">
        <v>391</v>
      </c>
      <c r="G312" s="259"/>
      <c r="H312" s="262">
        <v>19.960000000000001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8" t="s">
        <v>183</v>
      </c>
      <c r="AU312" s="268" t="s">
        <v>84</v>
      </c>
      <c r="AV312" s="14" t="s">
        <v>84</v>
      </c>
      <c r="AW312" s="14" t="s">
        <v>32</v>
      </c>
      <c r="AX312" s="14" t="s">
        <v>74</v>
      </c>
      <c r="AY312" s="268" t="s">
        <v>139</v>
      </c>
    </row>
    <row r="313" s="13" customFormat="1">
      <c r="A313" s="13"/>
      <c r="B313" s="247"/>
      <c r="C313" s="248"/>
      <c r="D313" s="249" t="s">
        <v>183</v>
      </c>
      <c r="E313" s="250" t="s">
        <v>1</v>
      </c>
      <c r="F313" s="251" t="s">
        <v>374</v>
      </c>
      <c r="G313" s="248"/>
      <c r="H313" s="250" t="s">
        <v>1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7" t="s">
        <v>183</v>
      </c>
      <c r="AU313" s="257" t="s">
        <v>84</v>
      </c>
      <c r="AV313" s="13" t="s">
        <v>82</v>
      </c>
      <c r="AW313" s="13" t="s">
        <v>32</v>
      </c>
      <c r="AX313" s="13" t="s">
        <v>74</v>
      </c>
      <c r="AY313" s="257" t="s">
        <v>139</v>
      </c>
    </row>
    <row r="314" s="14" customFormat="1">
      <c r="A314" s="14"/>
      <c r="B314" s="258"/>
      <c r="C314" s="259"/>
      <c r="D314" s="249" t="s">
        <v>183</v>
      </c>
      <c r="E314" s="260" t="s">
        <v>1</v>
      </c>
      <c r="F314" s="261" t="s">
        <v>392</v>
      </c>
      <c r="G314" s="259"/>
      <c r="H314" s="262">
        <v>5.3499999999999996</v>
      </c>
      <c r="I314" s="263"/>
      <c r="J314" s="259"/>
      <c r="K314" s="259"/>
      <c r="L314" s="264"/>
      <c r="M314" s="265"/>
      <c r="N314" s="266"/>
      <c r="O314" s="266"/>
      <c r="P314" s="266"/>
      <c r="Q314" s="266"/>
      <c r="R314" s="266"/>
      <c r="S314" s="266"/>
      <c r="T314" s="26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8" t="s">
        <v>183</v>
      </c>
      <c r="AU314" s="268" t="s">
        <v>84</v>
      </c>
      <c r="AV314" s="14" t="s">
        <v>84</v>
      </c>
      <c r="AW314" s="14" t="s">
        <v>32</v>
      </c>
      <c r="AX314" s="14" t="s">
        <v>74</v>
      </c>
      <c r="AY314" s="268" t="s">
        <v>139</v>
      </c>
    </row>
    <row r="315" s="14" customFormat="1">
      <c r="A315" s="14"/>
      <c r="B315" s="258"/>
      <c r="C315" s="259"/>
      <c r="D315" s="249" t="s">
        <v>183</v>
      </c>
      <c r="E315" s="260" t="s">
        <v>1</v>
      </c>
      <c r="F315" s="261" t="s">
        <v>393</v>
      </c>
      <c r="G315" s="259"/>
      <c r="H315" s="262">
        <v>5.75</v>
      </c>
      <c r="I315" s="263"/>
      <c r="J315" s="259"/>
      <c r="K315" s="259"/>
      <c r="L315" s="264"/>
      <c r="M315" s="265"/>
      <c r="N315" s="266"/>
      <c r="O315" s="266"/>
      <c r="P315" s="266"/>
      <c r="Q315" s="266"/>
      <c r="R315" s="266"/>
      <c r="S315" s="266"/>
      <c r="T315" s="26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8" t="s">
        <v>183</v>
      </c>
      <c r="AU315" s="268" t="s">
        <v>84</v>
      </c>
      <c r="AV315" s="14" t="s">
        <v>84</v>
      </c>
      <c r="AW315" s="14" t="s">
        <v>32</v>
      </c>
      <c r="AX315" s="14" t="s">
        <v>74</v>
      </c>
      <c r="AY315" s="268" t="s">
        <v>139</v>
      </c>
    </row>
    <row r="316" s="13" customFormat="1">
      <c r="A316" s="13"/>
      <c r="B316" s="247"/>
      <c r="C316" s="248"/>
      <c r="D316" s="249" t="s">
        <v>183</v>
      </c>
      <c r="E316" s="250" t="s">
        <v>1</v>
      </c>
      <c r="F316" s="251" t="s">
        <v>376</v>
      </c>
      <c r="G316" s="248"/>
      <c r="H316" s="250" t="s">
        <v>1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7" t="s">
        <v>183</v>
      </c>
      <c r="AU316" s="257" t="s">
        <v>84</v>
      </c>
      <c r="AV316" s="13" t="s">
        <v>82</v>
      </c>
      <c r="AW316" s="13" t="s">
        <v>32</v>
      </c>
      <c r="AX316" s="13" t="s">
        <v>74</v>
      </c>
      <c r="AY316" s="257" t="s">
        <v>139</v>
      </c>
    </row>
    <row r="317" s="14" customFormat="1">
      <c r="A317" s="14"/>
      <c r="B317" s="258"/>
      <c r="C317" s="259"/>
      <c r="D317" s="249" t="s">
        <v>183</v>
      </c>
      <c r="E317" s="260" t="s">
        <v>1</v>
      </c>
      <c r="F317" s="261" t="s">
        <v>384</v>
      </c>
      <c r="G317" s="259"/>
      <c r="H317" s="262">
        <v>1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8" t="s">
        <v>183</v>
      </c>
      <c r="AU317" s="268" t="s">
        <v>84</v>
      </c>
      <c r="AV317" s="14" t="s">
        <v>84</v>
      </c>
      <c r="AW317" s="14" t="s">
        <v>32</v>
      </c>
      <c r="AX317" s="14" t="s">
        <v>74</v>
      </c>
      <c r="AY317" s="268" t="s">
        <v>139</v>
      </c>
    </row>
    <row r="318" s="14" customFormat="1">
      <c r="A318" s="14"/>
      <c r="B318" s="258"/>
      <c r="C318" s="259"/>
      <c r="D318" s="249" t="s">
        <v>183</v>
      </c>
      <c r="E318" s="260" t="s">
        <v>1</v>
      </c>
      <c r="F318" s="261" t="s">
        <v>394</v>
      </c>
      <c r="G318" s="259"/>
      <c r="H318" s="262">
        <v>1.3</v>
      </c>
      <c r="I318" s="263"/>
      <c r="J318" s="259"/>
      <c r="K318" s="259"/>
      <c r="L318" s="264"/>
      <c r="M318" s="265"/>
      <c r="N318" s="266"/>
      <c r="O318" s="266"/>
      <c r="P318" s="266"/>
      <c r="Q318" s="266"/>
      <c r="R318" s="266"/>
      <c r="S318" s="266"/>
      <c r="T318" s="26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8" t="s">
        <v>183</v>
      </c>
      <c r="AU318" s="268" t="s">
        <v>84</v>
      </c>
      <c r="AV318" s="14" t="s">
        <v>84</v>
      </c>
      <c r="AW318" s="14" t="s">
        <v>32</v>
      </c>
      <c r="AX318" s="14" t="s">
        <v>74</v>
      </c>
      <c r="AY318" s="268" t="s">
        <v>139</v>
      </c>
    </row>
    <row r="319" s="13" customFormat="1">
      <c r="A319" s="13"/>
      <c r="B319" s="247"/>
      <c r="C319" s="248"/>
      <c r="D319" s="249" t="s">
        <v>183</v>
      </c>
      <c r="E319" s="250" t="s">
        <v>1</v>
      </c>
      <c r="F319" s="251" t="s">
        <v>234</v>
      </c>
      <c r="G319" s="248"/>
      <c r="H319" s="250" t="s">
        <v>1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7" t="s">
        <v>183</v>
      </c>
      <c r="AU319" s="257" t="s">
        <v>84</v>
      </c>
      <c r="AV319" s="13" t="s">
        <v>82</v>
      </c>
      <c r="AW319" s="13" t="s">
        <v>32</v>
      </c>
      <c r="AX319" s="13" t="s">
        <v>74</v>
      </c>
      <c r="AY319" s="257" t="s">
        <v>139</v>
      </c>
    </row>
    <row r="320" s="13" customFormat="1">
      <c r="A320" s="13"/>
      <c r="B320" s="247"/>
      <c r="C320" s="248"/>
      <c r="D320" s="249" t="s">
        <v>183</v>
      </c>
      <c r="E320" s="250" t="s">
        <v>1</v>
      </c>
      <c r="F320" s="251" t="s">
        <v>378</v>
      </c>
      <c r="G320" s="248"/>
      <c r="H320" s="250" t="s">
        <v>1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7" t="s">
        <v>183</v>
      </c>
      <c r="AU320" s="257" t="s">
        <v>84</v>
      </c>
      <c r="AV320" s="13" t="s">
        <v>82</v>
      </c>
      <c r="AW320" s="13" t="s">
        <v>32</v>
      </c>
      <c r="AX320" s="13" t="s">
        <v>74</v>
      </c>
      <c r="AY320" s="257" t="s">
        <v>139</v>
      </c>
    </row>
    <row r="321" s="14" customFormat="1">
      <c r="A321" s="14"/>
      <c r="B321" s="258"/>
      <c r="C321" s="259"/>
      <c r="D321" s="249" t="s">
        <v>183</v>
      </c>
      <c r="E321" s="260" t="s">
        <v>1</v>
      </c>
      <c r="F321" s="261" t="s">
        <v>395</v>
      </c>
      <c r="G321" s="259"/>
      <c r="H321" s="262">
        <v>2.2999999999999998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8" t="s">
        <v>183</v>
      </c>
      <c r="AU321" s="268" t="s">
        <v>84</v>
      </c>
      <c r="AV321" s="14" t="s">
        <v>84</v>
      </c>
      <c r="AW321" s="14" t="s">
        <v>32</v>
      </c>
      <c r="AX321" s="14" t="s">
        <v>74</v>
      </c>
      <c r="AY321" s="268" t="s">
        <v>139</v>
      </c>
    </row>
    <row r="322" s="14" customFormat="1">
      <c r="A322" s="14"/>
      <c r="B322" s="258"/>
      <c r="C322" s="259"/>
      <c r="D322" s="249" t="s">
        <v>183</v>
      </c>
      <c r="E322" s="260" t="s">
        <v>1</v>
      </c>
      <c r="F322" s="261" t="s">
        <v>396</v>
      </c>
      <c r="G322" s="259"/>
      <c r="H322" s="262">
        <v>2.7000000000000002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8" t="s">
        <v>183</v>
      </c>
      <c r="AU322" s="268" t="s">
        <v>84</v>
      </c>
      <c r="AV322" s="14" t="s">
        <v>84</v>
      </c>
      <c r="AW322" s="14" t="s">
        <v>32</v>
      </c>
      <c r="AX322" s="14" t="s">
        <v>74</v>
      </c>
      <c r="AY322" s="268" t="s">
        <v>139</v>
      </c>
    </row>
    <row r="323" s="15" customFormat="1">
      <c r="A323" s="15"/>
      <c r="B323" s="269"/>
      <c r="C323" s="270"/>
      <c r="D323" s="249" t="s">
        <v>183</v>
      </c>
      <c r="E323" s="271" t="s">
        <v>1</v>
      </c>
      <c r="F323" s="272" t="s">
        <v>189</v>
      </c>
      <c r="G323" s="270"/>
      <c r="H323" s="273">
        <v>68.503749999999997</v>
      </c>
      <c r="I323" s="274"/>
      <c r="J323" s="270"/>
      <c r="K323" s="270"/>
      <c r="L323" s="275"/>
      <c r="M323" s="276"/>
      <c r="N323" s="277"/>
      <c r="O323" s="277"/>
      <c r="P323" s="277"/>
      <c r="Q323" s="277"/>
      <c r="R323" s="277"/>
      <c r="S323" s="277"/>
      <c r="T323" s="278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9" t="s">
        <v>183</v>
      </c>
      <c r="AU323" s="279" t="s">
        <v>84</v>
      </c>
      <c r="AV323" s="15" t="s">
        <v>146</v>
      </c>
      <c r="AW323" s="15" t="s">
        <v>32</v>
      </c>
      <c r="AX323" s="15" t="s">
        <v>82</v>
      </c>
      <c r="AY323" s="279" t="s">
        <v>139</v>
      </c>
    </row>
    <row r="324" s="2" customFormat="1" ht="14.4" customHeight="1">
      <c r="A324" s="39"/>
      <c r="B324" s="40"/>
      <c r="C324" s="228" t="s">
        <v>281</v>
      </c>
      <c r="D324" s="228" t="s">
        <v>142</v>
      </c>
      <c r="E324" s="229" t="s">
        <v>397</v>
      </c>
      <c r="F324" s="230" t="s">
        <v>398</v>
      </c>
      <c r="G324" s="231" t="s">
        <v>263</v>
      </c>
      <c r="H324" s="232">
        <v>68.504000000000005</v>
      </c>
      <c r="I324" s="233"/>
      <c r="J324" s="234">
        <f>ROUND(I324*H324,1)</f>
        <v>0</v>
      </c>
      <c r="K324" s="235"/>
      <c r="L324" s="45"/>
      <c r="M324" s="236" t="s">
        <v>1</v>
      </c>
      <c r="N324" s="237" t="s">
        <v>39</v>
      </c>
      <c r="O324" s="92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0" t="s">
        <v>146</v>
      </c>
      <c r="AT324" s="240" t="s">
        <v>142</v>
      </c>
      <c r="AU324" s="240" t="s">
        <v>84</v>
      </c>
      <c r="AY324" s="18" t="s">
        <v>139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8" t="s">
        <v>82</v>
      </c>
      <c r="BK324" s="241">
        <f>ROUND(I324*H324,1)</f>
        <v>0</v>
      </c>
      <c r="BL324" s="18" t="s">
        <v>146</v>
      </c>
      <c r="BM324" s="240" t="s">
        <v>399</v>
      </c>
    </row>
    <row r="325" s="2" customFormat="1" ht="14.4" customHeight="1">
      <c r="A325" s="39"/>
      <c r="B325" s="40"/>
      <c r="C325" s="228" t="s">
        <v>400</v>
      </c>
      <c r="D325" s="228" t="s">
        <v>142</v>
      </c>
      <c r="E325" s="229" t="s">
        <v>401</v>
      </c>
      <c r="F325" s="230" t="s">
        <v>402</v>
      </c>
      <c r="G325" s="231" t="s">
        <v>280</v>
      </c>
      <c r="H325" s="232">
        <v>0.25800000000000001</v>
      </c>
      <c r="I325" s="233"/>
      <c r="J325" s="234">
        <f>ROUND(I325*H325,1)</f>
        <v>0</v>
      </c>
      <c r="K325" s="235"/>
      <c r="L325" s="45"/>
      <c r="M325" s="236" t="s">
        <v>1</v>
      </c>
      <c r="N325" s="237" t="s">
        <v>39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146</v>
      </c>
      <c r="AT325" s="240" t="s">
        <v>142</v>
      </c>
      <c r="AU325" s="240" t="s">
        <v>84</v>
      </c>
      <c r="AY325" s="18" t="s">
        <v>139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82</v>
      </c>
      <c r="BK325" s="241">
        <f>ROUND(I325*H325,1)</f>
        <v>0</v>
      </c>
      <c r="BL325" s="18" t="s">
        <v>146</v>
      </c>
      <c r="BM325" s="240" t="s">
        <v>403</v>
      </c>
    </row>
    <row r="326" s="2" customFormat="1" ht="14.4" customHeight="1">
      <c r="A326" s="39"/>
      <c r="B326" s="40"/>
      <c r="C326" s="228" t="s">
        <v>284</v>
      </c>
      <c r="D326" s="228" t="s">
        <v>142</v>
      </c>
      <c r="E326" s="229" t="s">
        <v>404</v>
      </c>
      <c r="F326" s="230" t="s">
        <v>405</v>
      </c>
      <c r="G326" s="231" t="s">
        <v>280</v>
      </c>
      <c r="H326" s="232">
        <v>1.0209999999999999</v>
      </c>
      <c r="I326" s="233"/>
      <c r="J326" s="234">
        <f>ROUND(I326*H326,1)</f>
        <v>0</v>
      </c>
      <c r="K326" s="235"/>
      <c r="L326" s="45"/>
      <c r="M326" s="236" t="s">
        <v>1</v>
      </c>
      <c r="N326" s="237" t="s">
        <v>39</v>
      </c>
      <c r="O326" s="92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0" t="s">
        <v>146</v>
      </c>
      <c r="AT326" s="240" t="s">
        <v>142</v>
      </c>
      <c r="AU326" s="240" t="s">
        <v>84</v>
      </c>
      <c r="AY326" s="18" t="s">
        <v>139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8" t="s">
        <v>82</v>
      </c>
      <c r="BK326" s="241">
        <f>ROUND(I326*H326,1)</f>
        <v>0</v>
      </c>
      <c r="BL326" s="18" t="s">
        <v>146</v>
      </c>
      <c r="BM326" s="240" t="s">
        <v>406</v>
      </c>
    </row>
    <row r="327" s="2" customFormat="1" ht="14.4" customHeight="1">
      <c r="A327" s="39"/>
      <c r="B327" s="40"/>
      <c r="C327" s="280" t="s">
        <v>407</v>
      </c>
      <c r="D327" s="280" t="s">
        <v>408</v>
      </c>
      <c r="E327" s="281" t="s">
        <v>409</v>
      </c>
      <c r="F327" s="282" t="s">
        <v>410</v>
      </c>
      <c r="G327" s="283" t="s">
        <v>280</v>
      </c>
      <c r="H327" s="284">
        <v>0.042999999999999997</v>
      </c>
      <c r="I327" s="285"/>
      <c r="J327" s="286">
        <f>ROUND(I327*H327,1)</f>
        <v>0</v>
      </c>
      <c r="K327" s="287"/>
      <c r="L327" s="288"/>
      <c r="M327" s="289" t="s">
        <v>1</v>
      </c>
      <c r="N327" s="290" t="s">
        <v>39</v>
      </c>
      <c r="O327" s="92"/>
      <c r="P327" s="238">
        <f>O327*H327</f>
        <v>0</v>
      </c>
      <c r="Q327" s="238">
        <v>0</v>
      </c>
      <c r="R327" s="238">
        <f>Q327*H327</f>
        <v>0</v>
      </c>
      <c r="S327" s="238">
        <v>0</v>
      </c>
      <c r="T327" s="23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192</v>
      </c>
      <c r="AT327" s="240" t="s">
        <v>408</v>
      </c>
      <c r="AU327" s="240" t="s">
        <v>84</v>
      </c>
      <c r="AY327" s="18" t="s">
        <v>139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82</v>
      </c>
      <c r="BK327" s="241">
        <f>ROUND(I327*H327,1)</f>
        <v>0</v>
      </c>
      <c r="BL327" s="18" t="s">
        <v>146</v>
      </c>
      <c r="BM327" s="240" t="s">
        <v>411</v>
      </c>
    </row>
    <row r="328" s="13" customFormat="1">
      <c r="A328" s="13"/>
      <c r="B328" s="247"/>
      <c r="C328" s="248"/>
      <c r="D328" s="249" t="s">
        <v>183</v>
      </c>
      <c r="E328" s="250" t="s">
        <v>1</v>
      </c>
      <c r="F328" s="251" t="s">
        <v>412</v>
      </c>
      <c r="G328" s="248"/>
      <c r="H328" s="250" t="s">
        <v>1</v>
      </c>
      <c r="I328" s="252"/>
      <c r="J328" s="248"/>
      <c r="K328" s="248"/>
      <c r="L328" s="253"/>
      <c r="M328" s="254"/>
      <c r="N328" s="255"/>
      <c r="O328" s="255"/>
      <c r="P328" s="255"/>
      <c r="Q328" s="255"/>
      <c r="R328" s="255"/>
      <c r="S328" s="255"/>
      <c r="T328" s="25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7" t="s">
        <v>183</v>
      </c>
      <c r="AU328" s="257" t="s">
        <v>84</v>
      </c>
      <c r="AV328" s="13" t="s">
        <v>82</v>
      </c>
      <c r="AW328" s="13" t="s">
        <v>32</v>
      </c>
      <c r="AX328" s="13" t="s">
        <v>74</v>
      </c>
      <c r="AY328" s="257" t="s">
        <v>139</v>
      </c>
    </row>
    <row r="329" s="13" customFormat="1">
      <c r="A329" s="13"/>
      <c r="B329" s="247"/>
      <c r="C329" s="248"/>
      <c r="D329" s="249" t="s">
        <v>183</v>
      </c>
      <c r="E329" s="250" t="s">
        <v>1</v>
      </c>
      <c r="F329" s="251" t="s">
        <v>413</v>
      </c>
      <c r="G329" s="248"/>
      <c r="H329" s="250" t="s">
        <v>1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7" t="s">
        <v>183</v>
      </c>
      <c r="AU329" s="257" t="s">
        <v>84</v>
      </c>
      <c r="AV329" s="13" t="s">
        <v>82</v>
      </c>
      <c r="AW329" s="13" t="s">
        <v>32</v>
      </c>
      <c r="AX329" s="13" t="s">
        <v>74</v>
      </c>
      <c r="AY329" s="257" t="s">
        <v>139</v>
      </c>
    </row>
    <row r="330" s="14" customFormat="1">
      <c r="A330" s="14"/>
      <c r="B330" s="258"/>
      <c r="C330" s="259"/>
      <c r="D330" s="249" t="s">
        <v>183</v>
      </c>
      <c r="E330" s="260" t="s">
        <v>1</v>
      </c>
      <c r="F330" s="261" t="s">
        <v>414</v>
      </c>
      <c r="G330" s="259"/>
      <c r="H330" s="262">
        <v>0.042768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8" t="s">
        <v>183</v>
      </c>
      <c r="AU330" s="268" t="s">
        <v>84</v>
      </c>
      <c r="AV330" s="14" t="s">
        <v>84</v>
      </c>
      <c r="AW330" s="14" t="s">
        <v>32</v>
      </c>
      <c r="AX330" s="14" t="s">
        <v>74</v>
      </c>
      <c r="AY330" s="268" t="s">
        <v>139</v>
      </c>
    </row>
    <row r="331" s="15" customFormat="1">
      <c r="A331" s="15"/>
      <c r="B331" s="269"/>
      <c r="C331" s="270"/>
      <c r="D331" s="249" t="s">
        <v>183</v>
      </c>
      <c r="E331" s="271" t="s">
        <v>1</v>
      </c>
      <c r="F331" s="272" t="s">
        <v>189</v>
      </c>
      <c r="G331" s="270"/>
      <c r="H331" s="273">
        <v>0.042768</v>
      </c>
      <c r="I331" s="274"/>
      <c r="J331" s="270"/>
      <c r="K331" s="270"/>
      <c r="L331" s="275"/>
      <c r="M331" s="276"/>
      <c r="N331" s="277"/>
      <c r="O331" s="277"/>
      <c r="P331" s="277"/>
      <c r="Q331" s="277"/>
      <c r="R331" s="277"/>
      <c r="S331" s="277"/>
      <c r="T331" s="27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9" t="s">
        <v>183</v>
      </c>
      <c r="AU331" s="279" t="s">
        <v>84</v>
      </c>
      <c r="AV331" s="15" t="s">
        <v>146</v>
      </c>
      <c r="AW331" s="15" t="s">
        <v>32</v>
      </c>
      <c r="AX331" s="15" t="s">
        <v>82</v>
      </c>
      <c r="AY331" s="279" t="s">
        <v>139</v>
      </c>
    </row>
    <row r="332" s="2" customFormat="1" ht="14.4" customHeight="1">
      <c r="A332" s="39"/>
      <c r="B332" s="40"/>
      <c r="C332" s="280" t="s">
        <v>288</v>
      </c>
      <c r="D332" s="280" t="s">
        <v>408</v>
      </c>
      <c r="E332" s="281" t="s">
        <v>415</v>
      </c>
      <c r="F332" s="282" t="s">
        <v>416</v>
      </c>
      <c r="G332" s="283" t="s">
        <v>280</v>
      </c>
      <c r="H332" s="284">
        <v>0.65300000000000002</v>
      </c>
      <c r="I332" s="285"/>
      <c r="J332" s="286">
        <f>ROUND(I332*H332,1)</f>
        <v>0</v>
      </c>
      <c r="K332" s="287"/>
      <c r="L332" s="288"/>
      <c r="M332" s="289" t="s">
        <v>1</v>
      </c>
      <c r="N332" s="290" t="s">
        <v>39</v>
      </c>
      <c r="O332" s="92"/>
      <c r="P332" s="238">
        <f>O332*H332</f>
        <v>0</v>
      </c>
      <c r="Q332" s="238">
        <v>0</v>
      </c>
      <c r="R332" s="238">
        <f>Q332*H332</f>
        <v>0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192</v>
      </c>
      <c r="AT332" s="240" t="s">
        <v>408</v>
      </c>
      <c r="AU332" s="240" t="s">
        <v>84</v>
      </c>
      <c r="AY332" s="18" t="s">
        <v>139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82</v>
      </c>
      <c r="BK332" s="241">
        <f>ROUND(I332*H332,1)</f>
        <v>0</v>
      </c>
      <c r="BL332" s="18" t="s">
        <v>146</v>
      </c>
      <c r="BM332" s="240" t="s">
        <v>417</v>
      </c>
    </row>
    <row r="333" s="2" customFormat="1" ht="14.4" customHeight="1">
      <c r="A333" s="39"/>
      <c r="B333" s="40"/>
      <c r="C333" s="280" t="s">
        <v>418</v>
      </c>
      <c r="D333" s="280" t="s">
        <v>408</v>
      </c>
      <c r="E333" s="281" t="s">
        <v>419</v>
      </c>
      <c r="F333" s="282" t="s">
        <v>420</v>
      </c>
      <c r="G333" s="283" t="s">
        <v>280</v>
      </c>
      <c r="H333" s="284">
        <v>0.28100000000000003</v>
      </c>
      <c r="I333" s="285"/>
      <c r="J333" s="286">
        <f>ROUND(I333*H333,1)</f>
        <v>0</v>
      </c>
      <c r="K333" s="287"/>
      <c r="L333" s="288"/>
      <c r="M333" s="289" t="s">
        <v>1</v>
      </c>
      <c r="N333" s="290" t="s">
        <v>39</v>
      </c>
      <c r="O333" s="92"/>
      <c r="P333" s="238">
        <f>O333*H333</f>
        <v>0</v>
      </c>
      <c r="Q333" s="238">
        <v>0</v>
      </c>
      <c r="R333" s="238">
        <f>Q333*H333</f>
        <v>0</v>
      </c>
      <c r="S333" s="238">
        <v>0</v>
      </c>
      <c r="T333" s="23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0" t="s">
        <v>192</v>
      </c>
      <c r="AT333" s="240" t="s">
        <v>408</v>
      </c>
      <c r="AU333" s="240" t="s">
        <v>84</v>
      </c>
      <c r="AY333" s="18" t="s">
        <v>139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8" t="s">
        <v>82</v>
      </c>
      <c r="BK333" s="241">
        <f>ROUND(I333*H333,1)</f>
        <v>0</v>
      </c>
      <c r="BL333" s="18" t="s">
        <v>146</v>
      </c>
      <c r="BM333" s="240" t="s">
        <v>421</v>
      </c>
    </row>
    <row r="334" s="13" customFormat="1">
      <c r="A334" s="13"/>
      <c r="B334" s="247"/>
      <c r="C334" s="248"/>
      <c r="D334" s="249" t="s">
        <v>183</v>
      </c>
      <c r="E334" s="250" t="s">
        <v>1</v>
      </c>
      <c r="F334" s="251" t="s">
        <v>422</v>
      </c>
      <c r="G334" s="248"/>
      <c r="H334" s="250" t="s">
        <v>1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7" t="s">
        <v>183</v>
      </c>
      <c r="AU334" s="257" t="s">
        <v>84</v>
      </c>
      <c r="AV334" s="13" t="s">
        <v>82</v>
      </c>
      <c r="AW334" s="13" t="s">
        <v>32</v>
      </c>
      <c r="AX334" s="13" t="s">
        <v>74</v>
      </c>
      <c r="AY334" s="257" t="s">
        <v>139</v>
      </c>
    </row>
    <row r="335" s="13" customFormat="1">
      <c r="A335" s="13"/>
      <c r="B335" s="247"/>
      <c r="C335" s="248"/>
      <c r="D335" s="249" t="s">
        <v>183</v>
      </c>
      <c r="E335" s="250" t="s">
        <v>1</v>
      </c>
      <c r="F335" s="251" t="s">
        <v>423</v>
      </c>
      <c r="G335" s="248"/>
      <c r="H335" s="250" t="s">
        <v>1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7" t="s">
        <v>183</v>
      </c>
      <c r="AU335" s="257" t="s">
        <v>84</v>
      </c>
      <c r="AV335" s="13" t="s">
        <v>82</v>
      </c>
      <c r="AW335" s="13" t="s">
        <v>32</v>
      </c>
      <c r="AX335" s="13" t="s">
        <v>74</v>
      </c>
      <c r="AY335" s="257" t="s">
        <v>139</v>
      </c>
    </row>
    <row r="336" s="14" customFormat="1">
      <c r="A336" s="14"/>
      <c r="B336" s="258"/>
      <c r="C336" s="259"/>
      <c r="D336" s="249" t="s">
        <v>183</v>
      </c>
      <c r="E336" s="260" t="s">
        <v>1</v>
      </c>
      <c r="F336" s="261" t="s">
        <v>424</v>
      </c>
      <c r="G336" s="259"/>
      <c r="H336" s="262">
        <v>0.28116000000000002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8" t="s">
        <v>183</v>
      </c>
      <c r="AU336" s="268" t="s">
        <v>84</v>
      </c>
      <c r="AV336" s="14" t="s">
        <v>84</v>
      </c>
      <c r="AW336" s="14" t="s">
        <v>32</v>
      </c>
      <c r="AX336" s="14" t="s">
        <v>74</v>
      </c>
      <c r="AY336" s="268" t="s">
        <v>139</v>
      </c>
    </row>
    <row r="337" s="15" customFormat="1">
      <c r="A337" s="15"/>
      <c r="B337" s="269"/>
      <c r="C337" s="270"/>
      <c r="D337" s="249" t="s">
        <v>183</v>
      </c>
      <c r="E337" s="271" t="s">
        <v>1</v>
      </c>
      <c r="F337" s="272" t="s">
        <v>189</v>
      </c>
      <c r="G337" s="270"/>
      <c r="H337" s="273">
        <v>0.28116000000000002</v>
      </c>
      <c r="I337" s="274"/>
      <c r="J337" s="270"/>
      <c r="K337" s="270"/>
      <c r="L337" s="275"/>
      <c r="M337" s="276"/>
      <c r="N337" s="277"/>
      <c r="O337" s="277"/>
      <c r="P337" s="277"/>
      <c r="Q337" s="277"/>
      <c r="R337" s="277"/>
      <c r="S337" s="277"/>
      <c r="T337" s="27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9" t="s">
        <v>183</v>
      </c>
      <c r="AU337" s="279" t="s">
        <v>84</v>
      </c>
      <c r="AV337" s="15" t="s">
        <v>146</v>
      </c>
      <c r="AW337" s="15" t="s">
        <v>32</v>
      </c>
      <c r="AX337" s="15" t="s">
        <v>82</v>
      </c>
      <c r="AY337" s="279" t="s">
        <v>139</v>
      </c>
    </row>
    <row r="338" s="2" customFormat="1" ht="14.4" customHeight="1">
      <c r="A338" s="39"/>
      <c r="B338" s="40"/>
      <c r="C338" s="280" t="s">
        <v>295</v>
      </c>
      <c r="D338" s="280" t="s">
        <v>408</v>
      </c>
      <c r="E338" s="281" t="s">
        <v>425</v>
      </c>
      <c r="F338" s="282" t="s">
        <v>426</v>
      </c>
      <c r="G338" s="283" t="s">
        <v>280</v>
      </c>
      <c r="H338" s="284">
        <v>0.043999999999999997</v>
      </c>
      <c r="I338" s="285"/>
      <c r="J338" s="286">
        <f>ROUND(I338*H338,1)</f>
        <v>0</v>
      </c>
      <c r="K338" s="287"/>
      <c r="L338" s="288"/>
      <c r="M338" s="289" t="s">
        <v>1</v>
      </c>
      <c r="N338" s="290" t="s">
        <v>39</v>
      </c>
      <c r="O338" s="92"/>
      <c r="P338" s="238">
        <f>O338*H338</f>
        <v>0</v>
      </c>
      <c r="Q338" s="238">
        <v>0</v>
      </c>
      <c r="R338" s="238">
        <f>Q338*H338</f>
        <v>0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192</v>
      </c>
      <c r="AT338" s="240" t="s">
        <v>408</v>
      </c>
      <c r="AU338" s="240" t="s">
        <v>84</v>
      </c>
      <c r="AY338" s="18" t="s">
        <v>139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82</v>
      </c>
      <c r="BK338" s="241">
        <f>ROUND(I338*H338,1)</f>
        <v>0</v>
      </c>
      <c r="BL338" s="18" t="s">
        <v>146</v>
      </c>
      <c r="BM338" s="240" t="s">
        <v>427</v>
      </c>
    </row>
    <row r="339" s="13" customFormat="1">
      <c r="A339" s="13"/>
      <c r="B339" s="247"/>
      <c r="C339" s="248"/>
      <c r="D339" s="249" t="s">
        <v>183</v>
      </c>
      <c r="E339" s="250" t="s">
        <v>1</v>
      </c>
      <c r="F339" s="251" t="s">
        <v>422</v>
      </c>
      <c r="G339" s="248"/>
      <c r="H339" s="250" t="s">
        <v>1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7" t="s">
        <v>183</v>
      </c>
      <c r="AU339" s="257" t="s">
        <v>84</v>
      </c>
      <c r="AV339" s="13" t="s">
        <v>82</v>
      </c>
      <c r="AW339" s="13" t="s">
        <v>32</v>
      </c>
      <c r="AX339" s="13" t="s">
        <v>74</v>
      </c>
      <c r="AY339" s="257" t="s">
        <v>139</v>
      </c>
    </row>
    <row r="340" s="13" customFormat="1">
      <c r="A340" s="13"/>
      <c r="B340" s="247"/>
      <c r="C340" s="248"/>
      <c r="D340" s="249" t="s">
        <v>183</v>
      </c>
      <c r="E340" s="250" t="s">
        <v>1</v>
      </c>
      <c r="F340" s="251" t="s">
        <v>428</v>
      </c>
      <c r="G340" s="248"/>
      <c r="H340" s="250" t="s">
        <v>1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7" t="s">
        <v>183</v>
      </c>
      <c r="AU340" s="257" t="s">
        <v>84</v>
      </c>
      <c r="AV340" s="13" t="s">
        <v>82</v>
      </c>
      <c r="AW340" s="13" t="s">
        <v>32</v>
      </c>
      <c r="AX340" s="13" t="s">
        <v>74</v>
      </c>
      <c r="AY340" s="257" t="s">
        <v>139</v>
      </c>
    </row>
    <row r="341" s="14" customFormat="1">
      <c r="A341" s="14"/>
      <c r="B341" s="258"/>
      <c r="C341" s="259"/>
      <c r="D341" s="249" t="s">
        <v>183</v>
      </c>
      <c r="E341" s="260" t="s">
        <v>1</v>
      </c>
      <c r="F341" s="261" t="s">
        <v>429</v>
      </c>
      <c r="G341" s="259"/>
      <c r="H341" s="262">
        <v>0.044186799999999998</v>
      </c>
      <c r="I341" s="263"/>
      <c r="J341" s="259"/>
      <c r="K341" s="259"/>
      <c r="L341" s="264"/>
      <c r="M341" s="265"/>
      <c r="N341" s="266"/>
      <c r="O341" s="266"/>
      <c r="P341" s="266"/>
      <c r="Q341" s="266"/>
      <c r="R341" s="266"/>
      <c r="S341" s="266"/>
      <c r="T341" s="26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8" t="s">
        <v>183</v>
      </c>
      <c r="AU341" s="268" t="s">
        <v>84</v>
      </c>
      <c r="AV341" s="14" t="s">
        <v>84</v>
      </c>
      <c r="AW341" s="14" t="s">
        <v>32</v>
      </c>
      <c r="AX341" s="14" t="s">
        <v>74</v>
      </c>
      <c r="AY341" s="268" t="s">
        <v>139</v>
      </c>
    </row>
    <row r="342" s="15" customFormat="1">
      <c r="A342" s="15"/>
      <c r="B342" s="269"/>
      <c r="C342" s="270"/>
      <c r="D342" s="249" t="s">
        <v>183</v>
      </c>
      <c r="E342" s="271" t="s">
        <v>1</v>
      </c>
      <c r="F342" s="272" t="s">
        <v>189</v>
      </c>
      <c r="G342" s="270"/>
      <c r="H342" s="273">
        <v>0.044186799999999998</v>
      </c>
      <c r="I342" s="274"/>
      <c r="J342" s="270"/>
      <c r="K342" s="270"/>
      <c r="L342" s="275"/>
      <c r="M342" s="276"/>
      <c r="N342" s="277"/>
      <c r="O342" s="277"/>
      <c r="P342" s="277"/>
      <c r="Q342" s="277"/>
      <c r="R342" s="277"/>
      <c r="S342" s="277"/>
      <c r="T342" s="278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9" t="s">
        <v>183</v>
      </c>
      <c r="AU342" s="279" t="s">
        <v>84</v>
      </c>
      <c r="AV342" s="15" t="s">
        <v>146</v>
      </c>
      <c r="AW342" s="15" t="s">
        <v>32</v>
      </c>
      <c r="AX342" s="15" t="s">
        <v>82</v>
      </c>
      <c r="AY342" s="279" t="s">
        <v>139</v>
      </c>
    </row>
    <row r="343" s="2" customFormat="1" ht="24.15" customHeight="1">
      <c r="A343" s="39"/>
      <c r="B343" s="40"/>
      <c r="C343" s="228" t="s">
        <v>430</v>
      </c>
      <c r="D343" s="228" t="s">
        <v>142</v>
      </c>
      <c r="E343" s="229" t="s">
        <v>431</v>
      </c>
      <c r="F343" s="230" t="s">
        <v>432</v>
      </c>
      <c r="G343" s="231" t="s">
        <v>280</v>
      </c>
      <c r="H343" s="232">
        <v>1.0209999999999999</v>
      </c>
      <c r="I343" s="233"/>
      <c r="J343" s="234">
        <f>ROUND(I343*H343,1)</f>
        <v>0</v>
      </c>
      <c r="K343" s="235"/>
      <c r="L343" s="45"/>
      <c r="M343" s="236" t="s">
        <v>1</v>
      </c>
      <c r="N343" s="237" t="s">
        <v>39</v>
      </c>
      <c r="O343" s="92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0" t="s">
        <v>146</v>
      </c>
      <c r="AT343" s="240" t="s">
        <v>142</v>
      </c>
      <c r="AU343" s="240" t="s">
        <v>84</v>
      </c>
      <c r="AY343" s="18" t="s">
        <v>139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8" t="s">
        <v>82</v>
      </c>
      <c r="BK343" s="241">
        <f>ROUND(I343*H343,1)</f>
        <v>0</v>
      </c>
      <c r="BL343" s="18" t="s">
        <v>146</v>
      </c>
      <c r="BM343" s="240" t="s">
        <v>433</v>
      </c>
    </row>
    <row r="344" s="2" customFormat="1" ht="14.4" customHeight="1">
      <c r="A344" s="39"/>
      <c r="B344" s="40"/>
      <c r="C344" s="228" t="s">
        <v>298</v>
      </c>
      <c r="D344" s="228" t="s">
        <v>142</v>
      </c>
      <c r="E344" s="229" t="s">
        <v>434</v>
      </c>
      <c r="F344" s="230" t="s">
        <v>435</v>
      </c>
      <c r="G344" s="231" t="s">
        <v>145</v>
      </c>
      <c r="H344" s="232">
        <v>1</v>
      </c>
      <c r="I344" s="233"/>
      <c r="J344" s="234">
        <f>ROUND(I344*H344,1)</f>
        <v>0</v>
      </c>
      <c r="K344" s="235"/>
      <c r="L344" s="45"/>
      <c r="M344" s="236" t="s">
        <v>1</v>
      </c>
      <c r="N344" s="237" t="s">
        <v>39</v>
      </c>
      <c r="O344" s="92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0" t="s">
        <v>146</v>
      </c>
      <c r="AT344" s="240" t="s">
        <v>142</v>
      </c>
      <c r="AU344" s="240" t="s">
        <v>84</v>
      </c>
      <c r="AY344" s="18" t="s">
        <v>139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82</v>
      </c>
      <c r="BK344" s="241">
        <f>ROUND(I344*H344,1)</f>
        <v>0</v>
      </c>
      <c r="BL344" s="18" t="s">
        <v>146</v>
      </c>
      <c r="BM344" s="240" t="s">
        <v>436</v>
      </c>
    </row>
    <row r="345" s="2" customFormat="1" ht="14.4" customHeight="1">
      <c r="A345" s="39"/>
      <c r="B345" s="40"/>
      <c r="C345" s="228" t="s">
        <v>437</v>
      </c>
      <c r="D345" s="228" t="s">
        <v>142</v>
      </c>
      <c r="E345" s="229" t="s">
        <v>438</v>
      </c>
      <c r="F345" s="230" t="s">
        <v>439</v>
      </c>
      <c r="G345" s="231" t="s">
        <v>181</v>
      </c>
      <c r="H345" s="232">
        <v>0.214</v>
      </c>
      <c r="I345" s="233"/>
      <c r="J345" s="234">
        <f>ROUND(I345*H345,1)</f>
        <v>0</v>
      </c>
      <c r="K345" s="235"/>
      <c r="L345" s="45"/>
      <c r="M345" s="236" t="s">
        <v>1</v>
      </c>
      <c r="N345" s="237" t="s">
        <v>39</v>
      </c>
      <c r="O345" s="92"/>
      <c r="P345" s="238">
        <f>O345*H345</f>
        <v>0</v>
      </c>
      <c r="Q345" s="238">
        <v>0</v>
      </c>
      <c r="R345" s="238">
        <f>Q345*H345</f>
        <v>0</v>
      </c>
      <c r="S345" s="238">
        <v>0</v>
      </c>
      <c r="T345" s="23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0" t="s">
        <v>146</v>
      </c>
      <c r="AT345" s="240" t="s">
        <v>142</v>
      </c>
      <c r="AU345" s="240" t="s">
        <v>84</v>
      </c>
      <c r="AY345" s="18" t="s">
        <v>139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8" t="s">
        <v>82</v>
      </c>
      <c r="BK345" s="241">
        <f>ROUND(I345*H345,1)</f>
        <v>0</v>
      </c>
      <c r="BL345" s="18" t="s">
        <v>146</v>
      </c>
      <c r="BM345" s="240" t="s">
        <v>440</v>
      </c>
    </row>
    <row r="346" s="13" customFormat="1">
      <c r="A346" s="13"/>
      <c r="B346" s="247"/>
      <c r="C346" s="248"/>
      <c r="D346" s="249" t="s">
        <v>183</v>
      </c>
      <c r="E346" s="250" t="s">
        <v>1</v>
      </c>
      <c r="F346" s="251" t="s">
        <v>441</v>
      </c>
      <c r="G346" s="248"/>
      <c r="H346" s="250" t="s">
        <v>1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7" t="s">
        <v>183</v>
      </c>
      <c r="AU346" s="257" t="s">
        <v>84</v>
      </c>
      <c r="AV346" s="13" t="s">
        <v>82</v>
      </c>
      <c r="AW346" s="13" t="s">
        <v>32</v>
      </c>
      <c r="AX346" s="13" t="s">
        <v>74</v>
      </c>
      <c r="AY346" s="257" t="s">
        <v>139</v>
      </c>
    </row>
    <row r="347" s="14" customFormat="1">
      <c r="A347" s="14"/>
      <c r="B347" s="258"/>
      <c r="C347" s="259"/>
      <c r="D347" s="249" t="s">
        <v>183</v>
      </c>
      <c r="E347" s="260" t="s">
        <v>1</v>
      </c>
      <c r="F347" s="261" t="s">
        <v>442</v>
      </c>
      <c r="G347" s="259"/>
      <c r="H347" s="262">
        <v>0.2135</v>
      </c>
      <c r="I347" s="263"/>
      <c r="J347" s="259"/>
      <c r="K347" s="259"/>
      <c r="L347" s="264"/>
      <c r="M347" s="265"/>
      <c r="N347" s="266"/>
      <c r="O347" s="266"/>
      <c r="P347" s="266"/>
      <c r="Q347" s="266"/>
      <c r="R347" s="266"/>
      <c r="S347" s="266"/>
      <c r="T347" s="26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8" t="s">
        <v>183</v>
      </c>
      <c r="AU347" s="268" t="s">
        <v>84</v>
      </c>
      <c r="AV347" s="14" t="s">
        <v>84</v>
      </c>
      <c r="AW347" s="14" t="s">
        <v>32</v>
      </c>
      <c r="AX347" s="14" t="s">
        <v>74</v>
      </c>
      <c r="AY347" s="268" t="s">
        <v>139</v>
      </c>
    </row>
    <row r="348" s="15" customFormat="1">
      <c r="A348" s="15"/>
      <c r="B348" s="269"/>
      <c r="C348" s="270"/>
      <c r="D348" s="249" t="s">
        <v>183</v>
      </c>
      <c r="E348" s="271" t="s">
        <v>1</v>
      </c>
      <c r="F348" s="272" t="s">
        <v>189</v>
      </c>
      <c r="G348" s="270"/>
      <c r="H348" s="273">
        <v>0.2135</v>
      </c>
      <c r="I348" s="274"/>
      <c r="J348" s="270"/>
      <c r="K348" s="270"/>
      <c r="L348" s="275"/>
      <c r="M348" s="276"/>
      <c r="N348" s="277"/>
      <c r="O348" s="277"/>
      <c r="P348" s="277"/>
      <c r="Q348" s="277"/>
      <c r="R348" s="277"/>
      <c r="S348" s="277"/>
      <c r="T348" s="278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9" t="s">
        <v>183</v>
      </c>
      <c r="AU348" s="279" t="s">
        <v>84</v>
      </c>
      <c r="AV348" s="15" t="s">
        <v>146</v>
      </c>
      <c r="AW348" s="15" t="s">
        <v>32</v>
      </c>
      <c r="AX348" s="15" t="s">
        <v>82</v>
      </c>
      <c r="AY348" s="279" t="s">
        <v>139</v>
      </c>
    </row>
    <row r="349" s="2" customFormat="1" ht="14.4" customHeight="1">
      <c r="A349" s="39"/>
      <c r="B349" s="40"/>
      <c r="C349" s="228" t="s">
        <v>301</v>
      </c>
      <c r="D349" s="228" t="s">
        <v>142</v>
      </c>
      <c r="E349" s="229" t="s">
        <v>443</v>
      </c>
      <c r="F349" s="230" t="s">
        <v>444</v>
      </c>
      <c r="G349" s="231" t="s">
        <v>263</v>
      </c>
      <c r="H349" s="232">
        <v>2.0739999999999998</v>
      </c>
      <c r="I349" s="233"/>
      <c r="J349" s="234">
        <f>ROUND(I349*H349,1)</f>
        <v>0</v>
      </c>
      <c r="K349" s="235"/>
      <c r="L349" s="45"/>
      <c r="M349" s="236" t="s">
        <v>1</v>
      </c>
      <c r="N349" s="237" t="s">
        <v>39</v>
      </c>
      <c r="O349" s="92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0" t="s">
        <v>146</v>
      </c>
      <c r="AT349" s="240" t="s">
        <v>142</v>
      </c>
      <c r="AU349" s="240" t="s">
        <v>84</v>
      </c>
      <c r="AY349" s="18" t="s">
        <v>139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82</v>
      </c>
      <c r="BK349" s="241">
        <f>ROUND(I349*H349,1)</f>
        <v>0</v>
      </c>
      <c r="BL349" s="18" t="s">
        <v>146</v>
      </c>
      <c r="BM349" s="240" t="s">
        <v>445</v>
      </c>
    </row>
    <row r="350" s="13" customFormat="1">
      <c r="A350" s="13"/>
      <c r="B350" s="247"/>
      <c r="C350" s="248"/>
      <c r="D350" s="249" t="s">
        <v>183</v>
      </c>
      <c r="E350" s="250" t="s">
        <v>1</v>
      </c>
      <c r="F350" s="251" t="s">
        <v>441</v>
      </c>
      <c r="G350" s="248"/>
      <c r="H350" s="250" t="s">
        <v>1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7" t="s">
        <v>183</v>
      </c>
      <c r="AU350" s="257" t="s">
        <v>84</v>
      </c>
      <c r="AV350" s="13" t="s">
        <v>82</v>
      </c>
      <c r="AW350" s="13" t="s">
        <v>32</v>
      </c>
      <c r="AX350" s="13" t="s">
        <v>74</v>
      </c>
      <c r="AY350" s="257" t="s">
        <v>139</v>
      </c>
    </row>
    <row r="351" s="14" customFormat="1">
      <c r="A351" s="14"/>
      <c r="B351" s="258"/>
      <c r="C351" s="259"/>
      <c r="D351" s="249" t="s">
        <v>183</v>
      </c>
      <c r="E351" s="260" t="s">
        <v>1</v>
      </c>
      <c r="F351" s="261" t="s">
        <v>446</v>
      </c>
      <c r="G351" s="259"/>
      <c r="H351" s="262">
        <v>2.0739999999999998</v>
      </c>
      <c r="I351" s="263"/>
      <c r="J351" s="259"/>
      <c r="K351" s="259"/>
      <c r="L351" s="264"/>
      <c r="M351" s="265"/>
      <c r="N351" s="266"/>
      <c r="O351" s="266"/>
      <c r="P351" s="266"/>
      <c r="Q351" s="266"/>
      <c r="R351" s="266"/>
      <c r="S351" s="266"/>
      <c r="T351" s="26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8" t="s">
        <v>183</v>
      </c>
      <c r="AU351" s="268" t="s">
        <v>84</v>
      </c>
      <c r="AV351" s="14" t="s">
        <v>84</v>
      </c>
      <c r="AW351" s="14" t="s">
        <v>32</v>
      </c>
      <c r="AX351" s="14" t="s">
        <v>74</v>
      </c>
      <c r="AY351" s="268" t="s">
        <v>139</v>
      </c>
    </row>
    <row r="352" s="15" customFormat="1">
      <c r="A352" s="15"/>
      <c r="B352" s="269"/>
      <c r="C352" s="270"/>
      <c r="D352" s="249" t="s">
        <v>183</v>
      </c>
      <c r="E352" s="271" t="s">
        <v>1</v>
      </c>
      <c r="F352" s="272" t="s">
        <v>189</v>
      </c>
      <c r="G352" s="270"/>
      <c r="H352" s="273">
        <v>2.0739999999999998</v>
      </c>
      <c r="I352" s="274"/>
      <c r="J352" s="270"/>
      <c r="K352" s="270"/>
      <c r="L352" s="275"/>
      <c r="M352" s="276"/>
      <c r="N352" s="277"/>
      <c r="O352" s="277"/>
      <c r="P352" s="277"/>
      <c r="Q352" s="277"/>
      <c r="R352" s="277"/>
      <c r="S352" s="277"/>
      <c r="T352" s="278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9" t="s">
        <v>183</v>
      </c>
      <c r="AU352" s="279" t="s">
        <v>84</v>
      </c>
      <c r="AV352" s="15" t="s">
        <v>146</v>
      </c>
      <c r="AW352" s="15" t="s">
        <v>32</v>
      </c>
      <c r="AX352" s="15" t="s">
        <v>82</v>
      </c>
      <c r="AY352" s="279" t="s">
        <v>139</v>
      </c>
    </row>
    <row r="353" s="2" customFormat="1" ht="14.4" customHeight="1">
      <c r="A353" s="39"/>
      <c r="B353" s="40"/>
      <c r="C353" s="228" t="s">
        <v>447</v>
      </c>
      <c r="D353" s="228" t="s">
        <v>142</v>
      </c>
      <c r="E353" s="229" t="s">
        <v>448</v>
      </c>
      <c r="F353" s="230" t="s">
        <v>449</v>
      </c>
      <c r="G353" s="231" t="s">
        <v>263</v>
      </c>
      <c r="H353" s="232">
        <v>2.0739999999999998</v>
      </c>
      <c r="I353" s="233"/>
      <c r="J353" s="234">
        <f>ROUND(I353*H353,1)</f>
        <v>0</v>
      </c>
      <c r="K353" s="235"/>
      <c r="L353" s="45"/>
      <c r="M353" s="236" t="s">
        <v>1</v>
      </c>
      <c r="N353" s="237" t="s">
        <v>39</v>
      </c>
      <c r="O353" s="92"/>
      <c r="P353" s="238">
        <f>O353*H353</f>
        <v>0</v>
      </c>
      <c r="Q353" s="238">
        <v>0</v>
      </c>
      <c r="R353" s="238">
        <f>Q353*H353</f>
        <v>0</v>
      </c>
      <c r="S353" s="238">
        <v>0</v>
      </c>
      <c r="T353" s="23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0" t="s">
        <v>146</v>
      </c>
      <c r="AT353" s="240" t="s">
        <v>142</v>
      </c>
      <c r="AU353" s="240" t="s">
        <v>84</v>
      </c>
      <c r="AY353" s="18" t="s">
        <v>139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8" t="s">
        <v>82</v>
      </c>
      <c r="BK353" s="241">
        <f>ROUND(I353*H353,1)</f>
        <v>0</v>
      </c>
      <c r="BL353" s="18" t="s">
        <v>146</v>
      </c>
      <c r="BM353" s="240" t="s">
        <v>450</v>
      </c>
    </row>
    <row r="354" s="2" customFormat="1" ht="14.4" customHeight="1">
      <c r="A354" s="39"/>
      <c r="B354" s="40"/>
      <c r="C354" s="228" t="s">
        <v>307</v>
      </c>
      <c r="D354" s="228" t="s">
        <v>142</v>
      </c>
      <c r="E354" s="229" t="s">
        <v>451</v>
      </c>
      <c r="F354" s="230" t="s">
        <v>452</v>
      </c>
      <c r="G354" s="231" t="s">
        <v>280</v>
      </c>
      <c r="H354" s="232">
        <v>0.047</v>
      </c>
      <c r="I354" s="233"/>
      <c r="J354" s="234">
        <f>ROUND(I354*H354,1)</f>
        <v>0</v>
      </c>
      <c r="K354" s="235"/>
      <c r="L354" s="45"/>
      <c r="M354" s="236" t="s">
        <v>1</v>
      </c>
      <c r="N354" s="237" t="s">
        <v>39</v>
      </c>
      <c r="O354" s="92"/>
      <c r="P354" s="238">
        <f>O354*H354</f>
        <v>0</v>
      </c>
      <c r="Q354" s="238">
        <v>0</v>
      </c>
      <c r="R354" s="238">
        <f>Q354*H354</f>
        <v>0</v>
      </c>
      <c r="S354" s="238">
        <v>0</v>
      </c>
      <c r="T354" s="23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0" t="s">
        <v>146</v>
      </c>
      <c r="AT354" s="240" t="s">
        <v>142</v>
      </c>
      <c r="AU354" s="240" t="s">
        <v>84</v>
      </c>
      <c r="AY354" s="18" t="s">
        <v>139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8" t="s">
        <v>82</v>
      </c>
      <c r="BK354" s="241">
        <f>ROUND(I354*H354,1)</f>
        <v>0</v>
      </c>
      <c r="BL354" s="18" t="s">
        <v>146</v>
      </c>
      <c r="BM354" s="240" t="s">
        <v>453</v>
      </c>
    </row>
    <row r="355" s="13" customFormat="1">
      <c r="A355" s="13"/>
      <c r="B355" s="247"/>
      <c r="C355" s="248"/>
      <c r="D355" s="249" t="s">
        <v>183</v>
      </c>
      <c r="E355" s="250" t="s">
        <v>1</v>
      </c>
      <c r="F355" s="251" t="s">
        <v>454</v>
      </c>
      <c r="G355" s="248"/>
      <c r="H355" s="250" t="s">
        <v>1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7" t="s">
        <v>183</v>
      </c>
      <c r="AU355" s="257" t="s">
        <v>84</v>
      </c>
      <c r="AV355" s="13" t="s">
        <v>82</v>
      </c>
      <c r="AW355" s="13" t="s">
        <v>32</v>
      </c>
      <c r="AX355" s="13" t="s">
        <v>74</v>
      </c>
      <c r="AY355" s="257" t="s">
        <v>139</v>
      </c>
    </row>
    <row r="356" s="13" customFormat="1">
      <c r="A356" s="13"/>
      <c r="B356" s="247"/>
      <c r="C356" s="248"/>
      <c r="D356" s="249" t="s">
        <v>183</v>
      </c>
      <c r="E356" s="250" t="s">
        <v>1</v>
      </c>
      <c r="F356" s="251" t="s">
        <v>441</v>
      </c>
      <c r="G356" s="248"/>
      <c r="H356" s="250" t="s">
        <v>1</v>
      </c>
      <c r="I356" s="252"/>
      <c r="J356" s="248"/>
      <c r="K356" s="248"/>
      <c r="L356" s="253"/>
      <c r="M356" s="254"/>
      <c r="N356" s="255"/>
      <c r="O356" s="255"/>
      <c r="P356" s="255"/>
      <c r="Q356" s="255"/>
      <c r="R356" s="255"/>
      <c r="S356" s="255"/>
      <c r="T356" s="25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7" t="s">
        <v>183</v>
      </c>
      <c r="AU356" s="257" t="s">
        <v>84</v>
      </c>
      <c r="AV356" s="13" t="s">
        <v>82</v>
      </c>
      <c r="AW356" s="13" t="s">
        <v>32</v>
      </c>
      <c r="AX356" s="13" t="s">
        <v>74</v>
      </c>
      <c r="AY356" s="257" t="s">
        <v>139</v>
      </c>
    </row>
    <row r="357" s="14" customFormat="1">
      <c r="A357" s="14"/>
      <c r="B357" s="258"/>
      <c r="C357" s="259"/>
      <c r="D357" s="249" t="s">
        <v>183</v>
      </c>
      <c r="E357" s="260" t="s">
        <v>1</v>
      </c>
      <c r="F357" s="261" t="s">
        <v>455</v>
      </c>
      <c r="G357" s="259"/>
      <c r="H357" s="262">
        <v>0.01021944</v>
      </c>
      <c r="I357" s="263"/>
      <c r="J357" s="259"/>
      <c r="K357" s="259"/>
      <c r="L357" s="264"/>
      <c r="M357" s="265"/>
      <c r="N357" s="266"/>
      <c r="O357" s="266"/>
      <c r="P357" s="266"/>
      <c r="Q357" s="266"/>
      <c r="R357" s="266"/>
      <c r="S357" s="266"/>
      <c r="T357" s="26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8" t="s">
        <v>183</v>
      </c>
      <c r="AU357" s="268" t="s">
        <v>84</v>
      </c>
      <c r="AV357" s="14" t="s">
        <v>84</v>
      </c>
      <c r="AW357" s="14" t="s">
        <v>32</v>
      </c>
      <c r="AX357" s="14" t="s">
        <v>74</v>
      </c>
      <c r="AY357" s="268" t="s">
        <v>139</v>
      </c>
    </row>
    <row r="358" s="14" customFormat="1">
      <c r="A358" s="14"/>
      <c r="B358" s="258"/>
      <c r="C358" s="259"/>
      <c r="D358" s="249" t="s">
        <v>183</v>
      </c>
      <c r="E358" s="260" t="s">
        <v>1</v>
      </c>
      <c r="F358" s="261" t="s">
        <v>456</v>
      </c>
      <c r="G358" s="259"/>
      <c r="H358" s="262">
        <v>0.036811152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8" t="s">
        <v>183</v>
      </c>
      <c r="AU358" s="268" t="s">
        <v>84</v>
      </c>
      <c r="AV358" s="14" t="s">
        <v>84</v>
      </c>
      <c r="AW358" s="14" t="s">
        <v>32</v>
      </c>
      <c r="AX358" s="14" t="s">
        <v>74</v>
      </c>
      <c r="AY358" s="268" t="s">
        <v>139</v>
      </c>
    </row>
    <row r="359" s="15" customFormat="1">
      <c r="A359" s="15"/>
      <c r="B359" s="269"/>
      <c r="C359" s="270"/>
      <c r="D359" s="249" t="s">
        <v>183</v>
      </c>
      <c r="E359" s="271" t="s">
        <v>1</v>
      </c>
      <c r="F359" s="272" t="s">
        <v>189</v>
      </c>
      <c r="G359" s="270"/>
      <c r="H359" s="273">
        <v>0.047030592000000003</v>
      </c>
      <c r="I359" s="274"/>
      <c r="J359" s="270"/>
      <c r="K359" s="270"/>
      <c r="L359" s="275"/>
      <c r="M359" s="276"/>
      <c r="N359" s="277"/>
      <c r="O359" s="277"/>
      <c r="P359" s="277"/>
      <c r="Q359" s="277"/>
      <c r="R359" s="277"/>
      <c r="S359" s="277"/>
      <c r="T359" s="278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9" t="s">
        <v>183</v>
      </c>
      <c r="AU359" s="279" t="s">
        <v>84</v>
      </c>
      <c r="AV359" s="15" t="s">
        <v>146</v>
      </c>
      <c r="AW359" s="15" t="s">
        <v>32</v>
      </c>
      <c r="AX359" s="15" t="s">
        <v>82</v>
      </c>
      <c r="AY359" s="279" t="s">
        <v>139</v>
      </c>
    </row>
    <row r="360" s="2" customFormat="1" ht="24.15" customHeight="1">
      <c r="A360" s="39"/>
      <c r="B360" s="40"/>
      <c r="C360" s="228" t="s">
        <v>457</v>
      </c>
      <c r="D360" s="228" t="s">
        <v>142</v>
      </c>
      <c r="E360" s="229" t="s">
        <v>458</v>
      </c>
      <c r="F360" s="230" t="s">
        <v>459</v>
      </c>
      <c r="G360" s="231" t="s">
        <v>357</v>
      </c>
      <c r="H360" s="232">
        <v>9</v>
      </c>
      <c r="I360" s="233"/>
      <c r="J360" s="234">
        <f>ROUND(I360*H360,1)</f>
        <v>0</v>
      </c>
      <c r="K360" s="235"/>
      <c r="L360" s="45"/>
      <c r="M360" s="236" t="s">
        <v>1</v>
      </c>
      <c r="N360" s="237" t="s">
        <v>39</v>
      </c>
      <c r="O360" s="92"/>
      <c r="P360" s="238">
        <f>O360*H360</f>
        <v>0</v>
      </c>
      <c r="Q360" s="238">
        <v>0</v>
      </c>
      <c r="R360" s="238">
        <f>Q360*H360</f>
        <v>0</v>
      </c>
      <c r="S360" s="238">
        <v>0</v>
      </c>
      <c r="T360" s="23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0" t="s">
        <v>146</v>
      </c>
      <c r="AT360" s="240" t="s">
        <v>142</v>
      </c>
      <c r="AU360" s="240" t="s">
        <v>84</v>
      </c>
      <c r="AY360" s="18" t="s">
        <v>139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8" t="s">
        <v>82</v>
      </c>
      <c r="BK360" s="241">
        <f>ROUND(I360*H360,1)</f>
        <v>0</v>
      </c>
      <c r="BL360" s="18" t="s">
        <v>146</v>
      </c>
      <c r="BM360" s="240" t="s">
        <v>460</v>
      </c>
    </row>
    <row r="361" s="13" customFormat="1">
      <c r="A361" s="13"/>
      <c r="B361" s="247"/>
      <c r="C361" s="248"/>
      <c r="D361" s="249" t="s">
        <v>183</v>
      </c>
      <c r="E361" s="250" t="s">
        <v>1</v>
      </c>
      <c r="F361" s="251" t="s">
        <v>461</v>
      </c>
      <c r="G361" s="248"/>
      <c r="H361" s="250" t="s">
        <v>1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7" t="s">
        <v>183</v>
      </c>
      <c r="AU361" s="257" t="s">
        <v>84</v>
      </c>
      <c r="AV361" s="13" t="s">
        <v>82</v>
      </c>
      <c r="AW361" s="13" t="s">
        <v>32</v>
      </c>
      <c r="AX361" s="13" t="s">
        <v>74</v>
      </c>
      <c r="AY361" s="257" t="s">
        <v>139</v>
      </c>
    </row>
    <row r="362" s="13" customFormat="1">
      <c r="A362" s="13"/>
      <c r="B362" s="247"/>
      <c r="C362" s="248"/>
      <c r="D362" s="249" t="s">
        <v>183</v>
      </c>
      <c r="E362" s="250" t="s">
        <v>1</v>
      </c>
      <c r="F362" s="251" t="s">
        <v>462</v>
      </c>
      <c r="G362" s="248"/>
      <c r="H362" s="250" t="s">
        <v>1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7" t="s">
        <v>183</v>
      </c>
      <c r="AU362" s="257" t="s">
        <v>84</v>
      </c>
      <c r="AV362" s="13" t="s">
        <v>82</v>
      </c>
      <c r="AW362" s="13" t="s">
        <v>32</v>
      </c>
      <c r="AX362" s="13" t="s">
        <v>74</v>
      </c>
      <c r="AY362" s="257" t="s">
        <v>139</v>
      </c>
    </row>
    <row r="363" s="14" customFormat="1">
      <c r="A363" s="14"/>
      <c r="B363" s="258"/>
      <c r="C363" s="259"/>
      <c r="D363" s="249" t="s">
        <v>183</v>
      </c>
      <c r="E363" s="260" t="s">
        <v>1</v>
      </c>
      <c r="F363" s="261" t="s">
        <v>82</v>
      </c>
      <c r="G363" s="259"/>
      <c r="H363" s="262">
        <v>1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8" t="s">
        <v>183</v>
      </c>
      <c r="AU363" s="268" t="s">
        <v>84</v>
      </c>
      <c r="AV363" s="14" t="s">
        <v>84</v>
      </c>
      <c r="AW363" s="14" t="s">
        <v>32</v>
      </c>
      <c r="AX363" s="14" t="s">
        <v>74</v>
      </c>
      <c r="AY363" s="268" t="s">
        <v>139</v>
      </c>
    </row>
    <row r="364" s="13" customFormat="1">
      <c r="A364" s="13"/>
      <c r="B364" s="247"/>
      <c r="C364" s="248"/>
      <c r="D364" s="249" t="s">
        <v>183</v>
      </c>
      <c r="E364" s="250" t="s">
        <v>1</v>
      </c>
      <c r="F364" s="251" t="s">
        <v>463</v>
      </c>
      <c r="G364" s="248"/>
      <c r="H364" s="250" t="s">
        <v>1</v>
      </c>
      <c r="I364" s="252"/>
      <c r="J364" s="248"/>
      <c r="K364" s="248"/>
      <c r="L364" s="253"/>
      <c r="M364" s="254"/>
      <c r="N364" s="255"/>
      <c r="O364" s="255"/>
      <c r="P364" s="255"/>
      <c r="Q364" s="255"/>
      <c r="R364" s="255"/>
      <c r="S364" s="255"/>
      <c r="T364" s="25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7" t="s">
        <v>183</v>
      </c>
      <c r="AU364" s="257" t="s">
        <v>84</v>
      </c>
      <c r="AV364" s="13" t="s">
        <v>82</v>
      </c>
      <c r="AW364" s="13" t="s">
        <v>32</v>
      </c>
      <c r="AX364" s="13" t="s">
        <v>74</v>
      </c>
      <c r="AY364" s="257" t="s">
        <v>139</v>
      </c>
    </row>
    <row r="365" s="14" customFormat="1">
      <c r="A365" s="14"/>
      <c r="B365" s="258"/>
      <c r="C365" s="259"/>
      <c r="D365" s="249" t="s">
        <v>183</v>
      </c>
      <c r="E365" s="260" t="s">
        <v>1</v>
      </c>
      <c r="F365" s="261" t="s">
        <v>82</v>
      </c>
      <c r="G365" s="259"/>
      <c r="H365" s="262">
        <v>1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8" t="s">
        <v>183</v>
      </c>
      <c r="AU365" s="268" t="s">
        <v>84</v>
      </c>
      <c r="AV365" s="14" t="s">
        <v>84</v>
      </c>
      <c r="AW365" s="14" t="s">
        <v>32</v>
      </c>
      <c r="AX365" s="14" t="s">
        <v>74</v>
      </c>
      <c r="AY365" s="268" t="s">
        <v>139</v>
      </c>
    </row>
    <row r="366" s="13" customFormat="1">
      <c r="A366" s="13"/>
      <c r="B366" s="247"/>
      <c r="C366" s="248"/>
      <c r="D366" s="249" t="s">
        <v>183</v>
      </c>
      <c r="E366" s="250" t="s">
        <v>1</v>
      </c>
      <c r="F366" s="251" t="s">
        <v>234</v>
      </c>
      <c r="G366" s="248"/>
      <c r="H366" s="250" t="s">
        <v>1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7" t="s">
        <v>183</v>
      </c>
      <c r="AU366" s="257" t="s">
        <v>84</v>
      </c>
      <c r="AV366" s="13" t="s">
        <v>82</v>
      </c>
      <c r="AW366" s="13" t="s">
        <v>32</v>
      </c>
      <c r="AX366" s="13" t="s">
        <v>74</v>
      </c>
      <c r="AY366" s="257" t="s">
        <v>139</v>
      </c>
    </row>
    <row r="367" s="13" customFormat="1">
      <c r="A367" s="13"/>
      <c r="B367" s="247"/>
      <c r="C367" s="248"/>
      <c r="D367" s="249" t="s">
        <v>183</v>
      </c>
      <c r="E367" s="250" t="s">
        <v>1</v>
      </c>
      <c r="F367" s="251" t="s">
        <v>464</v>
      </c>
      <c r="G367" s="248"/>
      <c r="H367" s="250" t="s">
        <v>1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7" t="s">
        <v>183</v>
      </c>
      <c r="AU367" s="257" t="s">
        <v>84</v>
      </c>
      <c r="AV367" s="13" t="s">
        <v>82</v>
      </c>
      <c r="AW367" s="13" t="s">
        <v>32</v>
      </c>
      <c r="AX367" s="13" t="s">
        <v>74</v>
      </c>
      <c r="AY367" s="257" t="s">
        <v>139</v>
      </c>
    </row>
    <row r="368" s="14" customFormat="1">
      <c r="A368" s="14"/>
      <c r="B368" s="258"/>
      <c r="C368" s="259"/>
      <c r="D368" s="249" t="s">
        <v>183</v>
      </c>
      <c r="E368" s="260" t="s">
        <v>1</v>
      </c>
      <c r="F368" s="261" t="s">
        <v>182</v>
      </c>
      <c r="G368" s="259"/>
      <c r="H368" s="262">
        <v>6</v>
      </c>
      <c r="I368" s="263"/>
      <c r="J368" s="259"/>
      <c r="K368" s="259"/>
      <c r="L368" s="264"/>
      <c r="M368" s="265"/>
      <c r="N368" s="266"/>
      <c r="O368" s="266"/>
      <c r="P368" s="266"/>
      <c r="Q368" s="266"/>
      <c r="R368" s="266"/>
      <c r="S368" s="266"/>
      <c r="T368" s="26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8" t="s">
        <v>183</v>
      </c>
      <c r="AU368" s="268" t="s">
        <v>84</v>
      </c>
      <c r="AV368" s="14" t="s">
        <v>84</v>
      </c>
      <c r="AW368" s="14" t="s">
        <v>32</v>
      </c>
      <c r="AX368" s="14" t="s">
        <v>74</v>
      </c>
      <c r="AY368" s="268" t="s">
        <v>139</v>
      </c>
    </row>
    <row r="369" s="13" customFormat="1">
      <c r="A369" s="13"/>
      <c r="B369" s="247"/>
      <c r="C369" s="248"/>
      <c r="D369" s="249" t="s">
        <v>183</v>
      </c>
      <c r="E369" s="250" t="s">
        <v>1</v>
      </c>
      <c r="F369" s="251" t="s">
        <v>465</v>
      </c>
      <c r="G369" s="248"/>
      <c r="H369" s="250" t="s">
        <v>1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7" t="s">
        <v>183</v>
      </c>
      <c r="AU369" s="257" t="s">
        <v>84</v>
      </c>
      <c r="AV369" s="13" t="s">
        <v>82</v>
      </c>
      <c r="AW369" s="13" t="s">
        <v>32</v>
      </c>
      <c r="AX369" s="13" t="s">
        <v>74</v>
      </c>
      <c r="AY369" s="257" t="s">
        <v>139</v>
      </c>
    </row>
    <row r="370" s="14" customFormat="1">
      <c r="A370" s="14"/>
      <c r="B370" s="258"/>
      <c r="C370" s="259"/>
      <c r="D370" s="249" t="s">
        <v>183</v>
      </c>
      <c r="E370" s="260" t="s">
        <v>1</v>
      </c>
      <c r="F370" s="261" t="s">
        <v>82</v>
      </c>
      <c r="G370" s="259"/>
      <c r="H370" s="262">
        <v>1</v>
      </c>
      <c r="I370" s="263"/>
      <c r="J370" s="259"/>
      <c r="K370" s="259"/>
      <c r="L370" s="264"/>
      <c r="M370" s="265"/>
      <c r="N370" s="266"/>
      <c r="O370" s="266"/>
      <c r="P370" s="266"/>
      <c r="Q370" s="266"/>
      <c r="R370" s="266"/>
      <c r="S370" s="266"/>
      <c r="T370" s="26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8" t="s">
        <v>183</v>
      </c>
      <c r="AU370" s="268" t="s">
        <v>84</v>
      </c>
      <c r="AV370" s="14" t="s">
        <v>84</v>
      </c>
      <c r="AW370" s="14" t="s">
        <v>32</v>
      </c>
      <c r="AX370" s="14" t="s">
        <v>74</v>
      </c>
      <c r="AY370" s="268" t="s">
        <v>139</v>
      </c>
    </row>
    <row r="371" s="15" customFormat="1">
      <c r="A371" s="15"/>
      <c r="B371" s="269"/>
      <c r="C371" s="270"/>
      <c r="D371" s="249" t="s">
        <v>183</v>
      </c>
      <c r="E371" s="271" t="s">
        <v>1</v>
      </c>
      <c r="F371" s="272" t="s">
        <v>189</v>
      </c>
      <c r="G371" s="270"/>
      <c r="H371" s="273">
        <v>9</v>
      </c>
      <c r="I371" s="274"/>
      <c r="J371" s="270"/>
      <c r="K371" s="270"/>
      <c r="L371" s="275"/>
      <c r="M371" s="276"/>
      <c r="N371" s="277"/>
      <c r="O371" s="277"/>
      <c r="P371" s="277"/>
      <c r="Q371" s="277"/>
      <c r="R371" s="277"/>
      <c r="S371" s="277"/>
      <c r="T371" s="278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9" t="s">
        <v>183</v>
      </c>
      <c r="AU371" s="279" t="s">
        <v>84</v>
      </c>
      <c r="AV371" s="15" t="s">
        <v>146</v>
      </c>
      <c r="AW371" s="15" t="s">
        <v>32</v>
      </c>
      <c r="AX371" s="15" t="s">
        <v>82</v>
      </c>
      <c r="AY371" s="279" t="s">
        <v>139</v>
      </c>
    </row>
    <row r="372" s="2" customFormat="1" ht="14.4" customHeight="1">
      <c r="A372" s="39"/>
      <c r="B372" s="40"/>
      <c r="C372" s="280" t="s">
        <v>311</v>
      </c>
      <c r="D372" s="280" t="s">
        <v>408</v>
      </c>
      <c r="E372" s="281" t="s">
        <v>425</v>
      </c>
      <c r="F372" s="282" t="s">
        <v>426</v>
      </c>
      <c r="G372" s="283" t="s">
        <v>280</v>
      </c>
      <c r="H372" s="284">
        <v>0.32100000000000001</v>
      </c>
      <c r="I372" s="285"/>
      <c r="J372" s="286">
        <f>ROUND(I372*H372,1)</f>
        <v>0</v>
      </c>
      <c r="K372" s="287"/>
      <c r="L372" s="288"/>
      <c r="M372" s="289" t="s">
        <v>1</v>
      </c>
      <c r="N372" s="290" t="s">
        <v>39</v>
      </c>
      <c r="O372" s="92"/>
      <c r="P372" s="238">
        <f>O372*H372</f>
        <v>0</v>
      </c>
      <c r="Q372" s="238">
        <v>0</v>
      </c>
      <c r="R372" s="238">
        <f>Q372*H372</f>
        <v>0</v>
      </c>
      <c r="S372" s="238">
        <v>0</v>
      </c>
      <c r="T372" s="23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0" t="s">
        <v>192</v>
      </c>
      <c r="AT372" s="240" t="s">
        <v>408</v>
      </c>
      <c r="AU372" s="240" t="s">
        <v>84</v>
      </c>
      <c r="AY372" s="18" t="s">
        <v>139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8" t="s">
        <v>82</v>
      </c>
      <c r="BK372" s="241">
        <f>ROUND(I372*H372,1)</f>
        <v>0</v>
      </c>
      <c r="BL372" s="18" t="s">
        <v>146</v>
      </c>
      <c r="BM372" s="240" t="s">
        <v>466</v>
      </c>
    </row>
    <row r="373" s="2" customFormat="1" ht="24.15" customHeight="1">
      <c r="A373" s="39"/>
      <c r="B373" s="40"/>
      <c r="C373" s="228" t="s">
        <v>467</v>
      </c>
      <c r="D373" s="228" t="s">
        <v>142</v>
      </c>
      <c r="E373" s="229" t="s">
        <v>468</v>
      </c>
      <c r="F373" s="230" t="s">
        <v>469</v>
      </c>
      <c r="G373" s="231" t="s">
        <v>263</v>
      </c>
      <c r="H373" s="232">
        <v>76.001999999999995</v>
      </c>
      <c r="I373" s="233"/>
      <c r="J373" s="234">
        <f>ROUND(I373*H373,1)</f>
        <v>0</v>
      </c>
      <c r="K373" s="235"/>
      <c r="L373" s="45"/>
      <c r="M373" s="236" t="s">
        <v>1</v>
      </c>
      <c r="N373" s="237" t="s">
        <v>39</v>
      </c>
      <c r="O373" s="92"/>
      <c r="P373" s="238">
        <f>O373*H373</f>
        <v>0</v>
      </c>
      <c r="Q373" s="238">
        <v>0</v>
      </c>
      <c r="R373" s="238">
        <f>Q373*H373</f>
        <v>0</v>
      </c>
      <c r="S373" s="238">
        <v>0</v>
      </c>
      <c r="T373" s="23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0" t="s">
        <v>146</v>
      </c>
      <c r="AT373" s="240" t="s">
        <v>142</v>
      </c>
      <c r="AU373" s="240" t="s">
        <v>84</v>
      </c>
      <c r="AY373" s="18" t="s">
        <v>139</v>
      </c>
      <c r="BE373" s="241">
        <f>IF(N373="základní",J373,0)</f>
        <v>0</v>
      </c>
      <c r="BF373" s="241">
        <f>IF(N373="snížená",J373,0)</f>
        <v>0</v>
      </c>
      <c r="BG373" s="241">
        <f>IF(N373="zákl. přenesená",J373,0)</f>
        <v>0</v>
      </c>
      <c r="BH373" s="241">
        <f>IF(N373="sníž. přenesená",J373,0)</f>
        <v>0</v>
      </c>
      <c r="BI373" s="241">
        <f>IF(N373="nulová",J373,0)</f>
        <v>0</v>
      </c>
      <c r="BJ373" s="18" t="s">
        <v>82</v>
      </c>
      <c r="BK373" s="241">
        <f>ROUND(I373*H373,1)</f>
        <v>0</v>
      </c>
      <c r="BL373" s="18" t="s">
        <v>146</v>
      </c>
      <c r="BM373" s="240" t="s">
        <v>470</v>
      </c>
    </row>
    <row r="374" s="2" customFormat="1" ht="24.15" customHeight="1">
      <c r="A374" s="39"/>
      <c r="B374" s="40"/>
      <c r="C374" s="228" t="s">
        <v>320</v>
      </c>
      <c r="D374" s="228" t="s">
        <v>142</v>
      </c>
      <c r="E374" s="229" t="s">
        <v>471</v>
      </c>
      <c r="F374" s="230" t="s">
        <v>472</v>
      </c>
      <c r="G374" s="231" t="s">
        <v>357</v>
      </c>
      <c r="H374" s="232">
        <v>6</v>
      </c>
      <c r="I374" s="233"/>
      <c r="J374" s="234">
        <f>ROUND(I374*H374,1)</f>
        <v>0</v>
      </c>
      <c r="K374" s="235"/>
      <c r="L374" s="45"/>
      <c r="M374" s="236" t="s">
        <v>1</v>
      </c>
      <c r="N374" s="237" t="s">
        <v>39</v>
      </c>
      <c r="O374" s="92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146</v>
      </c>
      <c r="AT374" s="240" t="s">
        <v>142</v>
      </c>
      <c r="AU374" s="240" t="s">
        <v>84</v>
      </c>
      <c r="AY374" s="18" t="s">
        <v>139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82</v>
      </c>
      <c r="BK374" s="241">
        <f>ROUND(I374*H374,1)</f>
        <v>0</v>
      </c>
      <c r="BL374" s="18" t="s">
        <v>146</v>
      </c>
      <c r="BM374" s="240" t="s">
        <v>473</v>
      </c>
    </row>
    <row r="375" s="13" customFormat="1">
      <c r="A375" s="13"/>
      <c r="B375" s="247"/>
      <c r="C375" s="248"/>
      <c r="D375" s="249" t="s">
        <v>183</v>
      </c>
      <c r="E375" s="250" t="s">
        <v>1</v>
      </c>
      <c r="F375" s="251" t="s">
        <v>474</v>
      </c>
      <c r="G375" s="248"/>
      <c r="H375" s="250" t="s">
        <v>1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7" t="s">
        <v>183</v>
      </c>
      <c r="AU375" s="257" t="s">
        <v>84</v>
      </c>
      <c r="AV375" s="13" t="s">
        <v>82</v>
      </c>
      <c r="AW375" s="13" t="s">
        <v>32</v>
      </c>
      <c r="AX375" s="13" t="s">
        <v>74</v>
      </c>
      <c r="AY375" s="257" t="s">
        <v>139</v>
      </c>
    </row>
    <row r="376" s="14" customFormat="1">
      <c r="A376" s="14"/>
      <c r="B376" s="258"/>
      <c r="C376" s="259"/>
      <c r="D376" s="249" t="s">
        <v>183</v>
      </c>
      <c r="E376" s="260" t="s">
        <v>1</v>
      </c>
      <c r="F376" s="261" t="s">
        <v>178</v>
      </c>
      <c r="G376" s="259"/>
      <c r="H376" s="262">
        <v>3</v>
      </c>
      <c r="I376" s="263"/>
      <c r="J376" s="259"/>
      <c r="K376" s="259"/>
      <c r="L376" s="264"/>
      <c r="M376" s="265"/>
      <c r="N376" s="266"/>
      <c r="O376" s="266"/>
      <c r="P376" s="266"/>
      <c r="Q376" s="266"/>
      <c r="R376" s="266"/>
      <c r="S376" s="266"/>
      <c r="T376" s="26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8" t="s">
        <v>183</v>
      </c>
      <c r="AU376" s="268" t="s">
        <v>84</v>
      </c>
      <c r="AV376" s="14" t="s">
        <v>84</v>
      </c>
      <c r="AW376" s="14" t="s">
        <v>32</v>
      </c>
      <c r="AX376" s="14" t="s">
        <v>74</v>
      </c>
      <c r="AY376" s="268" t="s">
        <v>139</v>
      </c>
    </row>
    <row r="377" s="13" customFormat="1">
      <c r="A377" s="13"/>
      <c r="B377" s="247"/>
      <c r="C377" s="248"/>
      <c r="D377" s="249" t="s">
        <v>183</v>
      </c>
      <c r="E377" s="250" t="s">
        <v>1</v>
      </c>
      <c r="F377" s="251" t="s">
        <v>475</v>
      </c>
      <c r="G377" s="248"/>
      <c r="H377" s="250" t="s">
        <v>1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7" t="s">
        <v>183</v>
      </c>
      <c r="AU377" s="257" t="s">
        <v>84</v>
      </c>
      <c r="AV377" s="13" t="s">
        <v>82</v>
      </c>
      <c r="AW377" s="13" t="s">
        <v>32</v>
      </c>
      <c r="AX377" s="13" t="s">
        <v>74</v>
      </c>
      <c r="AY377" s="257" t="s">
        <v>139</v>
      </c>
    </row>
    <row r="378" s="14" customFormat="1">
      <c r="A378" s="14"/>
      <c r="B378" s="258"/>
      <c r="C378" s="259"/>
      <c r="D378" s="249" t="s">
        <v>183</v>
      </c>
      <c r="E378" s="260" t="s">
        <v>1</v>
      </c>
      <c r="F378" s="261" t="s">
        <v>178</v>
      </c>
      <c r="G378" s="259"/>
      <c r="H378" s="262">
        <v>3</v>
      </c>
      <c r="I378" s="263"/>
      <c r="J378" s="259"/>
      <c r="K378" s="259"/>
      <c r="L378" s="264"/>
      <c r="M378" s="265"/>
      <c r="N378" s="266"/>
      <c r="O378" s="266"/>
      <c r="P378" s="266"/>
      <c r="Q378" s="266"/>
      <c r="R378" s="266"/>
      <c r="S378" s="266"/>
      <c r="T378" s="26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8" t="s">
        <v>183</v>
      </c>
      <c r="AU378" s="268" t="s">
        <v>84</v>
      </c>
      <c r="AV378" s="14" t="s">
        <v>84</v>
      </c>
      <c r="AW378" s="14" t="s">
        <v>32</v>
      </c>
      <c r="AX378" s="14" t="s">
        <v>74</v>
      </c>
      <c r="AY378" s="268" t="s">
        <v>139</v>
      </c>
    </row>
    <row r="379" s="15" customFormat="1">
      <c r="A379" s="15"/>
      <c r="B379" s="269"/>
      <c r="C379" s="270"/>
      <c r="D379" s="249" t="s">
        <v>183</v>
      </c>
      <c r="E379" s="271" t="s">
        <v>1</v>
      </c>
      <c r="F379" s="272" t="s">
        <v>189</v>
      </c>
      <c r="G379" s="270"/>
      <c r="H379" s="273">
        <v>6</v>
      </c>
      <c r="I379" s="274"/>
      <c r="J379" s="270"/>
      <c r="K379" s="270"/>
      <c r="L379" s="275"/>
      <c r="M379" s="276"/>
      <c r="N379" s="277"/>
      <c r="O379" s="277"/>
      <c r="P379" s="277"/>
      <c r="Q379" s="277"/>
      <c r="R379" s="277"/>
      <c r="S379" s="277"/>
      <c r="T379" s="278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79" t="s">
        <v>183</v>
      </c>
      <c r="AU379" s="279" t="s">
        <v>84</v>
      </c>
      <c r="AV379" s="15" t="s">
        <v>146</v>
      </c>
      <c r="AW379" s="15" t="s">
        <v>32</v>
      </c>
      <c r="AX379" s="15" t="s">
        <v>82</v>
      </c>
      <c r="AY379" s="279" t="s">
        <v>139</v>
      </c>
    </row>
    <row r="380" s="2" customFormat="1" ht="24.15" customHeight="1">
      <c r="A380" s="39"/>
      <c r="B380" s="40"/>
      <c r="C380" s="228" t="s">
        <v>476</v>
      </c>
      <c r="D380" s="228" t="s">
        <v>142</v>
      </c>
      <c r="E380" s="229" t="s">
        <v>477</v>
      </c>
      <c r="F380" s="230" t="s">
        <v>478</v>
      </c>
      <c r="G380" s="231" t="s">
        <v>351</v>
      </c>
      <c r="H380" s="232">
        <v>1</v>
      </c>
      <c r="I380" s="233"/>
      <c r="J380" s="234">
        <f>ROUND(I380*H380,1)</f>
        <v>0</v>
      </c>
      <c r="K380" s="235"/>
      <c r="L380" s="45"/>
      <c r="M380" s="236" t="s">
        <v>1</v>
      </c>
      <c r="N380" s="237" t="s">
        <v>39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146</v>
      </c>
      <c r="AT380" s="240" t="s">
        <v>142</v>
      </c>
      <c r="AU380" s="240" t="s">
        <v>84</v>
      </c>
      <c r="AY380" s="18" t="s">
        <v>139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82</v>
      </c>
      <c r="BK380" s="241">
        <f>ROUND(I380*H380,1)</f>
        <v>0</v>
      </c>
      <c r="BL380" s="18" t="s">
        <v>146</v>
      </c>
      <c r="BM380" s="240" t="s">
        <v>479</v>
      </c>
    </row>
    <row r="381" s="13" customFormat="1">
      <c r="A381" s="13"/>
      <c r="B381" s="247"/>
      <c r="C381" s="248"/>
      <c r="D381" s="249" t="s">
        <v>183</v>
      </c>
      <c r="E381" s="250" t="s">
        <v>1</v>
      </c>
      <c r="F381" s="251" t="s">
        <v>480</v>
      </c>
      <c r="G381" s="248"/>
      <c r="H381" s="250" t="s">
        <v>1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7" t="s">
        <v>183</v>
      </c>
      <c r="AU381" s="257" t="s">
        <v>84</v>
      </c>
      <c r="AV381" s="13" t="s">
        <v>82</v>
      </c>
      <c r="AW381" s="13" t="s">
        <v>32</v>
      </c>
      <c r="AX381" s="13" t="s">
        <v>74</v>
      </c>
      <c r="AY381" s="257" t="s">
        <v>139</v>
      </c>
    </row>
    <row r="382" s="14" customFormat="1">
      <c r="A382" s="14"/>
      <c r="B382" s="258"/>
      <c r="C382" s="259"/>
      <c r="D382" s="249" t="s">
        <v>183</v>
      </c>
      <c r="E382" s="260" t="s">
        <v>1</v>
      </c>
      <c r="F382" s="261" t="s">
        <v>82</v>
      </c>
      <c r="G382" s="259"/>
      <c r="H382" s="262">
        <v>1</v>
      </c>
      <c r="I382" s="263"/>
      <c r="J382" s="259"/>
      <c r="K382" s="259"/>
      <c r="L382" s="264"/>
      <c r="M382" s="265"/>
      <c r="N382" s="266"/>
      <c r="O382" s="266"/>
      <c r="P382" s="266"/>
      <c r="Q382" s="266"/>
      <c r="R382" s="266"/>
      <c r="S382" s="266"/>
      <c r="T382" s="26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8" t="s">
        <v>183</v>
      </c>
      <c r="AU382" s="268" t="s">
        <v>84</v>
      </c>
      <c r="AV382" s="14" t="s">
        <v>84</v>
      </c>
      <c r="AW382" s="14" t="s">
        <v>32</v>
      </c>
      <c r="AX382" s="14" t="s">
        <v>74</v>
      </c>
      <c r="AY382" s="268" t="s">
        <v>139</v>
      </c>
    </row>
    <row r="383" s="15" customFormat="1">
      <c r="A383" s="15"/>
      <c r="B383" s="269"/>
      <c r="C383" s="270"/>
      <c r="D383" s="249" t="s">
        <v>183</v>
      </c>
      <c r="E383" s="271" t="s">
        <v>1</v>
      </c>
      <c r="F383" s="272" t="s">
        <v>189</v>
      </c>
      <c r="G383" s="270"/>
      <c r="H383" s="273">
        <v>1</v>
      </c>
      <c r="I383" s="274"/>
      <c r="J383" s="270"/>
      <c r="K383" s="270"/>
      <c r="L383" s="275"/>
      <c r="M383" s="276"/>
      <c r="N383" s="277"/>
      <c r="O383" s="277"/>
      <c r="P383" s="277"/>
      <c r="Q383" s="277"/>
      <c r="R383" s="277"/>
      <c r="S383" s="277"/>
      <c r="T383" s="278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79" t="s">
        <v>183</v>
      </c>
      <c r="AU383" s="279" t="s">
        <v>84</v>
      </c>
      <c r="AV383" s="15" t="s">
        <v>146</v>
      </c>
      <c r="AW383" s="15" t="s">
        <v>32</v>
      </c>
      <c r="AX383" s="15" t="s">
        <v>82</v>
      </c>
      <c r="AY383" s="279" t="s">
        <v>139</v>
      </c>
    </row>
    <row r="384" s="12" customFormat="1" ht="22.8" customHeight="1">
      <c r="A384" s="12"/>
      <c r="B384" s="212"/>
      <c r="C384" s="213"/>
      <c r="D384" s="214" t="s">
        <v>73</v>
      </c>
      <c r="E384" s="226" t="s">
        <v>146</v>
      </c>
      <c r="F384" s="226" t="s">
        <v>481</v>
      </c>
      <c r="G384" s="213"/>
      <c r="H384" s="213"/>
      <c r="I384" s="216"/>
      <c r="J384" s="227">
        <f>BK384</f>
        <v>0</v>
      </c>
      <c r="K384" s="213"/>
      <c r="L384" s="218"/>
      <c r="M384" s="219"/>
      <c r="N384" s="220"/>
      <c r="O384" s="220"/>
      <c r="P384" s="221">
        <f>SUM(P385:P495)</f>
        <v>0</v>
      </c>
      <c r="Q384" s="220"/>
      <c r="R384" s="221">
        <f>SUM(R385:R495)</f>
        <v>0</v>
      </c>
      <c r="S384" s="220"/>
      <c r="T384" s="222">
        <f>SUM(T385:T495)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3" t="s">
        <v>82</v>
      </c>
      <c r="AT384" s="224" t="s">
        <v>73</v>
      </c>
      <c r="AU384" s="224" t="s">
        <v>82</v>
      </c>
      <c r="AY384" s="223" t="s">
        <v>139</v>
      </c>
      <c r="BK384" s="225">
        <f>SUM(BK385:BK495)</f>
        <v>0</v>
      </c>
    </row>
    <row r="385" s="2" customFormat="1" ht="14.4" customHeight="1">
      <c r="A385" s="39"/>
      <c r="B385" s="40"/>
      <c r="C385" s="228" t="s">
        <v>325</v>
      </c>
      <c r="D385" s="228" t="s">
        <v>142</v>
      </c>
      <c r="E385" s="229" t="s">
        <v>482</v>
      </c>
      <c r="F385" s="230" t="s">
        <v>483</v>
      </c>
      <c r="G385" s="231" t="s">
        <v>181</v>
      </c>
      <c r="H385" s="232">
        <v>11.336</v>
      </c>
      <c r="I385" s="233"/>
      <c r="J385" s="234">
        <f>ROUND(I385*H385,1)</f>
        <v>0</v>
      </c>
      <c r="K385" s="235"/>
      <c r="L385" s="45"/>
      <c r="M385" s="236" t="s">
        <v>1</v>
      </c>
      <c r="N385" s="237" t="s">
        <v>39</v>
      </c>
      <c r="O385" s="92"/>
      <c r="P385" s="238">
        <f>O385*H385</f>
        <v>0</v>
      </c>
      <c r="Q385" s="238">
        <v>0</v>
      </c>
      <c r="R385" s="238">
        <f>Q385*H385</f>
        <v>0</v>
      </c>
      <c r="S385" s="238">
        <v>0</v>
      </c>
      <c r="T385" s="23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0" t="s">
        <v>146</v>
      </c>
      <c r="AT385" s="240" t="s">
        <v>142</v>
      </c>
      <c r="AU385" s="240" t="s">
        <v>84</v>
      </c>
      <c r="AY385" s="18" t="s">
        <v>139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8" t="s">
        <v>82</v>
      </c>
      <c r="BK385" s="241">
        <f>ROUND(I385*H385,1)</f>
        <v>0</v>
      </c>
      <c r="BL385" s="18" t="s">
        <v>146</v>
      </c>
      <c r="BM385" s="240" t="s">
        <v>484</v>
      </c>
    </row>
    <row r="386" s="2" customFormat="1" ht="14.4" customHeight="1">
      <c r="A386" s="39"/>
      <c r="B386" s="40"/>
      <c r="C386" s="228" t="s">
        <v>485</v>
      </c>
      <c r="D386" s="228" t="s">
        <v>142</v>
      </c>
      <c r="E386" s="229" t="s">
        <v>486</v>
      </c>
      <c r="F386" s="230" t="s">
        <v>487</v>
      </c>
      <c r="G386" s="231" t="s">
        <v>263</v>
      </c>
      <c r="H386" s="232">
        <v>97.817999999999998</v>
      </c>
      <c r="I386" s="233"/>
      <c r="J386" s="234">
        <f>ROUND(I386*H386,1)</f>
        <v>0</v>
      </c>
      <c r="K386" s="235"/>
      <c r="L386" s="45"/>
      <c r="M386" s="236" t="s">
        <v>1</v>
      </c>
      <c r="N386" s="237" t="s">
        <v>39</v>
      </c>
      <c r="O386" s="92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146</v>
      </c>
      <c r="AT386" s="240" t="s">
        <v>142</v>
      </c>
      <c r="AU386" s="240" t="s">
        <v>84</v>
      </c>
      <c r="AY386" s="18" t="s">
        <v>139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82</v>
      </c>
      <c r="BK386" s="241">
        <f>ROUND(I386*H386,1)</f>
        <v>0</v>
      </c>
      <c r="BL386" s="18" t="s">
        <v>146</v>
      </c>
      <c r="BM386" s="240" t="s">
        <v>488</v>
      </c>
    </row>
    <row r="387" s="13" customFormat="1">
      <c r="A387" s="13"/>
      <c r="B387" s="247"/>
      <c r="C387" s="248"/>
      <c r="D387" s="249" t="s">
        <v>183</v>
      </c>
      <c r="E387" s="250" t="s">
        <v>1</v>
      </c>
      <c r="F387" s="251" t="s">
        <v>489</v>
      </c>
      <c r="G387" s="248"/>
      <c r="H387" s="250" t="s">
        <v>1</v>
      </c>
      <c r="I387" s="252"/>
      <c r="J387" s="248"/>
      <c r="K387" s="248"/>
      <c r="L387" s="253"/>
      <c r="M387" s="254"/>
      <c r="N387" s="255"/>
      <c r="O387" s="255"/>
      <c r="P387" s="255"/>
      <c r="Q387" s="255"/>
      <c r="R387" s="255"/>
      <c r="S387" s="255"/>
      <c r="T387" s="25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7" t="s">
        <v>183</v>
      </c>
      <c r="AU387" s="257" t="s">
        <v>84</v>
      </c>
      <c r="AV387" s="13" t="s">
        <v>82</v>
      </c>
      <c r="AW387" s="13" t="s">
        <v>32</v>
      </c>
      <c r="AX387" s="13" t="s">
        <v>74</v>
      </c>
      <c r="AY387" s="257" t="s">
        <v>139</v>
      </c>
    </row>
    <row r="388" s="13" customFormat="1">
      <c r="A388" s="13"/>
      <c r="B388" s="247"/>
      <c r="C388" s="248"/>
      <c r="D388" s="249" t="s">
        <v>183</v>
      </c>
      <c r="E388" s="250" t="s">
        <v>1</v>
      </c>
      <c r="F388" s="251" t="s">
        <v>490</v>
      </c>
      <c r="G388" s="248"/>
      <c r="H388" s="250" t="s">
        <v>1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7" t="s">
        <v>183</v>
      </c>
      <c r="AU388" s="257" t="s">
        <v>84</v>
      </c>
      <c r="AV388" s="13" t="s">
        <v>82</v>
      </c>
      <c r="AW388" s="13" t="s">
        <v>32</v>
      </c>
      <c r="AX388" s="13" t="s">
        <v>74</v>
      </c>
      <c r="AY388" s="257" t="s">
        <v>139</v>
      </c>
    </row>
    <row r="389" s="14" customFormat="1">
      <c r="A389" s="14"/>
      <c r="B389" s="258"/>
      <c r="C389" s="259"/>
      <c r="D389" s="249" t="s">
        <v>183</v>
      </c>
      <c r="E389" s="260" t="s">
        <v>1</v>
      </c>
      <c r="F389" s="261" t="s">
        <v>491</v>
      </c>
      <c r="G389" s="259"/>
      <c r="H389" s="262">
        <v>71.018749999999997</v>
      </c>
      <c r="I389" s="263"/>
      <c r="J389" s="259"/>
      <c r="K389" s="259"/>
      <c r="L389" s="264"/>
      <c r="M389" s="265"/>
      <c r="N389" s="266"/>
      <c r="O389" s="266"/>
      <c r="P389" s="266"/>
      <c r="Q389" s="266"/>
      <c r="R389" s="266"/>
      <c r="S389" s="266"/>
      <c r="T389" s="26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8" t="s">
        <v>183</v>
      </c>
      <c r="AU389" s="268" t="s">
        <v>84</v>
      </c>
      <c r="AV389" s="14" t="s">
        <v>84</v>
      </c>
      <c r="AW389" s="14" t="s">
        <v>32</v>
      </c>
      <c r="AX389" s="14" t="s">
        <v>74</v>
      </c>
      <c r="AY389" s="268" t="s">
        <v>139</v>
      </c>
    </row>
    <row r="390" s="13" customFormat="1">
      <c r="A390" s="13"/>
      <c r="B390" s="247"/>
      <c r="C390" s="248"/>
      <c r="D390" s="249" t="s">
        <v>183</v>
      </c>
      <c r="E390" s="250" t="s">
        <v>1</v>
      </c>
      <c r="F390" s="251" t="s">
        <v>492</v>
      </c>
      <c r="G390" s="248"/>
      <c r="H390" s="250" t="s">
        <v>1</v>
      </c>
      <c r="I390" s="252"/>
      <c r="J390" s="248"/>
      <c r="K390" s="248"/>
      <c r="L390" s="253"/>
      <c r="M390" s="254"/>
      <c r="N390" s="255"/>
      <c r="O390" s="255"/>
      <c r="P390" s="255"/>
      <c r="Q390" s="255"/>
      <c r="R390" s="255"/>
      <c r="S390" s="255"/>
      <c r="T390" s="25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7" t="s">
        <v>183</v>
      </c>
      <c r="AU390" s="257" t="s">
        <v>84</v>
      </c>
      <c r="AV390" s="13" t="s">
        <v>82</v>
      </c>
      <c r="AW390" s="13" t="s">
        <v>32</v>
      </c>
      <c r="AX390" s="13" t="s">
        <v>74</v>
      </c>
      <c r="AY390" s="257" t="s">
        <v>139</v>
      </c>
    </row>
    <row r="391" s="14" customFormat="1">
      <c r="A391" s="14"/>
      <c r="B391" s="258"/>
      <c r="C391" s="259"/>
      <c r="D391" s="249" t="s">
        <v>183</v>
      </c>
      <c r="E391" s="260" t="s">
        <v>1</v>
      </c>
      <c r="F391" s="261" t="s">
        <v>384</v>
      </c>
      <c r="G391" s="259"/>
      <c r="H391" s="262">
        <v>1</v>
      </c>
      <c r="I391" s="263"/>
      <c r="J391" s="259"/>
      <c r="K391" s="259"/>
      <c r="L391" s="264"/>
      <c r="M391" s="265"/>
      <c r="N391" s="266"/>
      <c r="O391" s="266"/>
      <c r="P391" s="266"/>
      <c r="Q391" s="266"/>
      <c r="R391" s="266"/>
      <c r="S391" s="266"/>
      <c r="T391" s="26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8" t="s">
        <v>183</v>
      </c>
      <c r="AU391" s="268" t="s">
        <v>84</v>
      </c>
      <c r="AV391" s="14" t="s">
        <v>84</v>
      </c>
      <c r="AW391" s="14" t="s">
        <v>32</v>
      </c>
      <c r="AX391" s="14" t="s">
        <v>74</v>
      </c>
      <c r="AY391" s="268" t="s">
        <v>139</v>
      </c>
    </row>
    <row r="392" s="13" customFormat="1">
      <c r="A392" s="13"/>
      <c r="B392" s="247"/>
      <c r="C392" s="248"/>
      <c r="D392" s="249" t="s">
        <v>183</v>
      </c>
      <c r="E392" s="250" t="s">
        <v>1</v>
      </c>
      <c r="F392" s="251" t="s">
        <v>493</v>
      </c>
      <c r="G392" s="248"/>
      <c r="H392" s="250" t="s">
        <v>1</v>
      </c>
      <c r="I392" s="252"/>
      <c r="J392" s="248"/>
      <c r="K392" s="248"/>
      <c r="L392" s="253"/>
      <c r="M392" s="254"/>
      <c r="N392" s="255"/>
      <c r="O392" s="255"/>
      <c r="P392" s="255"/>
      <c r="Q392" s="255"/>
      <c r="R392" s="255"/>
      <c r="S392" s="255"/>
      <c r="T392" s="25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7" t="s">
        <v>183</v>
      </c>
      <c r="AU392" s="257" t="s">
        <v>84</v>
      </c>
      <c r="AV392" s="13" t="s">
        <v>82</v>
      </c>
      <c r="AW392" s="13" t="s">
        <v>32</v>
      </c>
      <c r="AX392" s="13" t="s">
        <v>74</v>
      </c>
      <c r="AY392" s="257" t="s">
        <v>139</v>
      </c>
    </row>
    <row r="393" s="14" customFormat="1">
      <c r="A393" s="14"/>
      <c r="B393" s="258"/>
      <c r="C393" s="259"/>
      <c r="D393" s="249" t="s">
        <v>183</v>
      </c>
      <c r="E393" s="260" t="s">
        <v>1</v>
      </c>
      <c r="F393" s="261" t="s">
        <v>494</v>
      </c>
      <c r="G393" s="259"/>
      <c r="H393" s="262">
        <v>19.300000000000001</v>
      </c>
      <c r="I393" s="263"/>
      <c r="J393" s="259"/>
      <c r="K393" s="259"/>
      <c r="L393" s="264"/>
      <c r="M393" s="265"/>
      <c r="N393" s="266"/>
      <c r="O393" s="266"/>
      <c r="P393" s="266"/>
      <c r="Q393" s="266"/>
      <c r="R393" s="266"/>
      <c r="S393" s="266"/>
      <c r="T393" s="26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8" t="s">
        <v>183</v>
      </c>
      <c r="AU393" s="268" t="s">
        <v>84</v>
      </c>
      <c r="AV393" s="14" t="s">
        <v>84</v>
      </c>
      <c r="AW393" s="14" t="s">
        <v>32</v>
      </c>
      <c r="AX393" s="14" t="s">
        <v>74</v>
      </c>
      <c r="AY393" s="268" t="s">
        <v>139</v>
      </c>
    </row>
    <row r="394" s="13" customFormat="1">
      <c r="A394" s="13"/>
      <c r="B394" s="247"/>
      <c r="C394" s="248"/>
      <c r="D394" s="249" t="s">
        <v>183</v>
      </c>
      <c r="E394" s="250" t="s">
        <v>1</v>
      </c>
      <c r="F394" s="251" t="s">
        <v>495</v>
      </c>
      <c r="G394" s="248"/>
      <c r="H394" s="250" t="s">
        <v>1</v>
      </c>
      <c r="I394" s="252"/>
      <c r="J394" s="248"/>
      <c r="K394" s="248"/>
      <c r="L394" s="253"/>
      <c r="M394" s="254"/>
      <c r="N394" s="255"/>
      <c r="O394" s="255"/>
      <c r="P394" s="255"/>
      <c r="Q394" s="255"/>
      <c r="R394" s="255"/>
      <c r="S394" s="255"/>
      <c r="T394" s="25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7" t="s">
        <v>183</v>
      </c>
      <c r="AU394" s="257" t="s">
        <v>84</v>
      </c>
      <c r="AV394" s="13" t="s">
        <v>82</v>
      </c>
      <c r="AW394" s="13" t="s">
        <v>32</v>
      </c>
      <c r="AX394" s="13" t="s">
        <v>74</v>
      </c>
      <c r="AY394" s="257" t="s">
        <v>139</v>
      </c>
    </row>
    <row r="395" s="14" customFormat="1">
      <c r="A395" s="14"/>
      <c r="B395" s="258"/>
      <c r="C395" s="259"/>
      <c r="D395" s="249" t="s">
        <v>183</v>
      </c>
      <c r="E395" s="260" t="s">
        <v>1</v>
      </c>
      <c r="F395" s="261" t="s">
        <v>496</v>
      </c>
      <c r="G395" s="259"/>
      <c r="H395" s="262">
        <v>-5.9124999999999996</v>
      </c>
      <c r="I395" s="263"/>
      <c r="J395" s="259"/>
      <c r="K395" s="259"/>
      <c r="L395" s="264"/>
      <c r="M395" s="265"/>
      <c r="N395" s="266"/>
      <c r="O395" s="266"/>
      <c r="P395" s="266"/>
      <c r="Q395" s="266"/>
      <c r="R395" s="266"/>
      <c r="S395" s="266"/>
      <c r="T395" s="26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8" t="s">
        <v>183</v>
      </c>
      <c r="AU395" s="268" t="s">
        <v>84</v>
      </c>
      <c r="AV395" s="14" t="s">
        <v>84</v>
      </c>
      <c r="AW395" s="14" t="s">
        <v>32</v>
      </c>
      <c r="AX395" s="14" t="s">
        <v>74</v>
      </c>
      <c r="AY395" s="268" t="s">
        <v>139</v>
      </c>
    </row>
    <row r="396" s="13" customFormat="1">
      <c r="A396" s="13"/>
      <c r="B396" s="247"/>
      <c r="C396" s="248"/>
      <c r="D396" s="249" t="s">
        <v>183</v>
      </c>
      <c r="E396" s="250" t="s">
        <v>1</v>
      </c>
      <c r="F396" s="251" t="s">
        <v>497</v>
      </c>
      <c r="G396" s="248"/>
      <c r="H396" s="250" t="s">
        <v>1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7" t="s">
        <v>183</v>
      </c>
      <c r="AU396" s="257" t="s">
        <v>84</v>
      </c>
      <c r="AV396" s="13" t="s">
        <v>82</v>
      </c>
      <c r="AW396" s="13" t="s">
        <v>32</v>
      </c>
      <c r="AX396" s="13" t="s">
        <v>74</v>
      </c>
      <c r="AY396" s="257" t="s">
        <v>139</v>
      </c>
    </row>
    <row r="397" s="14" customFormat="1">
      <c r="A397" s="14"/>
      <c r="B397" s="258"/>
      <c r="C397" s="259"/>
      <c r="D397" s="249" t="s">
        <v>183</v>
      </c>
      <c r="E397" s="260" t="s">
        <v>1</v>
      </c>
      <c r="F397" s="261" t="s">
        <v>498</v>
      </c>
      <c r="G397" s="259"/>
      <c r="H397" s="262">
        <v>12.3375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8" t="s">
        <v>183</v>
      </c>
      <c r="AU397" s="268" t="s">
        <v>84</v>
      </c>
      <c r="AV397" s="14" t="s">
        <v>84</v>
      </c>
      <c r="AW397" s="14" t="s">
        <v>32</v>
      </c>
      <c r="AX397" s="14" t="s">
        <v>74</v>
      </c>
      <c r="AY397" s="268" t="s">
        <v>139</v>
      </c>
    </row>
    <row r="398" s="13" customFormat="1">
      <c r="A398" s="13"/>
      <c r="B398" s="247"/>
      <c r="C398" s="248"/>
      <c r="D398" s="249" t="s">
        <v>183</v>
      </c>
      <c r="E398" s="250" t="s">
        <v>1</v>
      </c>
      <c r="F398" s="251" t="s">
        <v>495</v>
      </c>
      <c r="G398" s="248"/>
      <c r="H398" s="250" t="s">
        <v>1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7" t="s">
        <v>183</v>
      </c>
      <c r="AU398" s="257" t="s">
        <v>84</v>
      </c>
      <c r="AV398" s="13" t="s">
        <v>82</v>
      </c>
      <c r="AW398" s="13" t="s">
        <v>32</v>
      </c>
      <c r="AX398" s="13" t="s">
        <v>74</v>
      </c>
      <c r="AY398" s="257" t="s">
        <v>139</v>
      </c>
    </row>
    <row r="399" s="14" customFormat="1">
      <c r="A399" s="14"/>
      <c r="B399" s="258"/>
      <c r="C399" s="259"/>
      <c r="D399" s="249" t="s">
        <v>183</v>
      </c>
      <c r="E399" s="260" t="s">
        <v>1</v>
      </c>
      <c r="F399" s="261" t="s">
        <v>499</v>
      </c>
      <c r="G399" s="259"/>
      <c r="H399" s="262">
        <v>-2.8687499999999999</v>
      </c>
      <c r="I399" s="263"/>
      <c r="J399" s="259"/>
      <c r="K399" s="259"/>
      <c r="L399" s="264"/>
      <c r="M399" s="265"/>
      <c r="N399" s="266"/>
      <c r="O399" s="266"/>
      <c r="P399" s="266"/>
      <c r="Q399" s="266"/>
      <c r="R399" s="266"/>
      <c r="S399" s="266"/>
      <c r="T399" s="26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8" t="s">
        <v>183</v>
      </c>
      <c r="AU399" s="268" t="s">
        <v>84</v>
      </c>
      <c r="AV399" s="14" t="s">
        <v>84</v>
      </c>
      <c r="AW399" s="14" t="s">
        <v>32</v>
      </c>
      <c r="AX399" s="14" t="s">
        <v>74</v>
      </c>
      <c r="AY399" s="268" t="s">
        <v>139</v>
      </c>
    </row>
    <row r="400" s="13" customFormat="1">
      <c r="A400" s="13"/>
      <c r="B400" s="247"/>
      <c r="C400" s="248"/>
      <c r="D400" s="249" t="s">
        <v>183</v>
      </c>
      <c r="E400" s="250" t="s">
        <v>1</v>
      </c>
      <c r="F400" s="251" t="s">
        <v>500</v>
      </c>
      <c r="G400" s="248"/>
      <c r="H400" s="250" t="s">
        <v>1</v>
      </c>
      <c r="I400" s="252"/>
      <c r="J400" s="248"/>
      <c r="K400" s="248"/>
      <c r="L400" s="253"/>
      <c r="M400" s="254"/>
      <c r="N400" s="255"/>
      <c r="O400" s="255"/>
      <c r="P400" s="255"/>
      <c r="Q400" s="255"/>
      <c r="R400" s="255"/>
      <c r="S400" s="255"/>
      <c r="T400" s="25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7" t="s">
        <v>183</v>
      </c>
      <c r="AU400" s="257" t="s">
        <v>84</v>
      </c>
      <c r="AV400" s="13" t="s">
        <v>82</v>
      </c>
      <c r="AW400" s="13" t="s">
        <v>32</v>
      </c>
      <c r="AX400" s="13" t="s">
        <v>74</v>
      </c>
      <c r="AY400" s="257" t="s">
        <v>139</v>
      </c>
    </row>
    <row r="401" s="14" customFormat="1">
      <c r="A401" s="14"/>
      <c r="B401" s="258"/>
      <c r="C401" s="259"/>
      <c r="D401" s="249" t="s">
        <v>183</v>
      </c>
      <c r="E401" s="260" t="s">
        <v>1</v>
      </c>
      <c r="F401" s="261" t="s">
        <v>501</v>
      </c>
      <c r="G401" s="259"/>
      <c r="H401" s="262">
        <v>2.9424999999999999</v>
      </c>
      <c r="I401" s="263"/>
      <c r="J401" s="259"/>
      <c r="K401" s="259"/>
      <c r="L401" s="264"/>
      <c r="M401" s="265"/>
      <c r="N401" s="266"/>
      <c r="O401" s="266"/>
      <c r="P401" s="266"/>
      <c r="Q401" s="266"/>
      <c r="R401" s="266"/>
      <c r="S401" s="266"/>
      <c r="T401" s="26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8" t="s">
        <v>183</v>
      </c>
      <c r="AU401" s="268" t="s">
        <v>84</v>
      </c>
      <c r="AV401" s="14" t="s">
        <v>84</v>
      </c>
      <c r="AW401" s="14" t="s">
        <v>32</v>
      </c>
      <c r="AX401" s="14" t="s">
        <v>74</v>
      </c>
      <c r="AY401" s="268" t="s">
        <v>139</v>
      </c>
    </row>
    <row r="402" s="15" customFormat="1">
      <c r="A402" s="15"/>
      <c r="B402" s="269"/>
      <c r="C402" s="270"/>
      <c r="D402" s="249" t="s">
        <v>183</v>
      </c>
      <c r="E402" s="271" t="s">
        <v>1</v>
      </c>
      <c r="F402" s="272" t="s">
        <v>189</v>
      </c>
      <c r="G402" s="270"/>
      <c r="H402" s="273">
        <v>97.817499999999995</v>
      </c>
      <c r="I402" s="274"/>
      <c r="J402" s="270"/>
      <c r="K402" s="270"/>
      <c r="L402" s="275"/>
      <c r="M402" s="276"/>
      <c r="N402" s="277"/>
      <c r="O402" s="277"/>
      <c r="P402" s="277"/>
      <c r="Q402" s="277"/>
      <c r="R402" s="277"/>
      <c r="S402" s="277"/>
      <c r="T402" s="278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79" t="s">
        <v>183</v>
      </c>
      <c r="AU402" s="279" t="s">
        <v>84</v>
      </c>
      <c r="AV402" s="15" t="s">
        <v>146</v>
      </c>
      <c r="AW402" s="15" t="s">
        <v>32</v>
      </c>
      <c r="AX402" s="15" t="s">
        <v>82</v>
      </c>
      <c r="AY402" s="279" t="s">
        <v>139</v>
      </c>
    </row>
    <row r="403" s="2" customFormat="1" ht="14.4" customHeight="1">
      <c r="A403" s="39"/>
      <c r="B403" s="40"/>
      <c r="C403" s="228" t="s">
        <v>330</v>
      </c>
      <c r="D403" s="228" t="s">
        <v>142</v>
      </c>
      <c r="E403" s="229" t="s">
        <v>502</v>
      </c>
      <c r="F403" s="230" t="s">
        <v>503</v>
      </c>
      <c r="G403" s="231" t="s">
        <v>263</v>
      </c>
      <c r="H403" s="232">
        <v>97.817999999999998</v>
      </c>
      <c r="I403" s="233"/>
      <c r="J403" s="234">
        <f>ROUND(I403*H403,1)</f>
        <v>0</v>
      </c>
      <c r="K403" s="235"/>
      <c r="L403" s="45"/>
      <c r="M403" s="236" t="s">
        <v>1</v>
      </c>
      <c r="N403" s="237" t="s">
        <v>39</v>
      </c>
      <c r="O403" s="92"/>
      <c r="P403" s="238">
        <f>O403*H403</f>
        <v>0</v>
      </c>
      <c r="Q403" s="238">
        <v>0</v>
      </c>
      <c r="R403" s="238">
        <f>Q403*H403</f>
        <v>0</v>
      </c>
      <c r="S403" s="238">
        <v>0</v>
      </c>
      <c r="T403" s="23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0" t="s">
        <v>146</v>
      </c>
      <c r="AT403" s="240" t="s">
        <v>142</v>
      </c>
      <c r="AU403" s="240" t="s">
        <v>84</v>
      </c>
      <c r="AY403" s="18" t="s">
        <v>139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8" t="s">
        <v>82</v>
      </c>
      <c r="BK403" s="241">
        <f>ROUND(I403*H403,1)</f>
        <v>0</v>
      </c>
      <c r="BL403" s="18" t="s">
        <v>146</v>
      </c>
      <c r="BM403" s="240" t="s">
        <v>504</v>
      </c>
    </row>
    <row r="404" s="2" customFormat="1" ht="24.15" customHeight="1">
      <c r="A404" s="39"/>
      <c r="B404" s="40"/>
      <c r="C404" s="228" t="s">
        <v>505</v>
      </c>
      <c r="D404" s="228" t="s">
        <v>142</v>
      </c>
      <c r="E404" s="229" t="s">
        <v>506</v>
      </c>
      <c r="F404" s="230" t="s">
        <v>507</v>
      </c>
      <c r="G404" s="231" t="s">
        <v>263</v>
      </c>
      <c r="H404" s="232">
        <v>72.019000000000005</v>
      </c>
      <c r="I404" s="233"/>
      <c r="J404" s="234">
        <f>ROUND(I404*H404,1)</f>
        <v>0</v>
      </c>
      <c r="K404" s="235"/>
      <c r="L404" s="45"/>
      <c r="M404" s="236" t="s">
        <v>1</v>
      </c>
      <c r="N404" s="237" t="s">
        <v>39</v>
      </c>
      <c r="O404" s="92"/>
      <c r="P404" s="238">
        <f>O404*H404</f>
        <v>0</v>
      </c>
      <c r="Q404" s="238">
        <v>0</v>
      </c>
      <c r="R404" s="238">
        <f>Q404*H404</f>
        <v>0</v>
      </c>
      <c r="S404" s="238">
        <v>0</v>
      </c>
      <c r="T404" s="23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0" t="s">
        <v>146</v>
      </c>
      <c r="AT404" s="240" t="s">
        <v>142</v>
      </c>
      <c r="AU404" s="240" t="s">
        <v>84</v>
      </c>
      <c r="AY404" s="18" t="s">
        <v>139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8" t="s">
        <v>82</v>
      </c>
      <c r="BK404" s="241">
        <f>ROUND(I404*H404,1)</f>
        <v>0</v>
      </c>
      <c r="BL404" s="18" t="s">
        <v>146</v>
      </c>
      <c r="BM404" s="240" t="s">
        <v>508</v>
      </c>
    </row>
    <row r="405" s="13" customFormat="1">
      <c r="A405" s="13"/>
      <c r="B405" s="247"/>
      <c r="C405" s="248"/>
      <c r="D405" s="249" t="s">
        <v>183</v>
      </c>
      <c r="E405" s="250" t="s">
        <v>1</v>
      </c>
      <c r="F405" s="251" t="s">
        <v>489</v>
      </c>
      <c r="G405" s="248"/>
      <c r="H405" s="250" t="s">
        <v>1</v>
      </c>
      <c r="I405" s="252"/>
      <c r="J405" s="248"/>
      <c r="K405" s="248"/>
      <c r="L405" s="253"/>
      <c r="M405" s="254"/>
      <c r="N405" s="255"/>
      <c r="O405" s="255"/>
      <c r="P405" s="255"/>
      <c r="Q405" s="255"/>
      <c r="R405" s="255"/>
      <c r="S405" s="255"/>
      <c r="T405" s="25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7" t="s">
        <v>183</v>
      </c>
      <c r="AU405" s="257" t="s">
        <v>84</v>
      </c>
      <c r="AV405" s="13" t="s">
        <v>82</v>
      </c>
      <c r="AW405" s="13" t="s">
        <v>32</v>
      </c>
      <c r="AX405" s="13" t="s">
        <v>74</v>
      </c>
      <c r="AY405" s="257" t="s">
        <v>139</v>
      </c>
    </row>
    <row r="406" s="13" customFormat="1">
      <c r="A406" s="13"/>
      <c r="B406" s="247"/>
      <c r="C406" s="248"/>
      <c r="D406" s="249" t="s">
        <v>183</v>
      </c>
      <c r="E406" s="250" t="s">
        <v>1</v>
      </c>
      <c r="F406" s="251" t="s">
        <v>490</v>
      </c>
      <c r="G406" s="248"/>
      <c r="H406" s="250" t="s">
        <v>1</v>
      </c>
      <c r="I406" s="252"/>
      <c r="J406" s="248"/>
      <c r="K406" s="248"/>
      <c r="L406" s="253"/>
      <c r="M406" s="254"/>
      <c r="N406" s="255"/>
      <c r="O406" s="255"/>
      <c r="P406" s="255"/>
      <c r="Q406" s="255"/>
      <c r="R406" s="255"/>
      <c r="S406" s="255"/>
      <c r="T406" s="25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7" t="s">
        <v>183</v>
      </c>
      <c r="AU406" s="257" t="s">
        <v>84</v>
      </c>
      <c r="AV406" s="13" t="s">
        <v>82</v>
      </c>
      <c r="AW406" s="13" t="s">
        <v>32</v>
      </c>
      <c r="AX406" s="13" t="s">
        <v>74</v>
      </c>
      <c r="AY406" s="257" t="s">
        <v>139</v>
      </c>
    </row>
    <row r="407" s="14" customFormat="1">
      <c r="A407" s="14"/>
      <c r="B407" s="258"/>
      <c r="C407" s="259"/>
      <c r="D407" s="249" t="s">
        <v>183</v>
      </c>
      <c r="E407" s="260" t="s">
        <v>1</v>
      </c>
      <c r="F407" s="261" t="s">
        <v>491</v>
      </c>
      <c r="G407" s="259"/>
      <c r="H407" s="262">
        <v>71.018749999999997</v>
      </c>
      <c r="I407" s="263"/>
      <c r="J407" s="259"/>
      <c r="K407" s="259"/>
      <c r="L407" s="264"/>
      <c r="M407" s="265"/>
      <c r="N407" s="266"/>
      <c r="O407" s="266"/>
      <c r="P407" s="266"/>
      <c r="Q407" s="266"/>
      <c r="R407" s="266"/>
      <c r="S407" s="266"/>
      <c r="T407" s="26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8" t="s">
        <v>183</v>
      </c>
      <c r="AU407" s="268" t="s">
        <v>84</v>
      </c>
      <c r="AV407" s="14" t="s">
        <v>84</v>
      </c>
      <c r="AW407" s="14" t="s">
        <v>32</v>
      </c>
      <c r="AX407" s="14" t="s">
        <v>74</v>
      </c>
      <c r="AY407" s="268" t="s">
        <v>139</v>
      </c>
    </row>
    <row r="408" s="13" customFormat="1">
      <c r="A408" s="13"/>
      <c r="B408" s="247"/>
      <c r="C408" s="248"/>
      <c r="D408" s="249" t="s">
        <v>183</v>
      </c>
      <c r="E408" s="250" t="s">
        <v>1</v>
      </c>
      <c r="F408" s="251" t="s">
        <v>492</v>
      </c>
      <c r="G408" s="248"/>
      <c r="H408" s="250" t="s">
        <v>1</v>
      </c>
      <c r="I408" s="252"/>
      <c r="J408" s="248"/>
      <c r="K408" s="248"/>
      <c r="L408" s="253"/>
      <c r="M408" s="254"/>
      <c r="N408" s="255"/>
      <c r="O408" s="255"/>
      <c r="P408" s="255"/>
      <c r="Q408" s="255"/>
      <c r="R408" s="255"/>
      <c r="S408" s="255"/>
      <c r="T408" s="25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7" t="s">
        <v>183</v>
      </c>
      <c r="AU408" s="257" t="s">
        <v>84</v>
      </c>
      <c r="AV408" s="13" t="s">
        <v>82</v>
      </c>
      <c r="AW408" s="13" t="s">
        <v>32</v>
      </c>
      <c r="AX408" s="13" t="s">
        <v>74</v>
      </c>
      <c r="AY408" s="257" t="s">
        <v>139</v>
      </c>
    </row>
    <row r="409" s="14" customFormat="1">
      <c r="A409" s="14"/>
      <c r="B409" s="258"/>
      <c r="C409" s="259"/>
      <c r="D409" s="249" t="s">
        <v>183</v>
      </c>
      <c r="E409" s="260" t="s">
        <v>1</v>
      </c>
      <c r="F409" s="261" t="s">
        <v>384</v>
      </c>
      <c r="G409" s="259"/>
      <c r="H409" s="262">
        <v>1</v>
      </c>
      <c r="I409" s="263"/>
      <c r="J409" s="259"/>
      <c r="K409" s="259"/>
      <c r="L409" s="264"/>
      <c r="M409" s="265"/>
      <c r="N409" s="266"/>
      <c r="O409" s="266"/>
      <c r="P409" s="266"/>
      <c r="Q409" s="266"/>
      <c r="R409" s="266"/>
      <c r="S409" s="266"/>
      <c r="T409" s="26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8" t="s">
        <v>183</v>
      </c>
      <c r="AU409" s="268" t="s">
        <v>84</v>
      </c>
      <c r="AV409" s="14" t="s">
        <v>84</v>
      </c>
      <c r="AW409" s="14" t="s">
        <v>32</v>
      </c>
      <c r="AX409" s="14" t="s">
        <v>74</v>
      </c>
      <c r="AY409" s="268" t="s">
        <v>139</v>
      </c>
    </row>
    <row r="410" s="15" customFormat="1">
      <c r="A410" s="15"/>
      <c r="B410" s="269"/>
      <c r="C410" s="270"/>
      <c r="D410" s="249" t="s">
        <v>183</v>
      </c>
      <c r="E410" s="271" t="s">
        <v>1</v>
      </c>
      <c r="F410" s="272" t="s">
        <v>189</v>
      </c>
      <c r="G410" s="270"/>
      <c r="H410" s="273">
        <v>72.018749999999997</v>
      </c>
      <c r="I410" s="274"/>
      <c r="J410" s="270"/>
      <c r="K410" s="270"/>
      <c r="L410" s="275"/>
      <c r="M410" s="276"/>
      <c r="N410" s="277"/>
      <c r="O410" s="277"/>
      <c r="P410" s="277"/>
      <c r="Q410" s="277"/>
      <c r="R410" s="277"/>
      <c r="S410" s="277"/>
      <c r="T410" s="278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9" t="s">
        <v>183</v>
      </c>
      <c r="AU410" s="279" t="s">
        <v>84</v>
      </c>
      <c r="AV410" s="15" t="s">
        <v>146</v>
      </c>
      <c r="AW410" s="15" t="s">
        <v>32</v>
      </c>
      <c r="AX410" s="15" t="s">
        <v>82</v>
      </c>
      <c r="AY410" s="279" t="s">
        <v>139</v>
      </c>
    </row>
    <row r="411" s="2" customFormat="1" ht="24.15" customHeight="1">
      <c r="A411" s="39"/>
      <c r="B411" s="40"/>
      <c r="C411" s="228" t="s">
        <v>335</v>
      </c>
      <c r="D411" s="228" t="s">
        <v>142</v>
      </c>
      <c r="E411" s="229" t="s">
        <v>509</v>
      </c>
      <c r="F411" s="230" t="s">
        <v>510</v>
      </c>
      <c r="G411" s="231" t="s">
        <v>263</v>
      </c>
      <c r="H411" s="232">
        <v>72.019000000000005</v>
      </c>
      <c r="I411" s="233"/>
      <c r="J411" s="234">
        <f>ROUND(I411*H411,1)</f>
        <v>0</v>
      </c>
      <c r="K411" s="235"/>
      <c r="L411" s="45"/>
      <c r="M411" s="236" t="s">
        <v>1</v>
      </c>
      <c r="N411" s="237" t="s">
        <v>39</v>
      </c>
      <c r="O411" s="92"/>
      <c r="P411" s="238">
        <f>O411*H411</f>
        <v>0</v>
      </c>
      <c r="Q411" s="238">
        <v>0</v>
      </c>
      <c r="R411" s="238">
        <f>Q411*H411</f>
        <v>0</v>
      </c>
      <c r="S411" s="238">
        <v>0</v>
      </c>
      <c r="T411" s="23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0" t="s">
        <v>146</v>
      </c>
      <c r="AT411" s="240" t="s">
        <v>142</v>
      </c>
      <c r="AU411" s="240" t="s">
        <v>84</v>
      </c>
      <c r="AY411" s="18" t="s">
        <v>139</v>
      </c>
      <c r="BE411" s="241">
        <f>IF(N411="základní",J411,0)</f>
        <v>0</v>
      </c>
      <c r="BF411" s="241">
        <f>IF(N411="snížená",J411,0)</f>
        <v>0</v>
      </c>
      <c r="BG411" s="241">
        <f>IF(N411="zákl. přenesená",J411,0)</f>
        <v>0</v>
      </c>
      <c r="BH411" s="241">
        <f>IF(N411="sníž. přenesená",J411,0)</f>
        <v>0</v>
      </c>
      <c r="BI411" s="241">
        <f>IF(N411="nulová",J411,0)</f>
        <v>0</v>
      </c>
      <c r="BJ411" s="18" t="s">
        <v>82</v>
      </c>
      <c r="BK411" s="241">
        <f>ROUND(I411*H411,1)</f>
        <v>0</v>
      </c>
      <c r="BL411" s="18" t="s">
        <v>146</v>
      </c>
      <c r="BM411" s="240" t="s">
        <v>511</v>
      </c>
    </row>
    <row r="412" s="2" customFormat="1" ht="14.4" customHeight="1">
      <c r="A412" s="39"/>
      <c r="B412" s="40"/>
      <c r="C412" s="228" t="s">
        <v>512</v>
      </c>
      <c r="D412" s="228" t="s">
        <v>142</v>
      </c>
      <c r="E412" s="229" t="s">
        <v>513</v>
      </c>
      <c r="F412" s="230" t="s">
        <v>514</v>
      </c>
      <c r="G412" s="231" t="s">
        <v>280</v>
      </c>
      <c r="H412" s="232">
        <v>0.80500000000000005</v>
      </c>
      <c r="I412" s="233"/>
      <c r="J412" s="234">
        <f>ROUND(I412*H412,1)</f>
        <v>0</v>
      </c>
      <c r="K412" s="235"/>
      <c r="L412" s="45"/>
      <c r="M412" s="236" t="s">
        <v>1</v>
      </c>
      <c r="N412" s="237" t="s">
        <v>39</v>
      </c>
      <c r="O412" s="92"/>
      <c r="P412" s="238">
        <f>O412*H412</f>
        <v>0</v>
      </c>
      <c r="Q412" s="238">
        <v>0</v>
      </c>
      <c r="R412" s="238">
        <f>Q412*H412</f>
        <v>0</v>
      </c>
      <c r="S412" s="238">
        <v>0</v>
      </c>
      <c r="T412" s="23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0" t="s">
        <v>146</v>
      </c>
      <c r="AT412" s="240" t="s">
        <v>142</v>
      </c>
      <c r="AU412" s="240" t="s">
        <v>84</v>
      </c>
      <c r="AY412" s="18" t="s">
        <v>139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8" t="s">
        <v>82</v>
      </c>
      <c r="BK412" s="241">
        <f>ROUND(I412*H412,1)</f>
        <v>0</v>
      </c>
      <c r="BL412" s="18" t="s">
        <v>146</v>
      </c>
      <c r="BM412" s="240" t="s">
        <v>515</v>
      </c>
    </row>
    <row r="413" s="13" customFormat="1">
      <c r="A413" s="13"/>
      <c r="B413" s="247"/>
      <c r="C413" s="248"/>
      <c r="D413" s="249" t="s">
        <v>183</v>
      </c>
      <c r="E413" s="250" t="s">
        <v>1</v>
      </c>
      <c r="F413" s="251" t="s">
        <v>516</v>
      </c>
      <c r="G413" s="248"/>
      <c r="H413" s="250" t="s">
        <v>1</v>
      </c>
      <c r="I413" s="252"/>
      <c r="J413" s="248"/>
      <c r="K413" s="248"/>
      <c r="L413" s="253"/>
      <c r="M413" s="254"/>
      <c r="N413" s="255"/>
      <c r="O413" s="255"/>
      <c r="P413" s="255"/>
      <c r="Q413" s="255"/>
      <c r="R413" s="255"/>
      <c r="S413" s="255"/>
      <c r="T413" s="25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7" t="s">
        <v>183</v>
      </c>
      <c r="AU413" s="257" t="s">
        <v>84</v>
      </c>
      <c r="AV413" s="13" t="s">
        <v>82</v>
      </c>
      <c r="AW413" s="13" t="s">
        <v>32</v>
      </c>
      <c r="AX413" s="13" t="s">
        <v>74</v>
      </c>
      <c r="AY413" s="257" t="s">
        <v>139</v>
      </c>
    </row>
    <row r="414" s="13" customFormat="1">
      <c r="A414" s="13"/>
      <c r="B414" s="247"/>
      <c r="C414" s="248"/>
      <c r="D414" s="249" t="s">
        <v>183</v>
      </c>
      <c r="E414" s="250" t="s">
        <v>1</v>
      </c>
      <c r="F414" s="251" t="s">
        <v>517</v>
      </c>
      <c r="G414" s="248"/>
      <c r="H414" s="250" t="s">
        <v>1</v>
      </c>
      <c r="I414" s="252"/>
      <c r="J414" s="248"/>
      <c r="K414" s="248"/>
      <c r="L414" s="253"/>
      <c r="M414" s="254"/>
      <c r="N414" s="255"/>
      <c r="O414" s="255"/>
      <c r="P414" s="255"/>
      <c r="Q414" s="255"/>
      <c r="R414" s="255"/>
      <c r="S414" s="255"/>
      <c r="T414" s="25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7" t="s">
        <v>183</v>
      </c>
      <c r="AU414" s="257" t="s">
        <v>84</v>
      </c>
      <c r="AV414" s="13" t="s">
        <v>82</v>
      </c>
      <c r="AW414" s="13" t="s">
        <v>32</v>
      </c>
      <c r="AX414" s="13" t="s">
        <v>74</v>
      </c>
      <c r="AY414" s="257" t="s">
        <v>139</v>
      </c>
    </row>
    <row r="415" s="14" customFormat="1">
      <c r="A415" s="14"/>
      <c r="B415" s="258"/>
      <c r="C415" s="259"/>
      <c r="D415" s="249" t="s">
        <v>183</v>
      </c>
      <c r="E415" s="260" t="s">
        <v>1</v>
      </c>
      <c r="F415" s="261" t="s">
        <v>518</v>
      </c>
      <c r="G415" s="259"/>
      <c r="H415" s="262">
        <v>0.80486999999999997</v>
      </c>
      <c r="I415" s="263"/>
      <c r="J415" s="259"/>
      <c r="K415" s="259"/>
      <c r="L415" s="264"/>
      <c r="M415" s="265"/>
      <c r="N415" s="266"/>
      <c r="O415" s="266"/>
      <c r="P415" s="266"/>
      <c r="Q415" s="266"/>
      <c r="R415" s="266"/>
      <c r="S415" s="266"/>
      <c r="T415" s="26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8" t="s">
        <v>183</v>
      </c>
      <c r="AU415" s="268" t="s">
        <v>84</v>
      </c>
      <c r="AV415" s="14" t="s">
        <v>84</v>
      </c>
      <c r="AW415" s="14" t="s">
        <v>32</v>
      </c>
      <c r="AX415" s="14" t="s">
        <v>74</v>
      </c>
      <c r="AY415" s="268" t="s">
        <v>139</v>
      </c>
    </row>
    <row r="416" s="15" customFormat="1">
      <c r="A416" s="15"/>
      <c r="B416" s="269"/>
      <c r="C416" s="270"/>
      <c r="D416" s="249" t="s">
        <v>183</v>
      </c>
      <c r="E416" s="271" t="s">
        <v>1</v>
      </c>
      <c r="F416" s="272" t="s">
        <v>189</v>
      </c>
      <c r="G416" s="270"/>
      <c r="H416" s="273">
        <v>0.80486999999999997</v>
      </c>
      <c r="I416" s="274"/>
      <c r="J416" s="270"/>
      <c r="K416" s="270"/>
      <c r="L416" s="275"/>
      <c r="M416" s="276"/>
      <c r="N416" s="277"/>
      <c r="O416" s="277"/>
      <c r="P416" s="277"/>
      <c r="Q416" s="277"/>
      <c r="R416" s="277"/>
      <c r="S416" s="277"/>
      <c r="T416" s="278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9" t="s">
        <v>183</v>
      </c>
      <c r="AU416" s="279" t="s">
        <v>84</v>
      </c>
      <c r="AV416" s="15" t="s">
        <v>146</v>
      </c>
      <c r="AW416" s="15" t="s">
        <v>32</v>
      </c>
      <c r="AX416" s="15" t="s">
        <v>82</v>
      </c>
      <c r="AY416" s="279" t="s">
        <v>139</v>
      </c>
    </row>
    <row r="417" s="2" customFormat="1" ht="14.4" customHeight="1">
      <c r="A417" s="39"/>
      <c r="B417" s="40"/>
      <c r="C417" s="228" t="s">
        <v>348</v>
      </c>
      <c r="D417" s="228" t="s">
        <v>142</v>
      </c>
      <c r="E417" s="229" t="s">
        <v>519</v>
      </c>
      <c r="F417" s="230" t="s">
        <v>520</v>
      </c>
      <c r="G417" s="231" t="s">
        <v>280</v>
      </c>
      <c r="H417" s="232">
        <v>0.19400000000000001</v>
      </c>
      <c r="I417" s="233"/>
      <c r="J417" s="234">
        <f>ROUND(I417*H417,1)</f>
        <v>0</v>
      </c>
      <c r="K417" s="235"/>
      <c r="L417" s="45"/>
      <c r="M417" s="236" t="s">
        <v>1</v>
      </c>
      <c r="N417" s="237" t="s">
        <v>39</v>
      </c>
      <c r="O417" s="92"/>
      <c r="P417" s="238">
        <f>O417*H417</f>
        <v>0</v>
      </c>
      <c r="Q417" s="238">
        <v>0</v>
      </c>
      <c r="R417" s="238">
        <f>Q417*H417</f>
        <v>0</v>
      </c>
      <c r="S417" s="238">
        <v>0</v>
      </c>
      <c r="T417" s="23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0" t="s">
        <v>146</v>
      </c>
      <c r="AT417" s="240" t="s">
        <v>142</v>
      </c>
      <c r="AU417" s="240" t="s">
        <v>84</v>
      </c>
      <c r="AY417" s="18" t="s">
        <v>139</v>
      </c>
      <c r="BE417" s="241">
        <f>IF(N417="základní",J417,0)</f>
        <v>0</v>
      </c>
      <c r="BF417" s="241">
        <f>IF(N417="snížená",J417,0)</f>
        <v>0</v>
      </c>
      <c r="BG417" s="241">
        <f>IF(N417="zákl. přenesená",J417,0)</f>
        <v>0</v>
      </c>
      <c r="BH417" s="241">
        <f>IF(N417="sníž. přenesená",J417,0)</f>
        <v>0</v>
      </c>
      <c r="BI417" s="241">
        <f>IF(N417="nulová",J417,0)</f>
        <v>0</v>
      </c>
      <c r="BJ417" s="18" t="s">
        <v>82</v>
      </c>
      <c r="BK417" s="241">
        <f>ROUND(I417*H417,1)</f>
        <v>0</v>
      </c>
      <c r="BL417" s="18" t="s">
        <v>146</v>
      </c>
      <c r="BM417" s="240" t="s">
        <v>521</v>
      </c>
    </row>
    <row r="418" s="13" customFormat="1">
      <c r="A418" s="13"/>
      <c r="B418" s="247"/>
      <c r="C418" s="248"/>
      <c r="D418" s="249" t="s">
        <v>183</v>
      </c>
      <c r="E418" s="250" t="s">
        <v>1</v>
      </c>
      <c r="F418" s="251" t="s">
        <v>516</v>
      </c>
      <c r="G418" s="248"/>
      <c r="H418" s="250" t="s">
        <v>1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7" t="s">
        <v>183</v>
      </c>
      <c r="AU418" s="257" t="s">
        <v>84</v>
      </c>
      <c r="AV418" s="13" t="s">
        <v>82</v>
      </c>
      <c r="AW418" s="13" t="s">
        <v>32</v>
      </c>
      <c r="AX418" s="13" t="s">
        <v>74</v>
      </c>
      <c r="AY418" s="257" t="s">
        <v>139</v>
      </c>
    </row>
    <row r="419" s="13" customFormat="1">
      <c r="A419" s="13"/>
      <c r="B419" s="247"/>
      <c r="C419" s="248"/>
      <c r="D419" s="249" t="s">
        <v>183</v>
      </c>
      <c r="E419" s="250" t="s">
        <v>1</v>
      </c>
      <c r="F419" s="251" t="s">
        <v>522</v>
      </c>
      <c r="G419" s="248"/>
      <c r="H419" s="250" t="s">
        <v>1</v>
      </c>
      <c r="I419" s="252"/>
      <c r="J419" s="248"/>
      <c r="K419" s="248"/>
      <c r="L419" s="253"/>
      <c r="M419" s="254"/>
      <c r="N419" s="255"/>
      <c r="O419" s="255"/>
      <c r="P419" s="255"/>
      <c r="Q419" s="255"/>
      <c r="R419" s="255"/>
      <c r="S419" s="255"/>
      <c r="T419" s="25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7" t="s">
        <v>183</v>
      </c>
      <c r="AU419" s="257" t="s">
        <v>84</v>
      </c>
      <c r="AV419" s="13" t="s">
        <v>82</v>
      </c>
      <c r="AW419" s="13" t="s">
        <v>32</v>
      </c>
      <c r="AX419" s="13" t="s">
        <v>74</v>
      </c>
      <c r="AY419" s="257" t="s">
        <v>139</v>
      </c>
    </row>
    <row r="420" s="14" customFormat="1">
      <c r="A420" s="14"/>
      <c r="B420" s="258"/>
      <c r="C420" s="259"/>
      <c r="D420" s="249" t="s">
        <v>183</v>
      </c>
      <c r="E420" s="260" t="s">
        <v>1</v>
      </c>
      <c r="F420" s="261" t="s">
        <v>523</v>
      </c>
      <c r="G420" s="259"/>
      <c r="H420" s="262">
        <v>0.19439999999999999</v>
      </c>
      <c r="I420" s="263"/>
      <c r="J420" s="259"/>
      <c r="K420" s="259"/>
      <c r="L420" s="264"/>
      <c r="M420" s="265"/>
      <c r="N420" s="266"/>
      <c r="O420" s="266"/>
      <c r="P420" s="266"/>
      <c r="Q420" s="266"/>
      <c r="R420" s="266"/>
      <c r="S420" s="266"/>
      <c r="T420" s="26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8" t="s">
        <v>183</v>
      </c>
      <c r="AU420" s="268" t="s">
        <v>84</v>
      </c>
      <c r="AV420" s="14" t="s">
        <v>84</v>
      </c>
      <c r="AW420" s="14" t="s">
        <v>32</v>
      </c>
      <c r="AX420" s="14" t="s">
        <v>74</v>
      </c>
      <c r="AY420" s="268" t="s">
        <v>139</v>
      </c>
    </row>
    <row r="421" s="15" customFormat="1">
      <c r="A421" s="15"/>
      <c r="B421" s="269"/>
      <c r="C421" s="270"/>
      <c r="D421" s="249" t="s">
        <v>183</v>
      </c>
      <c r="E421" s="271" t="s">
        <v>1</v>
      </c>
      <c r="F421" s="272" t="s">
        <v>189</v>
      </c>
      <c r="G421" s="270"/>
      <c r="H421" s="273">
        <v>0.19439999999999999</v>
      </c>
      <c r="I421" s="274"/>
      <c r="J421" s="270"/>
      <c r="K421" s="270"/>
      <c r="L421" s="275"/>
      <c r="M421" s="276"/>
      <c r="N421" s="277"/>
      <c r="O421" s="277"/>
      <c r="P421" s="277"/>
      <c r="Q421" s="277"/>
      <c r="R421" s="277"/>
      <c r="S421" s="277"/>
      <c r="T421" s="278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79" t="s">
        <v>183</v>
      </c>
      <c r="AU421" s="279" t="s">
        <v>84</v>
      </c>
      <c r="AV421" s="15" t="s">
        <v>146</v>
      </c>
      <c r="AW421" s="15" t="s">
        <v>32</v>
      </c>
      <c r="AX421" s="15" t="s">
        <v>82</v>
      </c>
      <c r="AY421" s="279" t="s">
        <v>139</v>
      </c>
    </row>
    <row r="422" s="2" customFormat="1" ht="14.4" customHeight="1">
      <c r="A422" s="39"/>
      <c r="B422" s="40"/>
      <c r="C422" s="228" t="s">
        <v>524</v>
      </c>
      <c r="D422" s="228" t="s">
        <v>142</v>
      </c>
      <c r="E422" s="229" t="s">
        <v>525</v>
      </c>
      <c r="F422" s="230" t="s">
        <v>526</v>
      </c>
      <c r="G422" s="231" t="s">
        <v>181</v>
      </c>
      <c r="H422" s="232">
        <v>4.5640000000000001</v>
      </c>
      <c r="I422" s="233"/>
      <c r="J422" s="234">
        <f>ROUND(I422*H422,1)</f>
        <v>0</v>
      </c>
      <c r="K422" s="235"/>
      <c r="L422" s="45"/>
      <c r="M422" s="236" t="s">
        <v>1</v>
      </c>
      <c r="N422" s="237" t="s">
        <v>39</v>
      </c>
      <c r="O422" s="92"/>
      <c r="P422" s="238">
        <f>O422*H422</f>
        <v>0</v>
      </c>
      <c r="Q422" s="238">
        <v>0</v>
      </c>
      <c r="R422" s="238">
        <f>Q422*H422</f>
        <v>0</v>
      </c>
      <c r="S422" s="238">
        <v>0</v>
      </c>
      <c r="T422" s="23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0" t="s">
        <v>146</v>
      </c>
      <c r="AT422" s="240" t="s">
        <v>142</v>
      </c>
      <c r="AU422" s="240" t="s">
        <v>84</v>
      </c>
      <c r="AY422" s="18" t="s">
        <v>139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8" t="s">
        <v>82</v>
      </c>
      <c r="BK422" s="241">
        <f>ROUND(I422*H422,1)</f>
        <v>0</v>
      </c>
      <c r="BL422" s="18" t="s">
        <v>146</v>
      </c>
      <c r="BM422" s="240" t="s">
        <v>527</v>
      </c>
    </row>
    <row r="423" s="13" customFormat="1">
      <c r="A423" s="13"/>
      <c r="B423" s="247"/>
      <c r="C423" s="248"/>
      <c r="D423" s="249" t="s">
        <v>183</v>
      </c>
      <c r="E423" s="250" t="s">
        <v>1</v>
      </c>
      <c r="F423" s="251" t="s">
        <v>528</v>
      </c>
      <c r="G423" s="248"/>
      <c r="H423" s="250" t="s">
        <v>1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7" t="s">
        <v>183</v>
      </c>
      <c r="AU423" s="257" t="s">
        <v>84</v>
      </c>
      <c r="AV423" s="13" t="s">
        <v>82</v>
      </c>
      <c r="AW423" s="13" t="s">
        <v>32</v>
      </c>
      <c r="AX423" s="13" t="s">
        <v>74</v>
      </c>
      <c r="AY423" s="257" t="s">
        <v>139</v>
      </c>
    </row>
    <row r="424" s="13" customFormat="1">
      <c r="A424" s="13"/>
      <c r="B424" s="247"/>
      <c r="C424" s="248"/>
      <c r="D424" s="249" t="s">
        <v>183</v>
      </c>
      <c r="E424" s="250" t="s">
        <v>1</v>
      </c>
      <c r="F424" s="251" t="s">
        <v>529</v>
      </c>
      <c r="G424" s="248"/>
      <c r="H424" s="250" t="s">
        <v>1</v>
      </c>
      <c r="I424" s="252"/>
      <c r="J424" s="248"/>
      <c r="K424" s="248"/>
      <c r="L424" s="253"/>
      <c r="M424" s="254"/>
      <c r="N424" s="255"/>
      <c r="O424" s="255"/>
      <c r="P424" s="255"/>
      <c r="Q424" s="255"/>
      <c r="R424" s="255"/>
      <c r="S424" s="255"/>
      <c r="T424" s="25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7" t="s">
        <v>183</v>
      </c>
      <c r="AU424" s="257" t="s">
        <v>84</v>
      </c>
      <c r="AV424" s="13" t="s">
        <v>82</v>
      </c>
      <c r="AW424" s="13" t="s">
        <v>32</v>
      </c>
      <c r="AX424" s="13" t="s">
        <v>74</v>
      </c>
      <c r="AY424" s="257" t="s">
        <v>139</v>
      </c>
    </row>
    <row r="425" s="14" customFormat="1">
      <c r="A425" s="14"/>
      <c r="B425" s="258"/>
      <c r="C425" s="259"/>
      <c r="D425" s="249" t="s">
        <v>183</v>
      </c>
      <c r="E425" s="260" t="s">
        <v>1</v>
      </c>
      <c r="F425" s="261" t="s">
        <v>530</v>
      </c>
      <c r="G425" s="259"/>
      <c r="H425" s="262">
        <v>2.0088249999999999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8" t="s">
        <v>183</v>
      </c>
      <c r="AU425" s="268" t="s">
        <v>84</v>
      </c>
      <c r="AV425" s="14" t="s">
        <v>84</v>
      </c>
      <c r="AW425" s="14" t="s">
        <v>32</v>
      </c>
      <c r="AX425" s="14" t="s">
        <v>74</v>
      </c>
      <c r="AY425" s="268" t="s">
        <v>139</v>
      </c>
    </row>
    <row r="426" s="13" customFormat="1">
      <c r="A426" s="13"/>
      <c r="B426" s="247"/>
      <c r="C426" s="248"/>
      <c r="D426" s="249" t="s">
        <v>183</v>
      </c>
      <c r="E426" s="250" t="s">
        <v>1</v>
      </c>
      <c r="F426" s="251" t="s">
        <v>531</v>
      </c>
      <c r="G426" s="248"/>
      <c r="H426" s="250" t="s">
        <v>1</v>
      </c>
      <c r="I426" s="252"/>
      <c r="J426" s="248"/>
      <c r="K426" s="248"/>
      <c r="L426" s="253"/>
      <c r="M426" s="254"/>
      <c r="N426" s="255"/>
      <c r="O426" s="255"/>
      <c r="P426" s="255"/>
      <c r="Q426" s="255"/>
      <c r="R426" s="255"/>
      <c r="S426" s="255"/>
      <c r="T426" s="25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7" t="s">
        <v>183</v>
      </c>
      <c r="AU426" s="257" t="s">
        <v>84</v>
      </c>
      <c r="AV426" s="13" t="s">
        <v>82</v>
      </c>
      <c r="AW426" s="13" t="s">
        <v>32</v>
      </c>
      <c r="AX426" s="13" t="s">
        <v>74</v>
      </c>
      <c r="AY426" s="257" t="s">
        <v>139</v>
      </c>
    </row>
    <row r="427" s="14" customFormat="1">
      <c r="A427" s="14"/>
      <c r="B427" s="258"/>
      <c r="C427" s="259"/>
      <c r="D427" s="249" t="s">
        <v>183</v>
      </c>
      <c r="E427" s="260" t="s">
        <v>1</v>
      </c>
      <c r="F427" s="261" t="s">
        <v>532</v>
      </c>
      <c r="G427" s="259"/>
      <c r="H427" s="262">
        <v>-0.059150000000000001</v>
      </c>
      <c r="I427" s="263"/>
      <c r="J427" s="259"/>
      <c r="K427" s="259"/>
      <c r="L427" s="264"/>
      <c r="M427" s="265"/>
      <c r="N427" s="266"/>
      <c r="O427" s="266"/>
      <c r="P427" s="266"/>
      <c r="Q427" s="266"/>
      <c r="R427" s="266"/>
      <c r="S427" s="266"/>
      <c r="T427" s="26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8" t="s">
        <v>183</v>
      </c>
      <c r="AU427" s="268" t="s">
        <v>84</v>
      </c>
      <c r="AV427" s="14" t="s">
        <v>84</v>
      </c>
      <c r="AW427" s="14" t="s">
        <v>32</v>
      </c>
      <c r="AX427" s="14" t="s">
        <v>74</v>
      </c>
      <c r="AY427" s="268" t="s">
        <v>139</v>
      </c>
    </row>
    <row r="428" s="13" customFormat="1">
      <c r="A428" s="13"/>
      <c r="B428" s="247"/>
      <c r="C428" s="248"/>
      <c r="D428" s="249" t="s">
        <v>183</v>
      </c>
      <c r="E428" s="250" t="s">
        <v>1</v>
      </c>
      <c r="F428" s="251" t="s">
        <v>533</v>
      </c>
      <c r="G428" s="248"/>
      <c r="H428" s="250" t="s">
        <v>1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7" t="s">
        <v>183</v>
      </c>
      <c r="AU428" s="257" t="s">
        <v>84</v>
      </c>
      <c r="AV428" s="13" t="s">
        <v>82</v>
      </c>
      <c r="AW428" s="13" t="s">
        <v>32</v>
      </c>
      <c r="AX428" s="13" t="s">
        <v>74</v>
      </c>
      <c r="AY428" s="257" t="s">
        <v>139</v>
      </c>
    </row>
    <row r="429" s="14" customFormat="1">
      <c r="A429" s="14"/>
      <c r="B429" s="258"/>
      <c r="C429" s="259"/>
      <c r="D429" s="249" t="s">
        <v>183</v>
      </c>
      <c r="E429" s="260" t="s">
        <v>1</v>
      </c>
      <c r="F429" s="261" t="s">
        <v>534</v>
      </c>
      <c r="G429" s="259"/>
      <c r="H429" s="262">
        <v>-0.1729</v>
      </c>
      <c r="I429" s="263"/>
      <c r="J429" s="259"/>
      <c r="K429" s="259"/>
      <c r="L429" s="264"/>
      <c r="M429" s="265"/>
      <c r="N429" s="266"/>
      <c r="O429" s="266"/>
      <c r="P429" s="266"/>
      <c r="Q429" s="266"/>
      <c r="R429" s="266"/>
      <c r="S429" s="266"/>
      <c r="T429" s="26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8" t="s">
        <v>183</v>
      </c>
      <c r="AU429" s="268" t="s">
        <v>84</v>
      </c>
      <c r="AV429" s="14" t="s">
        <v>84</v>
      </c>
      <c r="AW429" s="14" t="s">
        <v>32</v>
      </c>
      <c r="AX429" s="14" t="s">
        <v>74</v>
      </c>
      <c r="AY429" s="268" t="s">
        <v>139</v>
      </c>
    </row>
    <row r="430" s="14" customFormat="1">
      <c r="A430" s="14"/>
      <c r="B430" s="258"/>
      <c r="C430" s="259"/>
      <c r="D430" s="249" t="s">
        <v>183</v>
      </c>
      <c r="E430" s="260" t="s">
        <v>1</v>
      </c>
      <c r="F430" s="261" t="s">
        <v>535</v>
      </c>
      <c r="G430" s="259"/>
      <c r="H430" s="262">
        <v>-0.24115</v>
      </c>
      <c r="I430" s="263"/>
      <c r="J430" s="259"/>
      <c r="K430" s="259"/>
      <c r="L430" s="264"/>
      <c r="M430" s="265"/>
      <c r="N430" s="266"/>
      <c r="O430" s="266"/>
      <c r="P430" s="266"/>
      <c r="Q430" s="266"/>
      <c r="R430" s="266"/>
      <c r="S430" s="266"/>
      <c r="T430" s="26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8" t="s">
        <v>183</v>
      </c>
      <c r="AU430" s="268" t="s">
        <v>84</v>
      </c>
      <c r="AV430" s="14" t="s">
        <v>84</v>
      </c>
      <c r="AW430" s="14" t="s">
        <v>32</v>
      </c>
      <c r="AX430" s="14" t="s">
        <v>74</v>
      </c>
      <c r="AY430" s="268" t="s">
        <v>139</v>
      </c>
    </row>
    <row r="431" s="14" customFormat="1">
      <c r="A431" s="14"/>
      <c r="B431" s="258"/>
      <c r="C431" s="259"/>
      <c r="D431" s="249" t="s">
        <v>183</v>
      </c>
      <c r="E431" s="260" t="s">
        <v>1</v>
      </c>
      <c r="F431" s="261" t="s">
        <v>536</v>
      </c>
      <c r="G431" s="259"/>
      <c r="H431" s="262">
        <v>-0.064837500000000006</v>
      </c>
      <c r="I431" s="263"/>
      <c r="J431" s="259"/>
      <c r="K431" s="259"/>
      <c r="L431" s="264"/>
      <c r="M431" s="265"/>
      <c r="N431" s="266"/>
      <c r="O431" s="266"/>
      <c r="P431" s="266"/>
      <c r="Q431" s="266"/>
      <c r="R431" s="266"/>
      <c r="S431" s="266"/>
      <c r="T431" s="26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8" t="s">
        <v>183</v>
      </c>
      <c r="AU431" s="268" t="s">
        <v>84</v>
      </c>
      <c r="AV431" s="14" t="s">
        <v>84</v>
      </c>
      <c r="AW431" s="14" t="s">
        <v>32</v>
      </c>
      <c r="AX431" s="14" t="s">
        <v>74</v>
      </c>
      <c r="AY431" s="268" t="s">
        <v>139</v>
      </c>
    </row>
    <row r="432" s="13" customFormat="1">
      <c r="A432" s="13"/>
      <c r="B432" s="247"/>
      <c r="C432" s="248"/>
      <c r="D432" s="249" t="s">
        <v>183</v>
      </c>
      <c r="E432" s="250" t="s">
        <v>1</v>
      </c>
      <c r="F432" s="251" t="s">
        <v>537</v>
      </c>
      <c r="G432" s="248"/>
      <c r="H432" s="250" t="s">
        <v>1</v>
      </c>
      <c r="I432" s="252"/>
      <c r="J432" s="248"/>
      <c r="K432" s="248"/>
      <c r="L432" s="253"/>
      <c r="M432" s="254"/>
      <c r="N432" s="255"/>
      <c r="O432" s="255"/>
      <c r="P432" s="255"/>
      <c r="Q432" s="255"/>
      <c r="R432" s="255"/>
      <c r="S432" s="255"/>
      <c r="T432" s="25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7" t="s">
        <v>183</v>
      </c>
      <c r="AU432" s="257" t="s">
        <v>84</v>
      </c>
      <c r="AV432" s="13" t="s">
        <v>82</v>
      </c>
      <c r="AW432" s="13" t="s">
        <v>32</v>
      </c>
      <c r="AX432" s="13" t="s">
        <v>74</v>
      </c>
      <c r="AY432" s="257" t="s">
        <v>139</v>
      </c>
    </row>
    <row r="433" s="13" customFormat="1">
      <c r="A433" s="13"/>
      <c r="B433" s="247"/>
      <c r="C433" s="248"/>
      <c r="D433" s="249" t="s">
        <v>183</v>
      </c>
      <c r="E433" s="250" t="s">
        <v>1</v>
      </c>
      <c r="F433" s="251" t="s">
        <v>538</v>
      </c>
      <c r="G433" s="248"/>
      <c r="H433" s="250" t="s">
        <v>1</v>
      </c>
      <c r="I433" s="252"/>
      <c r="J433" s="248"/>
      <c r="K433" s="248"/>
      <c r="L433" s="253"/>
      <c r="M433" s="254"/>
      <c r="N433" s="255"/>
      <c r="O433" s="255"/>
      <c r="P433" s="255"/>
      <c r="Q433" s="255"/>
      <c r="R433" s="255"/>
      <c r="S433" s="255"/>
      <c r="T433" s="25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7" t="s">
        <v>183</v>
      </c>
      <c r="AU433" s="257" t="s">
        <v>84</v>
      </c>
      <c r="AV433" s="13" t="s">
        <v>82</v>
      </c>
      <c r="AW433" s="13" t="s">
        <v>32</v>
      </c>
      <c r="AX433" s="13" t="s">
        <v>74</v>
      </c>
      <c r="AY433" s="257" t="s">
        <v>139</v>
      </c>
    </row>
    <row r="434" s="14" customFormat="1">
      <c r="A434" s="14"/>
      <c r="B434" s="258"/>
      <c r="C434" s="259"/>
      <c r="D434" s="249" t="s">
        <v>183</v>
      </c>
      <c r="E434" s="260" t="s">
        <v>1</v>
      </c>
      <c r="F434" s="261" t="s">
        <v>539</v>
      </c>
      <c r="G434" s="259"/>
      <c r="H434" s="262">
        <v>1.163225</v>
      </c>
      <c r="I434" s="263"/>
      <c r="J434" s="259"/>
      <c r="K434" s="259"/>
      <c r="L434" s="264"/>
      <c r="M434" s="265"/>
      <c r="N434" s="266"/>
      <c r="O434" s="266"/>
      <c r="P434" s="266"/>
      <c r="Q434" s="266"/>
      <c r="R434" s="266"/>
      <c r="S434" s="266"/>
      <c r="T434" s="26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8" t="s">
        <v>183</v>
      </c>
      <c r="AU434" s="268" t="s">
        <v>84</v>
      </c>
      <c r="AV434" s="14" t="s">
        <v>84</v>
      </c>
      <c r="AW434" s="14" t="s">
        <v>32</v>
      </c>
      <c r="AX434" s="14" t="s">
        <v>74</v>
      </c>
      <c r="AY434" s="268" t="s">
        <v>139</v>
      </c>
    </row>
    <row r="435" s="13" customFormat="1">
      <c r="A435" s="13"/>
      <c r="B435" s="247"/>
      <c r="C435" s="248"/>
      <c r="D435" s="249" t="s">
        <v>183</v>
      </c>
      <c r="E435" s="250" t="s">
        <v>1</v>
      </c>
      <c r="F435" s="251" t="s">
        <v>540</v>
      </c>
      <c r="G435" s="248"/>
      <c r="H435" s="250" t="s">
        <v>1</v>
      </c>
      <c r="I435" s="252"/>
      <c r="J435" s="248"/>
      <c r="K435" s="248"/>
      <c r="L435" s="253"/>
      <c r="M435" s="254"/>
      <c r="N435" s="255"/>
      <c r="O435" s="255"/>
      <c r="P435" s="255"/>
      <c r="Q435" s="255"/>
      <c r="R435" s="255"/>
      <c r="S435" s="255"/>
      <c r="T435" s="25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7" t="s">
        <v>183</v>
      </c>
      <c r="AU435" s="257" t="s">
        <v>84</v>
      </c>
      <c r="AV435" s="13" t="s">
        <v>82</v>
      </c>
      <c r="AW435" s="13" t="s">
        <v>32</v>
      </c>
      <c r="AX435" s="13" t="s">
        <v>74</v>
      </c>
      <c r="AY435" s="257" t="s">
        <v>139</v>
      </c>
    </row>
    <row r="436" s="14" customFormat="1">
      <c r="A436" s="14"/>
      <c r="B436" s="258"/>
      <c r="C436" s="259"/>
      <c r="D436" s="249" t="s">
        <v>183</v>
      </c>
      <c r="E436" s="260" t="s">
        <v>1</v>
      </c>
      <c r="F436" s="261" t="s">
        <v>541</v>
      </c>
      <c r="G436" s="259"/>
      <c r="H436" s="262">
        <v>0.64154999999999995</v>
      </c>
      <c r="I436" s="263"/>
      <c r="J436" s="259"/>
      <c r="K436" s="259"/>
      <c r="L436" s="264"/>
      <c r="M436" s="265"/>
      <c r="N436" s="266"/>
      <c r="O436" s="266"/>
      <c r="P436" s="266"/>
      <c r="Q436" s="266"/>
      <c r="R436" s="266"/>
      <c r="S436" s="266"/>
      <c r="T436" s="26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8" t="s">
        <v>183</v>
      </c>
      <c r="AU436" s="268" t="s">
        <v>84</v>
      </c>
      <c r="AV436" s="14" t="s">
        <v>84</v>
      </c>
      <c r="AW436" s="14" t="s">
        <v>32</v>
      </c>
      <c r="AX436" s="14" t="s">
        <v>74</v>
      </c>
      <c r="AY436" s="268" t="s">
        <v>139</v>
      </c>
    </row>
    <row r="437" s="13" customFormat="1">
      <c r="A437" s="13"/>
      <c r="B437" s="247"/>
      <c r="C437" s="248"/>
      <c r="D437" s="249" t="s">
        <v>183</v>
      </c>
      <c r="E437" s="250" t="s">
        <v>1</v>
      </c>
      <c r="F437" s="251" t="s">
        <v>542</v>
      </c>
      <c r="G437" s="248"/>
      <c r="H437" s="250" t="s">
        <v>1</v>
      </c>
      <c r="I437" s="252"/>
      <c r="J437" s="248"/>
      <c r="K437" s="248"/>
      <c r="L437" s="253"/>
      <c r="M437" s="254"/>
      <c r="N437" s="255"/>
      <c r="O437" s="255"/>
      <c r="P437" s="255"/>
      <c r="Q437" s="255"/>
      <c r="R437" s="255"/>
      <c r="S437" s="255"/>
      <c r="T437" s="25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7" t="s">
        <v>183</v>
      </c>
      <c r="AU437" s="257" t="s">
        <v>84</v>
      </c>
      <c r="AV437" s="13" t="s">
        <v>82</v>
      </c>
      <c r="AW437" s="13" t="s">
        <v>32</v>
      </c>
      <c r="AX437" s="13" t="s">
        <v>74</v>
      </c>
      <c r="AY437" s="257" t="s">
        <v>139</v>
      </c>
    </row>
    <row r="438" s="14" customFormat="1">
      <c r="A438" s="14"/>
      <c r="B438" s="258"/>
      <c r="C438" s="259"/>
      <c r="D438" s="249" t="s">
        <v>183</v>
      </c>
      <c r="E438" s="260" t="s">
        <v>1</v>
      </c>
      <c r="F438" s="261" t="s">
        <v>543</v>
      </c>
      <c r="G438" s="259"/>
      <c r="H438" s="262">
        <v>0.48299999999999998</v>
      </c>
      <c r="I438" s="263"/>
      <c r="J438" s="259"/>
      <c r="K438" s="259"/>
      <c r="L438" s="264"/>
      <c r="M438" s="265"/>
      <c r="N438" s="266"/>
      <c r="O438" s="266"/>
      <c r="P438" s="266"/>
      <c r="Q438" s="266"/>
      <c r="R438" s="266"/>
      <c r="S438" s="266"/>
      <c r="T438" s="26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8" t="s">
        <v>183</v>
      </c>
      <c r="AU438" s="268" t="s">
        <v>84</v>
      </c>
      <c r="AV438" s="14" t="s">
        <v>84</v>
      </c>
      <c r="AW438" s="14" t="s">
        <v>32</v>
      </c>
      <c r="AX438" s="14" t="s">
        <v>74</v>
      </c>
      <c r="AY438" s="268" t="s">
        <v>139</v>
      </c>
    </row>
    <row r="439" s="13" customFormat="1">
      <c r="A439" s="13"/>
      <c r="B439" s="247"/>
      <c r="C439" s="248"/>
      <c r="D439" s="249" t="s">
        <v>183</v>
      </c>
      <c r="E439" s="250" t="s">
        <v>1</v>
      </c>
      <c r="F439" s="251" t="s">
        <v>234</v>
      </c>
      <c r="G439" s="248"/>
      <c r="H439" s="250" t="s">
        <v>1</v>
      </c>
      <c r="I439" s="252"/>
      <c r="J439" s="248"/>
      <c r="K439" s="248"/>
      <c r="L439" s="253"/>
      <c r="M439" s="254"/>
      <c r="N439" s="255"/>
      <c r="O439" s="255"/>
      <c r="P439" s="255"/>
      <c r="Q439" s="255"/>
      <c r="R439" s="255"/>
      <c r="S439" s="255"/>
      <c r="T439" s="25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7" t="s">
        <v>183</v>
      </c>
      <c r="AU439" s="257" t="s">
        <v>84</v>
      </c>
      <c r="AV439" s="13" t="s">
        <v>82</v>
      </c>
      <c r="AW439" s="13" t="s">
        <v>32</v>
      </c>
      <c r="AX439" s="13" t="s">
        <v>74</v>
      </c>
      <c r="AY439" s="257" t="s">
        <v>139</v>
      </c>
    </row>
    <row r="440" s="13" customFormat="1">
      <c r="A440" s="13"/>
      <c r="B440" s="247"/>
      <c r="C440" s="248"/>
      <c r="D440" s="249" t="s">
        <v>183</v>
      </c>
      <c r="E440" s="250" t="s">
        <v>1</v>
      </c>
      <c r="F440" s="251" t="s">
        <v>544</v>
      </c>
      <c r="G440" s="248"/>
      <c r="H440" s="250" t="s">
        <v>1</v>
      </c>
      <c r="I440" s="252"/>
      <c r="J440" s="248"/>
      <c r="K440" s="248"/>
      <c r="L440" s="253"/>
      <c r="M440" s="254"/>
      <c r="N440" s="255"/>
      <c r="O440" s="255"/>
      <c r="P440" s="255"/>
      <c r="Q440" s="255"/>
      <c r="R440" s="255"/>
      <c r="S440" s="255"/>
      <c r="T440" s="25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7" t="s">
        <v>183</v>
      </c>
      <c r="AU440" s="257" t="s">
        <v>84</v>
      </c>
      <c r="AV440" s="13" t="s">
        <v>82</v>
      </c>
      <c r="AW440" s="13" t="s">
        <v>32</v>
      </c>
      <c r="AX440" s="13" t="s">
        <v>74</v>
      </c>
      <c r="AY440" s="257" t="s">
        <v>139</v>
      </c>
    </row>
    <row r="441" s="14" customFormat="1">
      <c r="A441" s="14"/>
      <c r="B441" s="258"/>
      <c r="C441" s="259"/>
      <c r="D441" s="249" t="s">
        <v>183</v>
      </c>
      <c r="E441" s="260" t="s">
        <v>1</v>
      </c>
      <c r="F441" s="261" t="s">
        <v>545</v>
      </c>
      <c r="G441" s="259"/>
      <c r="H441" s="262">
        <v>0.80500000000000005</v>
      </c>
      <c r="I441" s="263"/>
      <c r="J441" s="259"/>
      <c r="K441" s="259"/>
      <c r="L441" s="264"/>
      <c r="M441" s="265"/>
      <c r="N441" s="266"/>
      <c r="O441" s="266"/>
      <c r="P441" s="266"/>
      <c r="Q441" s="266"/>
      <c r="R441" s="266"/>
      <c r="S441" s="266"/>
      <c r="T441" s="26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8" t="s">
        <v>183</v>
      </c>
      <c r="AU441" s="268" t="s">
        <v>84</v>
      </c>
      <c r="AV441" s="14" t="s">
        <v>84</v>
      </c>
      <c r="AW441" s="14" t="s">
        <v>32</v>
      </c>
      <c r="AX441" s="14" t="s">
        <v>74</v>
      </c>
      <c r="AY441" s="268" t="s">
        <v>139</v>
      </c>
    </row>
    <row r="442" s="15" customFormat="1">
      <c r="A442" s="15"/>
      <c r="B442" s="269"/>
      <c r="C442" s="270"/>
      <c r="D442" s="249" t="s">
        <v>183</v>
      </c>
      <c r="E442" s="271" t="s">
        <v>1</v>
      </c>
      <c r="F442" s="272" t="s">
        <v>189</v>
      </c>
      <c r="G442" s="270"/>
      <c r="H442" s="273">
        <v>4.5635624999999997</v>
      </c>
      <c r="I442" s="274"/>
      <c r="J442" s="270"/>
      <c r="K442" s="270"/>
      <c r="L442" s="275"/>
      <c r="M442" s="276"/>
      <c r="N442" s="277"/>
      <c r="O442" s="277"/>
      <c r="P442" s="277"/>
      <c r="Q442" s="277"/>
      <c r="R442" s="277"/>
      <c r="S442" s="277"/>
      <c r="T442" s="278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9" t="s">
        <v>183</v>
      </c>
      <c r="AU442" s="279" t="s">
        <v>84</v>
      </c>
      <c r="AV442" s="15" t="s">
        <v>146</v>
      </c>
      <c r="AW442" s="15" t="s">
        <v>32</v>
      </c>
      <c r="AX442" s="15" t="s">
        <v>82</v>
      </c>
      <c r="AY442" s="279" t="s">
        <v>139</v>
      </c>
    </row>
    <row r="443" s="2" customFormat="1" ht="14.4" customHeight="1">
      <c r="A443" s="39"/>
      <c r="B443" s="40"/>
      <c r="C443" s="228" t="s">
        <v>352</v>
      </c>
      <c r="D443" s="228" t="s">
        <v>142</v>
      </c>
      <c r="E443" s="229" t="s">
        <v>546</v>
      </c>
      <c r="F443" s="230" t="s">
        <v>547</v>
      </c>
      <c r="G443" s="231" t="s">
        <v>263</v>
      </c>
      <c r="H443" s="232">
        <v>29.010999999999999</v>
      </c>
      <c r="I443" s="233"/>
      <c r="J443" s="234">
        <f>ROUND(I443*H443,1)</f>
        <v>0</v>
      </c>
      <c r="K443" s="235"/>
      <c r="L443" s="45"/>
      <c r="M443" s="236" t="s">
        <v>1</v>
      </c>
      <c r="N443" s="237" t="s">
        <v>39</v>
      </c>
      <c r="O443" s="92"/>
      <c r="P443" s="238">
        <f>O443*H443</f>
        <v>0</v>
      </c>
      <c r="Q443" s="238">
        <v>0</v>
      </c>
      <c r="R443" s="238">
        <f>Q443*H443</f>
        <v>0</v>
      </c>
      <c r="S443" s="238">
        <v>0</v>
      </c>
      <c r="T443" s="23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0" t="s">
        <v>146</v>
      </c>
      <c r="AT443" s="240" t="s">
        <v>142</v>
      </c>
      <c r="AU443" s="240" t="s">
        <v>84</v>
      </c>
      <c r="AY443" s="18" t="s">
        <v>139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8" t="s">
        <v>82</v>
      </c>
      <c r="BK443" s="241">
        <f>ROUND(I443*H443,1)</f>
        <v>0</v>
      </c>
      <c r="BL443" s="18" t="s">
        <v>146</v>
      </c>
      <c r="BM443" s="240" t="s">
        <v>548</v>
      </c>
    </row>
    <row r="444" s="2" customFormat="1" ht="14.4" customHeight="1">
      <c r="A444" s="39"/>
      <c r="B444" s="40"/>
      <c r="C444" s="228" t="s">
        <v>549</v>
      </c>
      <c r="D444" s="228" t="s">
        <v>142</v>
      </c>
      <c r="E444" s="229" t="s">
        <v>550</v>
      </c>
      <c r="F444" s="230" t="s">
        <v>551</v>
      </c>
      <c r="G444" s="231" t="s">
        <v>263</v>
      </c>
      <c r="H444" s="232">
        <v>29.010999999999999</v>
      </c>
      <c r="I444" s="233"/>
      <c r="J444" s="234">
        <f>ROUND(I444*H444,1)</f>
        <v>0</v>
      </c>
      <c r="K444" s="235"/>
      <c r="L444" s="45"/>
      <c r="M444" s="236" t="s">
        <v>1</v>
      </c>
      <c r="N444" s="237" t="s">
        <v>39</v>
      </c>
      <c r="O444" s="92"/>
      <c r="P444" s="238">
        <f>O444*H444</f>
        <v>0</v>
      </c>
      <c r="Q444" s="238">
        <v>0</v>
      </c>
      <c r="R444" s="238">
        <f>Q444*H444</f>
        <v>0</v>
      </c>
      <c r="S444" s="238">
        <v>0</v>
      </c>
      <c r="T444" s="23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0" t="s">
        <v>146</v>
      </c>
      <c r="AT444" s="240" t="s">
        <v>142</v>
      </c>
      <c r="AU444" s="240" t="s">
        <v>84</v>
      </c>
      <c r="AY444" s="18" t="s">
        <v>139</v>
      </c>
      <c r="BE444" s="241">
        <f>IF(N444="základní",J444,0)</f>
        <v>0</v>
      </c>
      <c r="BF444" s="241">
        <f>IF(N444="snížená",J444,0)</f>
        <v>0</v>
      </c>
      <c r="BG444" s="241">
        <f>IF(N444="zákl. přenesená",J444,0)</f>
        <v>0</v>
      </c>
      <c r="BH444" s="241">
        <f>IF(N444="sníž. přenesená",J444,0)</f>
        <v>0</v>
      </c>
      <c r="BI444" s="241">
        <f>IF(N444="nulová",J444,0)</f>
        <v>0</v>
      </c>
      <c r="BJ444" s="18" t="s">
        <v>82</v>
      </c>
      <c r="BK444" s="241">
        <f>ROUND(I444*H444,1)</f>
        <v>0</v>
      </c>
      <c r="BL444" s="18" t="s">
        <v>146</v>
      </c>
      <c r="BM444" s="240" t="s">
        <v>552</v>
      </c>
    </row>
    <row r="445" s="2" customFormat="1" ht="24.15" customHeight="1">
      <c r="A445" s="39"/>
      <c r="B445" s="40"/>
      <c r="C445" s="228" t="s">
        <v>358</v>
      </c>
      <c r="D445" s="228" t="s">
        <v>142</v>
      </c>
      <c r="E445" s="229" t="s">
        <v>553</v>
      </c>
      <c r="F445" s="230" t="s">
        <v>554</v>
      </c>
      <c r="G445" s="231" t="s">
        <v>280</v>
      </c>
      <c r="H445" s="232">
        <v>0.57499999999999996</v>
      </c>
      <c r="I445" s="233"/>
      <c r="J445" s="234">
        <f>ROUND(I445*H445,1)</f>
        <v>0</v>
      </c>
      <c r="K445" s="235"/>
      <c r="L445" s="45"/>
      <c r="M445" s="236" t="s">
        <v>1</v>
      </c>
      <c r="N445" s="237" t="s">
        <v>39</v>
      </c>
      <c r="O445" s="92"/>
      <c r="P445" s="238">
        <f>O445*H445</f>
        <v>0</v>
      </c>
      <c r="Q445" s="238">
        <v>0</v>
      </c>
      <c r="R445" s="238">
        <f>Q445*H445</f>
        <v>0</v>
      </c>
      <c r="S445" s="238">
        <v>0</v>
      </c>
      <c r="T445" s="23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0" t="s">
        <v>146</v>
      </c>
      <c r="AT445" s="240" t="s">
        <v>142</v>
      </c>
      <c r="AU445" s="240" t="s">
        <v>84</v>
      </c>
      <c r="AY445" s="18" t="s">
        <v>139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8" t="s">
        <v>82</v>
      </c>
      <c r="BK445" s="241">
        <f>ROUND(I445*H445,1)</f>
        <v>0</v>
      </c>
      <c r="BL445" s="18" t="s">
        <v>146</v>
      </c>
      <c r="BM445" s="240" t="s">
        <v>555</v>
      </c>
    </row>
    <row r="446" s="13" customFormat="1">
      <c r="A446" s="13"/>
      <c r="B446" s="247"/>
      <c r="C446" s="248"/>
      <c r="D446" s="249" t="s">
        <v>183</v>
      </c>
      <c r="E446" s="250" t="s">
        <v>1</v>
      </c>
      <c r="F446" s="251" t="s">
        <v>556</v>
      </c>
      <c r="G446" s="248"/>
      <c r="H446" s="250" t="s">
        <v>1</v>
      </c>
      <c r="I446" s="252"/>
      <c r="J446" s="248"/>
      <c r="K446" s="248"/>
      <c r="L446" s="253"/>
      <c r="M446" s="254"/>
      <c r="N446" s="255"/>
      <c r="O446" s="255"/>
      <c r="P446" s="255"/>
      <c r="Q446" s="255"/>
      <c r="R446" s="255"/>
      <c r="S446" s="255"/>
      <c r="T446" s="25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7" t="s">
        <v>183</v>
      </c>
      <c r="AU446" s="257" t="s">
        <v>84</v>
      </c>
      <c r="AV446" s="13" t="s">
        <v>82</v>
      </c>
      <c r="AW446" s="13" t="s">
        <v>32</v>
      </c>
      <c r="AX446" s="13" t="s">
        <v>74</v>
      </c>
      <c r="AY446" s="257" t="s">
        <v>139</v>
      </c>
    </row>
    <row r="447" s="13" customFormat="1">
      <c r="A447" s="13"/>
      <c r="B447" s="247"/>
      <c r="C447" s="248"/>
      <c r="D447" s="249" t="s">
        <v>183</v>
      </c>
      <c r="E447" s="250" t="s">
        <v>1</v>
      </c>
      <c r="F447" s="251" t="s">
        <v>529</v>
      </c>
      <c r="G447" s="248"/>
      <c r="H447" s="250" t="s">
        <v>1</v>
      </c>
      <c r="I447" s="252"/>
      <c r="J447" s="248"/>
      <c r="K447" s="248"/>
      <c r="L447" s="253"/>
      <c r="M447" s="254"/>
      <c r="N447" s="255"/>
      <c r="O447" s="255"/>
      <c r="P447" s="255"/>
      <c r="Q447" s="255"/>
      <c r="R447" s="255"/>
      <c r="S447" s="255"/>
      <c r="T447" s="25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7" t="s">
        <v>183</v>
      </c>
      <c r="AU447" s="257" t="s">
        <v>84</v>
      </c>
      <c r="AV447" s="13" t="s">
        <v>82</v>
      </c>
      <c r="AW447" s="13" t="s">
        <v>32</v>
      </c>
      <c r="AX447" s="13" t="s">
        <v>74</v>
      </c>
      <c r="AY447" s="257" t="s">
        <v>139</v>
      </c>
    </row>
    <row r="448" s="14" customFormat="1">
      <c r="A448" s="14"/>
      <c r="B448" s="258"/>
      <c r="C448" s="259"/>
      <c r="D448" s="249" t="s">
        <v>183</v>
      </c>
      <c r="E448" s="260" t="s">
        <v>1</v>
      </c>
      <c r="F448" s="261" t="s">
        <v>557</v>
      </c>
      <c r="G448" s="259"/>
      <c r="H448" s="262">
        <v>0.045871349999999998</v>
      </c>
      <c r="I448" s="263"/>
      <c r="J448" s="259"/>
      <c r="K448" s="259"/>
      <c r="L448" s="264"/>
      <c r="M448" s="265"/>
      <c r="N448" s="266"/>
      <c r="O448" s="266"/>
      <c r="P448" s="266"/>
      <c r="Q448" s="266"/>
      <c r="R448" s="266"/>
      <c r="S448" s="266"/>
      <c r="T448" s="26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8" t="s">
        <v>183</v>
      </c>
      <c r="AU448" s="268" t="s">
        <v>84</v>
      </c>
      <c r="AV448" s="14" t="s">
        <v>84</v>
      </c>
      <c r="AW448" s="14" t="s">
        <v>32</v>
      </c>
      <c r="AX448" s="14" t="s">
        <v>74</v>
      </c>
      <c r="AY448" s="268" t="s">
        <v>139</v>
      </c>
    </row>
    <row r="449" s="14" customFormat="1">
      <c r="A449" s="14"/>
      <c r="B449" s="258"/>
      <c r="C449" s="259"/>
      <c r="D449" s="249" t="s">
        <v>183</v>
      </c>
      <c r="E449" s="260" t="s">
        <v>1</v>
      </c>
      <c r="F449" s="261" t="s">
        <v>558</v>
      </c>
      <c r="G449" s="259"/>
      <c r="H449" s="262">
        <v>0.12792528</v>
      </c>
      <c r="I449" s="263"/>
      <c r="J449" s="259"/>
      <c r="K449" s="259"/>
      <c r="L449" s="264"/>
      <c r="M449" s="265"/>
      <c r="N449" s="266"/>
      <c r="O449" s="266"/>
      <c r="P449" s="266"/>
      <c r="Q449" s="266"/>
      <c r="R449" s="266"/>
      <c r="S449" s="266"/>
      <c r="T449" s="26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8" t="s">
        <v>183</v>
      </c>
      <c r="AU449" s="268" t="s">
        <v>84</v>
      </c>
      <c r="AV449" s="14" t="s">
        <v>84</v>
      </c>
      <c r="AW449" s="14" t="s">
        <v>32</v>
      </c>
      <c r="AX449" s="14" t="s">
        <v>74</v>
      </c>
      <c r="AY449" s="268" t="s">
        <v>139</v>
      </c>
    </row>
    <row r="450" s="13" customFormat="1">
      <c r="A450" s="13"/>
      <c r="B450" s="247"/>
      <c r="C450" s="248"/>
      <c r="D450" s="249" t="s">
        <v>183</v>
      </c>
      <c r="E450" s="250" t="s">
        <v>1</v>
      </c>
      <c r="F450" s="251" t="s">
        <v>559</v>
      </c>
      <c r="G450" s="248"/>
      <c r="H450" s="250" t="s">
        <v>1</v>
      </c>
      <c r="I450" s="252"/>
      <c r="J450" s="248"/>
      <c r="K450" s="248"/>
      <c r="L450" s="253"/>
      <c r="M450" s="254"/>
      <c r="N450" s="255"/>
      <c r="O450" s="255"/>
      <c r="P450" s="255"/>
      <c r="Q450" s="255"/>
      <c r="R450" s="255"/>
      <c r="S450" s="255"/>
      <c r="T450" s="25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7" t="s">
        <v>183</v>
      </c>
      <c r="AU450" s="257" t="s">
        <v>84</v>
      </c>
      <c r="AV450" s="13" t="s">
        <v>82</v>
      </c>
      <c r="AW450" s="13" t="s">
        <v>32</v>
      </c>
      <c r="AX450" s="13" t="s">
        <v>74</v>
      </c>
      <c r="AY450" s="257" t="s">
        <v>139</v>
      </c>
    </row>
    <row r="451" s="14" customFormat="1">
      <c r="A451" s="14"/>
      <c r="B451" s="258"/>
      <c r="C451" s="259"/>
      <c r="D451" s="249" t="s">
        <v>183</v>
      </c>
      <c r="E451" s="260" t="s">
        <v>1</v>
      </c>
      <c r="F451" s="261" t="s">
        <v>560</v>
      </c>
      <c r="G451" s="259"/>
      <c r="H451" s="262">
        <v>0.031521</v>
      </c>
      <c r="I451" s="263"/>
      <c r="J451" s="259"/>
      <c r="K451" s="259"/>
      <c r="L451" s="264"/>
      <c r="M451" s="265"/>
      <c r="N451" s="266"/>
      <c r="O451" s="266"/>
      <c r="P451" s="266"/>
      <c r="Q451" s="266"/>
      <c r="R451" s="266"/>
      <c r="S451" s="266"/>
      <c r="T451" s="26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8" t="s">
        <v>183</v>
      </c>
      <c r="AU451" s="268" t="s">
        <v>84</v>
      </c>
      <c r="AV451" s="14" t="s">
        <v>84</v>
      </c>
      <c r="AW451" s="14" t="s">
        <v>32</v>
      </c>
      <c r="AX451" s="14" t="s">
        <v>74</v>
      </c>
      <c r="AY451" s="268" t="s">
        <v>139</v>
      </c>
    </row>
    <row r="452" s="14" customFormat="1">
      <c r="A452" s="14"/>
      <c r="B452" s="258"/>
      <c r="C452" s="259"/>
      <c r="D452" s="249" t="s">
        <v>183</v>
      </c>
      <c r="E452" s="260" t="s">
        <v>1</v>
      </c>
      <c r="F452" s="261" t="s">
        <v>561</v>
      </c>
      <c r="G452" s="259"/>
      <c r="H452" s="262">
        <v>0.048951000000000001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8" t="s">
        <v>183</v>
      </c>
      <c r="AU452" s="268" t="s">
        <v>84</v>
      </c>
      <c r="AV452" s="14" t="s">
        <v>84</v>
      </c>
      <c r="AW452" s="14" t="s">
        <v>32</v>
      </c>
      <c r="AX452" s="14" t="s">
        <v>74</v>
      </c>
      <c r="AY452" s="268" t="s">
        <v>139</v>
      </c>
    </row>
    <row r="453" s="13" customFormat="1">
      <c r="A453" s="13"/>
      <c r="B453" s="247"/>
      <c r="C453" s="248"/>
      <c r="D453" s="249" t="s">
        <v>183</v>
      </c>
      <c r="E453" s="250" t="s">
        <v>1</v>
      </c>
      <c r="F453" s="251" t="s">
        <v>562</v>
      </c>
      <c r="G453" s="248"/>
      <c r="H453" s="250" t="s">
        <v>1</v>
      </c>
      <c r="I453" s="252"/>
      <c r="J453" s="248"/>
      <c r="K453" s="248"/>
      <c r="L453" s="253"/>
      <c r="M453" s="254"/>
      <c r="N453" s="255"/>
      <c r="O453" s="255"/>
      <c r="P453" s="255"/>
      <c r="Q453" s="255"/>
      <c r="R453" s="255"/>
      <c r="S453" s="255"/>
      <c r="T453" s="25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7" t="s">
        <v>183</v>
      </c>
      <c r="AU453" s="257" t="s">
        <v>84</v>
      </c>
      <c r="AV453" s="13" t="s">
        <v>82</v>
      </c>
      <c r="AW453" s="13" t="s">
        <v>32</v>
      </c>
      <c r="AX453" s="13" t="s">
        <v>74</v>
      </c>
      <c r="AY453" s="257" t="s">
        <v>139</v>
      </c>
    </row>
    <row r="454" s="14" customFormat="1">
      <c r="A454" s="14"/>
      <c r="B454" s="258"/>
      <c r="C454" s="259"/>
      <c r="D454" s="249" t="s">
        <v>183</v>
      </c>
      <c r="E454" s="260" t="s">
        <v>1</v>
      </c>
      <c r="F454" s="261" t="s">
        <v>563</v>
      </c>
      <c r="G454" s="259"/>
      <c r="H454" s="262">
        <v>0.017419500000000001</v>
      </c>
      <c r="I454" s="263"/>
      <c r="J454" s="259"/>
      <c r="K454" s="259"/>
      <c r="L454" s="264"/>
      <c r="M454" s="265"/>
      <c r="N454" s="266"/>
      <c r="O454" s="266"/>
      <c r="P454" s="266"/>
      <c r="Q454" s="266"/>
      <c r="R454" s="266"/>
      <c r="S454" s="266"/>
      <c r="T454" s="26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8" t="s">
        <v>183</v>
      </c>
      <c r="AU454" s="268" t="s">
        <v>84</v>
      </c>
      <c r="AV454" s="14" t="s">
        <v>84</v>
      </c>
      <c r="AW454" s="14" t="s">
        <v>32</v>
      </c>
      <c r="AX454" s="14" t="s">
        <v>74</v>
      </c>
      <c r="AY454" s="268" t="s">
        <v>139</v>
      </c>
    </row>
    <row r="455" s="14" customFormat="1">
      <c r="A455" s="14"/>
      <c r="B455" s="258"/>
      <c r="C455" s="259"/>
      <c r="D455" s="249" t="s">
        <v>183</v>
      </c>
      <c r="E455" s="260" t="s">
        <v>1</v>
      </c>
      <c r="F455" s="261" t="s">
        <v>561</v>
      </c>
      <c r="G455" s="259"/>
      <c r="H455" s="262">
        <v>0.048951000000000001</v>
      </c>
      <c r="I455" s="263"/>
      <c r="J455" s="259"/>
      <c r="K455" s="259"/>
      <c r="L455" s="264"/>
      <c r="M455" s="265"/>
      <c r="N455" s="266"/>
      <c r="O455" s="266"/>
      <c r="P455" s="266"/>
      <c r="Q455" s="266"/>
      <c r="R455" s="266"/>
      <c r="S455" s="266"/>
      <c r="T455" s="26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8" t="s">
        <v>183</v>
      </c>
      <c r="AU455" s="268" t="s">
        <v>84</v>
      </c>
      <c r="AV455" s="14" t="s">
        <v>84</v>
      </c>
      <c r="AW455" s="14" t="s">
        <v>32</v>
      </c>
      <c r="AX455" s="14" t="s">
        <v>74</v>
      </c>
      <c r="AY455" s="268" t="s">
        <v>139</v>
      </c>
    </row>
    <row r="456" s="13" customFormat="1">
      <c r="A456" s="13"/>
      <c r="B456" s="247"/>
      <c r="C456" s="248"/>
      <c r="D456" s="249" t="s">
        <v>183</v>
      </c>
      <c r="E456" s="250" t="s">
        <v>1</v>
      </c>
      <c r="F456" s="251" t="s">
        <v>564</v>
      </c>
      <c r="G456" s="248"/>
      <c r="H456" s="250" t="s">
        <v>1</v>
      </c>
      <c r="I456" s="252"/>
      <c r="J456" s="248"/>
      <c r="K456" s="248"/>
      <c r="L456" s="253"/>
      <c r="M456" s="254"/>
      <c r="N456" s="255"/>
      <c r="O456" s="255"/>
      <c r="P456" s="255"/>
      <c r="Q456" s="255"/>
      <c r="R456" s="255"/>
      <c r="S456" s="255"/>
      <c r="T456" s="25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7" t="s">
        <v>183</v>
      </c>
      <c r="AU456" s="257" t="s">
        <v>84</v>
      </c>
      <c r="AV456" s="13" t="s">
        <v>82</v>
      </c>
      <c r="AW456" s="13" t="s">
        <v>32</v>
      </c>
      <c r="AX456" s="13" t="s">
        <v>74</v>
      </c>
      <c r="AY456" s="257" t="s">
        <v>139</v>
      </c>
    </row>
    <row r="457" s="14" customFormat="1">
      <c r="A457" s="14"/>
      <c r="B457" s="258"/>
      <c r="C457" s="259"/>
      <c r="D457" s="249" t="s">
        <v>183</v>
      </c>
      <c r="E457" s="260" t="s">
        <v>1</v>
      </c>
      <c r="F457" s="261" t="s">
        <v>565</v>
      </c>
      <c r="G457" s="259"/>
      <c r="H457" s="262">
        <v>0.010824975000000001</v>
      </c>
      <c r="I457" s="263"/>
      <c r="J457" s="259"/>
      <c r="K457" s="259"/>
      <c r="L457" s="264"/>
      <c r="M457" s="265"/>
      <c r="N457" s="266"/>
      <c r="O457" s="266"/>
      <c r="P457" s="266"/>
      <c r="Q457" s="266"/>
      <c r="R457" s="266"/>
      <c r="S457" s="266"/>
      <c r="T457" s="26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8" t="s">
        <v>183</v>
      </c>
      <c r="AU457" s="268" t="s">
        <v>84</v>
      </c>
      <c r="AV457" s="14" t="s">
        <v>84</v>
      </c>
      <c r="AW457" s="14" t="s">
        <v>32</v>
      </c>
      <c r="AX457" s="14" t="s">
        <v>74</v>
      </c>
      <c r="AY457" s="268" t="s">
        <v>139</v>
      </c>
    </row>
    <row r="458" s="14" customFormat="1">
      <c r="A458" s="14"/>
      <c r="B458" s="258"/>
      <c r="C458" s="259"/>
      <c r="D458" s="249" t="s">
        <v>183</v>
      </c>
      <c r="E458" s="260" t="s">
        <v>1</v>
      </c>
      <c r="F458" s="261" t="s">
        <v>566</v>
      </c>
      <c r="G458" s="259"/>
      <c r="H458" s="262">
        <v>0.02181816</v>
      </c>
      <c r="I458" s="263"/>
      <c r="J458" s="259"/>
      <c r="K458" s="259"/>
      <c r="L458" s="264"/>
      <c r="M458" s="265"/>
      <c r="N458" s="266"/>
      <c r="O458" s="266"/>
      <c r="P458" s="266"/>
      <c r="Q458" s="266"/>
      <c r="R458" s="266"/>
      <c r="S458" s="266"/>
      <c r="T458" s="26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8" t="s">
        <v>183</v>
      </c>
      <c r="AU458" s="268" t="s">
        <v>84</v>
      </c>
      <c r="AV458" s="14" t="s">
        <v>84</v>
      </c>
      <c r="AW458" s="14" t="s">
        <v>32</v>
      </c>
      <c r="AX458" s="14" t="s">
        <v>74</v>
      </c>
      <c r="AY458" s="268" t="s">
        <v>139</v>
      </c>
    </row>
    <row r="459" s="13" customFormat="1">
      <c r="A459" s="13"/>
      <c r="B459" s="247"/>
      <c r="C459" s="248"/>
      <c r="D459" s="249" t="s">
        <v>183</v>
      </c>
      <c r="E459" s="250" t="s">
        <v>1</v>
      </c>
      <c r="F459" s="251" t="s">
        <v>567</v>
      </c>
      <c r="G459" s="248"/>
      <c r="H459" s="250" t="s">
        <v>1</v>
      </c>
      <c r="I459" s="252"/>
      <c r="J459" s="248"/>
      <c r="K459" s="248"/>
      <c r="L459" s="253"/>
      <c r="M459" s="254"/>
      <c r="N459" s="255"/>
      <c r="O459" s="255"/>
      <c r="P459" s="255"/>
      <c r="Q459" s="255"/>
      <c r="R459" s="255"/>
      <c r="S459" s="255"/>
      <c r="T459" s="25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7" t="s">
        <v>183</v>
      </c>
      <c r="AU459" s="257" t="s">
        <v>84</v>
      </c>
      <c r="AV459" s="13" t="s">
        <v>82</v>
      </c>
      <c r="AW459" s="13" t="s">
        <v>32</v>
      </c>
      <c r="AX459" s="13" t="s">
        <v>74</v>
      </c>
      <c r="AY459" s="257" t="s">
        <v>139</v>
      </c>
    </row>
    <row r="460" s="14" customFormat="1">
      <c r="A460" s="14"/>
      <c r="B460" s="258"/>
      <c r="C460" s="259"/>
      <c r="D460" s="249" t="s">
        <v>183</v>
      </c>
      <c r="E460" s="260" t="s">
        <v>1</v>
      </c>
      <c r="F460" s="261" t="s">
        <v>568</v>
      </c>
      <c r="G460" s="259"/>
      <c r="H460" s="262">
        <v>0.16783200000000001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8" t="s">
        <v>183</v>
      </c>
      <c r="AU460" s="268" t="s">
        <v>84</v>
      </c>
      <c r="AV460" s="14" t="s">
        <v>84</v>
      </c>
      <c r="AW460" s="14" t="s">
        <v>32</v>
      </c>
      <c r="AX460" s="14" t="s">
        <v>74</v>
      </c>
      <c r="AY460" s="268" t="s">
        <v>139</v>
      </c>
    </row>
    <row r="461" s="13" customFormat="1">
      <c r="A461" s="13"/>
      <c r="B461" s="247"/>
      <c r="C461" s="248"/>
      <c r="D461" s="249" t="s">
        <v>183</v>
      </c>
      <c r="E461" s="250" t="s">
        <v>1</v>
      </c>
      <c r="F461" s="251" t="s">
        <v>234</v>
      </c>
      <c r="G461" s="248"/>
      <c r="H461" s="250" t="s">
        <v>1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7" t="s">
        <v>183</v>
      </c>
      <c r="AU461" s="257" t="s">
        <v>84</v>
      </c>
      <c r="AV461" s="13" t="s">
        <v>82</v>
      </c>
      <c r="AW461" s="13" t="s">
        <v>32</v>
      </c>
      <c r="AX461" s="13" t="s">
        <v>74</v>
      </c>
      <c r="AY461" s="257" t="s">
        <v>139</v>
      </c>
    </row>
    <row r="462" s="13" customFormat="1">
      <c r="A462" s="13"/>
      <c r="B462" s="247"/>
      <c r="C462" s="248"/>
      <c r="D462" s="249" t="s">
        <v>183</v>
      </c>
      <c r="E462" s="250" t="s">
        <v>1</v>
      </c>
      <c r="F462" s="251" t="s">
        <v>544</v>
      </c>
      <c r="G462" s="248"/>
      <c r="H462" s="250" t="s">
        <v>1</v>
      </c>
      <c r="I462" s="252"/>
      <c r="J462" s="248"/>
      <c r="K462" s="248"/>
      <c r="L462" s="253"/>
      <c r="M462" s="254"/>
      <c r="N462" s="255"/>
      <c r="O462" s="255"/>
      <c r="P462" s="255"/>
      <c r="Q462" s="255"/>
      <c r="R462" s="255"/>
      <c r="S462" s="255"/>
      <c r="T462" s="25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7" t="s">
        <v>183</v>
      </c>
      <c r="AU462" s="257" t="s">
        <v>84</v>
      </c>
      <c r="AV462" s="13" t="s">
        <v>82</v>
      </c>
      <c r="AW462" s="13" t="s">
        <v>32</v>
      </c>
      <c r="AX462" s="13" t="s">
        <v>74</v>
      </c>
      <c r="AY462" s="257" t="s">
        <v>139</v>
      </c>
    </row>
    <row r="463" s="14" customFormat="1">
      <c r="A463" s="14"/>
      <c r="B463" s="258"/>
      <c r="C463" s="259"/>
      <c r="D463" s="249" t="s">
        <v>183</v>
      </c>
      <c r="E463" s="260" t="s">
        <v>1</v>
      </c>
      <c r="F463" s="261" t="s">
        <v>569</v>
      </c>
      <c r="G463" s="259"/>
      <c r="H463" s="262">
        <v>0.014371087499999999</v>
      </c>
      <c r="I463" s="263"/>
      <c r="J463" s="259"/>
      <c r="K463" s="259"/>
      <c r="L463" s="264"/>
      <c r="M463" s="265"/>
      <c r="N463" s="266"/>
      <c r="O463" s="266"/>
      <c r="P463" s="266"/>
      <c r="Q463" s="266"/>
      <c r="R463" s="266"/>
      <c r="S463" s="266"/>
      <c r="T463" s="26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8" t="s">
        <v>183</v>
      </c>
      <c r="AU463" s="268" t="s">
        <v>84</v>
      </c>
      <c r="AV463" s="14" t="s">
        <v>84</v>
      </c>
      <c r="AW463" s="14" t="s">
        <v>32</v>
      </c>
      <c r="AX463" s="14" t="s">
        <v>74</v>
      </c>
      <c r="AY463" s="268" t="s">
        <v>139</v>
      </c>
    </row>
    <row r="464" s="14" customFormat="1">
      <c r="A464" s="14"/>
      <c r="B464" s="258"/>
      <c r="C464" s="259"/>
      <c r="D464" s="249" t="s">
        <v>183</v>
      </c>
      <c r="E464" s="260" t="s">
        <v>1</v>
      </c>
      <c r="F464" s="261" t="s">
        <v>570</v>
      </c>
      <c r="G464" s="259"/>
      <c r="H464" s="262">
        <v>0.039160800000000003</v>
      </c>
      <c r="I464" s="263"/>
      <c r="J464" s="259"/>
      <c r="K464" s="259"/>
      <c r="L464" s="264"/>
      <c r="M464" s="265"/>
      <c r="N464" s="266"/>
      <c r="O464" s="266"/>
      <c r="P464" s="266"/>
      <c r="Q464" s="266"/>
      <c r="R464" s="266"/>
      <c r="S464" s="266"/>
      <c r="T464" s="26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8" t="s">
        <v>183</v>
      </c>
      <c r="AU464" s="268" t="s">
        <v>84</v>
      </c>
      <c r="AV464" s="14" t="s">
        <v>84</v>
      </c>
      <c r="AW464" s="14" t="s">
        <v>32</v>
      </c>
      <c r="AX464" s="14" t="s">
        <v>74</v>
      </c>
      <c r="AY464" s="268" t="s">
        <v>139</v>
      </c>
    </row>
    <row r="465" s="15" customFormat="1">
      <c r="A465" s="15"/>
      <c r="B465" s="269"/>
      <c r="C465" s="270"/>
      <c r="D465" s="249" t="s">
        <v>183</v>
      </c>
      <c r="E465" s="271" t="s">
        <v>1</v>
      </c>
      <c r="F465" s="272" t="s">
        <v>189</v>
      </c>
      <c r="G465" s="270"/>
      <c r="H465" s="273">
        <v>0.57464615249999995</v>
      </c>
      <c r="I465" s="274"/>
      <c r="J465" s="270"/>
      <c r="K465" s="270"/>
      <c r="L465" s="275"/>
      <c r="M465" s="276"/>
      <c r="N465" s="277"/>
      <c r="O465" s="277"/>
      <c r="P465" s="277"/>
      <c r="Q465" s="277"/>
      <c r="R465" s="277"/>
      <c r="S465" s="277"/>
      <c r="T465" s="278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9" t="s">
        <v>183</v>
      </c>
      <c r="AU465" s="279" t="s">
        <v>84</v>
      </c>
      <c r="AV465" s="15" t="s">
        <v>146</v>
      </c>
      <c r="AW465" s="15" t="s">
        <v>32</v>
      </c>
      <c r="AX465" s="15" t="s">
        <v>82</v>
      </c>
      <c r="AY465" s="279" t="s">
        <v>139</v>
      </c>
    </row>
    <row r="466" s="2" customFormat="1" ht="14.4" customHeight="1">
      <c r="A466" s="39"/>
      <c r="B466" s="40"/>
      <c r="C466" s="228" t="s">
        <v>571</v>
      </c>
      <c r="D466" s="228" t="s">
        <v>142</v>
      </c>
      <c r="E466" s="229" t="s">
        <v>572</v>
      </c>
      <c r="F466" s="230" t="s">
        <v>573</v>
      </c>
      <c r="G466" s="231" t="s">
        <v>324</v>
      </c>
      <c r="H466" s="232">
        <v>107.425</v>
      </c>
      <c r="I466" s="233"/>
      <c r="J466" s="234">
        <f>ROUND(I466*H466,1)</f>
        <v>0</v>
      </c>
      <c r="K466" s="235"/>
      <c r="L466" s="45"/>
      <c r="M466" s="236" t="s">
        <v>1</v>
      </c>
      <c r="N466" s="237" t="s">
        <v>39</v>
      </c>
      <c r="O466" s="92"/>
      <c r="P466" s="238">
        <f>O466*H466</f>
        <v>0</v>
      </c>
      <c r="Q466" s="238">
        <v>0</v>
      </c>
      <c r="R466" s="238">
        <f>Q466*H466</f>
        <v>0</v>
      </c>
      <c r="S466" s="238">
        <v>0</v>
      </c>
      <c r="T466" s="23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0" t="s">
        <v>146</v>
      </c>
      <c r="AT466" s="240" t="s">
        <v>142</v>
      </c>
      <c r="AU466" s="240" t="s">
        <v>84</v>
      </c>
      <c r="AY466" s="18" t="s">
        <v>139</v>
      </c>
      <c r="BE466" s="241">
        <f>IF(N466="základní",J466,0)</f>
        <v>0</v>
      </c>
      <c r="BF466" s="241">
        <f>IF(N466="snížená",J466,0)</f>
        <v>0</v>
      </c>
      <c r="BG466" s="241">
        <f>IF(N466="zákl. přenesená",J466,0)</f>
        <v>0</v>
      </c>
      <c r="BH466" s="241">
        <f>IF(N466="sníž. přenesená",J466,0)</f>
        <v>0</v>
      </c>
      <c r="BI466" s="241">
        <f>IF(N466="nulová",J466,0)</f>
        <v>0</v>
      </c>
      <c r="BJ466" s="18" t="s">
        <v>82</v>
      </c>
      <c r="BK466" s="241">
        <f>ROUND(I466*H466,1)</f>
        <v>0</v>
      </c>
      <c r="BL466" s="18" t="s">
        <v>146</v>
      </c>
      <c r="BM466" s="240" t="s">
        <v>574</v>
      </c>
    </row>
    <row r="467" s="13" customFormat="1">
      <c r="A467" s="13"/>
      <c r="B467" s="247"/>
      <c r="C467" s="248"/>
      <c r="D467" s="249" t="s">
        <v>183</v>
      </c>
      <c r="E467" s="250" t="s">
        <v>1</v>
      </c>
      <c r="F467" s="251" t="s">
        <v>575</v>
      </c>
      <c r="G467" s="248"/>
      <c r="H467" s="250" t="s">
        <v>1</v>
      </c>
      <c r="I467" s="252"/>
      <c r="J467" s="248"/>
      <c r="K467" s="248"/>
      <c r="L467" s="253"/>
      <c r="M467" s="254"/>
      <c r="N467" s="255"/>
      <c r="O467" s="255"/>
      <c r="P467" s="255"/>
      <c r="Q467" s="255"/>
      <c r="R467" s="255"/>
      <c r="S467" s="255"/>
      <c r="T467" s="25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7" t="s">
        <v>183</v>
      </c>
      <c r="AU467" s="257" t="s">
        <v>84</v>
      </c>
      <c r="AV467" s="13" t="s">
        <v>82</v>
      </c>
      <c r="AW467" s="13" t="s">
        <v>32</v>
      </c>
      <c r="AX467" s="13" t="s">
        <v>74</v>
      </c>
      <c r="AY467" s="257" t="s">
        <v>139</v>
      </c>
    </row>
    <row r="468" s="14" customFormat="1">
      <c r="A468" s="14"/>
      <c r="B468" s="258"/>
      <c r="C468" s="259"/>
      <c r="D468" s="249" t="s">
        <v>183</v>
      </c>
      <c r="E468" s="260" t="s">
        <v>1</v>
      </c>
      <c r="F468" s="261" t="s">
        <v>576</v>
      </c>
      <c r="G468" s="259"/>
      <c r="H468" s="262">
        <v>45.200000000000003</v>
      </c>
      <c r="I468" s="263"/>
      <c r="J468" s="259"/>
      <c r="K468" s="259"/>
      <c r="L468" s="264"/>
      <c r="M468" s="265"/>
      <c r="N468" s="266"/>
      <c r="O468" s="266"/>
      <c r="P468" s="266"/>
      <c r="Q468" s="266"/>
      <c r="R468" s="266"/>
      <c r="S468" s="266"/>
      <c r="T468" s="26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8" t="s">
        <v>183</v>
      </c>
      <c r="AU468" s="268" t="s">
        <v>84</v>
      </c>
      <c r="AV468" s="14" t="s">
        <v>84</v>
      </c>
      <c r="AW468" s="14" t="s">
        <v>32</v>
      </c>
      <c r="AX468" s="14" t="s">
        <v>74</v>
      </c>
      <c r="AY468" s="268" t="s">
        <v>139</v>
      </c>
    </row>
    <row r="469" s="14" customFormat="1">
      <c r="A469" s="14"/>
      <c r="B469" s="258"/>
      <c r="C469" s="259"/>
      <c r="D469" s="249" t="s">
        <v>183</v>
      </c>
      <c r="E469" s="260" t="s">
        <v>1</v>
      </c>
      <c r="F469" s="261" t="s">
        <v>577</v>
      </c>
      <c r="G469" s="259"/>
      <c r="H469" s="262">
        <v>49.475000000000001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8" t="s">
        <v>183</v>
      </c>
      <c r="AU469" s="268" t="s">
        <v>84</v>
      </c>
      <c r="AV469" s="14" t="s">
        <v>84</v>
      </c>
      <c r="AW469" s="14" t="s">
        <v>32</v>
      </c>
      <c r="AX469" s="14" t="s">
        <v>74</v>
      </c>
      <c r="AY469" s="268" t="s">
        <v>139</v>
      </c>
    </row>
    <row r="470" s="13" customFormat="1">
      <c r="A470" s="13"/>
      <c r="B470" s="247"/>
      <c r="C470" s="248"/>
      <c r="D470" s="249" t="s">
        <v>183</v>
      </c>
      <c r="E470" s="250" t="s">
        <v>1</v>
      </c>
      <c r="F470" s="251" t="s">
        <v>234</v>
      </c>
      <c r="G470" s="248"/>
      <c r="H470" s="250" t="s">
        <v>1</v>
      </c>
      <c r="I470" s="252"/>
      <c r="J470" s="248"/>
      <c r="K470" s="248"/>
      <c r="L470" s="253"/>
      <c r="M470" s="254"/>
      <c r="N470" s="255"/>
      <c r="O470" s="255"/>
      <c r="P470" s="255"/>
      <c r="Q470" s="255"/>
      <c r="R470" s="255"/>
      <c r="S470" s="255"/>
      <c r="T470" s="25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7" t="s">
        <v>183</v>
      </c>
      <c r="AU470" s="257" t="s">
        <v>84</v>
      </c>
      <c r="AV470" s="13" t="s">
        <v>82</v>
      </c>
      <c r="AW470" s="13" t="s">
        <v>32</v>
      </c>
      <c r="AX470" s="13" t="s">
        <v>74</v>
      </c>
      <c r="AY470" s="257" t="s">
        <v>139</v>
      </c>
    </row>
    <row r="471" s="14" customFormat="1">
      <c r="A471" s="14"/>
      <c r="B471" s="258"/>
      <c r="C471" s="259"/>
      <c r="D471" s="249" t="s">
        <v>183</v>
      </c>
      <c r="E471" s="260" t="s">
        <v>1</v>
      </c>
      <c r="F471" s="261" t="s">
        <v>578</v>
      </c>
      <c r="G471" s="259"/>
      <c r="H471" s="262">
        <v>12.75</v>
      </c>
      <c r="I471" s="263"/>
      <c r="J471" s="259"/>
      <c r="K471" s="259"/>
      <c r="L471" s="264"/>
      <c r="M471" s="265"/>
      <c r="N471" s="266"/>
      <c r="O471" s="266"/>
      <c r="P471" s="266"/>
      <c r="Q471" s="266"/>
      <c r="R471" s="266"/>
      <c r="S471" s="266"/>
      <c r="T471" s="26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8" t="s">
        <v>183</v>
      </c>
      <c r="AU471" s="268" t="s">
        <v>84</v>
      </c>
      <c r="AV471" s="14" t="s">
        <v>84</v>
      </c>
      <c r="AW471" s="14" t="s">
        <v>32</v>
      </c>
      <c r="AX471" s="14" t="s">
        <v>74</v>
      </c>
      <c r="AY471" s="268" t="s">
        <v>139</v>
      </c>
    </row>
    <row r="472" s="15" customFormat="1">
      <c r="A472" s="15"/>
      <c r="B472" s="269"/>
      <c r="C472" s="270"/>
      <c r="D472" s="249" t="s">
        <v>183</v>
      </c>
      <c r="E472" s="271" t="s">
        <v>1</v>
      </c>
      <c r="F472" s="272" t="s">
        <v>189</v>
      </c>
      <c r="G472" s="270"/>
      <c r="H472" s="273">
        <v>107.425</v>
      </c>
      <c r="I472" s="274"/>
      <c r="J472" s="270"/>
      <c r="K472" s="270"/>
      <c r="L472" s="275"/>
      <c r="M472" s="276"/>
      <c r="N472" s="277"/>
      <c r="O472" s="277"/>
      <c r="P472" s="277"/>
      <c r="Q472" s="277"/>
      <c r="R472" s="277"/>
      <c r="S472" s="277"/>
      <c r="T472" s="278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79" t="s">
        <v>183</v>
      </c>
      <c r="AU472" s="279" t="s">
        <v>84</v>
      </c>
      <c r="AV472" s="15" t="s">
        <v>146</v>
      </c>
      <c r="AW472" s="15" t="s">
        <v>32</v>
      </c>
      <c r="AX472" s="15" t="s">
        <v>82</v>
      </c>
      <c r="AY472" s="279" t="s">
        <v>139</v>
      </c>
    </row>
    <row r="473" s="2" customFormat="1" ht="14.4" customHeight="1">
      <c r="A473" s="39"/>
      <c r="B473" s="40"/>
      <c r="C473" s="228" t="s">
        <v>361</v>
      </c>
      <c r="D473" s="228" t="s">
        <v>142</v>
      </c>
      <c r="E473" s="229" t="s">
        <v>579</v>
      </c>
      <c r="F473" s="230" t="s">
        <v>580</v>
      </c>
      <c r="G473" s="231" t="s">
        <v>181</v>
      </c>
      <c r="H473" s="232">
        <v>1.6000000000000001</v>
      </c>
      <c r="I473" s="233"/>
      <c r="J473" s="234">
        <f>ROUND(I473*H473,1)</f>
        <v>0</v>
      </c>
      <c r="K473" s="235"/>
      <c r="L473" s="45"/>
      <c r="M473" s="236" t="s">
        <v>1</v>
      </c>
      <c r="N473" s="237" t="s">
        <v>39</v>
      </c>
      <c r="O473" s="92"/>
      <c r="P473" s="238">
        <f>O473*H473</f>
        <v>0</v>
      </c>
      <c r="Q473" s="238">
        <v>0</v>
      </c>
      <c r="R473" s="238">
        <f>Q473*H473</f>
        <v>0</v>
      </c>
      <c r="S473" s="238">
        <v>0</v>
      </c>
      <c r="T473" s="23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0" t="s">
        <v>146</v>
      </c>
      <c r="AT473" s="240" t="s">
        <v>142</v>
      </c>
      <c r="AU473" s="240" t="s">
        <v>84</v>
      </c>
      <c r="AY473" s="18" t="s">
        <v>139</v>
      </c>
      <c r="BE473" s="241">
        <f>IF(N473="základní",J473,0)</f>
        <v>0</v>
      </c>
      <c r="BF473" s="241">
        <f>IF(N473="snížená",J473,0)</f>
        <v>0</v>
      </c>
      <c r="BG473" s="241">
        <f>IF(N473="zákl. přenesená",J473,0)</f>
        <v>0</v>
      </c>
      <c r="BH473" s="241">
        <f>IF(N473="sníž. přenesená",J473,0)</f>
        <v>0</v>
      </c>
      <c r="BI473" s="241">
        <f>IF(N473="nulová",J473,0)</f>
        <v>0</v>
      </c>
      <c r="BJ473" s="18" t="s">
        <v>82</v>
      </c>
      <c r="BK473" s="241">
        <f>ROUND(I473*H473,1)</f>
        <v>0</v>
      </c>
      <c r="BL473" s="18" t="s">
        <v>146</v>
      </c>
      <c r="BM473" s="240" t="s">
        <v>581</v>
      </c>
    </row>
    <row r="474" s="13" customFormat="1">
      <c r="A474" s="13"/>
      <c r="B474" s="247"/>
      <c r="C474" s="248"/>
      <c r="D474" s="249" t="s">
        <v>183</v>
      </c>
      <c r="E474" s="250" t="s">
        <v>1</v>
      </c>
      <c r="F474" s="251" t="s">
        <v>582</v>
      </c>
      <c r="G474" s="248"/>
      <c r="H474" s="250" t="s">
        <v>1</v>
      </c>
      <c r="I474" s="252"/>
      <c r="J474" s="248"/>
      <c r="K474" s="248"/>
      <c r="L474" s="253"/>
      <c r="M474" s="254"/>
      <c r="N474" s="255"/>
      <c r="O474" s="255"/>
      <c r="P474" s="255"/>
      <c r="Q474" s="255"/>
      <c r="R474" s="255"/>
      <c r="S474" s="255"/>
      <c r="T474" s="25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7" t="s">
        <v>183</v>
      </c>
      <c r="AU474" s="257" t="s">
        <v>84</v>
      </c>
      <c r="AV474" s="13" t="s">
        <v>82</v>
      </c>
      <c r="AW474" s="13" t="s">
        <v>32</v>
      </c>
      <c r="AX474" s="13" t="s">
        <v>74</v>
      </c>
      <c r="AY474" s="257" t="s">
        <v>139</v>
      </c>
    </row>
    <row r="475" s="14" customFormat="1">
      <c r="A475" s="14"/>
      <c r="B475" s="258"/>
      <c r="C475" s="259"/>
      <c r="D475" s="249" t="s">
        <v>183</v>
      </c>
      <c r="E475" s="260" t="s">
        <v>1</v>
      </c>
      <c r="F475" s="261" t="s">
        <v>583</v>
      </c>
      <c r="G475" s="259"/>
      <c r="H475" s="262">
        <v>1.6000000000000001</v>
      </c>
      <c r="I475" s="263"/>
      <c r="J475" s="259"/>
      <c r="K475" s="259"/>
      <c r="L475" s="264"/>
      <c r="M475" s="265"/>
      <c r="N475" s="266"/>
      <c r="O475" s="266"/>
      <c r="P475" s="266"/>
      <c r="Q475" s="266"/>
      <c r="R475" s="266"/>
      <c r="S475" s="266"/>
      <c r="T475" s="26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8" t="s">
        <v>183</v>
      </c>
      <c r="AU475" s="268" t="s">
        <v>84</v>
      </c>
      <c r="AV475" s="14" t="s">
        <v>84</v>
      </c>
      <c r="AW475" s="14" t="s">
        <v>32</v>
      </c>
      <c r="AX475" s="14" t="s">
        <v>74</v>
      </c>
      <c r="AY475" s="268" t="s">
        <v>139</v>
      </c>
    </row>
    <row r="476" s="15" customFormat="1">
      <c r="A476" s="15"/>
      <c r="B476" s="269"/>
      <c r="C476" s="270"/>
      <c r="D476" s="249" t="s">
        <v>183</v>
      </c>
      <c r="E476" s="271" t="s">
        <v>1</v>
      </c>
      <c r="F476" s="272" t="s">
        <v>189</v>
      </c>
      <c r="G476" s="270"/>
      <c r="H476" s="273">
        <v>1.6000000000000001</v>
      </c>
      <c r="I476" s="274"/>
      <c r="J476" s="270"/>
      <c r="K476" s="270"/>
      <c r="L476" s="275"/>
      <c r="M476" s="276"/>
      <c r="N476" s="277"/>
      <c r="O476" s="277"/>
      <c r="P476" s="277"/>
      <c r="Q476" s="277"/>
      <c r="R476" s="277"/>
      <c r="S476" s="277"/>
      <c r="T476" s="278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79" t="s">
        <v>183</v>
      </c>
      <c r="AU476" s="279" t="s">
        <v>84</v>
      </c>
      <c r="AV476" s="15" t="s">
        <v>146</v>
      </c>
      <c r="AW476" s="15" t="s">
        <v>32</v>
      </c>
      <c r="AX476" s="15" t="s">
        <v>82</v>
      </c>
      <c r="AY476" s="279" t="s">
        <v>139</v>
      </c>
    </row>
    <row r="477" s="2" customFormat="1" ht="24.15" customHeight="1">
      <c r="A477" s="39"/>
      <c r="B477" s="40"/>
      <c r="C477" s="228" t="s">
        <v>584</v>
      </c>
      <c r="D477" s="228" t="s">
        <v>142</v>
      </c>
      <c r="E477" s="229" t="s">
        <v>585</v>
      </c>
      <c r="F477" s="230" t="s">
        <v>586</v>
      </c>
      <c r="G477" s="231" t="s">
        <v>263</v>
      </c>
      <c r="H477" s="232">
        <v>11.106</v>
      </c>
      <c r="I477" s="233"/>
      <c r="J477" s="234">
        <f>ROUND(I477*H477,1)</f>
        <v>0</v>
      </c>
      <c r="K477" s="235"/>
      <c r="L477" s="45"/>
      <c r="M477" s="236" t="s">
        <v>1</v>
      </c>
      <c r="N477" s="237" t="s">
        <v>39</v>
      </c>
      <c r="O477" s="92"/>
      <c r="P477" s="238">
        <f>O477*H477</f>
        <v>0</v>
      </c>
      <c r="Q477" s="238">
        <v>0</v>
      </c>
      <c r="R477" s="238">
        <f>Q477*H477</f>
        <v>0</v>
      </c>
      <c r="S477" s="238">
        <v>0</v>
      </c>
      <c r="T477" s="23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0" t="s">
        <v>146</v>
      </c>
      <c r="AT477" s="240" t="s">
        <v>142</v>
      </c>
      <c r="AU477" s="240" t="s">
        <v>84</v>
      </c>
      <c r="AY477" s="18" t="s">
        <v>139</v>
      </c>
      <c r="BE477" s="241">
        <f>IF(N477="základní",J477,0)</f>
        <v>0</v>
      </c>
      <c r="BF477" s="241">
        <f>IF(N477="snížená",J477,0)</f>
        <v>0</v>
      </c>
      <c r="BG477" s="241">
        <f>IF(N477="zákl. přenesená",J477,0)</f>
        <v>0</v>
      </c>
      <c r="BH477" s="241">
        <f>IF(N477="sníž. přenesená",J477,0)</f>
        <v>0</v>
      </c>
      <c r="BI477" s="241">
        <f>IF(N477="nulová",J477,0)</f>
        <v>0</v>
      </c>
      <c r="BJ477" s="18" t="s">
        <v>82</v>
      </c>
      <c r="BK477" s="241">
        <f>ROUND(I477*H477,1)</f>
        <v>0</v>
      </c>
      <c r="BL477" s="18" t="s">
        <v>146</v>
      </c>
      <c r="BM477" s="240" t="s">
        <v>587</v>
      </c>
    </row>
    <row r="478" s="13" customFormat="1">
      <c r="A478" s="13"/>
      <c r="B478" s="247"/>
      <c r="C478" s="248"/>
      <c r="D478" s="249" t="s">
        <v>183</v>
      </c>
      <c r="E478" s="250" t="s">
        <v>1</v>
      </c>
      <c r="F478" s="251" t="s">
        <v>588</v>
      </c>
      <c r="G478" s="248"/>
      <c r="H478" s="250" t="s">
        <v>1</v>
      </c>
      <c r="I478" s="252"/>
      <c r="J478" s="248"/>
      <c r="K478" s="248"/>
      <c r="L478" s="253"/>
      <c r="M478" s="254"/>
      <c r="N478" s="255"/>
      <c r="O478" s="255"/>
      <c r="P478" s="255"/>
      <c r="Q478" s="255"/>
      <c r="R478" s="255"/>
      <c r="S478" s="255"/>
      <c r="T478" s="25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7" t="s">
        <v>183</v>
      </c>
      <c r="AU478" s="257" t="s">
        <v>84</v>
      </c>
      <c r="AV478" s="13" t="s">
        <v>82</v>
      </c>
      <c r="AW478" s="13" t="s">
        <v>32</v>
      </c>
      <c r="AX478" s="13" t="s">
        <v>74</v>
      </c>
      <c r="AY478" s="257" t="s">
        <v>139</v>
      </c>
    </row>
    <row r="479" s="13" customFormat="1">
      <c r="A479" s="13"/>
      <c r="B479" s="247"/>
      <c r="C479" s="248"/>
      <c r="D479" s="249" t="s">
        <v>183</v>
      </c>
      <c r="E479" s="250" t="s">
        <v>1</v>
      </c>
      <c r="F479" s="251" t="s">
        <v>589</v>
      </c>
      <c r="G479" s="248"/>
      <c r="H479" s="250" t="s">
        <v>1</v>
      </c>
      <c r="I479" s="252"/>
      <c r="J479" s="248"/>
      <c r="K479" s="248"/>
      <c r="L479" s="253"/>
      <c r="M479" s="254"/>
      <c r="N479" s="255"/>
      <c r="O479" s="255"/>
      <c r="P479" s="255"/>
      <c r="Q479" s="255"/>
      <c r="R479" s="255"/>
      <c r="S479" s="255"/>
      <c r="T479" s="25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7" t="s">
        <v>183</v>
      </c>
      <c r="AU479" s="257" t="s">
        <v>84</v>
      </c>
      <c r="AV479" s="13" t="s">
        <v>82</v>
      </c>
      <c r="AW479" s="13" t="s">
        <v>32</v>
      </c>
      <c r="AX479" s="13" t="s">
        <v>74</v>
      </c>
      <c r="AY479" s="257" t="s">
        <v>139</v>
      </c>
    </row>
    <row r="480" s="14" customFormat="1">
      <c r="A480" s="14"/>
      <c r="B480" s="258"/>
      <c r="C480" s="259"/>
      <c r="D480" s="249" t="s">
        <v>183</v>
      </c>
      <c r="E480" s="260" t="s">
        <v>1</v>
      </c>
      <c r="F480" s="261" t="s">
        <v>590</v>
      </c>
      <c r="G480" s="259"/>
      <c r="H480" s="262">
        <v>5.25</v>
      </c>
      <c r="I480" s="263"/>
      <c r="J480" s="259"/>
      <c r="K480" s="259"/>
      <c r="L480" s="264"/>
      <c r="M480" s="265"/>
      <c r="N480" s="266"/>
      <c r="O480" s="266"/>
      <c r="P480" s="266"/>
      <c r="Q480" s="266"/>
      <c r="R480" s="266"/>
      <c r="S480" s="266"/>
      <c r="T480" s="26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8" t="s">
        <v>183</v>
      </c>
      <c r="AU480" s="268" t="s">
        <v>84</v>
      </c>
      <c r="AV480" s="14" t="s">
        <v>84</v>
      </c>
      <c r="AW480" s="14" t="s">
        <v>32</v>
      </c>
      <c r="AX480" s="14" t="s">
        <v>74</v>
      </c>
      <c r="AY480" s="268" t="s">
        <v>139</v>
      </c>
    </row>
    <row r="481" s="13" customFormat="1">
      <c r="A481" s="13"/>
      <c r="B481" s="247"/>
      <c r="C481" s="248"/>
      <c r="D481" s="249" t="s">
        <v>183</v>
      </c>
      <c r="E481" s="250" t="s">
        <v>1</v>
      </c>
      <c r="F481" s="251" t="s">
        <v>591</v>
      </c>
      <c r="G481" s="248"/>
      <c r="H481" s="250" t="s">
        <v>1</v>
      </c>
      <c r="I481" s="252"/>
      <c r="J481" s="248"/>
      <c r="K481" s="248"/>
      <c r="L481" s="253"/>
      <c r="M481" s="254"/>
      <c r="N481" s="255"/>
      <c r="O481" s="255"/>
      <c r="P481" s="255"/>
      <c r="Q481" s="255"/>
      <c r="R481" s="255"/>
      <c r="S481" s="255"/>
      <c r="T481" s="25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7" t="s">
        <v>183</v>
      </c>
      <c r="AU481" s="257" t="s">
        <v>84</v>
      </c>
      <c r="AV481" s="13" t="s">
        <v>82</v>
      </c>
      <c r="AW481" s="13" t="s">
        <v>32</v>
      </c>
      <c r="AX481" s="13" t="s">
        <v>74</v>
      </c>
      <c r="AY481" s="257" t="s">
        <v>139</v>
      </c>
    </row>
    <row r="482" s="14" customFormat="1">
      <c r="A482" s="14"/>
      <c r="B482" s="258"/>
      <c r="C482" s="259"/>
      <c r="D482" s="249" t="s">
        <v>183</v>
      </c>
      <c r="E482" s="260" t="s">
        <v>1</v>
      </c>
      <c r="F482" s="261" t="s">
        <v>592</v>
      </c>
      <c r="G482" s="259"/>
      <c r="H482" s="262">
        <v>3.2562000000000002</v>
      </c>
      <c r="I482" s="263"/>
      <c r="J482" s="259"/>
      <c r="K482" s="259"/>
      <c r="L482" s="264"/>
      <c r="M482" s="265"/>
      <c r="N482" s="266"/>
      <c r="O482" s="266"/>
      <c r="P482" s="266"/>
      <c r="Q482" s="266"/>
      <c r="R482" s="266"/>
      <c r="S482" s="266"/>
      <c r="T482" s="26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8" t="s">
        <v>183</v>
      </c>
      <c r="AU482" s="268" t="s">
        <v>84</v>
      </c>
      <c r="AV482" s="14" t="s">
        <v>84</v>
      </c>
      <c r="AW482" s="14" t="s">
        <v>32</v>
      </c>
      <c r="AX482" s="14" t="s">
        <v>74</v>
      </c>
      <c r="AY482" s="268" t="s">
        <v>139</v>
      </c>
    </row>
    <row r="483" s="13" customFormat="1">
      <c r="A483" s="13"/>
      <c r="B483" s="247"/>
      <c r="C483" s="248"/>
      <c r="D483" s="249" t="s">
        <v>183</v>
      </c>
      <c r="E483" s="250" t="s">
        <v>1</v>
      </c>
      <c r="F483" s="251" t="s">
        <v>593</v>
      </c>
      <c r="G483" s="248"/>
      <c r="H483" s="250" t="s">
        <v>1</v>
      </c>
      <c r="I483" s="252"/>
      <c r="J483" s="248"/>
      <c r="K483" s="248"/>
      <c r="L483" s="253"/>
      <c r="M483" s="254"/>
      <c r="N483" s="255"/>
      <c r="O483" s="255"/>
      <c r="P483" s="255"/>
      <c r="Q483" s="255"/>
      <c r="R483" s="255"/>
      <c r="S483" s="255"/>
      <c r="T483" s="25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7" t="s">
        <v>183</v>
      </c>
      <c r="AU483" s="257" t="s">
        <v>84</v>
      </c>
      <c r="AV483" s="13" t="s">
        <v>82</v>
      </c>
      <c r="AW483" s="13" t="s">
        <v>32</v>
      </c>
      <c r="AX483" s="13" t="s">
        <v>74</v>
      </c>
      <c r="AY483" s="257" t="s">
        <v>139</v>
      </c>
    </row>
    <row r="484" s="14" customFormat="1">
      <c r="A484" s="14"/>
      <c r="B484" s="258"/>
      <c r="C484" s="259"/>
      <c r="D484" s="249" t="s">
        <v>183</v>
      </c>
      <c r="E484" s="260" t="s">
        <v>1</v>
      </c>
      <c r="F484" s="261" t="s">
        <v>594</v>
      </c>
      <c r="G484" s="259"/>
      <c r="H484" s="262">
        <v>2</v>
      </c>
      <c r="I484" s="263"/>
      <c r="J484" s="259"/>
      <c r="K484" s="259"/>
      <c r="L484" s="264"/>
      <c r="M484" s="265"/>
      <c r="N484" s="266"/>
      <c r="O484" s="266"/>
      <c r="P484" s="266"/>
      <c r="Q484" s="266"/>
      <c r="R484" s="266"/>
      <c r="S484" s="266"/>
      <c r="T484" s="26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8" t="s">
        <v>183</v>
      </c>
      <c r="AU484" s="268" t="s">
        <v>84</v>
      </c>
      <c r="AV484" s="14" t="s">
        <v>84</v>
      </c>
      <c r="AW484" s="14" t="s">
        <v>32</v>
      </c>
      <c r="AX484" s="14" t="s">
        <v>74</v>
      </c>
      <c r="AY484" s="268" t="s">
        <v>139</v>
      </c>
    </row>
    <row r="485" s="13" customFormat="1">
      <c r="A485" s="13"/>
      <c r="B485" s="247"/>
      <c r="C485" s="248"/>
      <c r="D485" s="249" t="s">
        <v>183</v>
      </c>
      <c r="E485" s="250" t="s">
        <v>1</v>
      </c>
      <c r="F485" s="251" t="s">
        <v>595</v>
      </c>
      <c r="G485" s="248"/>
      <c r="H485" s="250" t="s">
        <v>1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7" t="s">
        <v>183</v>
      </c>
      <c r="AU485" s="257" t="s">
        <v>84</v>
      </c>
      <c r="AV485" s="13" t="s">
        <v>82</v>
      </c>
      <c r="AW485" s="13" t="s">
        <v>32</v>
      </c>
      <c r="AX485" s="13" t="s">
        <v>74</v>
      </c>
      <c r="AY485" s="257" t="s">
        <v>139</v>
      </c>
    </row>
    <row r="486" s="14" customFormat="1">
      <c r="A486" s="14"/>
      <c r="B486" s="258"/>
      <c r="C486" s="259"/>
      <c r="D486" s="249" t="s">
        <v>183</v>
      </c>
      <c r="E486" s="260" t="s">
        <v>1</v>
      </c>
      <c r="F486" s="261" t="s">
        <v>596</v>
      </c>
      <c r="G486" s="259"/>
      <c r="H486" s="262">
        <v>0.59999999999999998</v>
      </c>
      <c r="I486" s="263"/>
      <c r="J486" s="259"/>
      <c r="K486" s="259"/>
      <c r="L486" s="264"/>
      <c r="M486" s="265"/>
      <c r="N486" s="266"/>
      <c r="O486" s="266"/>
      <c r="P486" s="266"/>
      <c r="Q486" s="266"/>
      <c r="R486" s="266"/>
      <c r="S486" s="266"/>
      <c r="T486" s="26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8" t="s">
        <v>183</v>
      </c>
      <c r="AU486" s="268" t="s">
        <v>84</v>
      </c>
      <c r="AV486" s="14" t="s">
        <v>84</v>
      </c>
      <c r="AW486" s="14" t="s">
        <v>32</v>
      </c>
      <c r="AX486" s="14" t="s">
        <v>74</v>
      </c>
      <c r="AY486" s="268" t="s">
        <v>139</v>
      </c>
    </row>
    <row r="487" s="13" customFormat="1">
      <c r="A487" s="13"/>
      <c r="B487" s="247"/>
      <c r="C487" s="248"/>
      <c r="D487" s="249" t="s">
        <v>183</v>
      </c>
      <c r="E487" s="250" t="s">
        <v>1</v>
      </c>
      <c r="F487" s="251" t="s">
        <v>597</v>
      </c>
      <c r="G487" s="248"/>
      <c r="H487" s="250" t="s">
        <v>1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7" t="s">
        <v>183</v>
      </c>
      <c r="AU487" s="257" t="s">
        <v>84</v>
      </c>
      <c r="AV487" s="13" t="s">
        <v>82</v>
      </c>
      <c r="AW487" s="13" t="s">
        <v>32</v>
      </c>
      <c r="AX487" s="13" t="s">
        <v>74</v>
      </c>
      <c r="AY487" s="257" t="s">
        <v>139</v>
      </c>
    </row>
    <row r="488" s="15" customFormat="1">
      <c r="A488" s="15"/>
      <c r="B488" s="269"/>
      <c r="C488" s="270"/>
      <c r="D488" s="249" t="s">
        <v>183</v>
      </c>
      <c r="E488" s="271" t="s">
        <v>1</v>
      </c>
      <c r="F488" s="272" t="s">
        <v>189</v>
      </c>
      <c r="G488" s="270"/>
      <c r="H488" s="273">
        <v>11.106199999999999</v>
      </c>
      <c r="I488" s="274"/>
      <c r="J488" s="270"/>
      <c r="K488" s="270"/>
      <c r="L488" s="275"/>
      <c r="M488" s="276"/>
      <c r="N488" s="277"/>
      <c r="O488" s="277"/>
      <c r="P488" s="277"/>
      <c r="Q488" s="277"/>
      <c r="R488" s="277"/>
      <c r="S488" s="277"/>
      <c r="T488" s="278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9" t="s">
        <v>183</v>
      </c>
      <c r="AU488" s="279" t="s">
        <v>84</v>
      </c>
      <c r="AV488" s="15" t="s">
        <v>146</v>
      </c>
      <c r="AW488" s="15" t="s">
        <v>32</v>
      </c>
      <c r="AX488" s="15" t="s">
        <v>82</v>
      </c>
      <c r="AY488" s="279" t="s">
        <v>139</v>
      </c>
    </row>
    <row r="489" s="2" customFormat="1" ht="24.15" customHeight="1">
      <c r="A489" s="39"/>
      <c r="B489" s="40"/>
      <c r="C489" s="228" t="s">
        <v>383</v>
      </c>
      <c r="D489" s="228" t="s">
        <v>142</v>
      </c>
      <c r="E489" s="229" t="s">
        <v>598</v>
      </c>
      <c r="F489" s="230" t="s">
        <v>599</v>
      </c>
      <c r="G489" s="231" t="s">
        <v>263</v>
      </c>
      <c r="H489" s="232">
        <v>11.106</v>
      </c>
      <c r="I489" s="233"/>
      <c r="J489" s="234">
        <f>ROUND(I489*H489,1)</f>
        <v>0</v>
      </c>
      <c r="K489" s="235"/>
      <c r="L489" s="45"/>
      <c r="M489" s="236" t="s">
        <v>1</v>
      </c>
      <c r="N489" s="237" t="s">
        <v>39</v>
      </c>
      <c r="O489" s="92"/>
      <c r="P489" s="238">
        <f>O489*H489</f>
        <v>0</v>
      </c>
      <c r="Q489" s="238">
        <v>0</v>
      </c>
      <c r="R489" s="238">
        <f>Q489*H489</f>
        <v>0</v>
      </c>
      <c r="S489" s="238">
        <v>0</v>
      </c>
      <c r="T489" s="23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0" t="s">
        <v>146</v>
      </c>
      <c r="AT489" s="240" t="s">
        <v>142</v>
      </c>
      <c r="AU489" s="240" t="s">
        <v>84</v>
      </c>
      <c r="AY489" s="18" t="s">
        <v>139</v>
      </c>
      <c r="BE489" s="241">
        <f>IF(N489="základní",J489,0)</f>
        <v>0</v>
      </c>
      <c r="BF489" s="241">
        <f>IF(N489="snížená",J489,0)</f>
        <v>0</v>
      </c>
      <c r="BG489" s="241">
        <f>IF(N489="zákl. přenesená",J489,0)</f>
        <v>0</v>
      </c>
      <c r="BH489" s="241">
        <f>IF(N489="sníž. přenesená",J489,0)</f>
        <v>0</v>
      </c>
      <c r="BI489" s="241">
        <f>IF(N489="nulová",J489,0)</f>
        <v>0</v>
      </c>
      <c r="BJ489" s="18" t="s">
        <v>82</v>
      </c>
      <c r="BK489" s="241">
        <f>ROUND(I489*H489,1)</f>
        <v>0</v>
      </c>
      <c r="BL489" s="18" t="s">
        <v>146</v>
      </c>
      <c r="BM489" s="240" t="s">
        <v>600</v>
      </c>
    </row>
    <row r="490" s="2" customFormat="1" ht="14.4" customHeight="1">
      <c r="A490" s="39"/>
      <c r="B490" s="40"/>
      <c r="C490" s="228" t="s">
        <v>601</v>
      </c>
      <c r="D490" s="228" t="s">
        <v>142</v>
      </c>
      <c r="E490" s="229" t="s">
        <v>602</v>
      </c>
      <c r="F490" s="230" t="s">
        <v>603</v>
      </c>
      <c r="G490" s="231" t="s">
        <v>263</v>
      </c>
      <c r="H490" s="232">
        <v>0.504</v>
      </c>
      <c r="I490" s="233"/>
      <c r="J490" s="234">
        <f>ROUND(I490*H490,1)</f>
        <v>0</v>
      </c>
      <c r="K490" s="235"/>
      <c r="L490" s="45"/>
      <c r="M490" s="236" t="s">
        <v>1</v>
      </c>
      <c r="N490" s="237" t="s">
        <v>39</v>
      </c>
      <c r="O490" s="92"/>
      <c r="P490" s="238">
        <f>O490*H490</f>
        <v>0</v>
      </c>
      <c r="Q490" s="238">
        <v>0</v>
      </c>
      <c r="R490" s="238">
        <f>Q490*H490</f>
        <v>0</v>
      </c>
      <c r="S490" s="238">
        <v>0</v>
      </c>
      <c r="T490" s="23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0" t="s">
        <v>146</v>
      </c>
      <c r="AT490" s="240" t="s">
        <v>142</v>
      </c>
      <c r="AU490" s="240" t="s">
        <v>84</v>
      </c>
      <c r="AY490" s="18" t="s">
        <v>139</v>
      </c>
      <c r="BE490" s="241">
        <f>IF(N490="základní",J490,0)</f>
        <v>0</v>
      </c>
      <c r="BF490" s="241">
        <f>IF(N490="snížená",J490,0)</f>
        <v>0</v>
      </c>
      <c r="BG490" s="241">
        <f>IF(N490="zákl. přenesená",J490,0)</f>
        <v>0</v>
      </c>
      <c r="BH490" s="241">
        <f>IF(N490="sníž. přenesená",J490,0)</f>
        <v>0</v>
      </c>
      <c r="BI490" s="241">
        <f>IF(N490="nulová",J490,0)</f>
        <v>0</v>
      </c>
      <c r="BJ490" s="18" t="s">
        <v>82</v>
      </c>
      <c r="BK490" s="241">
        <f>ROUND(I490*H490,1)</f>
        <v>0</v>
      </c>
      <c r="BL490" s="18" t="s">
        <v>146</v>
      </c>
      <c r="BM490" s="240" t="s">
        <v>604</v>
      </c>
    </row>
    <row r="491" s="13" customFormat="1">
      <c r="A491" s="13"/>
      <c r="B491" s="247"/>
      <c r="C491" s="248"/>
      <c r="D491" s="249" t="s">
        <v>183</v>
      </c>
      <c r="E491" s="250" t="s">
        <v>1</v>
      </c>
      <c r="F491" s="251" t="s">
        <v>605</v>
      </c>
      <c r="G491" s="248"/>
      <c r="H491" s="250" t="s">
        <v>1</v>
      </c>
      <c r="I491" s="252"/>
      <c r="J491" s="248"/>
      <c r="K491" s="248"/>
      <c r="L491" s="253"/>
      <c r="M491" s="254"/>
      <c r="N491" s="255"/>
      <c r="O491" s="255"/>
      <c r="P491" s="255"/>
      <c r="Q491" s="255"/>
      <c r="R491" s="255"/>
      <c r="S491" s="255"/>
      <c r="T491" s="25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7" t="s">
        <v>183</v>
      </c>
      <c r="AU491" s="257" t="s">
        <v>84</v>
      </c>
      <c r="AV491" s="13" t="s">
        <v>82</v>
      </c>
      <c r="AW491" s="13" t="s">
        <v>32</v>
      </c>
      <c r="AX491" s="13" t="s">
        <v>74</v>
      </c>
      <c r="AY491" s="257" t="s">
        <v>139</v>
      </c>
    </row>
    <row r="492" s="14" customFormat="1">
      <c r="A492" s="14"/>
      <c r="B492" s="258"/>
      <c r="C492" s="259"/>
      <c r="D492" s="249" t="s">
        <v>183</v>
      </c>
      <c r="E492" s="260" t="s">
        <v>1</v>
      </c>
      <c r="F492" s="261" t="s">
        <v>606</v>
      </c>
      <c r="G492" s="259"/>
      <c r="H492" s="262">
        <v>0.504</v>
      </c>
      <c r="I492" s="263"/>
      <c r="J492" s="259"/>
      <c r="K492" s="259"/>
      <c r="L492" s="264"/>
      <c r="M492" s="265"/>
      <c r="N492" s="266"/>
      <c r="O492" s="266"/>
      <c r="P492" s="266"/>
      <c r="Q492" s="266"/>
      <c r="R492" s="266"/>
      <c r="S492" s="266"/>
      <c r="T492" s="26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8" t="s">
        <v>183</v>
      </c>
      <c r="AU492" s="268" t="s">
        <v>84</v>
      </c>
      <c r="AV492" s="14" t="s">
        <v>84</v>
      </c>
      <c r="AW492" s="14" t="s">
        <v>32</v>
      </c>
      <c r="AX492" s="14" t="s">
        <v>74</v>
      </c>
      <c r="AY492" s="268" t="s">
        <v>139</v>
      </c>
    </row>
    <row r="493" s="15" customFormat="1">
      <c r="A493" s="15"/>
      <c r="B493" s="269"/>
      <c r="C493" s="270"/>
      <c r="D493" s="249" t="s">
        <v>183</v>
      </c>
      <c r="E493" s="271" t="s">
        <v>1</v>
      </c>
      <c r="F493" s="272" t="s">
        <v>189</v>
      </c>
      <c r="G493" s="270"/>
      <c r="H493" s="273">
        <v>0.504</v>
      </c>
      <c r="I493" s="274"/>
      <c r="J493" s="270"/>
      <c r="K493" s="270"/>
      <c r="L493" s="275"/>
      <c r="M493" s="276"/>
      <c r="N493" s="277"/>
      <c r="O493" s="277"/>
      <c r="P493" s="277"/>
      <c r="Q493" s="277"/>
      <c r="R493" s="277"/>
      <c r="S493" s="277"/>
      <c r="T493" s="278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79" t="s">
        <v>183</v>
      </c>
      <c r="AU493" s="279" t="s">
        <v>84</v>
      </c>
      <c r="AV493" s="15" t="s">
        <v>146</v>
      </c>
      <c r="AW493" s="15" t="s">
        <v>32</v>
      </c>
      <c r="AX493" s="15" t="s">
        <v>82</v>
      </c>
      <c r="AY493" s="279" t="s">
        <v>139</v>
      </c>
    </row>
    <row r="494" s="2" customFormat="1" ht="14.4" customHeight="1">
      <c r="A494" s="39"/>
      <c r="B494" s="40"/>
      <c r="C494" s="228" t="s">
        <v>399</v>
      </c>
      <c r="D494" s="228" t="s">
        <v>142</v>
      </c>
      <c r="E494" s="229" t="s">
        <v>607</v>
      </c>
      <c r="F494" s="230" t="s">
        <v>608</v>
      </c>
      <c r="G494" s="231" t="s">
        <v>263</v>
      </c>
      <c r="H494" s="232">
        <v>0.504</v>
      </c>
      <c r="I494" s="233"/>
      <c r="J494" s="234">
        <f>ROUND(I494*H494,1)</f>
        <v>0</v>
      </c>
      <c r="K494" s="235"/>
      <c r="L494" s="45"/>
      <c r="M494" s="236" t="s">
        <v>1</v>
      </c>
      <c r="N494" s="237" t="s">
        <v>39</v>
      </c>
      <c r="O494" s="92"/>
      <c r="P494" s="238">
        <f>O494*H494</f>
        <v>0</v>
      </c>
      <c r="Q494" s="238">
        <v>0</v>
      </c>
      <c r="R494" s="238">
        <f>Q494*H494</f>
        <v>0</v>
      </c>
      <c r="S494" s="238">
        <v>0</v>
      </c>
      <c r="T494" s="23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0" t="s">
        <v>146</v>
      </c>
      <c r="AT494" s="240" t="s">
        <v>142</v>
      </c>
      <c r="AU494" s="240" t="s">
        <v>84</v>
      </c>
      <c r="AY494" s="18" t="s">
        <v>139</v>
      </c>
      <c r="BE494" s="241">
        <f>IF(N494="základní",J494,0)</f>
        <v>0</v>
      </c>
      <c r="BF494" s="241">
        <f>IF(N494="snížená",J494,0)</f>
        <v>0</v>
      </c>
      <c r="BG494" s="241">
        <f>IF(N494="zákl. přenesená",J494,0)</f>
        <v>0</v>
      </c>
      <c r="BH494" s="241">
        <f>IF(N494="sníž. přenesená",J494,0)</f>
        <v>0</v>
      </c>
      <c r="BI494" s="241">
        <f>IF(N494="nulová",J494,0)</f>
        <v>0</v>
      </c>
      <c r="BJ494" s="18" t="s">
        <v>82</v>
      </c>
      <c r="BK494" s="241">
        <f>ROUND(I494*H494,1)</f>
        <v>0</v>
      </c>
      <c r="BL494" s="18" t="s">
        <v>146</v>
      </c>
      <c r="BM494" s="240" t="s">
        <v>609</v>
      </c>
    </row>
    <row r="495" s="2" customFormat="1" ht="14.4" customHeight="1">
      <c r="A495" s="39"/>
      <c r="B495" s="40"/>
      <c r="C495" s="228" t="s">
        <v>610</v>
      </c>
      <c r="D495" s="228" t="s">
        <v>142</v>
      </c>
      <c r="E495" s="229" t="s">
        <v>611</v>
      </c>
      <c r="F495" s="230" t="s">
        <v>612</v>
      </c>
      <c r="G495" s="231" t="s">
        <v>145</v>
      </c>
      <c r="H495" s="232">
        <v>1</v>
      </c>
      <c r="I495" s="233"/>
      <c r="J495" s="234">
        <f>ROUND(I495*H495,1)</f>
        <v>0</v>
      </c>
      <c r="K495" s="235"/>
      <c r="L495" s="45"/>
      <c r="M495" s="236" t="s">
        <v>1</v>
      </c>
      <c r="N495" s="237" t="s">
        <v>39</v>
      </c>
      <c r="O495" s="92"/>
      <c r="P495" s="238">
        <f>O495*H495</f>
        <v>0</v>
      </c>
      <c r="Q495" s="238">
        <v>0</v>
      </c>
      <c r="R495" s="238">
        <f>Q495*H495</f>
        <v>0</v>
      </c>
      <c r="S495" s="238">
        <v>0</v>
      </c>
      <c r="T495" s="23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0" t="s">
        <v>146</v>
      </c>
      <c r="AT495" s="240" t="s">
        <v>142</v>
      </c>
      <c r="AU495" s="240" t="s">
        <v>84</v>
      </c>
      <c r="AY495" s="18" t="s">
        <v>139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8" t="s">
        <v>82</v>
      </c>
      <c r="BK495" s="241">
        <f>ROUND(I495*H495,1)</f>
        <v>0</v>
      </c>
      <c r="BL495" s="18" t="s">
        <v>146</v>
      </c>
      <c r="BM495" s="240" t="s">
        <v>613</v>
      </c>
    </row>
    <row r="496" s="12" customFormat="1" ht="22.8" customHeight="1">
      <c r="A496" s="12"/>
      <c r="B496" s="212"/>
      <c r="C496" s="213"/>
      <c r="D496" s="214" t="s">
        <v>73</v>
      </c>
      <c r="E496" s="226" t="s">
        <v>182</v>
      </c>
      <c r="F496" s="226" t="s">
        <v>614</v>
      </c>
      <c r="G496" s="213"/>
      <c r="H496" s="213"/>
      <c r="I496" s="216"/>
      <c r="J496" s="227">
        <f>BK496</f>
        <v>0</v>
      </c>
      <c r="K496" s="213"/>
      <c r="L496" s="218"/>
      <c r="M496" s="219"/>
      <c r="N496" s="220"/>
      <c r="O496" s="220"/>
      <c r="P496" s="221">
        <f>SUM(P497:P502)</f>
        <v>0</v>
      </c>
      <c r="Q496" s="220"/>
      <c r="R496" s="221">
        <f>SUM(R497:R502)</f>
        <v>0</v>
      </c>
      <c r="S496" s="220"/>
      <c r="T496" s="222">
        <f>SUM(T497:T502)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23" t="s">
        <v>82</v>
      </c>
      <c r="AT496" s="224" t="s">
        <v>73</v>
      </c>
      <c r="AU496" s="224" t="s">
        <v>82</v>
      </c>
      <c r="AY496" s="223" t="s">
        <v>139</v>
      </c>
      <c r="BK496" s="225">
        <f>SUM(BK497:BK502)</f>
        <v>0</v>
      </c>
    </row>
    <row r="497" s="2" customFormat="1" ht="24.15" customHeight="1">
      <c r="A497" s="39"/>
      <c r="B497" s="40"/>
      <c r="C497" s="228" t="s">
        <v>403</v>
      </c>
      <c r="D497" s="228" t="s">
        <v>142</v>
      </c>
      <c r="E497" s="229" t="s">
        <v>615</v>
      </c>
      <c r="F497" s="230" t="s">
        <v>616</v>
      </c>
      <c r="G497" s="231" t="s">
        <v>263</v>
      </c>
      <c r="H497" s="232">
        <v>16.859999999999999</v>
      </c>
      <c r="I497" s="233"/>
      <c r="J497" s="234">
        <f>ROUND(I497*H497,1)</f>
        <v>0</v>
      </c>
      <c r="K497" s="235"/>
      <c r="L497" s="45"/>
      <c r="M497" s="236" t="s">
        <v>1</v>
      </c>
      <c r="N497" s="237" t="s">
        <v>39</v>
      </c>
      <c r="O497" s="92"/>
      <c r="P497" s="238">
        <f>O497*H497</f>
        <v>0</v>
      </c>
      <c r="Q497" s="238">
        <v>0</v>
      </c>
      <c r="R497" s="238">
        <f>Q497*H497</f>
        <v>0</v>
      </c>
      <c r="S497" s="238">
        <v>0</v>
      </c>
      <c r="T497" s="239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0" t="s">
        <v>146</v>
      </c>
      <c r="AT497" s="240" t="s">
        <v>142</v>
      </c>
      <c r="AU497" s="240" t="s">
        <v>84</v>
      </c>
      <c r="AY497" s="18" t="s">
        <v>139</v>
      </c>
      <c r="BE497" s="241">
        <f>IF(N497="základní",J497,0)</f>
        <v>0</v>
      </c>
      <c r="BF497" s="241">
        <f>IF(N497="snížená",J497,0)</f>
        <v>0</v>
      </c>
      <c r="BG497" s="241">
        <f>IF(N497="zákl. přenesená",J497,0)</f>
        <v>0</v>
      </c>
      <c r="BH497" s="241">
        <f>IF(N497="sníž. přenesená",J497,0)</f>
        <v>0</v>
      </c>
      <c r="BI497" s="241">
        <f>IF(N497="nulová",J497,0)</f>
        <v>0</v>
      </c>
      <c r="BJ497" s="18" t="s">
        <v>82</v>
      </c>
      <c r="BK497" s="241">
        <f>ROUND(I497*H497,1)</f>
        <v>0</v>
      </c>
      <c r="BL497" s="18" t="s">
        <v>146</v>
      </c>
      <c r="BM497" s="240" t="s">
        <v>617</v>
      </c>
    </row>
    <row r="498" s="13" customFormat="1">
      <c r="A498" s="13"/>
      <c r="B498" s="247"/>
      <c r="C498" s="248"/>
      <c r="D498" s="249" t="s">
        <v>183</v>
      </c>
      <c r="E498" s="250" t="s">
        <v>1</v>
      </c>
      <c r="F498" s="251" t="s">
        <v>234</v>
      </c>
      <c r="G498" s="248"/>
      <c r="H498" s="250" t="s">
        <v>1</v>
      </c>
      <c r="I498" s="252"/>
      <c r="J498" s="248"/>
      <c r="K498" s="248"/>
      <c r="L498" s="253"/>
      <c r="M498" s="254"/>
      <c r="N498" s="255"/>
      <c r="O498" s="255"/>
      <c r="P498" s="255"/>
      <c r="Q498" s="255"/>
      <c r="R498" s="255"/>
      <c r="S498" s="255"/>
      <c r="T498" s="25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7" t="s">
        <v>183</v>
      </c>
      <c r="AU498" s="257" t="s">
        <v>84</v>
      </c>
      <c r="AV498" s="13" t="s">
        <v>82</v>
      </c>
      <c r="AW498" s="13" t="s">
        <v>32</v>
      </c>
      <c r="AX498" s="13" t="s">
        <v>74</v>
      </c>
      <c r="AY498" s="257" t="s">
        <v>139</v>
      </c>
    </row>
    <row r="499" s="13" customFormat="1">
      <c r="A499" s="13"/>
      <c r="B499" s="247"/>
      <c r="C499" s="248"/>
      <c r="D499" s="249" t="s">
        <v>183</v>
      </c>
      <c r="E499" s="250" t="s">
        <v>1</v>
      </c>
      <c r="F499" s="251" t="s">
        <v>618</v>
      </c>
      <c r="G499" s="248"/>
      <c r="H499" s="250" t="s">
        <v>1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7" t="s">
        <v>183</v>
      </c>
      <c r="AU499" s="257" t="s">
        <v>84</v>
      </c>
      <c r="AV499" s="13" t="s">
        <v>82</v>
      </c>
      <c r="AW499" s="13" t="s">
        <v>32</v>
      </c>
      <c r="AX499" s="13" t="s">
        <v>74</v>
      </c>
      <c r="AY499" s="257" t="s">
        <v>139</v>
      </c>
    </row>
    <row r="500" s="14" customFormat="1">
      <c r="A500" s="14"/>
      <c r="B500" s="258"/>
      <c r="C500" s="259"/>
      <c r="D500" s="249" t="s">
        <v>183</v>
      </c>
      <c r="E500" s="260" t="s">
        <v>1</v>
      </c>
      <c r="F500" s="261" t="s">
        <v>619</v>
      </c>
      <c r="G500" s="259"/>
      <c r="H500" s="262">
        <v>16.859999999999999</v>
      </c>
      <c r="I500" s="263"/>
      <c r="J500" s="259"/>
      <c r="K500" s="259"/>
      <c r="L500" s="264"/>
      <c r="M500" s="265"/>
      <c r="N500" s="266"/>
      <c r="O500" s="266"/>
      <c r="P500" s="266"/>
      <c r="Q500" s="266"/>
      <c r="R500" s="266"/>
      <c r="S500" s="266"/>
      <c r="T500" s="26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8" t="s">
        <v>183</v>
      </c>
      <c r="AU500" s="268" t="s">
        <v>84</v>
      </c>
      <c r="AV500" s="14" t="s">
        <v>84</v>
      </c>
      <c r="AW500" s="14" t="s">
        <v>32</v>
      </c>
      <c r="AX500" s="14" t="s">
        <v>74</v>
      </c>
      <c r="AY500" s="268" t="s">
        <v>139</v>
      </c>
    </row>
    <row r="501" s="13" customFormat="1">
      <c r="A501" s="13"/>
      <c r="B501" s="247"/>
      <c r="C501" s="248"/>
      <c r="D501" s="249" t="s">
        <v>183</v>
      </c>
      <c r="E501" s="250" t="s">
        <v>1</v>
      </c>
      <c r="F501" s="251" t="s">
        <v>620</v>
      </c>
      <c r="G501" s="248"/>
      <c r="H501" s="250" t="s">
        <v>1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7" t="s">
        <v>183</v>
      </c>
      <c r="AU501" s="257" t="s">
        <v>84</v>
      </c>
      <c r="AV501" s="13" t="s">
        <v>82</v>
      </c>
      <c r="AW501" s="13" t="s">
        <v>32</v>
      </c>
      <c r="AX501" s="13" t="s">
        <v>74</v>
      </c>
      <c r="AY501" s="257" t="s">
        <v>139</v>
      </c>
    </row>
    <row r="502" s="15" customFormat="1">
      <c r="A502" s="15"/>
      <c r="B502" s="269"/>
      <c r="C502" s="270"/>
      <c r="D502" s="249" t="s">
        <v>183</v>
      </c>
      <c r="E502" s="271" t="s">
        <v>1</v>
      </c>
      <c r="F502" s="272" t="s">
        <v>189</v>
      </c>
      <c r="G502" s="270"/>
      <c r="H502" s="273">
        <v>16.859999999999999</v>
      </c>
      <c r="I502" s="274"/>
      <c r="J502" s="270"/>
      <c r="K502" s="270"/>
      <c r="L502" s="275"/>
      <c r="M502" s="276"/>
      <c r="N502" s="277"/>
      <c r="O502" s="277"/>
      <c r="P502" s="277"/>
      <c r="Q502" s="277"/>
      <c r="R502" s="277"/>
      <c r="S502" s="277"/>
      <c r="T502" s="278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79" t="s">
        <v>183</v>
      </c>
      <c r="AU502" s="279" t="s">
        <v>84</v>
      </c>
      <c r="AV502" s="15" t="s">
        <v>146</v>
      </c>
      <c r="AW502" s="15" t="s">
        <v>32</v>
      </c>
      <c r="AX502" s="15" t="s">
        <v>82</v>
      </c>
      <c r="AY502" s="279" t="s">
        <v>139</v>
      </c>
    </row>
    <row r="503" s="12" customFormat="1" ht="22.8" customHeight="1">
      <c r="A503" s="12"/>
      <c r="B503" s="212"/>
      <c r="C503" s="213"/>
      <c r="D503" s="214" t="s">
        <v>73</v>
      </c>
      <c r="E503" s="226" t="s">
        <v>218</v>
      </c>
      <c r="F503" s="226" t="s">
        <v>621</v>
      </c>
      <c r="G503" s="213"/>
      <c r="H503" s="213"/>
      <c r="I503" s="216"/>
      <c r="J503" s="227">
        <f>BK503</f>
        <v>0</v>
      </c>
      <c r="K503" s="213"/>
      <c r="L503" s="218"/>
      <c r="M503" s="219"/>
      <c r="N503" s="220"/>
      <c r="O503" s="220"/>
      <c r="P503" s="221">
        <f>SUM(P504:P515)</f>
        <v>0</v>
      </c>
      <c r="Q503" s="220"/>
      <c r="R503" s="221">
        <f>SUM(R504:R515)</f>
        <v>0</v>
      </c>
      <c r="S503" s="220"/>
      <c r="T503" s="222">
        <f>SUM(T504:T515)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23" t="s">
        <v>82</v>
      </c>
      <c r="AT503" s="224" t="s">
        <v>73</v>
      </c>
      <c r="AU503" s="224" t="s">
        <v>82</v>
      </c>
      <c r="AY503" s="223" t="s">
        <v>139</v>
      </c>
      <c r="BK503" s="225">
        <f>SUM(BK504:BK515)</f>
        <v>0</v>
      </c>
    </row>
    <row r="504" s="2" customFormat="1" ht="24.15" customHeight="1">
      <c r="A504" s="39"/>
      <c r="B504" s="40"/>
      <c r="C504" s="228" t="s">
        <v>622</v>
      </c>
      <c r="D504" s="228" t="s">
        <v>142</v>
      </c>
      <c r="E504" s="229" t="s">
        <v>623</v>
      </c>
      <c r="F504" s="230" t="s">
        <v>624</v>
      </c>
      <c r="G504" s="231" t="s">
        <v>263</v>
      </c>
      <c r="H504" s="232">
        <v>165</v>
      </c>
      <c r="I504" s="233"/>
      <c r="J504" s="234">
        <f>ROUND(I504*H504,1)</f>
        <v>0</v>
      </c>
      <c r="K504" s="235"/>
      <c r="L504" s="45"/>
      <c r="M504" s="236" t="s">
        <v>1</v>
      </c>
      <c r="N504" s="237" t="s">
        <v>39</v>
      </c>
      <c r="O504" s="92"/>
      <c r="P504" s="238">
        <f>O504*H504</f>
        <v>0</v>
      </c>
      <c r="Q504" s="238">
        <v>0</v>
      </c>
      <c r="R504" s="238">
        <f>Q504*H504</f>
        <v>0</v>
      </c>
      <c r="S504" s="238">
        <v>0</v>
      </c>
      <c r="T504" s="239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0" t="s">
        <v>146</v>
      </c>
      <c r="AT504" s="240" t="s">
        <v>142</v>
      </c>
      <c r="AU504" s="240" t="s">
        <v>84</v>
      </c>
      <c r="AY504" s="18" t="s">
        <v>139</v>
      </c>
      <c r="BE504" s="241">
        <f>IF(N504="základní",J504,0)</f>
        <v>0</v>
      </c>
      <c r="BF504" s="241">
        <f>IF(N504="snížená",J504,0)</f>
        <v>0</v>
      </c>
      <c r="BG504" s="241">
        <f>IF(N504="zákl. přenesená",J504,0)</f>
        <v>0</v>
      </c>
      <c r="BH504" s="241">
        <f>IF(N504="sníž. přenesená",J504,0)</f>
        <v>0</v>
      </c>
      <c r="BI504" s="241">
        <f>IF(N504="nulová",J504,0)</f>
        <v>0</v>
      </c>
      <c r="BJ504" s="18" t="s">
        <v>82</v>
      </c>
      <c r="BK504" s="241">
        <f>ROUND(I504*H504,1)</f>
        <v>0</v>
      </c>
      <c r="BL504" s="18" t="s">
        <v>146</v>
      </c>
      <c r="BM504" s="240" t="s">
        <v>625</v>
      </c>
    </row>
    <row r="505" s="13" customFormat="1">
      <c r="A505" s="13"/>
      <c r="B505" s="247"/>
      <c r="C505" s="248"/>
      <c r="D505" s="249" t="s">
        <v>183</v>
      </c>
      <c r="E505" s="250" t="s">
        <v>1</v>
      </c>
      <c r="F505" s="251" t="s">
        <v>626</v>
      </c>
      <c r="G505" s="248"/>
      <c r="H505" s="250" t="s">
        <v>1</v>
      </c>
      <c r="I505" s="252"/>
      <c r="J505" s="248"/>
      <c r="K505" s="248"/>
      <c r="L505" s="253"/>
      <c r="M505" s="254"/>
      <c r="N505" s="255"/>
      <c r="O505" s="255"/>
      <c r="P505" s="255"/>
      <c r="Q505" s="255"/>
      <c r="R505" s="255"/>
      <c r="S505" s="255"/>
      <c r="T505" s="25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7" t="s">
        <v>183</v>
      </c>
      <c r="AU505" s="257" t="s">
        <v>84</v>
      </c>
      <c r="AV505" s="13" t="s">
        <v>82</v>
      </c>
      <c r="AW505" s="13" t="s">
        <v>32</v>
      </c>
      <c r="AX505" s="13" t="s">
        <v>74</v>
      </c>
      <c r="AY505" s="257" t="s">
        <v>139</v>
      </c>
    </row>
    <row r="506" s="14" customFormat="1">
      <c r="A506" s="14"/>
      <c r="B506" s="258"/>
      <c r="C506" s="259"/>
      <c r="D506" s="249" t="s">
        <v>183</v>
      </c>
      <c r="E506" s="260" t="s">
        <v>1</v>
      </c>
      <c r="F506" s="261" t="s">
        <v>627</v>
      </c>
      <c r="G506" s="259"/>
      <c r="H506" s="262">
        <v>147.5</v>
      </c>
      <c r="I506" s="263"/>
      <c r="J506" s="259"/>
      <c r="K506" s="259"/>
      <c r="L506" s="264"/>
      <c r="M506" s="265"/>
      <c r="N506" s="266"/>
      <c r="O506" s="266"/>
      <c r="P506" s="266"/>
      <c r="Q506" s="266"/>
      <c r="R506" s="266"/>
      <c r="S506" s="266"/>
      <c r="T506" s="26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8" t="s">
        <v>183</v>
      </c>
      <c r="AU506" s="268" t="s">
        <v>84</v>
      </c>
      <c r="AV506" s="14" t="s">
        <v>84</v>
      </c>
      <c r="AW506" s="14" t="s">
        <v>32</v>
      </c>
      <c r="AX506" s="14" t="s">
        <v>74</v>
      </c>
      <c r="AY506" s="268" t="s">
        <v>139</v>
      </c>
    </row>
    <row r="507" s="13" customFormat="1">
      <c r="A507" s="13"/>
      <c r="B507" s="247"/>
      <c r="C507" s="248"/>
      <c r="D507" s="249" t="s">
        <v>183</v>
      </c>
      <c r="E507" s="250" t="s">
        <v>1</v>
      </c>
      <c r="F507" s="251" t="s">
        <v>234</v>
      </c>
      <c r="G507" s="248"/>
      <c r="H507" s="250" t="s">
        <v>1</v>
      </c>
      <c r="I507" s="252"/>
      <c r="J507" s="248"/>
      <c r="K507" s="248"/>
      <c r="L507" s="253"/>
      <c r="M507" s="254"/>
      <c r="N507" s="255"/>
      <c r="O507" s="255"/>
      <c r="P507" s="255"/>
      <c r="Q507" s="255"/>
      <c r="R507" s="255"/>
      <c r="S507" s="255"/>
      <c r="T507" s="25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7" t="s">
        <v>183</v>
      </c>
      <c r="AU507" s="257" t="s">
        <v>84</v>
      </c>
      <c r="AV507" s="13" t="s">
        <v>82</v>
      </c>
      <c r="AW507" s="13" t="s">
        <v>32</v>
      </c>
      <c r="AX507" s="13" t="s">
        <v>74</v>
      </c>
      <c r="AY507" s="257" t="s">
        <v>139</v>
      </c>
    </row>
    <row r="508" s="14" customFormat="1">
      <c r="A508" s="14"/>
      <c r="B508" s="258"/>
      <c r="C508" s="259"/>
      <c r="D508" s="249" t="s">
        <v>183</v>
      </c>
      <c r="E508" s="260" t="s">
        <v>1</v>
      </c>
      <c r="F508" s="261" t="s">
        <v>628</v>
      </c>
      <c r="G508" s="259"/>
      <c r="H508" s="262">
        <v>17.5</v>
      </c>
      <c r="I508" s="263"/>
      <c r="J508" s="259"/>
      <c r="K508" s="259"/>
      <c r="L508" s="264"/>
      <c r="M508" s="265"/>
      <c r="N508" s="266"/>
      <c r="O508" s="266"/>
      <c r="P508" s="266"/>
      <c r="Q508" s="266"/>
      <c r="R508" s="266"/>
      <c r="S508" s="266"/>
      <c r="T508" s="26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8" t="s">
        <v>183</v>
      </c>
      <c r="AU508" s="268" t="s">
        <v>84</v>
      </c>
      <c r="AV508" s="14" t="s">
        <v>84</v>
      </c>
      <c r="AW508" s="14" t="s">
        <v>32</v>
      </c>
      <c r="AX508" s="14" t="s">
        <v>74</v>
      </c>
      <c r="AY508" s="268" t="s">
        <v>139</v>
      </c>
    </row>
    <row r="509" s="15" customFormat="1">
      <c r="A509" s="15"/>
      <c r="B509" s="269"/>
      <c r="C509" s="270"/>
      <c r="D509" s="249" t="s">
        <v>183</v>
      </c>
      <c r="E509" s="271" t="s">
        <v>1</v>
      </c>
      <c r="F509" s="272" t="s">
        <v>189</v>
      </c>
      <c r="G509" s="270"/>
      <c r="H509" s="273">
        <v>165</v>
      </c>
      <c r="I509" s="274"/>
      <c r="J509" s="270"/>
      <c r="K509" s="270"/>
      <c r="L509" s="275"/>
      <c r="M509" s="276"/>
      <c r="N509" s="277"/>
      <c r="O509" s="277"/>
      <c r="P509" s="277"/>
      <c r="Q509" s="277"/>
      <c r="R509" s="277"/>
      <c r="S509" s="277"/>
      <c r="T509" s="278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9" t="s">
        <v>183</v>
      </c>
      <c r="AU509" s="279" t="s">
        <v>84</v>
      </c>
      <c r="AV509" s="15" t="s">
        <v>146</v>
      </c>
      <c r="AW509" s="15" t="s">
        <v>32</v>
      </c>
      <c r="AX509" s="15" t="s">
        <v>82</v>
      </c>
      <c r="AY509" s="279" t="s">
        <v>139</v>
      </c>
    </row>
    <row r="510" s="2" customFormat="1" ht="24.15" customHeight="1">
      <c r="A510" s="39"/>
      <c r="B510" s="40"/>
      <c r="C510" s="228" t="s">
        <v>406</v>
      </c>
      <c r="D510" s="228" t="s">
        <v>142</v>
      </c>
      <c r="E510" s="229" t="s">
        <v>629</v>
      </c>
      <c r="F510" s="230" t="s">
        <v>630</v>
      </c>
      <c r="G510" s="231" t="s">
        <v>263</v>
      </c>
      <c r="H510" s="232">
        <v>165</v>
      </c>
      <c r="I510" s="233"/>
      <c r="J510" s="234">
        <f>ROUND(I510*H510,1)</f>
        <v>0</v>
      </c>
      <c r="K510" s="235"/>
      <c r="L510" s="45"/>
      <c r="M510" s="236" t="s">
        <v>1</v>
      </c>
      <c r="N510" s="237" t="s">
        <v>39</v>
      </c>
      <c r="O510" s="92"/>
      <c r="P510" s="238">
        <f>O510*H510</f>
        <v>0</v>
      </c>
      <c r="Q510" s="238">
        <v>0</v>
      </c>
      <c r="R510" s="238">
        <f>Q510*H510</f>
        <v>0</v>
      </c>
      <c r="S510" s="238">
        <v>0</v>
      </c>
      <c r="T510" s="23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0" t="s">
        <v>146</v>
      </c>
      <c r="AT510" s="240" t="s">
        <v>142</v>
      </c>
      <c r="AU510" s="240" t="s">
        <v>84</v>
      </c>
      <c r="AY510" s="18" t="s">
        <v>139</v>
      </c>
      <c r="BE510" s="241">
        <f>IF(N510="základní",J510,0)</f>
        <v>0</v>
      </c>
      <c r="BF510" s="241">
        <f>IF(N510="snížená",J510,0)</f>
        <v>0</v>
      </c>
      <c r="BG510" s="241">
        <f>IF(N510="zákl. přenesená",J510,0)</f>
        <v>0</v>
      </c>
      <c r="BH510" s="241">
        <f>IF(N510="sníž. přenesená",J510,0)</f>
        <v>0</v>
      </c>
      <c r="BI510" s="241">
        <f>IF(N510="nulová",J510,0)</f>
        <v>0</v>
      </c>
      <c r="BJ510" s="18" t="s">
        <v>82</v>
      </c>
      <c r="BK510" s="241">
        <f>ROUND(I510*H510,1)</f>
        <v>0</v>
      </c>
      <c r="BL510" s="18" t="s">
        <v>146</v>
      </c>
      <c r="BM510" s="240" t="s">
        <v>631</v>
      </c>
    </row>
    <row r="511" s="13" customFormat="1">
      <c r="A511" s="13"/>
      <c r="B511" s="247"/>
      <c r="C511" s="248"/>
      <c r="D511" s="249" t="s">
        <v>183</v>
      </c>
      <c r="E511" s="250" t="s">
        <v>1</v>
      </c>
      <c r="F511" s="251" t="s">
        <v>626</v>
      </c>
      <c r="G511" s="248"/>
      <c r="H511" s="250" t="s">
        <v>1</v>
      </c>
      <c r="I511" s="252"/>
      <c r="J511" s="248"/>
      <c r="K511" s="248"/>
      <c r="L511" s="253"/>
      <c r="M511" s="254"/>
      <c r="N511" s="255"/>
      <c r="O511" s="255"/>
      <c r="P511" s="255"/>
      <c r="Q511" s="255"/>
      <c r="R511" s="255"/>
      <c r="S511" s="255"/>
      <c r="T511" s="25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7" t="s">
        <v>183</v>
      </c>
      <c r="AU511" s="257" t="s">
        <v>84</v>
      </c>
      <c r="AV511" s="13" t="s">
        <v>82</v>
      </c>
      <c r="AW511" s="13" t="s">
        <v>32</v>
      </c>
      <c r="AX511" s="13" t="s">
        <v>74</v>
      </c>
      <c r="AY511" s="257" t="s">
        <v>139</v>
      </c>
    </row>
    <row r="512" s="14" customFormat="1">
      <c r="A512" s="14"/>
      <c r="B512" s="258"/>
      <c r="C512" s="259"/>
      <c r="D512" s="249" t="s">
        <v>183</v>
      </c>
      <c r="E512" s="260" t="s">
        <v>1</v>
      </c>
      <c r="F512" s="261" t="s">
        <v>627</v>
      </c>
      <c r="G512" s="259"/>
      <c r="H512" s="262">
        <v>147.5</v>
      </c>
      <c r="I512" s="263"/>
      <c r="J512" s="259"/>
      <c r="K512" s="259"/>
      <c r="L512" s="264"/>
      <c r="M512" s="265"/>
      <c r="N512" s="266"/>
      <c r="O512" s="266"/>
      <c r="P512" s="266"/>
      <c r="Q512" s="266"/>
      <c r="R512" s="266"/>
      <c r="S512" s="266"/>
      <c r="T512" s="26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8" t="s">
        <v>183</v>
      </c>
      <c r="AU512" s="268" t="s">
        <v>84</v>
      </c>
      <c r="AV512" s="14" t="s">
        <v>84</v>
      </c>
      <c r="AW512" s="14" t="s">
        <v>32</v>
      </c>
      <c r="AX512" s="14" t="s">
        <v>74</v>
      </c>
      <c r="AY512" s="268" t="s">
        <v>139</v>
      </c>
    </row>
    <row r="513" s="13" customFormat="1">
      <c r="A513" s="13"/>
      <c r="B513" s="247"/>
      <c r="C513" s="248"/>
      <c r="D513" s="249" t="s">
        <v>183</v>
      </c>
      <c r="E513" s="250" t="s">
        <v>1</v>
      </c>
      <c r="F513" s="251" t="s">
        <v>234</v>
      </c>
      <c r="G513" s="248"/>
      <c r="H513" s="250" t="s">
        <v>1</v>
      </c>
      <c r="I513" s="252"/>
      <c r="J513" s="248"/>
      <c r="K513" s="248"/>
      <c r="L513" s="253"/>
      <c r="M513" s="254"/>
      <c r="N513" s="255"/>
      <c r="O513" s="255"/>
      <c r="P513" s="255"/>
      <c r="Q513" s="255"/>
      <c r="R513" s="255"/>
      <c r="S513" s="255"/>
      <c r="T513" s="25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7" t="s">
        <v>183</v>
      </c>
      <c r="AU513" s="257" t="s">
        <v>84</v>
      </c>
      <c r="AV513" s="13" t="s">
        <v>82</v>
      </c>
      <c r="AW513" s="13" t="s">
        <v>32</v>
      </c>
      <c r="AX513" s="13" t="s">
        <v>74</v>
      </c>
      <c r="AY513" s="257" t="s">
        <v>139</v>
      </c>
    </row>
    <row r="514" s="14" customFormat="1">
      <c r="A514" s="14"/>
      <c r="B514" s="258"/>
      <c r="C514" s="259"/>
      <c r="D514" s="249" t="s">
        <v>183</v>
      </c>
      <c r="E514" s="260" t="s">
        <v>1</v>
      </c>
      <c r="F514" s="261" t="s">
        <v>628</v>
      </c>
      <c r="G514" s="259"/>
      <c r="H514" s="262">
        <v>17.5</v>
      </c>
      <c r="I514" s="263"/>
      <c r="J514" s="259"/>
      <c r="K514" s="259"/>
      <c r="L514" s="264"/>
      <c r="M514" s="265"/>
      <c r="N514" s="266"/>
      <c r="O514" s="266"/>
      <c r="P514" s="266"/>
      <c r="Q514" s="266"/>
      <c r="R514" s="266"/>
      <c r="S514" s="266"/>
      <c r="T514" s="26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8" t="s">
        <v>183</v>
      </c>
      <c r="AU514" s="268" t="s">
        <v>84</v>
      </c>
      <c r="AV514" s="14" t="s">
        <v>84</v>
      </c>
      <c r="AW514" s="14" t="s">
        <v>32</v>
      </c>
      <c r="AX514" s="14" t="s">
        <v>74</v>
      </c>
      <c r="AY514" s="268" t="s">
        <v>139</v>
      </c>
    </row>
    <row r="515" s="15" customFormat="1">
      <c r="A515" s="15"/>
      <c r="B515" s="269"/>
      <c r="C515" s="270"/>
      <c r="D515" s="249" t="s">
        <v>183</v>
      </c>
      <c r="E515" s="271" t="s">
        <v>1</v>
      </c>
      <c r="F515" s="272" t="s">
        <v>189</v>
      </c>
      <c r="G515" s="270"/>
      <c r="H515" s="273">
        <v>165</v>
      </c>
      <c r="I515" s="274"/>
      <c r="J515" s="270"/>
      <c r="K515" s="270"/>
      <c r="L515" s="275"/>
      <c r="M515" s="276"/>
      <c r="N515" s="277"/>
      <c r="O515" s="277"/>
      <c r="P515" s="277"/>
      <c r="Q515" s="277"/>
      <c r="R515" s="277"/>
      <c r="S515" s="277"/>
      <c r="T515" s="278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9" t="s">
        <v>183</v>
      </c>
      <c r="AU515" s="279" t="s">
        <v>84</v>
      </c>
      <c r="AV515" s="15" t="s">
        <v>146</v>
      </c>
      <c r="AW515" s="15" t="s">
        <v>32</v>
      </c>
      <c r="AX515" s="15" t="s">
        <v>82</v>
      </c>
      <c r="AY515" s="279" t="s">
        <v>139</v>
      </c>
    </row>
    <row r="516" s="12" customFormat="1" ht="22.8" customHeight="1">
      <c r="A516" s="12"/>
      <c r="B516" s="212"/>
      <c r="C516" s="213"/>
      <c r="D516" s="214" t="s">
        <v>73</v>
      </c>
      <c r="E516" s="226" t="s">
        <v>632</v>
      </c>
      <c r="F516" s="226" t="s">
        <v>633</v>
      </c>
      <c r="G516" s="213"/>
      <c r="H516" s="213"/>
      <c r="I516" s="216"/>
      <c r="J516" s="227">
        <f>BK516</f>
        <v>0</v>
      </c>
      <c r="K516" s="213"/>
      <c r="L516" s="218"/>
      <c r="M516" s="219"/>
      <c r="N516" s="220"/>
      <c r="O516" s="220"/>
      <c r="P516" s="221">
        <f>P517</f>
        <v>0</v>
      </c>
      <c r="Q516" s="220"/>
      <c r="R516" s="221">
        <f>R517</f>
        <v>0</v>
      </c>
      <c r="S516" s="220"/>
      <c r="T516" s="222">
        <f>T517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3" t="s">
        <v>82</v>
      </c>
      <c r="AT516" s="224" t="s">
        <v>73</v>
      </c>
      <c r="AU516" s="224" t="s">
        <v>82</v>
      </c>
      <c r="AY516" s="223" t="s">
        <v>139</v>
      </c>
      <c r="BK516" s="225">
        <f>BK517</f>
        <v>0</v>
      </c>
    </row>
    <row r="517" s="2" customFormat="1" ht="14.4" customHeight="1">
      <c r="A517" s="39"/>
      <c r="B517" s="40"/>
      <c r="C517" s="228" t="s">
        <v>634</v>
      </c>
      <c r="D517" s="228" t="s">
        <v>142</v>
      </c>
      <c r="E517" s="229" t="s">
        <v>635</v>
      </c>
      <c r="F517" s="230" t="s">
        <v>636</v>
      </c>
      <c r="G517" s="231" t="s">
        <v>280</v>
      </c>
      <c r="H517" s="232">
        <v>406.51499999999999</v>
      </c>
      <c r="I517" s="233"/>
      <c r="J517" s="234">
        <f>ROUND(I517*H517,1)</f>
        <v>0</v>
      </c>
      <c r="K517" s="235"/>
      <c r="L517" s="45"/>
      <c r="M517" s="236" t="s">
        <v>1</v>
      </c>
      <c r="N517" s="237" t="s">
        <v>39</v>
      </c>
      <c r="O517" s="92"/>
      <c r="P517" s="238">
        <f>O517*H517</f>
        <v>0</v>
      </c>
      <c r="Q517" s="238">
        <v>0</v>
      </c>
      <c r="R517" s="238">
        <f>Q517*H517</f>
        <v>0</v>
      </c>
      <c r="S517" s="238">
        <v>0</v>
      </c>
      <c r="T517" s="239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0" t="s">
        <v>146</v>
      </c>
      <c r="AT517" s="240" t="s">
        <v>142</v>
      </c>
      <c r="AU517" s="240" t="s">
        <v>84</v>
      </c>
      <c r="AY517" s="18" t="s">
        <v>139</v>
      </c>
      <c r="BE517" s="241">
        <f>IF(N517="základní",J517,0)</f>
        <v>0</v>
      </c>
      <c r="BF517" s="241">
        <f>IF(N517="snížená",J517,0)</f>
        <v>0</v>
      </c>
      <c r="BG517" s="241">
        <f>IF(N517="zákl. přenesená",J517,0)</f>
        <v>0</v>
      </c>
      <c r="BH517" s="241">
        <f>IF(N517="sníž. přenesená",J517,0)</f>
        <v>0</v>
      </c>
      <c r="BI517" s="241">
        <f>IF(N517="nulová",J517,0)</f>
        <v>0</v>
      </c>
      <c r="BJ517" s="18" t="s">
        <v>82</v>
      </c>
      <c r="BK517" s="241">
        <f>ROUND(I517*H517,1)</f>
        <v>0</v>
      </c>
      <c r="BL517" s="18" t="s">
        <v>146</v>
      </c>
      <c r="BM517" s="240" t="s">
        <v>637</v>
      </c>
    </row>
    <row r="518" s="12" customFormat="1" ht="25.92" customHeight="1">
      <c r="A518" s="12"/>
      <c r="B518" s="212"/>
      <c r="C518" s="213"/>
      <c r="D518" s="214" t="s">
        <v>73</v>
      </c>
      <c r="E518" s="215" t="s">
        <v>638</v>
      </c>
      <c r="F518" s="215" t="s">
        <v>639</v>
      </c>
      <c r="G518" s="213"/>
      <c r="H518" s="213"/>
      <c r="I518" s="216"/>
      <c r="J518" s="217">
        <f>BK518</f>
        <v>0</v>
      </c>
      <c r="K518" s="213"/>
      <c r="L518" s="218"/>
      <c r="M518" s="219"/>
      <c r="N518" s="220"/>
      <c r="O518" s="220"/>
      <c r="P518" s="221">
        <f>P519+P546+P611+P627+P657+P751+P801+P826</f>
        <v>0</v>
      </c>
      <c r="Q518" s="220"/>
      <c r="R518" s="221">
        <f>R519+R546+R611+R627+R657+R751+R801+R826</f>
        <v>0</v>
      </c>
      <c r="S518" s="220"/>
      <c r="T518" s="222">
        <f>T519+T546+T611+T627+T657+T751+T801+T826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23" t="s">
        <v>84</v>
      </c>
      <c r="AT518" s="224" t="s">
        <v>73</v>
      </c>
      <c r="AU518" s="224" t="s">
        <v>74</v>
      </c>
      <c r="AY518" s="223" t="s">
        <v>139</v>
      </c>
      <c r="BK518" s="225">
        <f>BK519+BK546+BK611+BK627+BK657+BK751+BK801+BK826</f>
        <v>0</v>
      </c>
    </row>
    <row r="519" s="12" customFormat="1" ht="22.8" customHeight="1">
      <c r="A519" s="12"/>
      <c r="B519" s="212"/>
      <c r="C519" s="213"/>
      <c r="D519" s="214" t="s">
        <v>73</v>
      </c>
      <c r="E519" s="226" t="s">
        <v>640</v>
      </c>
      <c r="F519" s="226" t="s">
        <v>641</v>
      </c>
      <c r="G519" s="213"/>
      <c r="H519" s="213"/>
      <c r="I519" s="216"/>
      <c r="J519" s="227">
        <f>BK519</f>
        <v>0</v>
      </c>
      <c r="K519" s="213"/>
      <c r="L519" s="218"/>
      <c r="M519" s="219"/>
      <c r="N519" s="220"/>
      <c r="O519" s="220"/>
      <c r="P519" s="221">
        <f>SUM(P520:P545)</f>
        <v>0</v>
      </c>
      <c r="Q519" s="220"/>
      <c r="R519" s="221">
        <f>SUM(R520:R545)</f>
        <v>0</v>
      </c>
      <c r="S519" s="220"/>
      <c r="T519" s="222">
        <f>SUM(T520:T545)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23" t="s">
        <v>84</v>
      </c>
      <c r="AT519" s="224" t="s">
        <v>73</v>
      </c>
      <c r="AU519" s="224" t="s">
        <v>82</v>
      </c>
      <c r="AY519" s="223" t="s">
        <v>139</v>
      </c>
      <c r="BK519" s="225">
        <f>SUM(BK520:BK545)</f>
        <v>0</v>
      </c>
    </row>
    <row r="520" s="2" customFormat="1" ht="24.15" customHeight="1">
      <c r="A520" s="39"/>
      <c r="B520" s="40"/>
      <c r="C520" s="228" t="s">
        <v>411</v>
      </c>
      <c r="D520" s="228" t="s">
        <v>142</v>
      </c>
      <c r="E520" s="229" t="s">
        <v>642</v>
      </c>
      <c r="F520" s="230" t="s">
        <v>643</v>
      </c>
      <c r="G520" s="231" t="s">
        <v>263</v>
      </c>
      <c r="H520" s="232">
        <v>103.81999999999999</v>
      </c>
      <c r="I520" s="233"/>
      <c r="J520" s="234">
        <f>ROUND(I520*H520,1)</f>
        <v>0</v>
      </c>
      <c r="K520" s="235"/>
      <c r="L520" s="45"/>
      <c r="M520" s="236" t="s">
        <v>1</v>
      </c>
      <c r="N520" s="237" t="s">
        <v>39</v>
      </c>
      <c r="O520" s="92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0" t="s">
        <v>217</v>
      </c>
      <c r="AT520" s="240" t="s">
        <v>142</v>
      </c>
      <c r="AU520" s="240" t="s">
        <v>84</v>
      </c>
      <c r="AY520" s="18" t="s">
        <v>139</v>
      </c>
      <c r="BE520" s="241">
        <f>IF(N520="základní",J520,0)</f>
        <v>0</v>
      </c>
      <c r="BF520" s="241">
        <f>IF(N520="snížená",J520,0)</f>
        <v>0</v>
      </c>
      <c r="BG520" s="241">
        <f>IF(N520="zákl. přenesená",J520,0)</f>
        <v>0</v>
      </c>
      <c r="BH520" s="241">
        <f>IF(N520="sníž. přenesená",J520,0)</f>
        <v>0</v>
      </c>
      <c r="BI520" s="241">
        <f>IF(N520="nulová",J520,0)</f>
        <v>0</v>
      </c>
      <c r="BJ520" s="18" t="s">
        <v>82</v>
      </c>
      <c r="BK520" s="241">
        <f>ROUND(I520*H520,1)</f>
        <v>0</v>
      </c>
      <c r="BL520" s="18" t="s">
        <v>217</v>
      </c>
      <c r="BM520" s="240" t="s">
        <v>644</v>
      </c>
    </row>
    <row r="521" s="2" customFormat="1" ht="14.4" customHeight="1">
      <c r="A521" s="39"/>
      <c r="B521" s="40"/>
      <c r="C521" s="280" t="s">
        <v>645</v>
      </c>
      <c r="D521" s="280" t="s">
        <v>408</v>
      </c>
      <c r="E521" s="281" t="s">
        <v>646</v>
      </c>
      <c r="F521" s="282" t="s">
        <v>647</v>
      </c>
      <c r="G521" s="283" t="s">
        <v>280</v>
      </c>
      <c r="H521" s="284">
        <v>0.035999999999999997</v>
      </c>
      <c r="I521" s="285"/>
      <c r="J521" s="286">
        <f>ROUND(I521*H521,1)</f>
        <v>0</v>
      </c>
      <c r="K521" s="287"/>
      <c r="L521" s="288"/>
      <c r="M521" s="289" t="s">
        <v>1</v>
      </c>
      <c r="N521" s="290" t="s">
        <v>39</v>
      </c>
      <c r="O521" s="92"/>
      <c r="P521" s="238">
        <f>O521*H521</f>
        <v>0</v>
      </c>
      <c r="Q521" s="238">
        <v>0</v>
      </c>
      <c r="R521" s="238">
        <f>Q521*H521</f>
        <v>0</v>
      </c>
      <c r="S521" s="238">
        <v>0</v>
      </c>
      <c r="T521" s="23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0" t="s">
        <v>276</v>
      </c>
      <c r="AT521" s="240" t="s">
        <v>408</v>
      </c>
      <c r="AU521" s="240" t="s">
        <v>84</v>
      </c>
      <c r="AY521" s="18" t="s">
        <v>139</v>
      </c>
      <c r="BE521" s="241">
        <f>IF(N521="základní",J521,0)</f>
        <v>0</v>
      </c>
      <c r="BF521" s="241">
        <f>IF(N521="snížená",J521,0)</f>
        <v>0</v>
      </c>
      <c r="BG521" s="241">
        <f>IF(N521="zákl. přenesená",J521,0)</f>
        <v>0</v>
      </c>
      <c r="BH521" s="241">
        <f>IF(N521="sníž. přenesená",J521,0)</f>
        <v>0</v>
      </c>
      <c r="BI521" s="241">
        <f>IF(N521="nulová",J521,0)</f>
        <v>0</v>
      </c>
      <c r="BJ521" s="18" t="s">
        <v>82</v>
      </c>
      <c r="BK521" s="241">
        <f>ROUND(I521*H521,1)</f>
        <v>0</v>
      </c>
      <c r="BL521" s="18" t="s">
        <v>217</v>
      </c>
      <c r="BM521" s="240" t="s">
        <v>648</v>
      </c>
    </row>
    <row r="522" s="2" customFormat="1" ht="24.15" customHeight="1">
      <c r="A522" s="39"/>
      <c r="B522" s="40"/>
      <c r="C522" s="228" t="s">
        <v>417</v>
      </c>
      <c r="D522" s="228" t="s">
        <v>142</v>
      </c>
      <c r="E522" s="229" t="s">
        <v>649</v>
      </c>
      <c r="F522" s="230" t="s">
        <v>650</v>
      </c>
      <c r="G522" s="231" t="s">
        <v>263</v>
      </c>
      <c r="H522" s="232">
        <v>22.539999999999999</v>
      </c>
      <c r="I522" s="233"/>
      <c r="J522" s="234">
        <f>ROUND(I522*H522,1)</f>
        <v>0</v>
      </c>
      <c r="K522" s="235"/>
      <c r="L522" s="45"/>
      <c r="M522" s="236" t="s">
        <v>1</v>
      </c>
      <c r="N522" s="237" t="s">
        <v>39</v>
      </c>
      <c r="O522" s="92"/>
      <c r="P522" s="238">
        <f>O522*H522</f>
        <v>0</v>
      </c>
      <c r="Q522" s="238">
        <v>0</v>
      </c>
      <c r="R522" s="238">
        <f>Q522*H522</f>
        <v>0</v>
      </c>
      <c r="S522" s="238">
        <v>0</v>
      </c>
      <c r="T522" s="23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0" t="s">
        <v>217</v>
      </c>
      <c r="AT522" s="240" t="s">
        <v>142</v>
      </c>
      <c r="AU522" s="240" t="s">
        <v>84</v>
      </c>
      <c r="AY522" s="18" t="s">
        <v>139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8" t="s">
        <v>82</v>
      </c>
      <c r="BK522" s="241">
        <f>ROUND(I522*H522,1)</f>
        <v>0</v>
      </c>
      <c r="BL522" s="18" t="s">
        <v>217</v>
      </c>
      <c r="BM522" s="240" t="s">
        <v>651</v>
      </c>
    </row>
    <row r="523" s="13" customFormat="1">
      <c r="A523" s="13"/>
      <c r="B523" s="247"/>
      <c r="C523" s="248"/>
      <c r="D523" s="249" t="s">
        <v>183</v>
      </c>
      <c r="E523" s="250" t="s">
        <v>1</v>
      </c>
      <c r="F523" s="251" t="s">
        <v>652</v>
      </c>
      <c r="G523" s="248"/>
      <c r="H523" s="250" t="s">
        <v>1</v>
      </c>
      <c r="I523" s="252"/>
      <c r="J523" s="248"/>
      <c r="K523" s="248"/>
      <c r="L523" s="253"/>
      <c r="M523" s="254"/>
      <c r="N523" s="255"/>
      <c r="O523" s="255"/>
      <c r="P523" s="255"/>
      <c r="Q523" s="255"/>
      <c r="R523" s="255"/>
      <c r="S523" s="255"/>
      <c r="T523" s="25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7" t="s">
        <v>183</v>
      </c>
      <c r="AU523" s="257" t="s">
        <v>84</v>
      </c>
      <c r="AV523" s="13" t="s">
        <v>82</v>
      </c>
      <c r="AW523" s="13" t="s">
        <v>32</v>
      </c>
      <c r="AX523" s="13" t="s">
        <v>74</v>
      </c>
      <c r="AY523" s="257" t="s">
        <v>139</v>
      </c>
    </row>
    <row r="524" s="14" customFormat="1">
      <c r="A524" s="14"/>
      <c r="B524" s="258"/>
      <c r="C524" s="259"/>
      <c r="D524" s="249" t="s">
        <v>183</v>
      </c>
      <c r="E524" s="260" t="s">
        <v>1</v>
      </c>
      <c r="F524" s="261" t="s">
        <v>653</v>
      </c>
      <c r="G524" s="259"/>
      <c r="H524" s="262">
        <v>17.280000000000001</v>
      </c>
      <c r="I524" s="263"/>
      <c r="J524" s="259"/>
      <c r="K524" s="259"/>
      <c r="L524" s="264"/>
      <c r="M524" s="265"/>
      <c r="N524" s="266"/>
      <c r="O524" s="266"/>
      <c r="P524" s="266"/>
      <c r="Q524" s="266"/>
      <c r="R524" s="266"/>
      <c r="S524" s="266"/>
      <c r="T524" s="26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8" t="s">
        <v>183</v>
      </c>
      <c r="AU524" s="268" t="s">
        <v>84</v>
      </c>
      <c r="AV524" s="14" t="s">
        <v>84</v>
      </c>
      <c r="AW524" s="14" t="s">
        <v>32</v>
      </c>
      <c r="AX524" s="14" t="s">
        <v>74</v>
      </c>
      <c r="AY524" s="268" t="s">
        <v>139</v>
      </c>
    </row>
    <row r="525" s="13" customFormat="1">
      <c r="A525" s="13"/>
      <c r="B525" s="247"/>
      <c r="C525" s="248"/>
      <c r="D525" s="249" t="s">
        <v>183</v>
      </c>
      <c r="E525" s="250" t="s">
        <v>1</v>
      </c>
      <c r="F525" s="251" t="s">
        <v>654</v>
      </c>
      <c r="G525" s="248"/>
      <c r="H525" s="250" t="s">
        <v>1</v>
      </c>
      <c r="I525" s="252"/>
      <c r="J525" s="248"/>
      <c r="K525" s="248"/>
      <c r="L525" s="253"/>
      <c r="M525" s="254"/>
      <c r="N525" s="255"/>
      <c r="O525" s="255"/>
      <c r="P525" s="255"/>
      <c r="Q525" s="255"/>
      <c r="R525" s="255"/>
      <c r="S525" s="255"/>
      <c r="T525" s="25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7" t="s">
        <v>183</v>
      </c>
      <c r="AU525" s="257" t="s">
        <v>84</v>
      </c>
      <c r="AV525" s="13" t="s">
        <v>82</v>
      </c>
      <c r="AW525" s="13" t="s">
        <v>32</v>
      </c>
      <c r="AX525" s="13" t="s">
        <v>74</v>
      </c>
      <c r="AY525" s="257" t="s">
        <v>139</v>
      </c>
    </row>
    <row r="526" s="14" customFormat="1">
      <c r="A526" s="14"/>
      <c r="B526" s="258"/>
      <c r="C526" s="259"/>
      <c r="D526" s="249" t="s">
        <v>183</v>
      </c>
      <c r="E526" s="260" t="s">
        <v>1</v>
      </c>
      <c r="F526" s="261" t="s">
        <v>655</v>
      </c>
      <c r="G526" s="259"/>
      <c r="H526" s="262">
        <v>5.2599999999999998</v>
      </c>
      <c r="I526" s="263"/>
      <c r="J526" s="259"/>
      <c r="K526" s="259"/>
      <c r="L526" s="264"/>
      <c r="M526" s="265"/>
      <c r="N526" s="266"/>
      <c r="O526" s="266"/>
      <c r="P526" s="266"/>
      <c r="Q526" s="266"/>
      <c r="R526" s="266"/>
      <c r="S526" s="266"/>
      <c r="T526" s="26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8" t="s">
        <v>183</v>
      </c>
      <c r="AU526" s="268" t="s">
        <v>84</v>
      </c>
      <c r="AV526" s="14" t="s">
        <v>84</v>
      </c>
      <c r="AW526" s="14" t="s">
        <v>32</v>
      </c>
      <c r="AX526" s="14" t="s">
        <v>74</v>
      </c>
      <c r="AY526" s="268" t="s">
        <v>139</v>
      </c>
    </row>
    <row r="527" s="13" customFormat="1">
      <c r="A527" s="13"/>
      <c r="B527" s="247"/>
      <c r="C527" s="248"/>
      <c r="D527" s="249" t="s">
        <v>183</v>
      </c>
      <c r="E527" s="250" t="s">
        <v>1</v>
      </c>
      <c r="F527" s="251" t="s">
        <v>656</v>
      </c>
      <c r="G527" s="248"/>
      <c r="H527" s="250" t="s">
        <v>1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7" t="s">
        <v>183</v>
      </c>
      <c r="AU527" s="257" t="s">
        <v>84</v>
      </c>
      <c r="AV527" s="13" t="s">
        <v>82</v>
      </c>
      <c r="AW527" s="13" t="s">
        <v>32</v>
      </c>
      <c r="AX527" s="13" t="s">
        <v>74</v>
      </c>
      <c r="AY527" s="257" t="s">
        <v>139</v>
      </c>
    </row>
    <row r="528" s="15" customFormat="1">
      <c r="A528" s="15"/>
      <c r="B528" s="269"/>
      <c r="C528" s="270"/>
      <c r="D528" s="249" t="s">
        <v>183</v>
      </c>
      <c r="E528" s="271" t="s">
        <v>1</v>
      </c>
      <c r="F528" s="272" t="s">
        <v>189</v>
      </c>
      <c r="G528" s="270"/>
      <c r="H528" s="273">
        <v>22.539999999999999</v>
      </c>
      <c r="I528" s="274"/>
      <c r="J528" s="270"/>
      <c r="K528" s="270"/>
      <c r="L528" s="275"/>
      <c r="M528" s="276"/>
      <c r="N528" s="277"/>
      <c r="O528" s="277"/>
      <c r="P528" s="277"/>
      <c r="Q528" s="277"/>
      <c r="R528" s="277"/>
      <c r="S528" s="277"/>
      <c r="T528" s="278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79" t="s">
        <v>183</v>
      </c>
      <c r="AU528" s="279" t="s">
        <v>84</v>
      </c>
      <c r="AV528" s="15" t="s">
        <v>146</v>
      </c>
      <c r="AW528" s="15" t="s">
        <v>32</v>
      </c>
      <c r="AX528" s="15" t="s">
        <v>82</v>
      </c>
      <c r="AY528" s="279" t="s">
        <v>139</v>
      </c>
    </row>
    <row r="529" s="2" customFormat="1" ht="14.4" customHeight="1">
      <c r="A529" s="39"/>
      <c r="B529" s="40"/>
      <c r="C529" s="280" t="s">
        <v>657</v>
      </c>
      <c r="D529" s="280" t="s">
        <v>408</v>
      </c>
      <c r="E529" s="281" t="s">
        <v>646</v>
      </c>
      <c r="F529" s="282" t="s">
        <v>647</v>
      </c>
      <c r="G529" s="283" t="s">
        <v>280</v>
      </c>
      <c r="H529" s="284">
        <v>0.047</v>
      </c>
      <c r="I529" s="285"/>
      <c r="J529" s="286">
        <f>ROUND(I529*H529,1)</f>
        <v>0</v>
      </c>
      <c r="K529" s="287"/>
      <c r="L529" s="288"/>
      <c r="M529" s="289" t="s">
        <v>1</v>
      </c>
      <c r="N529" s="290" t="s">
        <v>39</v>
      </c>
      <c r="O529" s="92"/>
      <c r="P529" s="238">
        <f>O529*H529</f>
        <v>0</v>
      </c>
      <c r="Q529" s="238">
        <v>0</v>
      </c>
      <c r="R529" s="238">
        <f>Q529*H529</f>
        <v>0</v>
      </c>
      <c r="S529" s="238">
        <v>0</v>
      </c>
      <c r="T529" s="239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40" t="s">
        <v>276</v>
      </c>
      <c r="AT529" s="240" t="s">
        <v>408</v>
      </c>
      <c r="AU529" s="240" t="s">
        <v>84</v>
      </c>
      <c r="AY529" s="18" t="s">
        <v>139</v>
      </c>
      <c r="BE529" s="241">
        <f>IF(N529="základní",J529,0)</f>
        <v>0</v>
      </c>
      <c r="BF529" s="241">
        <f>IF(N529="snížená",J529,0)</f>
        <v>0</v>
      </c>
      <c r="BG529" s="241">
        <f>IF(N529="zákl. přenesená",J529,0)</f>
        <v>0</v>
      </c>
      <c r="BH529" s="241">
        <f>IF(N529="sníž. přenesená",J529,0)</f>
        <v>0</v>
      </c>
      <c r="BI529" s="241">
        <f>IF(N529="nulová",J529,0)</f>
        <v>0</v>
      </c>
      <c r="BJ529" s="18" t="s">
        <v>82</v>
      </c>
      <c r="BK529" s="241">
        <f>ROUND(I529*H529,1)</f>
        <v>0</v>
      </c>
      <c r="BL529" s="18" t="s">
        <v>217</v>
      </c>
      <c r="BM529" s="240" t="s">
        <v>658</v>
      </c>
    </row>
    <row r="530" s="2" customFormat="1" ht="24.15" customHeight="1">
      <c r="A530" s="39"/>
      <c r="B530" s="40"/>
      <c r="C530" s="228" t="s">
        <v>421</v>
      </c>
      <c r="D530" s="228" t="s">
        <v>142</v>
      </c>
      <c r="E530" s="229" t="s">
        <v>659</v>
      </c>
      <c r="F530" s="230" t="s">
        <v>660</v>
      </c>
      <c r="G530" s="231" t="s">
        <v>263</v>
      </c>
      <c r="H530" s="232">
        <v>103.81999999999999</v>
      </c>
      <c r="I530" s="233"/>
      <c r="J530" s="234">
        <f>ROUND(I530*H530,1)</f>
        <v>0</v>
      </c>
      <c r="K530" s="235"/>
      <c r="L530" s="45"/>
      <c r="M530" s="236" t="s">
        <v>1</v>
      </c>
      <c r="N530" s="237" t="s">
        <v>39</v>
      </c>
      <c r="O530" s="92"/>
      <c r="P530" s="238">
        <f>O530*H530</f>
        <v>0</v>
      </c>
      <c r="Q530" s="238">
        <v>0</v>
      </c>
      <c r="R530" s="238">
        <f>Q530*H530</f>
        <v>0</v>
      </c>
      <c r="S530" s="238">
        <v>0</v>
      </c>
      <c r="T530" s="23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0" t="s">
        <v>217</v>
      </c>
      <c r="AT530" s="240" t="s">
        <v>142</v>
      </c>
      <c r="AU530" s="240" t="s">
        <v>84</v>
      </c>
      <c r="AY530" s="18" t="s">
        <v>139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82</v>
      </c>
      <c r="BK530" s="241">
        <f>ROUND(I530*H530,1)</f>
        <v>0</v>
      </c>
      <c r="BL530" s="18" t="s">
        <v>217</v>
      </c>
      <c r="BM530" s="240" t="s">
        <v>661</v>
      </c>
    </row>
    <row r="531" s="2" customFormat="1" ht="14.4" customHeight="1">
      <c r="A531" s="39"/>
      <c r="B531" s="40"/>
      <c r="C531" s="280" t="s">
        <v>662</v>
      </c>
      <c r="D531" s="280" t="s">
        <v>408</v>
      </c>
      <c r="E531" s="281" t="s">
        <v>663</v>
      </c>
      <c r="F531" s="282" t="s">
        <v>664</v>
      </c>
      <c r="G531" s="283" t="s">
        <v>263</v>
      </c>
      <c r="H531" s="284">
        <v>137.30199999999999</v>
      </c>
      <c r="I531" s="285"/>
      <c r="J531" s="286">
        <f>ROUND(I531*H531,1)</f>
        <v>0</v>
      </c>
      <c r="K531" s="287"/>
      <c r="L531" s="288"/>
      <c r="M531" s="289" t="s">
        <v>1</v>
      </c>
      <c r="N531" s="290" t="s">
        <v>39</v>
      </c>
      <c r="O531" s="92"/>
      <c r="P531" s="238">
        <f>O531*H531</f>
        <v>0</v>
      </c>
      <c r="Q531" s="238">
        <v>0</v>
      </c>
      <c r="R531" s="238">
        <f>Q531*H531</f>
        <v>0</v>
      </c>
      <c r="S531" s="238">
        <v>0</v>
      </c>
      <c r="T531" s="23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40" t="s">
        <v>276</v>
      </c>
      <c r="AT531" s="240" t="s">
        <v>408</v>
      </c>
      <c r="AU531" s="240" t="s">
        <v>84</v>
      </c>
      <c r="AY531" s="18" t="s">
        <v>139</v>
      </c>
      <c r="BE531" s="241">
        <f>IF(N531="základní",J531,0)</f>
        <v>0</v>
      </c>
      <c r="BF531" s="241">
        <f>IF(N531="snížená",J531,0)</f>
        <v>0</v>
      </c>
      <c r="BG531" s="241">
        <f>IF(N531="zákl. přenesená",J531,0)</f>
        <v>0</v>
      </c>
      <c r="BH531" s="241">
        <f>IF(N531="sníž. přenesená",J531,0)</f>
        <v>0</v>
      </c>
      <c r="BI531" s="241">
        <f>IF(N531="nulová",J531,0)</f>
        <v>0</v>
      </c>
      <c r="BJ531" s="18" t="s">
        <v>82</v>
      </c>
      <c r="BK531" s="241">
        <f>ROUND(I531*H531,1)</f>
        <v>0</v>
      </c>
      <c r="BL531" s="18" t="s">
        <v>217</v>
      </c>
      <c r="BM531" s="240" t="s">
        <v>665</v>
      </c>
    </row>
    <row r="532" s="2" customFormat="1" ht="24.15" customHeight="1">
      <c r="A532" s="39"/>
      <c r="B532" s="40"/>
      <c r="C532" s="228" t="s">
        <v>427</v>
      </c>
      <c r="D532" s="228" t="s">
        <v>142</v>
      </c>
      <c r="E532" s="229" t="s">
        <v>666</v>
      </c>
      <c r="F532" s="230" t="s">
        <v>667</v>
      </c>
      <c r="G532" s="231" t="s">
        <v>263</v>
      </c>
      <c r="H532" s="232">
        <v>22.539999999999999</v>
      </c>
      <c r="I532" s="233"/>
      <c r="J532" s="234">
        <f>ROUND(I532*H532,1)</f>
        <v>0</v>
      </c>
      <c r="K532" s="235"/>
      <c r="L532" s="45"/>
      <c r="M532" s="236" t="s">
        <v>1</v>
      </c>
      <c r="N532" s="237" t="s">
        <v>39</v>
      </c>
      <c r="O532" s="92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0" t="s">
        <v>217</v>
      </c>
      <c r="AT532" s="240" t="s">
        <v>142</v>
      </c>
      <c r="AU532" s="240" t="s">
        <v>84</v>
      </c>
      <c r="AY532" s="18" t="s">
        <v>139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8" t="s">
        <v>82</v>
      </c>
      <c r="BK532" s="241">
        <f>ROUND(I532*H532,1)</f>
        <v>0</v>
      </c>
      <c r="BL532" s="18" t="s">
        <v>217</v>
      </c>
      <c r="BM532" s="240" t="s">
        <v>668</v>
      </c>
    </row>
    <row r="533" s="2" customFormat="1" ht="14.4" customHeight="1">
      <c r="A533" s="39"/>
      <c r="B533" s="40"/>
      <c r="C533" s="280" t="s">
        <v>669</v>
      </c>
      <c r="D533" s="280" t="s">
        <v>408</v>
      </c>
      <c r="E533" s="281" t="s">
        <v>663</v>
      </c>
      <c r="F533" s="282" t="s">
        <v>664</v>
      </c>
      <c r="G533" s="283" t="s">
        <v>263</v>
      </c>
      <c r="H533" s="284">
        <v>29.809000000000001</v>
      </c>
      <c r="I533" s="285"/>
      <c r="J533" s="286">
        <f>ROUND(I533*H533,1)</f>
        <v>0</v>
      </c>
      <c r="K533" s="287"/>
      <c r="L533" s="288"/>
      <c r="M533" s="289" t="s">
        <v>1</v>
      </c>
      <c r="N533" s="290" t="s">
        <v>39</v>
      </c>
      <c r="O533" s="92"/>
      <c r="P533" s="238">
        <f>O533*H533</f>
        <v>0</v>
      </c>
      <c r="Q533" s="238">
        <v>0</v>
      </c>
      <c r="R533" s="238">
        <f>Q533*H533</f>
        <v>0</v>
      </c>
      <c r="S533" s="238">
        <v>0</v>
      </c>
      <c r="T533" s="23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0" t="s">
        <v>276</v>
      </c>
      <c r="AT533" s="240" t="s">
        <v>408</v>
      </c>
      <c r="AU533" s="240" t="s">
        <v>84</v>
      </c>
      <c r="AY533" s="18" t="s">
        <v>139</v>
      </c>
      <c r="BE533" s="241">
        <f>IF(N533="základní",J533,0)</f>
        <v>0</v>
      </c>
      <c r="BF533" s="241">
        <f>IF(N533="snížená",J533,0)</f>
        <v>0</v>
      </c>
      <c r="BG533" s="241">
        <f>IF(N533="zákl. přenesená",J533,0)</f>
        <v>0</v>
      </c>
      <c r="BH533" s="241">
        <f>IF(N533="sníž. přenesená",J533,0)</f>
        <v>0</v>
      </c>
      <c r="BI533" s="241">
        <f>IF(N533="nulová",J533,0)</f>
        <v>0</v>
      </c>
      <c r="BJ533" s="18" t="s">
        <v>82</v>
      </c>
      <c r="BK533" s="241">
        <f>ROUND(I533*H533,1)</f>
        <v>0</v>
      </c>
      <c r="BL533" s="18" t="s">
        <v>217</v>
      </c>
      <c r="BM533" s="240" t="s">
        <v>670</v>
      </c>
    </row>
    <row r="534" s="2" customFormat="1" ht="24.15" customHeight="1">
      <c r="A534" s="39"/>
      <c r="B534" s="40"/>
      <c r="C534" s="228" t="s">
        <v>433</v>
      </c>
      <c r="D534" s="228" t="s">
        <v>142</v>
      </c>
      <c r="E534" s="229" t="s">
        <v>671</v>
      </c>
      <c r="F534" s="230" t="s">
        <v>672</v>
      </c>
      <c r="G534" s="231" t="s">
        <v>357</v>
      </c>
      <c r="H534" s="232">
        <v>10</v>
      </c>
      <c r="I534" s="233"/>
      <c r="J534" s="234">
        <f>ROUND(I534*H534,1)</f>
        <v>0</v>
      </c>
      <c r="K534" s="235"/>
      <c r="L534" s="45"/>
      <c r="M534" s="236" t="s">
        <v>1</v>
      </c>
      <c r="N534" s="237" t="s">
        <v>39</v>
      </c>
      <c r="O534" s="92"/>
      <c r="P534" s="238">
        <f>O534*H534</f>
        <v>0</v>
      </c>
      <c r="Q534" s="238">
        <v>0</v>
      </c>
      <c r="R534" s="238">
        <f>Q534*H534</f>
        <v>0</v>
      </c>
      <c r="S534" s="238">
        <v>0</v>
      </c>
      <c r="T534" s="23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0" t="s">
        <v>217</v>
      </c>
      <c r="AT534" s="240" t="s">
        <v>142</v>
      </c>
      <c r="AU534" s="240" t="s">
        <v>84</v>
      </c>
      <c r="AY534" s="18" t="s">
        <v>139</v>
      </c>
      <c r="BE534" s="241">
        <f>IF(N534="základní",J534,0)</f>
        <v>0</v>
      </c>
      <c r="BF534" s="241">
        <f>IF(N534="snížená",J534,0)</f>
        <v>0</v>
      </c>
      <c r="BG534" s="241">
        <f>IF(N534="zákl. přenesená",J534,0)</f>
        <v>0</v>
      </c>
      <c r="BH534" s="241">
        <f>IF(N534="sníž. přenesená",J534,0)</f>
        <v>0</v>
      </c>
      <c r="BI534" s="241">
        <f>IF(N534="nulová",J534,0)</f>
        <v>0</v>
      </c>
      <c r="BJ534" s="18" t="s">
        <v>82</v>
      </c>
      <c r="BK534" s="241">
        <f>ROUND(I534*H534,1)</f>
        <v>0</v>
      </c>
      <c r="BL534" s="18" t="s">
        <v>217</v>
      </c>
      <c r="BM534" s="240" t="s">
        <v>673</v>
      </c>
    </row>
    <row r="535" s="13" customFormat="1">
      <c r="A535" s="13"/>
      <c r="B535" s="247"/>
      <c r="C535" s="248"/>
      <c r="D535" s="249" t="s">
        <v>183</v>
      </c>
      <c r="E535" s="250" t="s">
        <v>1</v>
      </c>
      <c r="F535" s="251" t="s">
        <v>674</v>
      </c>
      <c r="G535" s="248"/>
      <c r="H535" s="250" t="s">
        <v>1</v>
      </c>
      <c r="I535" s="252"/>
      <c r="J535" s="248"/>
      <c r="K535" s="248"/>
      <c r="L535" s="253"/>
      <c r="M535" s="254"/>
      <c r="N535" s="255"/>
      <c r="O535" s="255"/>
      <c r="P535" s="255"/>
      <c r="Q535" s="255"/>
      <c r="R535" s="255"/>
      <c r="S535" s="255"/>
      <c r="T535" s="25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7" t="s">
        <v>183</v>
      </c>
      <c r="AU535" s="257" t="s">
        <v>84</v>
      </c>
      <c r="AV535" s="13" t="s">
        <v>82</v>
      </c>
      <c r="AW535" s="13" t="s">
        <v>32</v>
      </c>
      <c r="AX535" s="13" t="s">
        <v>74</v>
      </c>
      <c r="AY535" s="257" t="s">
        <v>139</v>
      </c>
    </row>
    <row r="536" s="13" customFormat="1">
      <c r="A536" s="13"/>
      <c r="B536" s="247"/>
      <c r="C536" s="248"/>
      <c r="D536" s="249" t="s">
        <v>183</v>
      </c>
      <c r="E536" s="250" t="s">
        <v>1</v>
      </c>
      <c r="F536" s="251" t="s">
        <v>313</v>
      </c>
      <c r="G536" s="248"/>
      <c r="H536" s="250" t="s">
        <v>1</v>
      </c>
      <c r="I536" s="252"/>
      <c r="J536" s="248"/>
      <c r="K536" s="248"/>
      <c r="L536" s="253"/>
      <c r="M536" s="254"/>
      <c r="N536" s="255"/>
      <c r="O536" s="255"/>
      <c r="P536" s="255"/>
      <c r="Q536" s="255"/>
      <c r="R536" s="255"/>
      <c r="S536" s="255"/>
      <c r="T536" s="25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7" t="s">
        <v>183</v>
      </c>
      <c r="AU536" s="257" t="s">
        <v>84</v>
      </c>
      <c r="AV536" s="13" t="s">
        <v>82</v>
      </c>
      <c r="AW536" s="13" t="s">
        <v>32</v>
      </c>
      <c r="AX536" s="13" t="s">
        <v>74</v>
      </c>
      <c r="AY536" s="257" t="s">
        <v>139</v>
      </c>
    </row>
    <row r="537" s="14" customFormat="1">
      <c r="A537" s="14"/>
      <c r="B537" s="258"/>
      <c r="C537" s="259"/>
      <c r="D537" s="249" t="s">
        <v>183</v>
      </c>
      <c r="E537" s="260" t="s">
        <v>1</v>
      </c>
      <c r="F537" s="261" t="s">
        <v>211</v>
      </c>
      <c r="G537" s="259"/>
      <c r="H537" s="262">
        <v>7</v>
      </c>
      <c r="I537" s="263"/>
      <c r="J537" s="259"/>
      <c r="K537" s="259"/>
      <c r="L537" s="264"/>
      <c r="M537" s="265"/>
      <c r="N537" s="266"/>
      <c r="O537" s="266"/>
      <c r="P537" s="266"/>
      <c r="Q537" s="266"/>
      <c r="R537" s="266"/>
      <c r="S537" s="266"/>
      <c r="T537" s="26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8" t="s">
        <v>183</v>
      </c>
      <c r="AU537" s="268" t="s">
        <v>84</v>
      </c>
      <c r="AV537" s="14" t="s">
        <v>84</v>
      </c>
      <c r="AW537" s="14" t="s">
        <v>32</v>
      </c>
      <c r="AX537" s="14" t="s">
        <v>74</v>
      </c>
      <c r="AY537" s="268" t="s">
        <v>139</v>
      </c>
    </row>
    <row r="538" s="13" customFormat="1">
      <c r="A538" s="13"/>
      <c r="B538" s="247"/>
      <c r="C538" s="248"/>
      <c r="D538" s="249" t="s">
        <v>183</v>
      </c>
      <c r="E538" s="250" t="s">
        <v>1</v>
      </c>
      <c r="F538" s="251" t="s">
        <v>314</v>
      </c>
      <c r="G538" s="248"/>
      <c r="H538" s="250" t="s">
        <v>1</v>
      </c>
      <c r="I538" s="252"/>
      <c r="J538" s="248"/>
      <c r="K538" s="248"/>
      <c r="L538" s="253"/>
      <c r="M538" s="254"/>
      <c r="N538" s="255"/>
      <c r="O538" s="255"/>
      <c r="P538" s="255"/>
      <c r="Q538" s="255"/>
      <c r="R538" s="255"/>
      <c r="S538" s="255"/>
      <c r="T538" s="25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7" t="s">
        <v>183</v>
      </c>
      <c r="AU538" s="257" t="s">
        <v>84</v>
      </c>
      <c r="AV538" s="13" t="s">
        <v>82</v>
      </c>
      <c r="AW538" s="13" t="s">
        <v>32</v>
      </c>
      <c r="AX538" s="13" t="s">
        <v>74</v>
      </c>
      <c r="AY538" s="257" t="s">
        <v>139</v>
      </c>
    </row>
    <row r="539" s="14" customFormat="1">
      <c r="A539" s="14"/>
      <c r="B539" s="258"/>
      <c r="C539" s="259"/>
      <c r="D539" s="249" t="s">
        <v>183</v>
      </c>
      <c r="E539" s="260" t="s">
        <v>1</v>
      </c>
      <c r="F539" s="261" t="s">
        <v>82</v>
      </c>
      <c r="G539" s="259"/>
      <c r="H539" s="262">
        <v>1</v>
      </c>
      <c r="I539" s="263"/>
      <c r="J539" s="259"/>
      <c r="K539" s="259"/>
      <c r="L539" s="264"/>
      <c r="M539" s="265"/>
      <c r="N539" s="266"/>
      <c r="O539" s="266"/>
      <c r="P539" s="266"/>
      <c r="Q539" s="266"/>
      <c r="R539" s="266"/>
      <c r="S539" s="266"/>
      <c r="T539" s="26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8" t="s">
        <v>183</v>
      </c>
      <c r="AU539" s="268" t="s">
        <v>84</v>
      </c>
      <c r="AV539" s="14" t="s">
        <v>84</v>
      </c>
      <c r="AW539" s="14" t="s">
        <v>32</v>
      </c>
      <c r="AX539" s="14" t="s">
        <v>74</v>
      </c>
      <c r="AY539" s="268" t="s">
        <v>139</v>
      </c>
    </row>
    <row r="540" s="13" customFormat="1">
      <c r="A540" s="13"/>
      <c r="B540" s="247"/>
      <c r="C540" s="248"/>
      <c r="D540" s="249" t="s">
        <v>183</v>
      </c>
      <c r="E540" s="250" t="s">
        <v>1</v>
      </c>
      <c r="F540" s="251" t="s">
        <v>315</v>
      </c>
      <c r="G540" s="248"/>
      <c r="H540" s="250" t="s">
        <v>1</v>
      </c>
      <c r="I540" s="252"/>
      <c r="J540" s="248"/>
      <c r="K540" s="248"/>
      <c r="L540" s="253"/>
      <c r="M540" s="254"/>
      <c r="N540" s="255"/>
      <c r="O540" s="255"/>
      <c r="P540" s="255"/>
      <c r="Q540" s="255"/>
      <c r="R540" s="255"/>
      <c r="S540" s="255"/>
      <c r="T540" s="25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7" t="s">
        <v>183</v>
      </c>
      <c r="AU540" s="257" t="s">
        <v>84</v>
      </c>
      <c r="AV540" s="13" t="s">
        <v>82</v>
      </c>
      <c r="AW540" s="13" t="s">
        <v>32</v>
      </c>
      <c r="AX540" s="13" t="s">
        <v>74</v>
      </c>
      <c r="AY540" s="257" t="s">
        <v>139</v>
      </c>
    </row>
    <row r="541" s="14" customFormat="1">
      <c r="A541" s="14"/>
      <c r="B541" s="258"/>
      <c r="C541" s="259"/>
      <c r="D541" s="249" t="s">
        <v>183</v>
      </c>
      <c r="E541" s="260" t="s">
        <v>1</v>
      </c>
      <c r="F541" s="261" t="s">
        <v>82</v>
      </c>
      <c r="G541" s="259"/>
      <c r="H541" s="262">
        <v>1</v>
      </c>
      <c r="I541" s="263"/>
      <c r="J541" s="259"/>
      <c r="K541" s="259"/>
      <c r="L541" s="264"/>
      <c r="M541" s="265"/>
      <c r="N541" s="266"/>
      <c r="O541" s="266"/>
      <c r="P541" s="266"/>
      <c r="Q541" s="266"/>
      <c r="R541" s="266"/>
      <c r="S541" s="266"/>
      <c r="T541" s="26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8" t="s">
        <v>183</v>
      </c>
      <c r="AU541" s="268" t="s">
        <v>84</v>
      </c>
      <c r="AV541" s="14" t="s">
        <v>84</v>
      </c>
      <c r="AW541" s="14" t="s">
        <v>32</v>
      </c>
      <c r="AX541" s="14" t="s">
        <v>74</v>
      </c>
      <c r="AY541" s="268" t="s">
        <v>139</v>
      </c>
    </row>
    <row r="542" s="13" customFormat="1">
      <c r="A542" s="13"/>
      <c r="B542" s="247"/>
      <c r="C542" s="248"/>
      <c r="D542" s="249" t="s">
        <v>183</v>
      </c>
      <c r="E542" s="250" t="s">
        <v>1</v>
      </c>
      <c r="F542" s="251" t="s">
        <v>675</v>
      </c>
      <c r="G542" s="248"/>
      <c r="H542" s="250" t="s">
        <v>1</v>
      </c>
      <c r="I542" s="252"/>
      <c r="J542" s="248"/>
      <c r="K542" s="248"/>
      <c r="L542" s="253"/>
      <c r="M542" s="254"/>
      <c r="N542" s="255"/>
      <c r="O542" s="255"/>
      <c r="P542" s="255"/>
      <c r="Q542" s="255"/>
      <c r="R542" s="255"/>
      <c r="S542" s="255"/>
      <c r="T542" s="25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7" t="s">
        <v>183</v>
      </c>
      <c r="AU542" s="257" t="s">
        <v>84</v>
      </c>
      <c r="AV542" s="13" t="s">
        <v>82</v>
      </c>
      <c r="AW542" s="13" t="s">
        <v>32</v>
      </c>
      <c r="AX542" s="13" t="s">
        <v>74</v>
      </c>
      <c r="AY542" s="257" t="s">
        <v>139</v>
      </c>
    </row>
    <row r="543" s="14" customFormat="1">
      <c r="A543" s="14"/>
      <c r="B543" s="258"/>
      <c r="C543" s="259"/>
      <c r="D543" s="249" t="s">
        <v>183</v>
      </c>
      <c r="E543" s="260" t="s">
        <v>1</v>
      </c>
      <c r="F543" s="261" t="s">
        <v>82</v>
      </c>
      <c r="G543" s="259"/>
      <c r="H543" s="262">
        <v>1</v>
      </c>
      <c r="I543" s="263"/>
      <c r="J543" s="259"/>
      <c r="K543" s="259"/>
      <c r="L543" s="264"/>
      <c r="M543" s="265"/>
      <c r="N543" s="266"/>
      <c r="O543" s="266"/>
      <c r="P543" s="266"/>
      <c r="Q543" s="266"/>
      <c r="R543" s="266"/>
      <c r="S543" s="266"/>
      <c r="T543" s="26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8" t="s">
        <v>183</v>
      </c>
      <c r="AU543" s="268" t="s">
        <v>84</v>
      </c>
      <c r="AV543" s="14" t="s">
        <v>84</v>
      </c>
      <c r="AW543" s="14" t="s">
        <v>32</v>
      </c>
      <c r="AX543" s="14" t="s">
        <v>74</v>
      </c>
      <c r="AY543" s="268" t="s">
        <v>139</v>
      </c>
    </row>
    <row r="544" s="15" customFormat="1">
      <c r="A544" s="15"/>
      <c r="B544" s="269"/>
      <c r="C544" s="270"/>
      <c r="D544" s="249" t="s">
        <v>183</v>
      </c>
      <c r="E544" s="271" t="s">
        <v>1</v>
      </c>
      <c r="F544" s="272" t="s">
        <v>189</v>
      </c>
      <c r="G544" s="270"/>
      <c r="H544" s="273">
        <v>10</v>
      </c>
      <c r="I544" s="274"/>
      <c r="J544" s="270"/>
      <c r="K544" s="270"/>
      <c r="L544" s="275"/>
      <c r="M544" s="276"/>
      <c r="N544" s="277"/>
      <c r="O544" s="277"/>
      <c r="P544" s="277"/>
      <c r="Q544" s="277"/>
      <c r="R544" s="277"/>
      <c r="S544" s="277"/>
      <c r="T544" s="278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79" t="s">
        <v>183</v>
      </c>
      <c r="AU544" s="279" t="s">
        <v>84</v>
      </c>
      <c r="AV544" s="15" t="s">
        <v>146</v>
      </c>
      <c r="AW544" s="15" t="s">
        <v>32</v>
      </c>
      <c r="AX544" s="15" t="s">
        <v>82</v>
      </c>
      <c r="AY544" s="279" t="s">
        <v>139</v>
      </c>
    </row>
    <row r="545" s="2" customFormat="1" ht="24.15" customHeight="1">
      <c r="A545" s="39"/>
      <c r="B545" s="40"/>
      <c r="C545" s="228" t="s">
        <v>676</v>
      </c>
      <c r="D545" s="228" t="s">
        <v>142</v>
      </c>
      <c r="E545" s="229" t="s">
        <v>677</v>
      </c>
      <c r="F545" s="230" t="s">
        <v>678</v>
      </c>
      <c r="G545" s="231" t="s">
        <v>679</v>
      </c>
      <c r="H545" s="291"/>
      <c r="I545" s="233"/>
      <c r="J545" s="234">
        <f>ROUND(I545*H545,1)</f>
        <v>0</v>
      </c>
      <c r="K545" s="235"/>
      <c r="L545" s="45"/>
      <c r="M545" s="236" t="s">
        <v>1</v>
      </c>
      <c r="N545" s="237" t="s">
        <v>39</v>
      </c>
      <c r="O545" s="92"/>
      <c r="P545" s="238">
        <f>O545*H545</f>
        <v>0</v>
      </c>
      <c r="Q545" s="238">
        <v>0</v>
      </c>
      <c r="R545" s="238">
        <f>Q545*H545</f>
        <v>0</v>
      </c>
      <c r="S545" s="238">
        <v>0</v>
      </c>
      <c r="T545" s="23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0" t="s">
        <v>217</v>
      </c>
      <c r="AT545" s="240" t="s">
        <v>142</v>
      </c>
      <c r="AU545" s="240" t="s">
        <v>84</v>
      </c>
      <c r="AY545" s="18" t="s">
        <v>139</v>
      </c>
      <c r="BE545" s="241">
        <f>IF(N545="základní",J545,0)</f>
        <v>0</v>
      </c>
      <c r="BF545" s="241">
        <f>IF(N545="snížená",J545,0)</f>
        <v>0</v>
      </c>
      <c r="BG545" s="241">
        <f>IF(N545="zákl. přenesená",J545,0)</f>
        <v>0</v>
      </c>
      <c r="BH545" s="241">
        <f>IF(N545="sníž. přenesená",J545,0)</f>
        <v>0</v>
      </c>
      <c r="BI545" s="241">
        <f>IF(N545="nulová",J545,0)</f>
        <v>0</v>
      </c>
      <c r="BJ545" s="18" t="s">
        <v>82</v>
      </c>
      <c r="BK545" s="241">
        <f>ROUND(I545*H545,1)</f>
        <v>0</v>
      </c>
      <c r="BL545" s="18" t="s">
        <v>217</v>
      </c>
      <c r="BM545" s="240" t="s">
        <v>680</v>
      </c>
    </row>
    <row r="546" s="12" customFormat="1" ht="22.8" customHeight="1">
      <c r="A546" s="12"/>
      <c r="B546" s="212"/>
      <c r="C546" s="213"/>
      <c r="D546" s="214" t="s">
        <v>73</v>
      </c>
      <c r="E546" s="226" t="s">
        <v>681</v>
      </c>
      <c r="F546" s="226" t="s">
        <v>682</v>
      </c>
      <c r="G546" s="213"/>
      <c r="H546" s="213"/>
      <c r="I546" s="216"/>
      <c r="J546" s="227">
        <f>BK546</f>
        <v>0</v>
      </c>
      <c r="K546" s="213"/>
      <c r="L546" s="218"/>
      <c r="M546" s="219"/>
      <c r="N546" s="220"/>
      <c r="O546" s="220"/>
      <c r="P546" s="221">
        <f>SUM(P547:P610)</f>
        <v>0</v>
      </c>
      <c r="Q546" s="220"/>
      <c r="R546" s="221">
        <f>SUM(R547:R610)</f>
        <v>0</v>
      </c>
      <c r="S546" s="220"/>
      <c r="T546" s="222">
        <f>SUM(T547:T610)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23" t="s">
        <v>84</v>
      </c>
      <c r="AT546" s="224" t="s">
        <v>73</v>
      </c>
      <c r="AU546" s="224" t="s">
        <v>82</v>
      </c>
      <c r="AY546" s="223" t="s">
        <v>139</v>
      </c>
      <c r="BK546" s="225">
        <f>SUM(BK547:BK610)</f>
        <v>0</v>
      </c>
    </row>
    <row r="547" s="2" customFormat="1" ht="24.15" customHeight="1">
      <c r="A547" s="39"/>
      <c r="B547" s="40"/>
      <c r="C547" s="228" t="s">
        <v>436</v>
      </c>
      <c r="D547" s="228" t="s">
        <v>142</v>
      </c>
      <c r="E547" s="229" t="s">
        <v>683</v>
      </c>
      <c r="F547" s="230" t="s">
        <v>684</v>
      </c>
      <c r="G547" s="231" t="s">
        <v>263</v>
      </c>
      <c r="H547" s="232">
        <v>171.88900000000001</v>
      </c>
      <c r="I547" s="233"/>
      <c r="J547" s="234">
        <f>ROUND(I547*H547,1)</f>
        <v>0</v>
      </c>
      <c r="K547" s="235"/>
      <c r="L547" s="45"/>
      <c r="M547" s="236" t="s">
        <v>1</v>
      </c>
      <c r="N547" s="237" t="s">
        <v>39</v>
      </c>
      <c r="O547" s="92"/>
      <c r="P547" s="238">
        <f>O547*H547</f>
        <v>0</v>
      </c>
      <c r="Q547" s="238">
        <v>0</v>
      </c>
      <c r="R547" s="238">
        <f>Q547*H547</f>
        <v>0</v>
      </c>
      <c r="S547" s="238">
        <v>0</v>
      </c>
      <c r="T547" s="239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40" t="s">
        <v>217</v>
      </c>
      <c r="AT547" s="240" t="s">
        <v>142</v>
      </c>
      <c r="AU547" s="240" t="s">
        <v>84</v>
      </c>
      <c r="AY547" s="18" t="s">
        <v>139</v>
      </c>
      <c r="BE547" s="241">
        <f>IF(N547="základní",J547,0)</f>
        <v>0</v>
      </c>
      <c r="BF547" s="241">
        <f>IF(N547="snížená",J547,0)</f>
        <v>0</v>
      </c>
      <c r="BG547" s="241">
        <f>IF(N547="zákl. přenesená",J547,0)</f>
        <v>0</v>
      </c>
      <c r="BH547" s="241">
        <f>IF(N547="sníž. přenesená",J547,0)</f>
        <v>0</v>
      </c>
      <c r="BI547" s="241">
        <f>IF(N547="nulová",J547,0)</f>
        <v>0</v>
      </c>
      <c r="BJ547" s="18" t="s">
        <v>82</v>
      </c>
      <c r="BK547" s="241">
        <f>ROUND(I547*H547,1)</f>
        <v>0</v>
      </c>
      <c r="BL547" s="18" t="s">
        <v>217</v>
      </c>
      <c r="BM547" s="240" t="s">
        <v>685</v>
      </c>
    </row>
    <row r="548" s="2" customFormat="1" ht="14.4" customHeight="1">
      <c r="A548" s="39"/>
      <c r="B548" s="40"/>
      <c r="C548" s="280" t="s">
        <v>686</v>
      </c>
      <c r="D548" s="280" t="s">
        <v>408</v>
      </c>
      <c r="E548" s="281" t="s">
        <v>687</v>
      </c>
      <c r="F548" s="282" t="s">
        <v>688</v>
      </c>
      <c r="G548" s="283" t="s">
        <v>263</v>
      </c>
      <c r="H548" s="284">
        <v>46.771000000000001</v>
      </c>
      <c r="I548" s="285"/>
      <c r="J548" s="286">
        <f>ROUND(I548*H548,1)</f>
        <v>0</v>
      </c>
      <c r="K548" s="287"/>
      <c r="L548" s="288"/>
      <c r="M548" s="289" t="s">
        <v>1</v>
      </c>
      <c r="N548" s="290" t="s">
        <v>39</v>
      </c>
      <c r="O548" s="92"/>
      <c r="P548" s="238">
        <f>O548*H548</f>
        <v>0</v>
      </c>
      <c r="Q548" s="238">
        <v>0</v>
      </c>
      <c r="R548" s="238">
        <f>Q548*H548</f>
        <v>0</v>
      </c>
      <c r="S548" s="238">
        <v>0</v>
      </c>
      <c r="T548" s="239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0" t="s">
        <v>276</v>
      </c>
      <c r="AT548" s="240" t="s">
        <v>408</v>
      </c>
      <c r="AU548" s="240" t="s">
        <v>84</v>
      </c>
      <c r="AY548" s="18" t="s">
        <v>139</v>
      </c>
      <c r="BE548" s="241">
        <f>IF(N548="základní",J548,0)</f>
        <v>0</v>
      </c>
      <c r="BF548" s="241">
        <f>IF(N548="snížená",J548,0)</f>
        <v>0</v>
      </c>
      <c r="BG548" s="241">
        <f>IF(N548="zákl. přenesená",J548,0)</f>
        <v>0</v>
      </c>
      <c r="BH548" s="241">
        <f>IF(N548="sníž. přenesená",J548,0)</f>
        <v>0</v>
      </c>
      <c r="BI548" s="241">
        <f>IF(N548="nulová",J548,0)</f>
        <v>0</v>
      </c>
      <c r="BJ548" s="18" t="s">
        <v>82</v>
      </c>
      <c r="BK548" s="241">
        <f>ROUND(I548*H548,1)</f>
        <v>0</v>
      </c>
      <c r="BL548" s="18" t="s">
        <v>217</v>
      </c>
      <c r="BM548" s="240" t="s">
        <v>689</v>
      </c>
    </row>
    <row r="549" s="13" customFormat="1">
      <c r="A549" s="13"/>
      <c r="B549" s="247"/>
      <c r="C549" s="248"/>
      <c r="D549" s="249" t="s">
        <v>183</v>
      </c>
      <c r="E549" s="250" t="s">
        <v>1</v>
      </c>
      <c r="F549" s="251" t="s">
        <v>690</v>
      </c>
      <c r="G549" s="248"/>
      <c r="H549" s="250" t="s">
        <v>1</v>
      </c>
      <c r="I549" s="252"/>
      <c r="J549" s="248"/>
      <c r="K549" s="248"/>
      <c r="L549" s="253"/>
      <c r="M549" s="254"/>
      <c r="N549" s="255"/>
      <c r="O549" s="255"/>
      <c r="P549" s="255"/>
      <c r="Q549" s="255"/>
      <c r="R549" s="255"/>
      <c r="S549" s="255"/>
      <c r="T549" s="25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7" t="s">
        <v>183</v>
      </c>
      <c r="AU549" s="257" t="s">
        <v>84</v>
      </c>
      <c r="AV549" s="13" t="s">
        <v>82</v>
      </c>
      <c r="AW549" s="13" t="s">
        <v>32</v>
      </c>
      <c r="AX549" s="13" t="s">
        <v>74</v>
      </c>
      <c r="AY549" s="257" t="s">
        <v>139</v>
      </c>
    </row>
    <row r="550" s="14" customFormat="1">
      <c r="A550" s="14"/>
      <c r="B550" s="258"/>
      <c r="C550" s="259"/>
      <c r="D550" s="249" t="s">
        <v>183</v>
      </c>
      <c r="E550" s="260" t="s">
        <v>1</v>
      </c>
      <c r="F550" s="261" t="s">
        <v>691</v>
      </c>
      <c r="G550" s="259"/>
      <c r="H550" s="262">
        <v>46.770679999999999</v>
      </c>
      <c r="I550" s="263"/>
      <c r="J550" s="259"/>
      <c r="K550" s="259"/>
      <c r="L550" s="264"/>
      <c r="M550" s="265"/>
      <c r="N550" s="266"/>
      <c r="O550" s="266"/>
      <c r="P550" s="266"/>
      <c r="Q550" s="266"/>
      <c r="R550" s="266"/>
      <c r="S550" s="266"/>
      <c r="T550" s="26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8" t="s">
        <v>183</v>
      </c>
      <c r="AU550" s="268" t="s">
        <v>84</v>
      </c>
      <c r="AV550" s="14" t="s">
        <v>84</v>
      </c>
      <c r="AW550" s="14" t="s">
        <v>32</v>
      </c>
      <c r="AX550" s="14" t="s">
        <v>74</v>
      </c>
      <c r="AY550" s="268" t="s">
        <v>139</v>
      </c>
    </row>
    <row r="551" s="15" customFormat="1">
      <c r="A551" s="15"/>
      <c r="B551" s="269"/>
      <c r="C551" s="270"/>
      <c r="D551" s="249" t="s">
        <v>183</v>
      </c>
      <c r="E551" s="271" t="s">
        <v>1</v>
      </c>
      <c r="F551" s="272" t="s">
        <v>189</v>
      </c>
      <c r="G551" s="270"/>
      <c r="H551" s="273">
        <v>46.770679999999999</v>
      </c>
      <c r="I551" s="274"/>
      <c r="J551" s="270"/>
      <c r="K551" s="270"/>
      <c r="L551" s="275"/>
      <c r="M551" s="276"/>
      <c r="N551" s="277"/>
      <c r="O551" s="277"/>
      <c r="P551" s="277"/>
      <c r="Q551" s="277"/>
      <c r="R551" s="277"/>
      <c r="S551" s="277"/>
      <c r="T551" s="278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9" t="s">
        <v>183</v>
      </c>
      <c r="AU551" s="279" t="s">
        <v>84</v>
      </c>
      <c r="AV551" s="15" t="s">
        <v>146</v>
      </c>
      <c r="AW551" s="15" t="s">
        <v>32</v>
      </c>
      <c r="AX551" s="15" t="s">
        <v>82</v>
      </c>
      <c r="AY551" s="279" t="s">
        <v>139</v>
      </c>
    </row>
    <row r="552" s="2" customFormat="1" ht="14.4" customHeight="1">
      <c r="A552" s="39"/>
      <c r="B552" s="40"/>
      <c r="C552" s="280" t="s">
        <v>440</v>
      </c>
      <c r="D552" s="280" t="s">
        <v>408</v>
      </c>
      <c r="E552" s="281" t="s">
        <v>692</v>
      </c>
      <c r="F552" s="282" t="s">
        <v>693</v>
      </c>
      <c r="G552" s="283" t="s">
        <v>263</v>
      </c>
      <c r="H552" s="284">
        <v>94.555000000000007</v>
      </c>
      <c r="I552" s="285"/>
      <c r="J552" s="286">
        <f>ROUND(I552*H552,1)</f>
        <v>0</v>
      </c>
      <c r="K552" s="287"/>
      <c r="L552" s="288"/>
      <c r="M552" s="289" t="s">
        <v>1</v>
      </c>
      <c r="N552" s="290" t="s">
        <v>39</v>
      </c>
      <c r="O552" s="92"/>
      <c r="P552" s="238">
        <f>O552*H552</f>
        <v>0</v>
      </c>
      <c r="Q552" s="238">
        <v>0</v>
      </c>
      <c r="R552" s="238">
        <f>Q552*H552</f>
        <v>0</v>
      </c>
      <c r="S552" s="238">
        <v>0</v>
      </c>
      <c r="T552" s="23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0" t="s">
        <v>276</v>
      </c>
      <c r="AT552" s="240" t="s">
        <v>408</v>
      </c>
      <c r="AU552" s="240" t="s">
        <v>84</v>
      </c>
      <c r="AY552" s="18" t="s">
        <v>139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8" t="s">
        <v>82</v>
      </c>
      <c r="BK552" s="241">
        <f>ROUND(I552*H552,1)</f>
        <v>0</v>
      </c>
      <c r="BL552" s="18" t="s">
        <v>217</v>
      </c>
      <c r="BM552" s="240" t="s">
        <v>694</v>
      </c>
    </row>
    <row r="553" s="2" customFormat="1" ht="14.4" customHeight="1">
      <c r="A553" s="39"/>
      <c r="B553" s="40"/>
      <c r="C553" s="280" t="s">
        <v>695</v>
      </c>
      <c r="D553" s="280" t="s">
        <v>408</v>
      </c>
      <c r="E553" s="281" t="s">
        <v>696</v>
      </c>
      <c r="F553" s="282" t="s">
        <v>697</v>
      </c>
      <c r="G553" s="283" t="s">
        <v>263</v>
      </c>
      <c r="H553" s="284">
        <v>56.347000000000001</v>
      </c>
      <c r="I553" s="285"/>
      <c r="J553" s="286">
        <f>ROUND(I553*H553,1)</f>
        <v>0</v>
      </c>
      <c r="K553" s="287"/>
      <c r="L553" s="288"/>
      <c r="M553" s="289" t="s">
        <v>1</v>
      </c>
      <c r="N553" s="290" t="s">
        <v>39</v>
      </c>
      <c r="O553" s="92"/>
      <c r="P553" s="238">
        <f>O553*H553</f>
        <v>0</v>
      </c>
      <c r="Q553" s="238">
        <v>0</v>
      </c>
      <c r="R553" s="238">
        <f>Q553*H553</f>
        <v>0</v>
      </c>
      <c r="S553" s="238">
        <v>0</v>
      </c>
      <c r="T553" s="23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0" t="s">
        <v>276</v>
      </c>
      <c r="AT553" s="240" t="s">
        <v>408</v>
      </c>
      <c r="AU553" s="240" t="s">
        <v>84</v>
      </c>
      <c r="AY553" s="18" t="s">
        <v>139</v>
      </c>
      <c r="BE553" s="241">
        <f>IF(N553="základní",J553,0)</f>
        <v>0</v>
      </c>
      <c r="BF553" s="241">
        <f>IF(N553="snížená",J553,0)</f>
        <v>0</v>
      </c>
      <c r="BG553" s="241">
        <f>IF(N553="zákl. přenesená",J553,0)</f>
        <v>0</v>
      </c>
      <c r="BH553" s="241">
        <f>IF(N553="sníž. přenesená",J553,0)</f>
        <v>0</v>
      </c>
      <c r="BI553" s="241">
        <f>IF(N553="nulová",J553,0)</f>
        <v>0</v>
      </c>
      <c r="BJ553" s="18" t="s">
        <v>82</v>
      </c>
      <c r="BK553" s="241">
        <f>ROUND(I553*H553,1)</f>
        <v>0</v>
      </c>
      <c r="BL553" s="18" t="s">
        <v>217</v>
      </c>
      <c r="BM553" s="240" t="s">
        <v>698</v>
      </c>
    </row>
    <row r="554" s="13" customFormat="1">
      <c r="A554" s="13"/>
      <c r="B554" s="247"/>
      <c r="C554" s="248"/>
      <c r="D554" s="249" t="s">
        <v>183</v>
      </c>
      <c r="E554" s="250" t="s">
        <v>1</v>
      </c>
      <c r="F554" s="251" t="s">
        <v>699</v>
      </c>
      <c r="G554" s="248"/>
      <c r="H554" s="250" t="s">
        <v>1</v>
      </c>
      <c r="I554" s="252"/>
      <c r="J554" s="248"/>
      <c r="K554" s="248"/>
      <c r="L554" s="253"/>
      <c r="M554" s="254"/>
      <c r="N554" s="255"/>
      <c r="O554" s="255"/>
      <c r="P554" s="255"/>
      <c r="Q554" s="255"/>
      <c r="R554" s="255"/>
      <c r="S554" s="255"/>
      <c r="T554" s="25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7" t="s">
        <v>183</v>
      </c>
      <c r="AU554" s="257" t="s">
        <v>84</v>
      </c>
      <c r="AV554" s="13" t="s">
        <v>82</v>
      </c>
      <c r="AW554" s="13" t="s">
        <v>32</v>
      </c>
      <c r="AX554" s="13" t="s">
        <v>74</v>
      </c>
      <c r="AY554" s="257" t="s">
        <v>139</v>
      </c>
    </row>
    <row r="555" s="14" customFormat="1">
      <c r="A555" s="14"/>
      <c r="B555" s="258"/>
      <c r="C555" s="259"/>
      <c r="D555" s="249" t="s">
        <v>183</v>
      </c>
      <c r="E555" s="260" t="s">
        <v>1</v>
      </c>
      <c r="F555" s="261" t="s">
        <v>700</v>
      </c>
      <c r="G555" s="259"/>
      <c r="H555" s="262">
        <v>56.347279999999998</v>
      </c>
      <c r="I555" s="263"/>
      <c r="J555" s="259"/>
      <c r="K555" s="259"/>
      <c r="L555" s="264"/>
      <c r="M555" s="265"/>
      <c r="N555" s="266"/>
      <c r="O555" s="266"/>
      <c r="P555" s="266"/>
      <c r="Q555" s="266"/>
      <c r="R555" s="266"/>
      <c r="S555" s="266"/>
      <c r="T555" s="26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8" t="s">
        <v>183</v>
      </c>
      <c r="AU555" s="268" t="s">
        <v>84</v>
      </c>
      <c r="AV555" s="14" t="s">
        <v>84</v>
      </c>
      <c r="AW555" s="14" t="s">
        <v>32</v>
      </c>
      <c r="AX555" s="14" t="s">
        <v>74</v>
      </c>
      <c r="AY555" s="268" t="s">
        <v>139</v>
      </c>
    </row>
    <row r="556" s="15" customFormat="1">
      <c r="A556" s="15"/>
      <c r="B556" s="269"/>
      <c r="C556" s="270"/>
      <c r="D556" s="249" t="s">
        <v>183</v>
      </c>
      <c r="E556" s="271" t="s">
        <v>1</v>
      </c>
      <c r="F556" s="272" t="s">
        <v>189</v>
      </c>
      <c r="G556" s="270"/>
      <c r="H556" s="273">
        <v>56.347279999999998</v>
      </c>
      <c r="I556" s="274"/>
      <c r="J556" s="270"/>
      <c r="K556" s="270"/>
      <c r="L556" s="275"/>
      <c r="M556" s="276"/>
      <c r="N556" s="277"/>
      <c r="O556" s="277"/>
      <c r="P556" s="277"/>
      <c r="Q556" s="277"/>
      <c r="R556" s="277"/>
      <c r="S556" s="277"/>
      <c r="T556" s="278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9" t="s">
        <v>183</v>
      </c>
      <c r="AU556" s="279" t="s">
        <v>84</v>
      </c>
      <c r="AV556" s="15" t="s">
        <v>146</v>
      </c>
      <c r="AW556" s="15" t="s">
        <v>32</v>
      </c>
      <c r="AX556" s="15" t="s">
        <v>82</v>
      </c>
      <c r="AY556" s="279" t="s">
        <v>139</v>
      </c>
    </row>
    <row r="557" s="2" customFormat="1" ht="24.15" customHeight="1">
      <c r="A557" s="39"/>
      <c r="B557" s="40"/>
      <c r="C557" s="228" t="s">
        <v>445</v>
      </c>
      <c r="D557" s="228" t="s">
        <v>142</v>
      </c>
      <c r="E557" s="229" t="s">
        <v>701</v>
      </c>
      <c r="F557" s="230" t="s">
        <v>702</v>
      </c>
      <c r="G557" s="231" t="s">
        <v>263</v>
      </c>
      <c r="H557" s="232">
        <v>78.144999999999996</v>
      </c>
      <c r="I557" s="233"/>
      <c r="J557" s="234">
        <f>ROUND(I557*H557,1)</f>
        <v>0</v>
      </c>
      <c r="K557" s="235"/>
      <c r="L557" s="45"/>
      <c r="M557" s="236" t="s">
        <v>1</v>
      </c>
      <c r="N557" s="237" t="s">
        <v>39</v>
      </c>
      <c r="O557" s="92"/>
      <c r="P557" s="238">
        <f>O557*H557</f>
        <v>0</v>
      </c>
      <c r="Q557" s="238">
        <v>0</v>
      </c>
      <c r="R557" s="238">
        <f>Q557*H557</f>
        <v>0</v>
      </c>
      <c r="S557" s="238">
        <v>0</v>
      </c>
      <c r="T557" s="23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0" t="s">
        <v>217</v>
      </c>
      <c r="AT557" s="240" t="s">
        <v>142</v>
      </c>
      <c r="AU557" s="240" t="s">
        <v>84</v>
      </c>
      <c r="AY557" s="18" t="s">
        <v>139</v>
      </c>
      <c r="BE557" s="241">
        <f>IF(N557="základní",J557,0)</f>
        <v>0</v>
      </c>
      <c r="BF557" s="241">
        <f>IF(N557="snížená",J557,0)</f>
        <v>0</v>
      </c>
      <c r="BG557" s="241">
        <f>IF(N557="zákl. přenesená",J557,0)</f>
        <v>0</v>
      </c>
      <c r="BH557" s="241">
        <f>IF(N557="sníž. přenesená",J557,0)</f>
        <v>0</v>
      </c>
      <c r="BI557" s="241">
        <f>IF(N557="nulová",J557,0)</f>
        <v>0</v>
      </c>
      <c r="BJ557" s="18" t="s">
        <v>82</v>
      </c>
      <c r="BK557" s="241">
        <f>ROUND(I557*H557,1)</f>
        <v>0</v>
      </c>
      <c r="BL557" s="18" t="s">
        <v>217</v>
      </c>
      <c r="BM557" s="240" t="s">
        <v>703</v>
      </c>
    </row>
    <row r="558" s="13" customFormat="1">
      <c r="A558" s="13"/>
      <c r="B558" s="247"/>
      <c r="C558" s="248"/>
      <c r="D558" s="249" t="s">
        <v>183</v>
      </c>
      <c r="E558" s="250" t="s">
        <v>1</v>
      </c>
      <c r="F558" s="251" t="s">
        <v>234</v>
      </c>
      <c r="G558" s="248"/>
      <c r="H558" s="250" t="s">
        <v>1</v>
      </c>
      <c r="I558" s="252"/>
      <c r="J558" s="248"/>
      <c r="K558" s="248"/>
      <c r="L558" s="253"/>
      <c r="M558" s="254"/>
      <c r="N558" s="255"/>
      <c r="O558" s="255"/>
      <c r="P558" s="255"/>
      <c r="Q558" s="255"/>
      <c r="R558" s="255"/>
      <c r="S558" s="255"/>
      <c r="T558" s="25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7" t="s">
        <v>183</v>
      </c>
      <c r="AU558" s="257" t="s">
        <v>84</v>
      </c>
      <c r="AV558" s="13" t="s">
        <v>82</v>
      </c>
      <c r="AW558" s="13" t="s">
        <v>32</v>
      </c>
      <c r="AX558" s="13" t="s">
        <v>74</v>
      </c>
      <c r="AY558" s="257" t="s">
        <v>139</v>
      </c>
    </row>
    <row r="559" s="13" customFormat="1">
      <c r="A559" s="13"/>
      <c r="B559" s="247"/>
      <c r="C559" s="248"/>
      <c r="D559" s="249" t="s">
        <v>183</v>
      </c>
      <c r="E559" s="250" t="s">
        <v>1</v>
      </c>
      <c r="F559" s="251" t="s">
        <v>704</v>
      </c>
      <c r="G559" s="248"/>
      <c r="H559" s="250" t="s">
        <v>1</v>
      </c>
      <c r="I559" s="252"/>
      <c r="J559" s="248"/>
      <c r="K559" s="248"/>
      <c r="L559" s="253"/>
      <c r="M559" s="254"/>
      <c r="N559" s="255"/>
      <c r="O559" s="255"/>
      <c r="P559" s="255"/>
      <c r="Q559" s="255"/>
      <c r="R559" s="255"/>
      <c r="S559" s="255"/>
      <c r="T559" s="25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7" t="s">
        <v>183</v>
      </c>
      <c r="AU559" s="257" t="s">
        <v>84</v>
      </c>
      <c r="AV559" s="13" t="s">
        <v>82</v>
      </c>
      <c r="AW559" s="13" t="s">
        <v>32</v>
      </c>
      <c r="AX559" s="13" t="s">
        <v>74</v>
      </c>
      <c r="AY559" s="257" t="s">
        <v>139</v>
      </c>
    </row>
    <row r="560" s="14" customFormat="1">
      <c r="A560" s="14"/>
      <c r="B560" s="258"/>
      <c r="C560" s="259"/>
      <c r="D560" s="249" t="s">
        <v>183</v>
      </c>
      <c r="E560" s="260" t="s">
        <v>1</v>
      </c>
      <c r="F560" s="261" t="s">
        <v>705</v>
      </c>
      <c r="G560" s="259"/>
      <c r="H560" s="262">
        <v>78.144750000000002</v>
      </c>
      <c r="I560" s="263"/>
      <c r="J560" s="259"/>
      <c r="K560" s="259"/>
      <c r="L560" s="264"/>
      <c r="M560" s="265"/>
      <c r="N560" s="266"/>
      <c r="O560" s="266"/>
      <c r="P560" s="266"/>
      <c r="Q560" s="266"/>
      <c r="R560" s="266"/>
      <c r="S560" s="266"/>
      <c r="T560" s="26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8" t="s">
        <v>183</v>
      </c>
      <c r="AU560" s="268" t="s">
        <v>84</v>
      </c>
      <c r="AV560" s="14" t="s">
        <v>84</v>
      </c>
      <c r="AW560" s="14" t="s">
        <v>32</v>
      </c>
      <c r="AX560" s="14" t="s">
        <v>74</v>
      </c>
      <c r="AY560" s="268" t="s">
        <v>139</v>
      </c>
    </row>
    <row r="561" s="15" customFormat="1">
      <c r="A561" s="15"/>
      <c r="B561" s="269"/>
      <c r="C561" s="270"/>
      <c r="D561" s="249" t="s">
        <v>183</v>
      </c>
      <c r="E561" s="271" t="s">
        <v>1</v>
      </c>
      <c r="F561" s="272" t="s">
        <v>189</v>
      </c>
      <c r="G561" s="270"/>
      <c r="H561" s="273">
        <v>78.144750000000002</v>
      </c>
      <c r="I561" s="274"/>
      <c r="J561" s="270"/>
      <c r="K561" s="270"/>
      <c r="L561" s="275"/>
      <c r="M561" s="276"/>
      <c r="N561" s="277"/>
      <c r="O561" s="277"/>
      <c r="P561" s="277"/>
      <c r="Q561" s="277"/>
      <c r="R561" s="277"/>
      <c r="S561" s="277"/>
      <c r="T561" s="278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9" t="s">
        <v>183</v>
      </c>
      <c r="AU561" s="279" t="s">
        <v>84</v>
      </c>
      <c r="AV561" s="15" t="s">
        <v>146</v>
      </c>
      <c r="AW561" s="15" t="s">
        <v>32</v>
      </c>
      <c r="AX561" s="15" t="s">
        <v>82</v>
      </c>
      <c r="AY561" s="279" t="s">
        <v>139</v>
      </c>
    </row>
    <row r="562" s="2" customFormat="1" ht="24.15" customHeight="1">
      <c r="A562" s="39"/>
      <c r="B562" s="40"/>
      <c r="C562" s="228" t="s">
        <v>706</v>
      </c>
      <c r="D562" s="228" t="s">
        <v>142</v>
      </c>
      <c r="E562" s="229" t="s">
        <v>707</v>
      </c>
      <c r="F562" s="230" t="s">
        <v>708</v>
      </c>
      <c r="G562" s="231" t="s">
        <v>263</v>
      </c>
      <c r="H562" s="232">
        <v>42.518999999999998</v>
      </c>
      <c r="I562" s="233"/>
      <c r="J562" s="234">
        <f>ROUND(I562*H562,1)</f>
        <v>0</v>
      </c>
      <c r="K562" s="235"/>
      <c r="L562" s="45"/>
      <c r="M562" s="236" t="s">
        <v>1</v>
      </c>
      <c r="N562" s="237" t="s">
        <v>39</v>
      </c>
      <c r="O562" s="92"/>
      <c r="P562" s="238">
        <f>O562*H562</f>
        <v>0</v>
      </c>
      <c r="Q562" s="238">
        <v>0</v>
      </c>
      <c r="R562" s="238">
        <f>Q562*H562</f>
        <v>0</v>
      </c>
      <c r="S562" s="238">
        <v>0</v>
      </c>
      <c r="T562" s="23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0" t="s">
        <v>217</v>
      </c>
      <c r="AT562" s="240" t="s">
        <v>142</v>
      </c>
      <c r="AU562" s="240" t="s">
        <v>84</v>
      </c>
      <c r="AY562" s="18" t="s">
        <v>139</v>
      </c>
      <c r="BE562" s="241">
        <f>IF(N562="základní",J562,0)</f>
        <v>0</v>
      </c>
      <c r="BF562" s="241">
        <f>IF(N562="snížená",J562,0)</f>
        <v>0</v>
      </c>
      <c r="BG562" s="241">
        <f>IF(N562="zákl. přenesená",J562,0)</f>
        <v>0</v>
      </c>
      <c r="BH562" s="241">
        <f>IF(N562="sníž. přenesená",J562,0)</f>
        <v>0</v>
      </c>
      <c r="BI562" s="241">
        <f>IF(N562="nulová",J562,0)</f>
        <v>0</v>
      </c>
      <c r="BJ562" s="18" t="s">
        <v>82</v>
      </c>
      <c r="BK562" s="241">
        <f>ROUND(I562*H562,1)</f>
        <v>0</v>
      </c>
      <c r="BL562" s="18" t="s">
        <v>217</v>
      </c>
      <c r="BM562" s="240" t="s">
        <v>709</v>
      </c>
    </row>
    <row r="563" s="13" customFormat="1">
      <c r="A563" s="13"/>
      <c r="B563" s="247"/>
      <c r="C563" s="248"/>
      <c r="D563" s="249" t="s">
        <v>183</v>
      </c>
      <c r="E563" s="250" t="s">
        <v>1</v>
      </c>
      <c r="F563" s="251" t="s">
        <v>234</v>
      </c>
      <c r="G563" s="248"/>
      <c r="H563" s="250" t="s">
        <v>1</v>
      </c>
      <c r="I563" s="252"/>
      <c r="J563" s="248"/>
      <c r="K563" s="248"/>
      <c r="L563" s="253"/>
      <c r="M563" s="254"/>
      <c r="N563" s="255"/>
      <c r="O563" s="255"/>
      <c r="P563" s="255"/>
      <c r="Q563" s="255"/>
      <c r="R563" s="255"/>
      <c r="S563" s="255"/>
      <c r="T563" s="25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7" t="s">
        <v>183</v>
      </c>
      <c r="AU563" s="257" t="s">
        <v>84</v>
      </c>
      <c r="AV563" s="13" t="s">
        <v>82</v>
      </c>
      <c r="AW563" s="13" t="s">
        <v>32</v>
      </c>
      <c r="AX563" s="13" t="s">
        <v>74</v>
      </c>
      <c r="AY563" s="257" t="s">
        <v>139</v>
      </c>
    </row>
    <row r="564" s="13" customFormat="1">
      <c r="A564" s="13"/>
      <c r="B564" s="247"/>
      <c r="C564" s="248"/>
      <c r="D564" s="249" t="s">
        <v>183</v>
      </c>
      <c r="E564" s="250" t="s">
        <v>1</v>
      </c>
      <c r="F564" s="251" t="s">
        <v>710</v>
      </c>
      <c r="G564" s="248"/>
      <c r="H564" s="250" t="s">
        <v>1</v>
      </c>
      <c r="I564" s="252"/>
      <c r="J564" s="248"/>
      <c r="K564" s="248"/>
      <c r="L564" s="253"/>
      <c r="M564" s="254"/>
      <c r="N564" s="255"/>
      <c r="O564" s="255"/>
      <c r="P564" s="255"/>
      <c r="Q564" s="255"/>
      <c r="R564" s="255"/>
      <c r="S564" s="255"/>
      <c r="T564" s="25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7" t="s">
        <v>183</v>
      </c>
      <c r="AU564" s="257" t="s">
        <v>84</v>
      </c>
      <c r="AV564" s="13" t="s">
        <v>82</v>
      </c>
      <c r="AW564" s="13" t="s">
        <v>32</v>
      </c>
      <c r="AX564" s="13" t="s">
        <v>74</v>
      </c>
      <c r="AY564" s="257" t="s">
        <v>139</v>
      </c>
    </row>
    <row r="565" s="14" customFormat="1">
      <c r="A565" s="14"/>
      <c r="B565" s="258"/>
      <c r="C565" s="259"/>
      <c r="D565" s="249" t="s">
        <v>183</v>
      </c>
      <c r="E565" s="260" t="s">
        <v>1</v>
      </c>
      <c r="F565" s="261" t="s">
        <v>711</v>
      </c>
      <c r="G565" s="259"/>
      <c r="H565" s="262">
        <v>42.518799999999999</v>
      </c>
      <c r="I565" s="263"/>
      <c r="J565" s="259"/>
      <c r="K565" s="259"/>
      <c r="L565" s="264"/>
      <c r="M565" s="265"/>
      <c r="N565" s="266"/>
      <c r="O565" s="266"/>
      <c r="P565" s="266"/>
      <c r="Q565" s="266"/>
      <c r="R565" s="266"/>
      <c r="S565" s="266"/>
      <c r="T565" s="26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8" t="s">
        <v>183</v>
      </c>
      <c r="AU565" s="268" t="s">
        <v>84</v>
      </c>
      <c r="AV565" s="14" t="s">
        <v>84</v>
      </c>
      <c r="AW565" s="14" t="s">
        <v>32</v>
      </c>
      <c r="AX565" s="14" t="s">
        <v>74</v>
      </c>
      <c r="AY565" s="268" t="s">
        <v>139</v>
      </c>
    </row>
    <row r="566" s="15" customFormat="1">
      <c r="A566" s="15"/>
      <c r="B566" s="269"/>
      <c r="C566" s="270"/>
      <c r="D566" s="249" t="s">
        <v>183</v>
      </c>
      <c r="E566" s="271" t="s">
        <v>1</v>
      </c>
      <c r="F566" s="272" t="s">
        <v>189</v>
      </c>
      <c r="G566" s="270"/>
      <c r="H566" s="273">
        <v>42.518799999999999</v>
      </c>
      <c r="I566" s="274"/>
      <c r="J566" s="270"/>
      <c r="K566" s="270"/>
      <c r="L566" s="275"/>
      <c r="M566" s="276"/>
      <c r="N566" s="277"/>
      <c r="O566" s="277"/>
      <c r="P566" s="277"/>
      <c r="Q566" s="277"/>
      <c r="R566" s="277"/>
      <c r="S566" s="277"/>
      <c r="T566" s="278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9" t="s">
        <v>183</v>
      </c>
      <c r="AU566" s="279" t="s">
        <v>84</v>
      </c>
      <c r="AV566" s="15" t="s">
        <v>146</v>
      </c>
      <c r="AW566" s="15" t="s">
        <v>32</v>
      </c>
      <c r="AX566" s="15" t="s">
        <v>82</v>
      </c>
      <c r="AY566" s="279" t="s">
        <v>139</v>
      </c>
    </row>
    <row r="567" s="2" customFormat="1" ht="14.4" customHeight="1">
      <c r="A567" s="39"/>
      <c r="B567" s="40"/>
      <c r="C567" s="280" t="s">
        <v>450</v>
      </c>
      <c r="D567" s="280" t="s">
        <v>408</v>
      </c>
      <c r="E567" s="281" t="s">
        <v>712</v>
      </c>
      <c r="F567" s="282" t="s">
        <v>713</v>
      </c>
      <c r="G567" s="283" t="s">
        <v>263</v>
      </c>
      <c r="H567" s="284">
        <v>51.448</v>
      </c>
      <c r="I567" s="285"/>
      <c r="J567" s="286">
        <f>ROUND(I567*H567,1)</f>
        <v>0</v>
      </c>
      <c r="K567" s="287"/>
      <c r="L567" s="288"/>
      <c r="M567" s="289" t="s">
        <v>1</v>
      </c>
      <c r="N567" s="290" t="s">
        <v>39</v>
      </c>
      <c r="O567" s="92"/>
      <c r="P567" s="238">
        <f>O567*H567</f>
        <v>0</v>
      </c>
      <c r="Q567" s="238">
        <v>0</v>
      </c>
      <c r="R567" s="238">
        <f>Q567*H567</f>
        <v>0</v>
      </c>
      <c r="S567" s="238">
        <v>0</v>
      </c>
      <c r="T567" s="239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0" t="s">
        <v>276</v>
      </c>
      <c r="AT567" s="240" t="s">
        <v>408</v>
      </c>
      <c r="AU567" s="240" t="s">
        <v>84</v>
      </c>
      <c r="AY567" s="18" t="s">
        <v>139</v>
      </c>
      <c r="BE567" s="241">
        <f>IF(N567="základní",J567,0)</f>
        <v>0</v>
      </c>
      <c r="BF567" s="241">
        <f>IF(N567="snížená",J567,0)</f>
        <v>0</v>
      </c>
      <c r="BG567" s="241">
        <f>IF(N567="zákl. přenesená",J567,0)</f>
        <v>0</v>
      </c>
      <c r="BH567" s="241">
        <f>IF(N567="sníž. přenesená",J567,0)</f>
        <v>0</v>
      </c>
      <c r="BI567" s="241">
        <f>IF(N567="nulová",J567,0)</f>
        <v>0</v>
      </c>
      <c r="BJ567" s="18" t="s">
        <v>82</v>
      </c>
      <c r="BK567" s="241">
        <f>ROUND(I567*H567,1)</f>
        <v>0</v>
      </c>
      <c r="BL567" s="18" t="s">
        <v>217</v>
      </c>
      <c r="BM567" s="240" t="s">
        <v>714</v>
      </c>
    </row>
    <row r="568" s="2" customFormat="1" ht="24.15" customHeight="1">
      <c r="A568" s="39"/>
      <c r="B568" s="40"/>
      <c r="C568" s="228" t="s">
        <v>715</v>
      </c>
      <c r="D568" s="228" t="s">
        <v>142</v>
      </c>
      <c r="E568" s="229" t="s">
        <v>716</v>
      </c>
      <c r="F568" s="230" t="s">
        <v>717</v>
      </c>
      <c r="G568" s="231" t="s">
        <v>263</v>
      </c>
      <c r="H568" s="232">
        <v>42.518999999999998</v>
      </c>
      <c r="I568" s="233"/>
      <c r="J568" s="234">
        <f>ROUND(I568*H568,1)</f>
        <v>0</v>
      </c>
      <c r="K568" s="235"/>
      <c r="L568" s="45"/>
      <c r="M568" s="236" t="s">
        <v>1</v>
      </c>
      <c r="N568" s="237" t="s">
        <v>39</v>
      </c>
      <c r="O568" s="92"/>
      <c r="P568" s="238">
        <f>O568*H568</f>
        <v>0</v>
      </c>
      <c r="Q568" s="238">
        <v>0</v>
      </c>
      <c r="R568" s="238">
        <f>Q568*H568</f>
        <v>0</v>
      </c>
      <c r="S568" s="238">
        <v>0</v>
      </c>
      <c r="T568" s="23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0" t="s">
        <v>217</v>
      </c>
      <c r="AT568" s="240" t="s">
        <v>142</v>
      </c>
      <c r="AU568" s="240" t="s">
        <v>84</v>
      </c>
      <c r="AY568" s="18" t="s">
        <v>139</v>
      </c>
      <c r="BE568" s="241">
        <f>IF(N568="základní",J568,0)</f>
        <v>0</v>
      </c>
      <c r="BF568" s="241">
        <f>IF(N568="snížená",J568,0)</f>
        <v>0</v>
      </c>
      <c r="BG568" s="241">
        <f>IF(N568="zákl. přenesená",J568,0)</f>
        <v>0</v>
      </c>
      <c r="BH568" s="241">
        <f>IF(N568="sníž. přenesená",J568,0)</f>
        <v>0</v>
      </c>
      <c r="BI568" s="241">
        <f>IF(N568="nulová",J568,0)</f>
        <v>0</v>
      </c>
      <c r="BJ568" s="18" t="s">
        <v>82</v>
      </c>
      <c r="BK568" s="241">
        <f>ROUND(I568*H568,1)</f>
        <v>0</v>
      </c>
      <c r="BL568" s="18" t="s">
        <v>217</v>
      </c>
      <c r="BM568" s="240" t="s">
        <v>718</v>
      </c>
    </row>
    <row r="569" s="13" customFormat="1">
      <c r="A569" s="13"/>
      <c r="B569" s="247"/>
      <c r="C569" s="248"/>
      <c r="D569" s="249" t="s">
        <v>183</v>
      </c>
      <c r="E569" s="250" t="s">
        <v>1</v>
      </c>
      <c r="F569" s="251" t="s">
        <v>234</v>
      </c>
      <c r="G569" s="248"/>
      <c r="H569" s="250" t="s">
        <v>1</v>
      </c>
      <c r="I569" s="252"/>
      <c r="J569" s="248"/>
      <c r="K569" s="248"/>
      <c r="L569" s="253"/>
      <c r="M569" s="254"/>
      <c r="N569" s="255"/>
      <c r="O569" s="255"/>
      <c r="P569" s="255"/>
      <c r="Q569" s="255"/>
      <c r="R569" s="255"/>
      <c r="S569" s="255"/>
      <c r="T569" s="25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7" t="s">
        <v>183</v>
      </c>
      <c r="AU569" s="257" t="s">
        <v>84</v>
      </c>
      <c r="AV569" s="13" t="s">
        <v>82</v>
      </c>
      <c r="AW569" s="13" t="s">
        <v>32</v>
      </c>
      <c r="AX569" s="13" t="s">
        <v>74</v>
      </c>
      <c r="AY569" s="257" t="s">
        <v>139</v>
      </c>
    </row>
    <row r="570" s="13" customFormat="1">
      <c r="A570" s="13"/>
      <c r="B570" s="247"/>
      <c r="C570" s="248"/>
      <c r="D570" s="249" t="s">
        <v>183</v>
      </c>
      <c r="E570" s="250" t="s">
        <v>1</v>
      </c>
      <c r="F570" s="251" t="s">
        <v>719</v>
      </c>
      <c r="G570" s="248"/>
      <c r="H570" s="250" t="s">
        <v>1</v>
      </c>
      <c r="I570" s="252"/>
      <c r="J570" s="248"/>
      <c r="K570" s="248"/>
      <c r="L570" s="253"/>
      <c r="M570" s="254"/>
      <c r="N570" s="255"/>
      <c r="O570" s="255"/>
      <c r="P570" s="255"/>
      <c r="Q570" s="255"/>
      <c r="R570" s="255"/>
      <c r="S570" s="255"/>
      <c r="T570" s="25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7" t="s">
        <v>183</v>
      </c>
      <c r="AU570" s="257" t="s">
        <v>84</v>
      </c>
      <c r="AV570" s="13" t="s">
        <v>82</v>
      </c>
      <c r="AW570" s="13" t="s">
        <v>32</v>
      </c>
      <c r="AX570" s="13" t="s">
        <v>74</v>
      </c>
      <c r="AY570" s="257" t="s">
        <v>139</v>
      </c>
    </row>
    <row r="571" s="14" customFormat="1">
      <c r="A571" s="14"/>
      <c r="B571" s="258"/>
      <c r="C571" s="259"/>
      <c r="D571" s="249" t="s">
        <v>183</v>
      </c>
      <c r="E571" s="260" t="s">
        <v>1</v>
      </c>
      <c r="F571" s="261" t="s">
        <v>711</v>
      </c>
      <c r="G571" s="259"/>
      <c r="H571" s="262">
        <v>42.518799999999999</v>
      </c>
      <c r="I571" s="263"/>
      <c r="J571" s="259"/>
      <c r="K571" s="259"/>
      <c r="L571" s="264"/>
      <c r="M571" s="265"/>
      <c r="N571" s="266"/>
      <c r="O571" s="266"/>
      <c r="P571" s="266"/>
      <c r="Q571" s="266"/>
      <c r="R571" s="266"/>
      <c r="S571" s="266"/>
      <c r="T571" s="26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8" t="s">
        <v>183</v>
      </c>
      <c r="AU571" s="268" t="s">
        <v>84</v>
      </c>
      <c r="AV571" s="14" t="s">
        <v>84</v>
      </c>
      <c r="AW571" s="14" t="s">
        <v>32</v>
      </c>
      <c r="AX571" s="14" t="s">
        <v>74</v>
      </c>
      <c r="AY571" s="268" t="s">
        <v>139</v>
      </c>
    </row>
    <row r="572" s="15" customFormat="1">
      <c r="A572" s="15"/>
      <c r="B572" s="269"/>
      <c r="C572" s="270"/>
      <c r="D572" s="249" t="s">
        <v>183</v>
      </c>
      <c r="E572" s="271" t="s">
        <v>1</v>
      </c>
      <c r="F572" s="272" t="s">
        <v>189</v>
      </c>
      <c r="G572" s="270"/>
      <c r="H572" s="273">
        <v>42.518799999999999</v>
      </c>
      <c r="I572" s="274"/>
      <c r="J572" s="270"/>
      <c r="K572" s="270"/>
      <c r="L572" s="275"/>
      <c r="M572" s="276"/>
      <c r="N572" s="277"/>
      <c r="O572" s="277"/>
      <c r="P572" s="277"/>
      <c r="Q572" s="277"/>
      <c r="R572" s="277"/>
      <c r="S572" s="277"/>
      <c r="T572" s="278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79" t="s">
        <v>183</v>
      </c>
      <c r="AU572" s="279" t="s">
        <v>84</v>
      </c>
      <c r="AV572" s="15" t="s">
        <v>146</v>
      </c>
      <c r="AW572" s="15" t="s">
        <v>32</v>
      </c>
      <c r="AX572" s="15" t="s">
        <v>82</v>
      </c>
      <c r="AY572" s="279" t="s">
        <v>139</v>
      </c>
    </row>
    <row r="573" s="2" customFormat="1" ht="14.4" customHeight="1">
      <c r="A573" s="39"/>
      <c r="B573" s="40"/>
      <c r="C573" s="280" t="s">
        <v>453</v>
      </c>
      <c r="D573" s="280" t="s">
        <v>408</v>
      </c>
      <c r="E573" s="281" t="s">
        <v>720</v>
      </c>
      <c r="F573" s="282" t="s">
        <v>721</v>
      </c>
      <c r="G573" s="283" t="s">
        <v>181</v>
      </c>
      <c r="H573" s="284">
        <v>5.5270000000000001</v>
      </c>
      <c r="I573" s="285"/>
      <c r="J573" s="286">
        <f>ROUND(I573*H573,1)</f>
        <v>0</v>
      </c>
      <c r="K573" s="287"/>
      <c r="L573" s="288"/>
      <c r="M573" s="289" t="s">
        <v>1</v>
      </c>
      <c r="N573" s="290" t="s">
        <v>39</v>
      </c>
      <c r="O573" s="92"/>
      <c r="P573" s="238">
        <f>O573*H573</f>
        <v>0</v>
      </c>
      <c r="Q573" s="238">
        <v>0</v>
      </c>
      <c r="R573" s="238">
        <f>Q573*H573</f>
        <v>0</v>
      </c>
      <c r="S573" s="238">
        <v>0</v>
      </c>
      <c r="T573" s="23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0" t="s">
        <v>276</v>
      </c>
      <c r="AT573" s="240" t="s">
        <v>408</v>
      </c>
      <c r="AU573" s="240" t="s">
        <v>84</v>
      </c>
      <c r="AY573" s="18" t="s">
        <v>139</v>
      </c>
      <c r="BE573" s="241">
        <f>IF(N573="základní",J573,0)</f>
        <v>0</v>
      </c>
      <c r="BF573" s="241">
        <f>IF(N573="snížená",J573,0)</f>
        <v>0</v>
      </c>
      <c r="BG573" s="241">
        <f>IF(N573="zákl. přenesená",J573,0)</f>
        <v>0</v>
      </c>
      <c r="BH573" s="241">
        <f>IF(N573="sníž. přenesená",J573,0)</f>
        <v>0</v>
      </c>
      <c r="BI573" s="241">
        <f>IF(N573="nulová",J573,0)</f>
        <v>0</v>
      </c>
      <c r="BJ573" s="18" t="s">
        <v>82</v>
      </c>
      <c r="BK573" s="241">
        <f>ROUND(I573*H573,1)</f>
        <v>0</v>
      </c>
      <c r="BL573" s="18" t="s">
        <v>217</v>
      </c>
      <c r="BM573" s="240" t="s">
        <v>722</v>
      </c>
    </row>
    <row r="574" s="13" customFormat="1">
      <c r="A574" s="13"/>
      <c r="B574" s="247"/>
      <c r="C574" s="248"/>
      <c r="D574" s="249" t="s">
        <v>183</v>
      </c>
      <c r="E574" s="250" t="s">
        <v>1</v>
      </c>
      <c r="F574" s="251" t="s">
        <v>723</v>
      </c>
      <c r="G574" s="248"/>
      <c r="H574" s="250" t="s">
        <v>1</v>
      </c>
      <c r="I574" s="252"/>
      <c r="J574" s="248"/>
      <c r="K574" s="248"/>
      <c r="L574" s="253"/>
      <c r="M574" s="254"/>
      <c r="N574" s="255"/>
      <c r="O574" s="255"/>
      <c r="P574" s="255"/>
      <c r="Q574" s="255"/>
      <c r="R574" s="255"/>
      <c r="S574" s="255"/>
      <c r="T574" s="25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7" t="s">
        <v>183</v>
      </c>
      <c r="AU574" s="257" t="s">
        <v>84</v>
      </c>
      <c r="AV574" s="13" t="s">
        <v>82</v>
      </c>
      <c r="AW574" s="13" t="s">
        <v>32</v>
      </c>
      <c r="AX574" s="13" t="s">
        <v>74</v>
      </c>
      <c r="AY574" s="257" t="s">
        <v>139</v>
      </c>
    </row>
    <row r="575" s="14" customFormat="1">
      <c r="A575" s="14"/>
      <c r="B575" s="258"/>
      <c r="C575" s="259"/>
      <c r="D575" s="249" t="s">
        <v>183</v>
      </c>
      <c r="E575" s="260" t="s">
        <v>1</v>
      </c>
      <c r="F575" s="261" t="s">
        <v>724</v>
      </c>
      <c r="G575" s="259"/>
      <c r="H575" s="262">
        <v>5.527444</v>
      </c>
      <c r="I575" s="263"/>
      <c r="J575" s="259"/>
      <c r="K575" s="259"/>
      <c r="L575" s="264"/>
      <c r="M575" s="265"/>
      <c r="N575" s="266"/>
      <c r="O575" s="266"/>
      <c r="P575" s="266"/>
      <c r="Q575" s="266"/>
      <c r="R575" s="266"/>
      <c r="S575" s="266"/>
      <c r="T575" s="26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8" t="s">
        <v>183</v>
      </c>
      <c r="AU575" s="268" t="s">
        <v>84</v>
      </c>
      <c r="AV575" s="14" t="s">
        <v>84</v>
      </c>
      <c r="AW575" s="14" t="s">
        <v>32</v>
      </c>
      <c r="AX575" s="14" t="s">
        <v>74</v>
      </c>
      <c r="AY575" s="268" t="s">
        <v>139</v>
      </c>
    </row>
    <row r="576" s="15" customFormat="1">
      <c r="A576" s="15"/>
      <c r="B576" s="269"/>
      <c r="C576" s="270"/>
      <c r="D576" s="249" t="s">
        <v>183</v>
      </c>
      <c r="E576" s="271" t="s">
        <v>1</v>
      </c>
      <c r="F576" s="272" t="s">
        <v>189</v>
      </c>
      <c r="G576" s="270"/>
      <c r="H576" s="273">
        <v>5.527444</v>
      </c>
      <c r="I576" s="274"/>
      <c r="J576" s="270"/>
      <c r="K576" s="270"/>
      <c r="L576" s="275"/>
      <c r="M576" s="276"/>
      <c r="N576" s="277"/>
      <c r="O576" s="277"/>
      <c r="P576" s="277"/>
      <c r="Q576" s="277"/>
      <c r="R576" s="277"/>
      <c r="S576" s="277"/>
      <c r="T576" s="278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79" t="s">
        <v>183</v>
      </c>
      <c r="AU576" s="279" t="s">
        <v>84</v>
      </c>
      <c r="AV576" s="15" t="s">
        <v>146</v>
      </c>
      <c r="AW576" s="15" t="s">
        <v>32</v>
      </c>
      <c r="AX576" s="15" t="s">
        <v>82</v>
      </c>
      <c r="AY576" s="279" t="s">
        <v>139</v>
      </c>
    </row>
    <row r="577" s="2" customFormat="1" ht="14.4" customHeight="1">
      <c r="A577" s="39"/>
      <c r="B577" s="40"/>
      <c r="C577" s="228" t="s">
        <v>725</v>
      </c>
      <c r="D577" s="228" t="s">
        <v>142</v>
      </c>
      <c r="E577" s="229" t="s">
        <v>726</v>
      </c>
      <c r="F577" s="230" t="s">
        <v>727</v>
      </c>
      <c r="G577" s="231" t="s">
        <v>145</v>
      </c>
      <c r="H577" s="232">
        <v>1</v>
      </c>
      <c r="I577" s="233"/>
      <c r="J577" s="234">
        <f>ROUND(I577*H577,1)</f>
        <v>0</v>
      </c>
      <c r="K577" s="235"/>
      <c r="L577" s="45"/>
      <c r="M577" s="236" t="s">
        <v>1</v>
      </c>
      <c r="N577" s="237" t="s">
        <v>39</v>
      </c>
      <c r="O577" s="92"/>
      <c r="P577" s="238">
        <f>O577*H577</f>
        <v>0</v>
      </c>
      <c r="Q577" s="238">
        <v>0</v>
      </c>
      <c r="R577" s="238">
        <f>Q577*H577</f>
        <v>0</v>
      </c>
      <c r="S577" s="238">
        <v>0</v>
      </c>
      <c r="T577" s="239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0" t="s">
        <v>217</v>
      </c>
      <c r="AT577" s="240" t="s">
        <v>142</v>
      </c>
      <c r="AU577" s="240" t="s">
        <v>84</v>
      </c>
      <c r="AY577" s="18" t="s">
        <v>139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8" t="s">
        <v>82</v>
      </c>
      <c r="BK577" s="241">
        <f>ROUND(I577*H577,1)</f>
        <v>0</v>
      </c>
      <c r="BL577" s="18" t="s">
        <v>217</v>
      </c>
      <c r="BM577" s="240" t="s">
        <v>728</v>
      </c>
    </row>
    <row r="578" s="2" customFormat="1" ht="14.4" customHeight="1">
      <c r="A578" s="39"/>
      <c r="B578" s="40"/>
      <c r="C578" s="228" t="s">
        <v>460</v>
      </c>
      <c r="D578" s="228" t="s">
        <v>142</v>
      </c>
      <c r="E578" s="229" t="s">
        <v>729</v>
      </c>
      <c r="F578" s="230" t="s">
        <v>730</v>
      </c>
      <c r="G578" s="231" t="s">
        <v>324</v>
      </c>
      <c r="H578" s="232">
        <v>45.825000000000003</v>
      </c>
      <c r="I578" s="233"/>
      <c r="J578" s="234">
        <f>ROUND(I578*H578,1)</f>
        <v>0</v>
      </c>
      <c r="K578" s="235"/>
      <c r="L578" s="45"/>
      <c r="M578" s="236" t="s">
        <v>1</v>
      </c>
      <c r="N578" s="237" t="s">
        <v>39</v>
      </c>
      <c r="O578" s="92"/>
      <c r="P578" s="238">
        <f>O578*H578</f>
        <v>0</v>
      </c>
      <c r="Q578" s="238">
        <v>0</v>
      </c>
      <c r="R578" s="238">
        <f>Q578*H578</f>
        <v>0</v>
      </c>
      <c r="S578" s="238">
        <v>0</v>
      </c>
      <c r="T578" s="23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40" t="s">
        <v>217</v>
      </c>
      <c r="AT578" s="240" t="s">
        <v>142</v>
      </c>
      <c r="AU578" s="240" t="s">
        <v>84</v>
      </c>
      <c r="AY578" s="18" t="s">
        <v>139</v>
      </c>
      <c r="BE578" s="241">
        <f>IF(N578="základní",J578,0)</f>
        <v>0</v>
      </c>
      <c r="BF578" s="241">
        <f>IF(N578="snížená",J578,0)</f>
        <v>0</v>
      </c>
      <c r="BG578" s="241">
        <f>IF(N578="zákl. přenesená",J578,0)</f>
        <v>0</v>
      </c>
      <c r="BH578" s="241">
        <f>IF(N578="sníž. přenesená",J578,0)</f>
        <v>0</v>
      </c>
      <c r="BI578" s="241">
        <f>IF(N578="nulová",J578,0)</f>
        <v>0</v>
      </c>
      <c r="BJ578" s="18" t="s">
        <v>82</v>
      </c>
      <c r="BK578" s="241">
        <f>ROUND(I578*H578,1)</f>
        <v>0</v>
      </c>
      <c r="BL578" s="18" t="s">
        <v>217</v>
      </c>
      <c r="BM578" s="240" t="s">
        <v>731</v>
      </c>
    </row>
    <row r="579" s="13" customFormat="1">
      <c r="A579" s="13"/>
      <c r="B579" s="247"/>
      <c r="C579" s="248"/>
      <c r="D579" s="249" t="s">
        <v>183</v>
      </c>
      <c r="E579" s="250" t="s">
        <v>1</v>
      </c>
      <c r="F579" s="251" t="s">
        <v>234</v>
      </c>
      <c r="G579" s="248"/>
      <c r="H579" s="250" t="s">
        <v>1</v>
      </c>
      <c r="I579" s="252"/>
      <c r="J579" s="248"/>
      <c r="K579" s="248"/>
      <c r="L579" s="253"/>
      <c r="M579" s="254"/>
      <c r="N579" s="255"/>
      <c r="O579" s="255"/>
      <c r="P579" s="255"/>
      <c r="Q579" s="255"/>
      <c r="R579" s="255"/>
      <c r="S579" s="255"/>
      <c r="T579" s="25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7" t="s">
        <v>183</v>
      </c>
      <c r="AU579" s="257" t="s">
        <v>84</v>
      </c>
      <c r="AV579" s="13" t="s">
        <v>82</v>
      </c>
      <c r="AW579" s="13" t="s">
        <v>32</v>
      </c>
      <c r="AX579" s="13" t="s">
        <v>74</v>
      </c>
      <c r="AY579" s="257" t="s">
        <v>139</v>
      </c>
    </row>
    <row r="580" s="13" customFormat="1">
      <c r="A580" s="13"/>
      <c r="B580" s="247"/>
      <c r="C580" s="248"/>
      <c r="D580" s="249" t="s">
        <v>183</v>
      </c>
      <c r="E580" s="250" t="s">
        <v>1</v>
      </c>
      <c r="F580" s="251" t="s">
        <v>732</v>
      </c>
      <c r="G580" s="248"/>
      <c r="H580" s="250" t="s">
        <v>1</v>
      </c>
      <c r="I580" s="252"/>
      <c r="J580" s="248"/>
      <c r="K580" s="248"/>
      <c r="L580" s="253"/>
      <c r="M580" s="254"/>
      <c r="N580" s="255"/>
      <c r="O580" s="255"/>
      <c r="P580" s="255"/>
      <c r="Q580" s="255"/>
      <c r="R580" s="255"/>
      <c r="S580" s="255"/>
      <c r="T580" s="25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7" t="s">
        <v>183</v>
      </c>
      <c r="AU580" s="257" t="s">
        <v>84</v>
      </c>
      <c r="AV580" s="13" t="s">
        <v>82</v>
      </c>
      <c r="AW580" s="13" t="s">
        <v>32</v>
      </c>
      <c r="AX580" s="13" t="s">
        <v>74</v>
      </c>
      <c r="AY580" s="257" t="s">
        <v>139</v>
      </c>
    </row>
    <row r="581" s="14" customFormat="1">
      <c r="A581" s="14"/>
      <c r="B581" s="258"/>
      <c r="C581" s="259"/>
      <c r="D581" s="249" t="s">
        <v>183</v>
      </c>
      <c r="E581" s="260" t="s">
        <v>1</v>
      </c>
      <c r="F581" s="261" t="s">
        <v>733</v>
      </c>
      <c r="G581" s="259"/>
      <c r="H581" s="262">
        <v>8.7850000000000001</v>
      </c>
      <c r="I581" s="263"/>
      <c r="J581" s="259"/>
      <c r="K581" s="259"/>
      <c r="L581" s="264"/>
      <c r="M581" s="265"/>
      <c r="N581" s="266"/>
      <c r="O581" s="266"/>
      <c r="P581" s="266"/>
      <c r="Q581" s="266"/>
      <c r="R581" s="266"/>
      <c r="S581" s="266"/>
      <c r="T581" s="26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8" t="s">
        <v>183</v>
      </c>
      <c r="AU581" s="268" t="s">
        <v>84</v>
      </c>
      <c r="AV581" s="14" t="s">
        <v>84</v>
      </c>
      <c r="AW581" s="14" t="s">
        <v>32</v>
      </c>
      <c r="AX581" s="14" t="s">
        <v>74</v>
      </c>
      <c r="AY581" s="268" t="s">
        <v>139</v>
      </c>
    </row>
    <row r="582" s="13" customFormat="1">
      <c r="A582" s="13"/>
      <c r="B582" s="247"/>
      <c r="C582" s="248"/>
      <c r="D582" s="249" t="s">
        <v>183</v>
      </c>
      <c r="E582" s="250" t="s">
        <v>1</v>
      </c>
      <c r="F582" s="251" t="s">
        <v>734</v>
      </c>
      <c r="G582" s="248"/>
      <c r="H582" s="250" t="s">
        <v>1</v>
      </c>
      <c r="I582" s="252"/>
      <c r="J582" s="248"/>
      <c r="K582" s="248"/>
      <c r="L582" s="253"/>
      <c r="M582" s="254"/>
      <c r="N582" s="255"/>
      <c r="O582" s="255"/>
      <c r="P582" s="255"/>
      <c r="Q582" s="255"/>
      <c r="R582" s="255"/>
      <c r="S582" s="255"/>
      <c r="T582" s="25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7" t="s">
        <v>183</v>
      </c>
      <c r="AU582" s="257" t="s">
        <v>84</v>
      </c>
      <c r="AV582" s="13" t="s">
        <v>82</v>
      </c>
      <c r="AW582" s="13" t="s">
        <v>32</v>
      </c>
      <c r="AX582" s="13" t="s">
        <v>74</v>
      </c>
      <c r="AY582" s="257" t="s">
        <v>139</v>
      </c>
    </row>
    <row r="583" s="14" customFormat="1">
      <c r="A583" s="14"/>
      <c r="B583" s="258"/>
      <c r="C583" s="259"/>
      <c r="D583" s="249" t="s">
        <v>183</v>
      </c>
      <c r="E583" s="260" t="s">
        <v>1</v>
      </c>
      <c r="F583" s="261" t="s">
        <v>735</v>
      </c>
      <c r="G583" s="259"/>
      <c r="H583" s="262">
        <v>33.039999999999999</v>
      </c>
      <c r="I583" s="263"/>
      <c r="J583" s="259"/>
      <c r="K583" s="259"/>
      <c r="L583" s="264"/>
      <c r="M583" s="265"/>
      <c r="N583" s="266"/>
      <c r="O583" s="266"/>
      <c r="P583" s="266"/>
      <c r="Q583" s="266"/>
      <c r="R583" s="266"/>
      <c r="S583" s="266"/>
      <c r="T583" s="26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8" t="s">
        <v>183</v>
      </c>
      <c r="AU583" s="268" t="s">
        <v>84</v>
      </c>
      <c r="AV583" s="14" t="s">
        <v>84</v>
      </c>
      <c r="AW583" s="14" t="s">
        <v>32</v>
      </c>
      <c r="AX583" s="14" t="s">
        <v>74</v>
      </c>
      <c r="AY583" s="268" t="s">
        <v>139</v>
      </c>
    </row>
    <row r="584" s="13" customFormat="1">
      <c r="A584" s="13"/>
      <c r="B584" s="247"/>
      <c r="C584" s="248"/>
      <c r="D584" s="249" t="s">
        <v>183</v>
      </c>
      <c r="E584" s="250" t="s">
        <v>1</v>
      </c>
      <c r="F584" s="251" t="s">
        <v>736</v>
      </c>
      <c r="G584" s="248"/>
      <c r="H584" s="250" t="s">
        <v>1</v>
      </c>
      <c r="I584" s="252"/>
      <c r="J584" s="248"/>
      <c r="K584" s="248"/>
      <c r="L584" s="253"/>
      <c r="M584" s="254"/>
      <c r="N584" s="255"/>
      <c r="O584" s="255"/>
      <c r="P584" s="255"/>
      <c r="Q584" s="255"/>
      <c r="R584" s="255"/>
      <c r="S584" s="255"/>
      <c r="T584" s="25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7" t="s">
        <v>183</v>
      </c>
      <c r="AU584" s="257" t="s">
        <v>84</v>
      </c>
      <c r="AV584" s="13" t="s">
        <v>82</v>
      </c>
      <c r="AW584" s="13" t="s">
        <v>32</v>
      </c>
      <c r="AX584" s="13" t="s">
        <v>74</v>
      </c>
      <c r="AY584" s="257" t="s">
        <v>139</v>
      </c>
    </row>
    <row r="585" s="14" customFormat="1">
      <c r="A585" s="14"/>
      <c r="B585" s="258"/>
      <c r="C585" s="259"/>
      <c r="D585" s="249" t="s">
        <v>183</v>
      </c>
      <c r="E585" s="260" t="s">
        <v>1</v>
      </c>
      <c r="F585" s="261" t="s">
        <v>737</v>
      </c>
      <c r="G585" s="259"/>
      <c r="H585" s="262">
        <v>4</v>
      </c>
      <c r="I585" s="263"/>
      <c r="J585" s="259"/>
      <c r="K585" s="259"/>
      <c r="L585" s="264"/>
      <c r="M585" s="265"/>
      <c r="N585" s="266"/>
      <c r="O585" s="266"/>
      <c r="P585" s="266"/>
      <c r="Q585" s="266"/>
      <c r="R585" s="266"/>
      <c r="S585" s="266"/>
      <c r="T585" s="26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8" t="s">
        <v>183</v>
      </c>
      <c r="AU585" s="268" t="s">
        <v>84</v>
      </c>
      <c r="AV585" s="14" t="s">
        <v>84</v>
      </c>
      <c r="AW585" s="14" t="s">
        <v>32</v>
      </c>
      <c r="AX585" s="14" t="s">
        <v>74</v>
      </c>
      <c r="AY585" s="268" t="s">
        <v>139</v>
      </c>
    </row>
    <row r="586" s="13" customFormat="1">
      <c r="A586" s="13"/>
      <c r="B586" s="247"/>
      <c r="C586" s="248"/>
      <c r="D586" s="249" t="s">
        <v>183</v>
      </c>
      <c r="E586" s="250" t="s">
        <v>1</v>
      </c>
      <c r="F586" s="251" t="s">
        <v>738</v>
      </c>
      <c r="G586" s="248"/>
      <c r="H586" s="250" t="s">
        <v>1</v>
      </c>
      <c r="I586" s="252"/>
      <c r="J586" s="248"/>
      <c r="K586" s="248"/>
      <c r="L586" s="253"/>
      <c r="M586" s="254"/>
      <c r="N586" s="255"/>
      <c r="O586" s="255"/>
      <c r="P586" s="255"/>
      <c r="Q586" s="255"/>
      <c r="R586" s="255"/>
      <c r="S586" s="255"/>
      <c r="T586" s="25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7" t="s">
        <v>183</v>
      </c>
      <c r="AU586" s="257" t="s">
        <v>84</v>
      </c>
      <c r="AV586" s="13" t="s">
        <v>82</v>
      </c>
      <c r="AW586" s="13" t="s">
        <v>32</v>
      </c>
      <c r="AX586" s="13" t="s">
        <v>74</v>
      </c>
      <c r="AY586" s="257" t="s">
        <v>139</v>
      </c>
    </row>
    <row r="587" s="15" customFormat="1">
      <c r="A587" s="15"/>
      <c r="B587" s="269"/>
      <c r="C587" s="270"/>
      <c r="D587" s="249" t="s">
        <v>183</v>
      </c>
      <c r="E587" s="271" t="s">
        <v>1</v>
      </c>
      <c r="F587" s="272" t="s">
        <v>189</v>
      </c>
      <c r="G587" s="270"/>
      <c r="H587" s="273">
        <v>45.825000000000003</v>
      </c>
      <c r="I587" s="274"/>
      <c r="J587" s="270"/>
      <c r="K587" s="270"/>
      <c r="L587" s="275"/>
      <c r="M587" s="276"/>
      <c r="N587" s="277"/>
      <c r="O587" s="277"/>
      <c r="P587" s="277"/>
      <c r="Q587" s="277"/>
      <c r="R587" s="277"/>
      <c r="S587" s="277"/>
      <c r="T587" s="278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79" t="s">
        <v>183</v>
      </c>
      <c r="AU587" s="279" t="s">
        <v>84</v>
      </c>
      <c r="AV587" s="15" t="s">
        <v>146</v>
      </c>
      <c r="AW587" s="15" t="s">
        <v>32</v>
      </c>
      <c r="AX587" s="15" t="s">
        <v>82</v>
      </c>
      <c r="AY587" s="279" t="s">
        <v>139</v>
      </c>
    </row>
    <row r="588" s="2" customFormat="1" ht="24.15" customHeight="1">
      <c r="A588" s="39"/>
      <c r="B588" s="40"/>
      <c r="C588" s="280" t="s">
        <v>739</v>
      </c>
      <c r="D588" s="280" t="s">
        <v>408</v>
      </c>
      <c r="E588" s="281" t="s">
        <v>740</v>
      </c>
      <c r="F588" s="282" t="s">
        <v>741</v>
      </c>
      <c r="G588" s="283" t="s">
        <v>324</v>
      </c>
      <c r="H588" s="284">
        <v>48.116</v>
      </c>
      <c r="I588" s="285"/>
      <c r="J588" s="286">
        <f>ROUND(I588*H588,1)</f>
        <v>0</v>
      </c>
      <c r="K588" s="287"/>
      <c r="L588" s="288"/>
      <c r="M588" s="289" t="s">
        <v>1</v>
      </c>
      <c r="N588" s="290" t="s">
        <v>39</v>
      </c>
      <c r="O588" s="92"/>
      <c r="P588" s="238">
        <f>O588*H588</f>
        <v>0</v>
      </c>
      <c r="Q588" s="238">
        <v>0</v>
      </c>
      <c r="R588" s="238">
        <f>Q588*H588</f>
        <v>0</v>
      </c>
      <c r="S588" s="238">
        <v>0</v>
      </c>
      <c r="T588" s="239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40" t="s">
        <v>276</v>
      </c>
      <c r="AT588" s="240" t="s">
        <v>408</v>
      </c>
      <c r="AU588" s="240" t="s">
        <v>84</v>
      </c>
      <c r="AY588" s="18" t="s">
        <v>139</v>
      </c>
      <c r="BE588" s="241">
        <f>IF(N588="základní",J588,0)</f>
        <v>0</v>
      </c>
      <c r="BF588" s="241">
        <f>IF(N588="snížená",J588,0)</f>
        <v>0</v>
      </c>
      <c r="BG588" s="241">
        <f>IF(N588="zákl. přenesená",J588,0)</f>
        <v>0</v>
      </c>
      <c r="BH588" s="241">
        <f>IF(N588="sníž. přenesená",J588,0)</f>
        <v>0</v>
      </c>
      <c r="BI588" s="241">
        <f>IF(N588="nulová",J588,0)</f>
        <v>0</v>
      </c>
      <c r="BJ588" s="18" t="s">
        <v>82</v>
      </c>
      <c r="BK588" s="241">
        <f>ROUND(I588*H588,1)</f>
        <v>0</v>
      </c>
      <c r="BL588" s="18" t="s">
        <v>217</v>
      </c>
      <c r="BM588" s="240" t="s">
        <v>742</v>
      </c>
    </row>
    <row r="589" s="2" customFormat="1" ht="14.4" customHeight="1">
      <c r="A589" s="39"/>
      <c r="B589" s="40"/>
      <c r="C589" s="228" t="s">
        <v>466</v>
      </c>
      <c r="D589" s="228" t="s">
        <v>142</v>
      </c>
      <c r="E589" s="229" t="s">
        <v>743</v>
      </c>
      <c r="F589" s="230" t="s">
        <v>744</v>
      </c>
      <c r="G589" s="231" t="s">
        <v>263</v>
      </c>
      <c r="H589" s="232">
        <v>23.983000000000001</v>
      </c>
      <c r="I589" s="233"/>
      <c r="J589" s="234">
        <f>ROUND(I589*H589,1)</f>
        <v>0</v>
      </c>
      <c r="K589" s="235"/>
      <c r="L589" s="45"/>
      <c r="M589" s="236" t="s">
        <v>1</v>
      </c>
      <c r="N589" s="237" t="s">
        <v>39</v>
      </c>
      <c r="O589" s="92"/>
      <c r="P589" s="238">
        <f>O589*H589</f>
        <v>0</v>
      </c>
      <c r="Q589" s="238">
        <v>0</v>
      </c>
      <c r="R589" s="238">
        <f>Q589*H589</f>
        <v>0</v>
      </c>
      <c r="S589" s="238">
        <v>0</v>
      </c>
      <c r="T589" s="23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0" t="s">
        <v>217</v>
      </c>
      <c r="AT589" s="240" t="s">
        <v>142</v>
      </c>
      <c r="AU589" s="240" t="s">
        <v>84</v>
      </c>
      <c r="AY589" s="18" t="s">
        <v>139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82</v>
      </c>
      <c r="BK589" s="241">
        <f>ROUND(I589*H589,1)</f>
        <v>0</v>
      </c>
      <c r="BL589" s="18" t="s">
        <v>217</v>
      </c>
      <c r="BM589" s="240" t="s">
        <v>745</v>
      </c>
    </row>
    <row r="590" s="13" customFormat="1">
      <c r="A590" s="13"/>
      <c r="B590" s="247"/>
      <c r="C590" s="248"/>
      <c r="D590" s="249" t="s">
        <v>183</v>
      </c>
      <c r="E590" s="250" t="s">
        <v>1</v>
      </c>
      <c r="F590" s="251" t="s">
        <v>234</v>
      </c>
      <c r="G590" s="248"/>
      <c r="H590" s="250" t="s">
        <v>1</v>
      </c>
      <c r="I590" s="252"/>
      <c r="J590" s="248"/>
      <c r="K590" s="248"/>
      <c r="L590" s="253"/>
      <c r="M590" s="254"/>
      <c r="N590" s="255"/>
      <c r="O590" s="255"/>
      <c r="P590" s="255"/>
      <c r="Q590" s="255"/>
      <c r="R590" s="255"/>
      <c r="S590" s="255"/>
      <c r="T590" s="25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7" t="s">
        <v>183</v>
      </c>
      <c r="AU590" s="257" t="s">
        <v>84</v>
      </c>
      <c r="AV590" s="13" t="s">
        <v>82</v>
      </c>
      <c r="AW590" s="13" t="s">
        <v>32</v>
      </c>
      <c r="AX590" s="13" t="s">
        <v>74</v>
      </c>
      <c r="AY590" s="257" t="s">
        <v>139</v>
      </c>
    </row>
    <row r="591" s="13" customFormat="1">
      <c r="A591" s="13"/>
      <c r="B591" s="247"/>
      <c r="C591" s="248"/>
      <c r="D591" s="249" t="s">
        <v>183</v>
      </c>
      <c r="E591" s="250" t="s">
        <v>1</v>
      </c>
      <c r="F591" s="251" t="s">
        <v>746</v>
      </c>
      <c r="G591" s="248"/>
      <c r="H591" s="250" t="s">
        <v>1</v>
      </c>
      <c r="I591" s="252"/>
      <c r="J591" s="248"/>
      <c r="K591" s="248"/>
      <c r="L591" s="253"/>
      <c r="M591" s="254"/>
      <c r="N591" s="255"/>
      <c r="O591" s="255"/>
      <c r="P591" s="255"/>
      <c r="Q591" s="255"/>
      <c r="R591" s="255"/>
      <c r="S591" s="255"/>
      <c r="T591" s="25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7" t="s">
        <v>183</v>
      </c>
      <c r="AU591" s="257" t="s">
        <v>84</v>
      </c>
      <c r="AV591" s="13" t="s">
        <v>82</v>
      </c>
      <c r="AW591" s="13" t="s">
        <v>32</v>
      </c>
      <c r="AX591" s="13" t="s">
        <v>74</v>
      </c>
      <c r="AY591" s="257" t="s">
        <v>139</v>
      </c>
    </row>
    <row r="592" s="14" customFormat="1">
      <c r="A592" s="14"/>
      <c r="B592" s="258"/>
      <c r="C592" s="259"/>
      <c r="D592" s="249" t="s">
        <v>183</v>
      </c>
      <c r="E592" s="260" t="s">
        <v>1</v>
      </c>
      <c r="F592" s="261" t="s">
        <v>747</v>
      </c>
      <c r="G592" s="259"/>
      <c r="H592" s="262">
        <v>8.2349999999999994</v>
      </c>
      <c r="I592" s="263"/>
      <c r="J592" s="259"/>
      <c r="K592" s="259"/>
      <c r="L592" s="264"/>
      <c r="M592" s="265"/>
      <c r="N592" s="266"/>
      <c r="O592" s="266"/>
      <c r="P592" s="266"/>
      <c r="Q592" s="266"/>
      <c r="R592" s="266"/>
      <c r="S592" s="266"/>
      <c r="T592" s="26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8" t="s">
        <v>183</v>
      </c>
      <c r="AU592" s="268" t="s">
        <v>84</v>
      </c>
      <c r="AV592" s="14" t="s">
        <v>84</v>
      </c>
      <c r="AW592" s="14" t="s">
        <v>32</v>
      </c>
      <c r="AX592" s="14" t="s">
        <v>74</v>
      </c>
      <c r="AY592" s="268" t="s">
        <v>139</v>
      </c>
    </row>
    <row r="593" s="14" customFormat="1">
      <c r="A593" s="14"/>
      <c r="B593" s="258"/>
      <c r="C593" s="259"/>
      <c r="D593" s="249" t="s">
        <v>183</v>
      </c>
      <c r="E593" s="260" t="s">
        <v>1</v>
      </c>
      <c r="F593" s="261" t="s">
        <v>748</v>
      </c>
      <c r="G593" s="259"/>
      <c r="H593" s="262">
        <v>1.4927999999999999</v>
      </c>
      <c r="I593" s="263"/>
      <c r="J593" s="259"/>
      <c r="K593" s="259"/>
      <c r="L593" s="264"/>
      <c r="M593" s="265"/>
      <c r="N593" s="266"/>
      <c r="O593" s="266"/>
      <c r="P593" s="266"/>
      <c r="Q593" s="266"/>
      <c r="R593" s="266"/>
      <c r="S593" s="266"/>
      <c r="T593" s="26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8" t="s">
        <v>183</v>
      </c>
      <c r="AU593" s="268" t="s">
        <v>84</v>
      </c>
      <c r="AV593" s="14" t="s">
        <v>84</v>
      </c>
      <c r="AW593" s="14" t="s">
        <v>32</v>
      </c>
      <c r="AX593" s="14" t="s">
        <v>74</v>
      </c>
      <c r="AY593" s="268" t="s">
        <v>139</v>
      </c>
    </row>
    <row r="594" s="13" customFormat="1">
      <c r="A594" s="13"/>
      <c r="B594" s="247"/>
      <c r="C594" s="248"/>
      <c r="D594" s="249" t="s">
        <v>183</v>
      </c>
      <c r="E594" s="250" t="s">
        <v>1</v>
      </c>
      <c r="F594" s="251" t="s">
        <v>749</v>
      </c>
      <c r="G594" s="248"/>
      <c r="H594" s="250" t="s">
        <v>1</v>
      </c>
      <c r="I594" s="252"/>
      <c r="J594" s="248"/>
      <c r="K594" s="248"/>
      <c r="L594" s="253"/>
      <c r="M594" s="254"/>
      <c r="N594" s="255"/>
      <c r="O594" s="255"/>
      <c r="P594" s="255"/>
      <c r="Q594" s="255"/>
      <c r="R594" s="255"/>
      <c r="S594" s="255"/>
      <c r="T594" s="25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7" t="s">
        <v>183</v>
      </c>
      <c r="AU594" s="257" t="s">
        <v>84</v>
      </c>
      <c r="AV594" s="13" t="s">
        <v>82</v>
      </c>
      <c r="AW594" s="13" t="s">
        <v>32</v>
      </c>
      <c r="AX594" s="13" t="s">
        <v>74</v>
      </c>
      <c r="AY594" s="257" t="s">
        <v>139</v>
      </c>
    </row>
    <row r="595" s="14" customFormat="1">
      <c r="A595" s="14"/>
      <c r="B595" s="258"/>
      <c r="C595" s="259"/>
      <c r="D595" s="249" t="s">
        <v>183</v>
      </c>
      <c r="E595" s="260" t="s">
        <v>1</v>
      </c>
      <c r="F595" s="261" t="s">
        <v>750</v>
      </c>
      <c r="G595" s="259"/>
      <c r="H595" s="262">
        <v>13.755000000000001</v>
      </c>
      <c r="I595" s="263"/>
      <c r="J595" s="259"/>
      <c r="K595" s="259"/>
      <c r="L595" s="264"/>
      <c r="M595" s="265"/>
      <c r="N595" s="266"/>
      <c r="O595" s="266"/>
      <c r="P595" s="266"/>
      <c r="Q595" s="266"/>
      <c r="R595" s="266"/>
      <c r="S595" s="266"/>
      <c r="T595" s="26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8" t="s">
        <v>183</v>
      </c>
      <c r="AU595" s="268" t="s">
        <v>84</v>
      </c>
      <c r="AV595" s="14" t="s">
        <v>84</v>
      </c>
      <c r="AW595" s="14" t="s">
        <v>32</v>
      </c>
      <c r="AX595" s="14" t="s">
        <v>74</v>
      </c>
      <c r="AY595" s="268" t="s">
        <v>139</v>
      </c>
    </row>
    <row r="596" s="13" customFormat="1">
      <c r="A596" s="13"/>
      <c r="B596" s="247"/>
      <c r="C596" s="248"/>
      <c r="D596" s="249" t="s">
        <v>183</v>
      </c>
      <c r="E596" s="250" t="s">
        <v>1</v>
      </c>
      <c r="F596" s="251" t="s">
        <v>751</v>
      </c>
      <c r="G596" s="248"/>
      <c r="H596" s="250" t="s">
        <v>1</v>
      </c>
      <c r="I596" s="252"/>
      <c r="J596" s="248"/>
      <c r="K596" s="248"/>
      <c r="L596" s="253"/>
      <c r="M596" s="254"/>
      <c r="N596" s="255"/>
      <c r="O596" s="255"/>
      <c r="P596" s="255"/>
      <c r="Q596" s="255"/>
      <c r="R596" s="255"/>
      <c r="S596" s="255"/>
      <c r="T596" s="25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7" t="s">
        <v>183</v>
      </c>
      <c r="AU596" s="257" t="s">
        <v>84</v>
      </c>
      <c r="AV596" s="13" t="s">
        <v>82</v>
      </c>
      <c r="AW596" s="13" t="s">
        <v>32</v>
      </c>
      <c r="AX596" s="13" t="s">
        <v>74</v>
      </c>
      <c r="AY596" s="257" t="s">
        <v>139</v>
      </c>
    </row>
    <row r="597" s="14" customFormat="1">
      <c r="A597" s="14"/>
      <c r="B597" s="258"/>
      <c r="C597" s="259"/>
      <c r="D597" s="249" t="s">
        <v>183</v>
      </c>
      <c r="E597" s="260" t="s">
        <v>1</v>
      </c>
      <c r="F597" s="261" t="s">
        <v>752</v>
      </c>
      <c r="G597" s="259"/>
      <c r="H597" s="262">
        <v>0.5</v>
      </c>
      <c r="I597" s="263"/>
      <c r="J597" s="259"/>
      <c r="K597" s="259"/>
      <c r="L597" s="264"/>
      <c r="M597" s="265"/>
      <c r="N597" s="266"/>
      <c r="O597" s="266"/>
      <c r="P597" s="266"/>
      <c r="Q597" s="266"/>
      <c r="R597" s="266"/>
      <c r="S597" s="266"/>
      <c r="T597" s="26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8" t="s">
        <v>183</v>
      </c>
      <c r="AU597" s="268" t="s">
        <v>84</v>
      </c>
      <c r="AV597" s="14" t="s">
        <v>84</v>
      </c>
      <c r="AW597" s="14" t="s">
        <v>32</v>
      </c>
      <c r="AX597" s="14" t="s">
        <v>74</v>
      </c>
      <c r="AY597" s="268" t="s">
        <v>139</v>
      </c>
    </row>
    <row r="598" s="15" customFormat="1">
      <c r="A598" s="15"/>
      <c r="B598" s="269"/>
      <c r="C598" s="270"/>
      <c r="D598" s="249" t="s">
        <v>183</v>
      </c>
      <c r="E598" s="271" t="s">
        <v>1</v>
      </c>
      <c r="F598" s="272" t="s">
        <v>189</v>
      </c>
      <c r="G598" s="270"/>
      <c r="H598" s="273">
        <v>23.982800000000001</v>
      </c>
      <c r="I598" s="274"/>
      <c r="J598" s="270"/>
      <c r="K598" s="270"/>
      <c r="L598" s="275"/>
      <c r="M598" s="276"/>
      <c r="N598" s="277"/>
      <c r="O598" s="277"/>
      <c r="P598" s="277"/>
      <c r="Q598" s="277"/>
      <c r="R598" s="277"/>
      <c r="S598" s="277"/>
      <c r="T598" s="278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79" t="s">
        <v>183</v>
      </c>
      <c r="AU598" s="279" t="s">
        <v>84</v>
      </c>
      <c r="AV598" s="15" t="s">
        <v>146</v>
      </c>
      <c r="AW598" s="15" t="s">
        <v>32</v>
      </c>
      <c r="AX598" s="15" t="s">
        <v>82</v>
      </c>
      <c r="AY598" s="279" t="s">
        <v>139</v>
      </c>
    </row>
    <row r="599" s="2" customFormat="1" ht="24.15" customHeight="1">
      <c r="A599" s="39"/>
      <c r="B599" s="40"/>
      <c r="C599" s="228" t="s">
        <v>753</v>
      </c>
      <c r="D599" s="228" t="s">
        <v>142</v>
      </c>
      <c r="E599" s="229" t="s">
        <v>754</v>
      </c>
      <c r="F599" s="230" t="s">
        <v>755</v>
      </c>
      <c r="G599" s="231" t="s">
        <v>324</v>
      </c>
      <c r="H599" s="232">
        <v>93.765000000000001</v>
      </c>
      <c r="I599" s="233"/>
      <c r="J599" s="234">
        <f>ROUND(I599*H599,1)</f>
        <v>0</v>
      </c>
      <c r="K599" s="235"/>
      <c r="L599" s="45"/>
      <c r="M599" s="236" t="s">
        <v>1</v>
      </c>
      <c r="N599" s="237" t="s">
        <v>39</v>
      </c>
      <c r="O599" s="92"/>
      <c r="P599" s="238">
        <f>O599*H599</f>
        <v>0</v>
      </c>
      <c r="Q599" s="238">
        <v>0</v>
      </c>
      <c r="R599" s="238">
        <f>Q599*H599</f>
        <v>0</v>
      </c>
      <c r="S599" s="238">
        <v>0</v>
      </c>
      <c r="T599" s="23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40" t="s">
        <v>217</v>
      </c>
      <c r="AT599" s="240" t="s">
        <v>142</v>
      </c>
      <c r="AU599" s="240" t="s">
        <v>84</v>
      </c>
      <c r="AY599" s="18" t="s">
        <v>139</v>
      </c>
      <c r="BE599" s="241">
        <f>IF(N599="základní",J599,0)</f>
        <v>0</v>
      </c>
      <c r="BF599" s="241">
        <f>IF(N599="snížená",J599,0)</f>
        <v>0</v>
      </c>
      <c r="BG599" s="241">
        <f>IF(N599="zákl. přenesená",J599,0)</f>
        <v>0</v>
      </c>
      <c r="BH599" s="241">
        <f>IF(N599="sníž. přenesená",J599,0)</f>
        <v>0</v>
      </c>
      <c r="BI599" s="241">
        <f>IF(N599="nulová",J599,0)</f>
        <v>0</v>
      </c>
      <c r="BJ599" s="18" t="s">
        <v>82</v>
      </c>
      <c r="BK599" s="241">
        <f>ROUND(I599*H599,1)</f>
        <v>0</v>
      </c>
      <c r="BL599" s="18" t="s">
        <v>217</v>
      </c>
      <c r="BM599" s="240" t="s">
        <v>756</v>
      </c>
    </row>
    <row r="600" s="13" customFormat="1">
      <c r="A600" s="13"/>
      <c r="B600" s="247"/>
      <c r="C600" s="248"/>
      <c r="D600" s="249" t="s">
        <v>183</v>
      </c>
      <c r="E600" s="250" t="s">
        <v>1</v>
      </c>
      <c r="F600" s="251" t="s">
        <v>234</v>
      </c>
      <c r="G600" s="248"/>
      <c r="H600" s="250" t="s">
        <v>1</v>
      </c>
      <c r="I600" s="252"/>
      <c r="J600" s="248"/>
      <c r="K600" s="248"/>
      <c r="L600" s="253"/>
      <c r="M600" s="254"/>
      <c r="N600" s="255"/>
      <c r="O600" s="255"/>
      <c r="P600" s="255"/>
      <c r="Q600" s="255"/>
      <c r="R600" s="255"/>
      <c r="S600" s="255"/>
      <c r="T600" s="256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7" t="s">
        <v>183</v>
      </c>
      <c r="AU600" s="257" t="s">
        <v>84</v>
      </c>
      <c r="AV600" s="13" t="s">
        <v>82</v>
      </c>
      <c r="AW600" s="13" t="s">
        <v>32</v>
      </c>
      <c r="AX600" s="13" t="s">
        <v>74</v>
      </c>
      <c r="AY600" s="257" t="s">
        <v>139</v>
      </c>
    </row>
    <row r="601" s="13" customFormat="1">
      <c r="A601" s="13"/>
      <c r="B601" s="247"/>
      <c r="C601" s="248"/>
      <c r="D601" s="249" t="s">
        <v>183</v>
      </c>
      <c r="E601" s="250" t="s">
        <v>1</v>
      </c>
      <c r="F601" s="251" t="s">
        <v>757</v>
      </c>
      <c r="G601" s="248"/>
      <c r="H601" s="250" t="s">
        <v>1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7" t="s">
        <v>183</v>
      </c>
      <c r="AU601" s="257" t="s">
        <v>84</v>
      </c>
      <c r="AV601" s="13" t="s">
        <v>82</v>
      </c>
      <c r="AW601" s="13" t="s">
        <v>32</v>
      </c>
      <c r="AX601" s="13" t="s">
        <v>74</v>
      </c>
      <c r="AY601" s="257" t="s">
        <v>139</v>
      </c>
    </row>
    <row r="602" s="14" customFormat="1">
      <c r="A602" s="14"/>
      <c r="B602" s="258"/>
      <c r="C602" s="259"/>
      <c r="D602" s="249" t="s">
        <v>183</v>
      </c>
      <c r="E602" s="260" t="s">
        <v>1</v>
      </c>
      <c r="F602" s="261" t="s">
        <v>758</v>
      </c>
      <c r="G602" s="259"/>
      <c r="H602" s="262">
        <v>25.725000000000001</v>
      </c>
      <c r="I602" s="263"/>
      <c r="J602" s="259"/>
      <c r="K602" s="259"/>
      <c r="L602" s="264"/>
      <c r="M602" s="265"/>
      <c r="N602" s="266"/>
      <c r="O602" s="266"/>
      <c r="P602" s="266"/>
      <c r="Q602" s="266"/>
      <c r="R602" s="266"/>
      <c r="S602" s="266"/>
      <c r="T602" s="26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8" t="s">
        <v>183</v>
      </c>
      <c r="AU602" s="268" t="s">
        <v>84</v>
      </c>
      <c r="AV602" s="14" t="s">
        <v>84</v>
      </c>
      <c r="AW602" s="14" t="s">
        <v>32</v>
      </c>
      <c r="AX602" s="14" t="s">
        <v>74</v>
      </c>
      <c r="AY602" s="268" t="s">
        <v>139</v>
      </c>
    </row>
    <row r="603" s="13" customFormat="1">
      <c r="A603" s="13"/>
      <c r="B603" s="247"/>
      <c r="C603" s="248"/>
      <c r="D603" s="249" t="s">
        <v>183</v>
      </c>
      <c r="E603" s="250" t="s">
        <v>1</v>
      </c>
      <c r="F603" s="251" t="s">
        <v>759</v>
      </c>
      <c r="G603" s="248"/>
      <c r="H603" s="250" t="s">
        <v>1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7" t="s">
        <v>183</v>
      </c>
      <c r="AU603" s="257" t="s">
        <v>84</v>
      </c>
      <c r="AV603" s="13" t="s">
        <v>82</v>
      </c>
      <c r="AW603" s="13" t="s">
        <v>32</v>
      </c>
      <c r="AX603" s="13" t="s">
        <v>74</v>
      </c>
      <c r="AY603" s="257" t="s">
        <v>139</v>
      </c>
    </row>
    <row r="604" s="14" customFormat="1">
      <c r="A604" s="14"/>
      <c r="B604" s="258"/>
      <c r="C604" s="259"/>
      <c r="D604" s="249" t="s">
        <v>183</v>
      </c>
      <c r="E604" s="260" t="s">
        <v>1</v>
      </c>
      <c r="F604" s="261" t="s">
        <v>760</v>
      </c>
      <c r="G604" s="259"/>
      <c r="H604" s="262">
        <v>24.585000000000001</v>
      </c>
      <c r="I604" s="263"/>
      <c r="J604" s="259"/>
      <c r="K604" s="259"/>
      <c r="L604" s="264"/>
      <c r="M604" s="265"/>
      <c r="N604" s="266"/>
      <c r="O604" s="266"/>
      <c r="P604" s="266"/>
      <c r="Q604" s="266"/>
      <c r="R604" s="266"/>
      <c r="S604" s="266"/>
      <c r="T604" s="26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8" t="s">
        <v>183</v>
      </c>
      <c r="AU604" s="268" t="s">
        <v>84</v>
      </c>
      <c r="AV604" s="14" t="s">
        <v>84</v>
      </c>
      <c r="AW604" s="14" t="s">
        <v>32</v>
      </c>
      <c r="AX604" s="14" t="s">
        <v>74</v>
      </c>
      <c r="AY604" s="268" t="s">
        <v>139</v>
      </c>
    </row>
    <row r="605" s="13" customFormat="1">
      <c r="A605" s="13"/>
      <c r="B605" s="247"/>
      <c r="C605" s="248"/>
      <c r="D605" s="249" t="s">
        <v>183</v>
      </c>
      <c r="E605" s="250" t="s">
        <v>1</v>
      </c>
      <c r="F605" s="251" t="s">
        <v>761</v>
      </c>
      <c r="G605" s="248"/>
      <c r="H605" s="250" t="s">
        <v>1</v>
      </c>
      <c r="I605" s="252"/>
      <c r="J605" s="248"/>
      <c r="K605" s="248"/>
      <c r="L605" s="253"/>
      <c r="M605" s="254"/>
      <c r="N605" s="255"/>
      <c r="O605" s="255"/>
      <c r="P605" s="255"/>
      <c r="Q605" s="255"/>
      <c r="R605" s="255"/>
      <c r="S605" s="255"/>
      <c r="T605" s="25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7" t="s">
        <v>183</v>
      </c>
      <c r="AU605" s="257" t="s">
        <v>84</v>
      </c>
      <c r="AV605" s="13" t="s">
        <v>82</v>
      </c>
      <c r="AW605" s="13" t="s">
        <v>32</v>
      </c>
      <c r="AX605" s="13" t="s">
        <v>74</v>
      </c>
      <c r="AY605" s="257" t="s">
        <v>139</v>
      </c>
    </row>
    <row r="606" s="14" customFormat="1">
      <c r="A606" s="14"/>
      <c r="B606" s="258"/>
      <c r="C606" s="259"/>
      <c r="D606" s="249" t="s">
        <v>183</v>
      </c>
      <c r="E606" s="260" t="s">
        <v>1</v>
      </c>
      <c r="F606" s="261" t="s">
        <v>762</v>
      </c>
      <c r="G606" s="259"/>
      <c r="H606" s="262">
        <v>33.829999999999998</v>
      </c>
      <c r="I606" s="263"/>
      <c r="J606" s="259"/>
      <c r="K606" s="259"/>
      <c r="L606" s="264"/>
      <c r="M606" s="265"/>
      <c r="N606" s="266"/>
      <c r="O606" s="266"/>
      <c r="P606" s="266"/>
      <c r="Q606" s="266"/>
      <c r="R606" s="266"/>
      <c r="S606" s="266"/>
      <c r="T606" s="26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8" t="s">
        <v>183</v>
      </c>
      <c r="AU606" s="268" t="s">
        <v>84</v>
      </c>
      <c r="AV606" s="14" t="s">
        <v>84</v>
      </c>
      <c r="AW606" s="14" t="s">
        <v>32</v>
      </c>
      <c r="AX606" s="14" t="s">
        <v>74</v>
      </c>
      <c r="AY606" s="268" t="s">
        <v>139</v>
      </c>
    </row>
    <row r="607" s="13" customFormat="1">
      <c r="A607" s="13"/>
      <c r="B607" s="247"/>
      <c r="C607" s="248"/>
      <c r="D607" s="249" t="s">
        <v>183</v>
      </c>
      <c r="E607" s="250" t="s">
        <v>1</v>
      </c>
      <c r="F607" s="251" t="s">
        <v>763</v>
      </c>
      <c r="G607" s="248"/>
      <c r="H607" s="250" t="s">
        <v>1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7" t="s">
        <v>183</v>
      </c>
      <c r="AU607" s="257" t="s">
        <v>84</v>
      </c>
      <c r="AV607" s="13" t="s">
        <v>82</v>
      </c>
      <c r="AW607" s="13" t="s">
        <v>32</v>
      </c>
      <c r="AX607" s="13" t="s">
        <v>74</v>
      </c>
      <c r="AY607" s="257" t="s">
        <v>139</v>
      </c>
    </row>
    <row r="608" s="14" customFormat="1">
      <c r="A608" s="14"/>
      <c r="B608" s="258"/>
      <c r="C608" s="259"/>
      <c r="D608" s="249" t="s">
        <v>183</v>
      </c>
      <c r="E608" s="260" t="s">
        <v>1</v>
      </c>
      <c r="F608" s="261" t="s">
        <v>764</v>
      </c>
      <c r="G608" s="259"/>
      <c r="H608" s="262">
        <v>9.625</v>
      </c>
      <c r="I608" s="263"/>
      <c r="J608" s="259"/>
      <c r="K608" s="259"/>
      <c r="L608" s="264"/>
      <c r="M608" s="265"/>
      <c r="N608" s="266"/>
      <c r="O608" s="266"/>
      <c r="P608" s="266"/>
      <c r="Q608" s="266"/>
      <c r="R608" s="266"/>
      <c r="S608" s="266"/>
      <c r="T608" s="26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8" t="s">
        <v>183</v>
      </c>
      <c r="AU608" s="268" t="s">
        <v>84</v>
      </c>
      <c r="AV608" s="14" t="s">
        <v>84</v>
      </c>
      <c r="AW608" s="14" t="s">
        <v>32</v>
      </c>
      <c r="AX608" s="14" t="s">
        <v>74</v>
      </c>
      <c r="AY608" s="268" t="s">
        <v>139</v>
      </c>
    </row>
    <row r="609" s="15" customFormat="1">
      <c r="A609" s="15"/>
      <c r="B609" s="269"/>
      <c r="C609" s="270"/>
      <c r="D609" s="249" t="s">
        <v>183</v>
      </c>
      <c r="E609" s="271" t="s">
        <v>1</v>
      </c>
      <c r="F609" s="272" t="s">
        <v>189</v>
      </c>
      <c r="G609" s="270"/>
      <c r="H609" s="273">
        <v>93.765000000000001</v>
      </c>
      <c r="I609" s="274"/>
      <c r="J609" s="270"/>
      <c r="K609" s="270"/>
      <c r="L609" s="275"/>
      <c r="M609" s="276"/>
      <c r="N609" s="277"/>
      <c r="O609" s="277"/>
      <c r="P609" s="277"/>
      <c r="Q609" s="277"/>
      <c r="R609" s="277"/>
      <c r="S609" s="277"/>
      <c r="T609" s="278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79" t="s">
        <v>183</v>
      </c>
      <c r="AU609" s="279" t="s">
        <v>84</v>
      </c>
      <c r="AV609" s="15" t="s">
        <v>146</v>
      </c>
      <c r="AW609" s="15" t="s">
        <v>32</v>
      </c>
      <c r="AX609" s="15" t="s">
        <v>82</v>
      </c>
      <c r="AY609" s="279" t="s">
        <v>139</v>
      </c>
    </row>
    <row r="610" s="2" customFormat="1" ht="24.15" customHeight="1">
      <c r="A610" s="39"/>
      <c r="B610" s="40"/>
      <c r="C610" s="228" t="s">
        <v>470</v>
      </c>
      <c r="D610" s="228" t="s">
        <v>142</v>
      </c>
      <c r="E610" s="229" t="s">
        <v>765</v>
      </c>
      <c r="F610" s="230" t="s">
        <v>766</v>
      </c>
      <c r="G610" s="231" t="s">
        <v>679</v>
      </c>
      <c r="H610" s="291"/>
      <c r="I610" s="233"/>
      <c r="J610" s="234">
        <f>ROUND(I610*H610,1)</f>
        <v>0</v>
      </c>
      <c r="K610" s="235"/>
      <c r="L610" s="45"/>
      <c r="M610" s="236" t="s">
        <v>1</v>
      </c>
      <c r="N610" s="237" t="s">
        <v>39</v>
      </c>
      <c r="O610" s="92"/>
      <c r="P610" s="238">
        <f>O610*H610</f>
        <v>0</v>
      </c>
      <c r="Q610" s="238">
        <v>0</v>
      </c>
      <c r="R610" s="238">
        <f>Q610*H610</f>
        <v>0</v>
      </c>
      <c r="S610" s="238">
        <v>0</v>
      </c>
      <c r="T610" s="239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0" t="s">
        <v>217</v>
      </c>
      <c r="AT610" s="240" t="s">
        <v>142</v>
      </c>
      <c r="AU610" s="240" t="s">
        <v>84</v>
      </c>
      <c r="AY610" s="18" t="s">
        <v>139</v>
      </c>
      <c r="BE610" s="241">
        <f>IF(N610="základní",J610,0)</f>
        <v>0</v>
      </c>
      <c r="BF610" s="241">
        <f>IF(N610="snížená",J610,0)</f>
        <v>0</v>
      </c>
      <c r="BG610" s="241">
        <f>IF(N610="zákl. přenesená",J610,0)</f>
        <v>0</v>
      </c>
      <c r="BH610" s="241">
        <f>IF(N610="sníž. přenesená",J610,0)</f>
        <v>0</v>
      </c>
      <c r="BI610" s="241">
        <f>IF(N610="nulová",J610,0)</f>
        <v>0</v>
      </c>
      <c r="BJ610" s="18" t="s">
        <v>82</v>
      </c>
      <c r="BK610" s="241">
        <f>ROUND(I610*H610,1)</f>
        <v>0</v>
      </c>
      <c r="BL610" s="18" t="s">
        <v>217</v>
      </c>
      <c r="BM610" s="240" t="s">
        <v>767</v>
      </c>
    </row>
    <row r="611" s="12" customFormat="1" ht="22.8" customHeight="1">
      <c r="A611" s="12"/>
      <c r="B611" s="212"/>
      <c r="C611" s="213"/>
      <c r="D611" s="214" t="s">
        <v>73</v>
      </c>
      <c r="E611" s="226" t="s">
        <v>768</v>
      </c>
      <c r="F611" s="226" t="s">
        <v>769</v>
      </c>
      <c r="G611" s="213"/>
      <c r="H611" s="213"/>
      <c r="I611" s="216"/>
      <c r="J611" s="227">
        <f>BK611</f>
        <v>0</v>
      </c>
      <c r="K611" s="213"/>
      <c r="L611" s="218"/>
      <c r="M611" s="219"/>
      <c r="N611" s="220"/>
      <c r="O611" s="220"/>
      <c r="P611" s="221">
        <f>SUM(P612:P626)</f>
        <v>0</v>
      </c>
      <c r="Q611" s="220"/>
      <c r="R611" s="221">
        <f>SUM(R612:R626)</f>
        <v>0</v>
      </c>
      <c r="S611" s="220"/>
      <c r="T611" s="222">
        <f>SUM(T612:T626)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23" t="s">
        <v>84</v>
      </c>
      <c r="AT611" s="224" t="s">
        <v>73</v>
      </c>
      <c r="AU611" s="224" t="s">
        <v>82</v>
      </c>
      <c r="AY611" s="223" t="s">
        <v>139</v>
      </c>
      <c r="BK611" s="225">
        <f>SUM(BK612:BK626)</f>
        <v>0</v>
      </c>
    </row>
    <row r="612" s="2" customFormat="1" ht="24.15" customHeight="1">
      <c r="A612" s="39"/>
      <c r="B612" s="40"/>
      <c r="C612" s="228" t="s">
        <v>770</v>
      </c>
      <c r="D612" s="228" t="s">
        <v>142</v>
      </c>
      <c r="E612" s="229" t="s">
        <v>771</v>
      </c>
      <c r="F612" s="230" t="s">
        <v>772</v>
      </c>
      <c r="G612" s="231" t="s">
        <v>324</v>
      </c>
      <c r="H612" s="232">
        <v>42.5</v>
      </c>
      <c r="I612" s="233"/>
      <c r="J612" s="234">
        <f>ROUND(I612*H612,1)</f>
        <v>0</v>
      </c>
      <c r="K612" s="235"/>
      <c r="L612" s="45"/>
      <c r="M612" s="236" t="s">
        <v>1</v>
      </c>
      <c r="N612" s="237" t="s">
        <v>39</v>
      </c>
      <c r="O612" s="92"/>
      <c r="P612" s="238">
        <f>O612*H612</f>
        <v>0</v>
      </c>
      <c r="Q612" s="238">
        <v>0</v>
      </c>
      <c r="R612" s="238">
        <f>Q612*H612</f>
        <v>0</v>
      </c>
      <c r="S612" s="238">
        <v>0</v>
      </c>
      <c r="T612" s="23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0" t="s">
        <v>217</v>
      </c>
      <c r="AT612" s="240" t="s">
        <v>142</v>
      </c>
      <c r="AU612" s="240" t="s">
        <v>84</v>
      </c>
      <c r="AY612" s="18" t="s">
        <v>139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8" t="s">
        <v>82</v>
      </c>
      <c r="BK612" s="241">
        <f>ROUND(I612*H612,1)</f>
        <v>0</v>
      </c>
      <c r="BL612" s="18" t="s">
        <v>217</v>
      </c>
      <c r="BM612" s="240" t="s">
        <v>773</v>
      </c>
    </row>
    <row r="613" s="13" customFormat="1">
      <c r="A613" s="13"/>
      <c r="B613" s="247"/>
      <c r="C613" s="248"/>
      <c r="D613" s="249" t="s">
        <v>183</v>
      </c>
      <c r="E613" s="250" t="s">
        <v>1</v>
      </c>
      <c r="F613" s="251" t="s">
        <v>774</v>
      </c>
      <c r="G613" s="248"/>
      <c r="H613" s="250" t="s">
        <v>1</v>
      </c>
      <c r="I613" s="252"/>
      <c r="J613" s="248"/>
      <c r="K613" s="248"/>
      <c r="L613" s="253"/>
      <c r="M613" s="254"/>
      <c r="N613" s="255"/>
      <c r="O613" s="255"/>
      <c r="P613" s="255"/>
      <c r="Q613" s="255"/>
      <c r="R613" s="255"/>
      <c r="S613" s="255"/>
      <c r="T613" s="256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7" t="s">
        <v>183</v>
      </c>
      <c r="AU613" s="257" t="s">
        <v>84</v>
      </c>
      <c r="AV613" s="13" t="s">
        <v>82</v>
      </c>
      <c r="AW613" s="13" t="s">
        <v>32</v>
      </c>
      <c r="AX613" s="13" t="s">
        <v>74</v>
      </c>
      <c r="AY613" s="257" t="s">
        <v>139</v>
      </c>
    </row>
    <row r="614" s="14" customFormat="1">
      <c r="A614" s="14"/>
      <c r="B614" s="258"/>
      <c r="C614" s="259"/>
      <c r="D614" s="249" t="s">
        <v>183</v>
      </c>
      <c r="E614" s="260" t="s">
        <v>1</v>
      </c>
      <c r="F614" s="261" t="s">
        <v>775</v>
      </c>
      <c r="G614" s="259"/>
      <c r="H614" s="262">
        <v>12</v>
      </c>
      <c r="I614" s="263"/>
      <c r="J614" s="259"/>
      <c r="K614" s="259"/>
      <c r="L614" s="264"/>
      <c r="M614" s="265"/>
      <c r="N614" s="266"/>
      <c r="O614" s="266"/>
      <c r="P614" s="266"/>
      <c r="Q614" s="266"/>
      <c r="R614" s="266"/>
      <c r="S614" s="266"/>
      <c r="T614" s="26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8" t="s">
        <v>183</v>
      </c>
      <c r="AU614" s="268" t="s">
        <v>84</v>
      </c>
      <c r="AV614" s="14" t="s">
        <v>84</v>
      </c>
      <c r="AW614" s="14" t="s">
        <v>32</v>
      </c>
      <c r="AX614" s="14" t="s">
        <v>74</v>
      </c>
      <c r="AY614" s="268" t="s">
        <v>139</v>
      </c>
    </row>
    <row r="615" s="14" customFormat="1">
      <c r="A615" s="14"/>
      <c r="B615" s="258"/>
      <c r="C615" s="259"/>
      <c r="D615" s="249" t="s">
        <v>183</v>
      </c>
      <c r="E615" s="260" t="s">
        <v>1</v>
      </c>
      <c r="F615" s="261" t="s">
        <v>776</v>
      </c>
      <c r="G615" s="259"/>
      <c r="H615" s="262">
        <v>3</v>
      </c>
      <c r="I615" s="263"/>
      <c r="J615" s="259"/>
      <c r="K615" s="259"/>
      <c r="L615" s="264"/>
      <c r="M615" s="265"/>
      <c r="N615" s="266"/>
      <c r="O615" s="266"/>
      <c r="P615" s="266"/>
      <c r="Q615" s="266"/>
      <c r="R615" s="266"/>
      <c r="S615" s="266"/>
      <c r="T615" s="26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8" t="s">
        <v>183</v>
      </c>
      <c r="AU615" s="268" t="s">
        <v>84</v>
      </c>
      <c r="AV615" s="14" t="s">
        <v>84</v>
      </c>
      <c r="AW615" s="14" t="s">
        <v>32</v>
      </c>
      <c r="AX615" s="14" t="s">
        <v>74</v>
      </c>
      <c r="AY615" s="268" t="s">
        <v>139</v>
      </c>
    </row>
    <row r="616" s="14" customFormat="1">
      <c r="A616" s="14"/>
      <c r="B616" s="258"/>
      <c r="C616" s="259"/>
      <c r="D616" s="249" t="s">
        <v>183</v>
      </c>
      <c r="E616" s="260" t="s">
        <v>1</v>
      </c>
      <c r="F616" s="261" t="s">
        <v>777</v>
      </c>
      <c r="G616" s="259"/>
      <c r="H616" s="262">
        <v>5.5</v>
      </c>
      <c r="I616" s="263"/>
      <c r="J616" s="259"/>
      <c r="K616" s="259"/>
      <c r="L616" s="264"/>
      <c r="M616" s="265"/>
      <c r="N616" s="266"/>
      <c r="O616" s="266"/>
      <c r="P616" s="266"/>
      <c r="Q616" s="266"/>
      <c r="R616" s="266"/>
      <c r="S616" s="266"/>
      <c r="T616" s="26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8" t="s">
        <v>183</v>
      </c>
      <c r="AU616" s="268" t="s">
        <v>84</v>
      </c>
      <c r="AV616" s="14" t="s">
        <v>84</v>
      </c>
      <c r="AW616" s="14" t="s">
        <v>32</v>
      </c>
      <c r="AX616" s="14" t="s">
        <v>74</v>
      </c>
      <c r="AY616" s="268" t="s">
        <v>139</v>
      </c>
    </row>
    <row r="617" s="14" customFormat="1">
      <c r="A617" s="14"/>
      <c r="B617" s="258"/>
      <c r="C617" s="259"/>
      <c r="D617" s="249" t="s">
        <v>183</v>
      </c>
      <c r="E617" s="260" t="s">
        <v>1</v>
      </c>
      <c r="F617" s="261" t="s">
        <v>778</v>
      </c>
      <c r="G617" s="259"/>
      <c r="H617" s="262">
        <v>4</v>
      </c>
      <c r="I617" s="263"/>
      <c r="J617" s="259"/>
      <c r="K617" s="259"/>
      <c r="L617" s="264"/>
      <c r="M617" s="265"/>
      <c r="N617" s="266"/>
      <c r="O617" s="266"/>
      <c r="P617" s="266"/>
      <c r="Q617" s="266"/>
      <c r="R617" s="266"/>
      <c r="S617" s="266"/>
      <c r="T617" s="26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8" t="s">
        <v>183</v>
      </c>
      <c r="AU617" s="268" t="s">
        <v>84</v>
      </c>
      <c r="AV617" s="14" t="s">
        <v>84</v>
      </c>
      <c r="AW617" s="14" t="s">
        <v>32</v>
      </c>
      <c r="AX617" s="14" t="s">
        <v>74</v>
      </c>
      <c r="AY617" s="268" t="s">
        <v>139</v>
      </c>
    </row>
    <row r="618" s="14" customFormat="1">
      <c r="A618" s="14"/>
      <c r="B618" s="258"/>
      <c r="C618" s="259"/>
      <c r="D618" s="249" t="s">
        <v>183</v>
      </c>
      <c r="E618" s="260" t="s">
        <v>1</v>
      </c>
      <c r="F618" s="261" t="s">
        <v>779</v>
      </c>
      <c r="G618" s="259"/>
      <c r="H618" s="262">
        <v>8</v>
      </c>
      <c r="I618" s="263"/>
      <c r="J618" s="259"/>
      <c r="K618" s="259"/>
      <c r="L618" s="264"/>
      <c r="M618" s="265"/>
      <c r="N618" s="266"/>
      <c r="O618" s="266"/>
      <c r="P618" s="266"/>
      <c r="Q618" s="266"/>
      <c r="R618" s="266"/>
      <c r="S618" s="266"/>
      <c r="T618" s="26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8" t="s">
        <v>183</v>
      </c>
      <c r="AU618" s="268" t="s">
        <v>84</v>
      </c>
      <c r="AV618" s="14" t="s">
        <v>84</v>
      </c>
      <c r="AW618" s="14" t="s">
        <v>32</v>
      </c>
      <c r="AX618" s="14" t="s">
        <v>74</v>
      </c>
      <c r="AY618" s="268" t="s">
        <v>139</v>
      </c>
    </row>
    <row r="619" s="14" customFormat="1">
      <c r="A619" s="14"/>
      <c r="B619" s="258"/>
      <c r="C619" s="259"/>
      <c r="D619" s="249" t="s">
        <v>183</v>
      </c>
      <c r="E619" s="260" t="s">
        <v>1</v>
      </c>
      <c r="F619" s="261" t="s">
        <v>776</v>
      </c>
      <c r="G619" s="259"/>
      <c r="H619" s="262">
        <v>3</v>
      </c>
      <c r="I619" s="263"/>
      <c r="J619" s="259"/>
      <c r="K619" s="259"/>
      <c r="L619" s="264"/>
      <c r="M619" s="265"/>
      <c r="N619" s="266"/>
      <c r="O619" s="266"/>
      <c r="P619" s="266"/>
      <c r="Q619" s="266"/>
      <c r="R619" s="266"/>
      <c r="S619" s="266"/>
      <c r="T619" s="26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8" t="s">
        <v>183</v>
      </c>
      <c r="AU619" s="268" t="s">
        <v>84</v>
      </c>
      <c r="AV619" s="14" t="s">
        <v>84</v>
      </c>
      <c r="AW619" s="14" t="s">
        <v>32</v>
      </c>
      <c r="AX619" s="14" t="s">
        <v>74</v>
      </c>
      <c r="AY619" s="268" t="s">
        <v>139</v>
      </c>
    </row>
    <row r="620" s="14" customFormat="1">
      <c r="A620" s="14"/>
      <c r="B620" s="258"/>
      <c r="C620" s="259"/>
      <c r="D620" s="249" t="s">
        <v>183</v>
      </c>
      <c r="E620" s="260" t="s">
        <v>1</v>
      </c>
      <c r="F620" s="261" t="s">
        <v>776</v>
      </c>
      <c r="G620" s="259"/>
      <c r="H620" s="262">
        <v>3</v>
      </c>
      <c r="I620" s="263"/>
      <c r="J620" s="259"/>
      <c r="K620" s="259"/>
      <c r="L620" s="264"/>
      <c r="M620" s="265"/>
      <c r="N620" s="266"/>
      <c r="O620" s="266"/>
      <c r="P620" s="266"/>
      <c r="Q620" s="266"/>
      <c r="R620" s="266"/>
      <c r="S620" s="266"/>
      <c r="T620" s="26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8" t="s">
        <v>183</v>
      </c>
      <c r="AU620" s="268" t="s">
        <v>84</v>
      </c>
      <c r="AV620" s="14" t="s">
        <v>84</v>
      </c>
      <c r="AW620" s="14" t="s">
        <v>32</v>
      </c>
      <c r="AX620" s="14" t="s">
        <v>74</v>
      </c>
      <c r="AY620" s="268" t="s">
        <v>139</v>
      </c>
    </row>
    <row r="621" s="13" customFormat="1">
      <c r="A621" s="13"/>
      <c r="B621" s="247"/>
      <c r="C621" s="248"/>
      <c r="D621" s="249" t="s">
        <v>183</v>
      </c>
      <c r="E621" s="250" t="s">
        <v>1</v>
      </c>
      <c r="F621" s="251" t="s">
        <v>316</v>
      </c>
      <c r="G621" s="248"/>
      <c r="H621" s="250" t="s">
        <v>1</v>
      </c>
      <c r="I621" s="252"/>
      <c r="J621" s="248"/>
      <c r="K621" s="248"/>
      <c r="L621" s="253"/>
      <c r="M621" s="254"/>
      <c r="N621" s="255"/>
      <c r="O621" s="255"/>
      <c r="P621" s="255"/>
      <c r="Q621" s="255"/>
      <c r="R621" s="255"/>
      <c r="S621" s="255"/>
      <c r="T621" s="25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7" t="s">
        <v>183</v>
      </c>
      <c r="AU621" s="257" t="s">
        <v>84</v>
      </c>
      <c r="AV621" s="13" t="s">
        <v>82</v>
      </c>
      <c r="AW621" s="13" t="s">
        <v>32</v>
      </c>
      <c r="AX621" s="13" t="s">
        <v>74</v>
      </c>
      <c r="AY621" s="257" t="s">
        <v>139</v>
      </c>
    </row>
    <row r="622" s="14" customFormat="1">
      <c r="A622" s="14"/>
      <c r="B622" s="258"/>
      <c r="C622" s="259"/>
      <c r="D622" s="249" t="s">
        <v>183</v>
      </c>
      <c r="E622" s="260" t="s">
        <v>1</v>
      </c>
      <c r="F622" s="261" t="s">
        <v>778</v>
      </c>
      <c r="G622" s="259"/>
      <c r="H622" s="262">
        <v>4</v>
      </c>
      <c r="I622" s="263"/>
      <c r="J622" s="259"/>
      <c r="K622" s="259"/>
      <c r="L622" s="264"/>
      <c r="M622" s="265"/>
      <c r="N622" s="266"/>
      <c r="O622" s="266"/>
      <c r="P622" s="266"/>
      <c r="Q622" s="266"/>
      <c r="R622" s="266"/>
      <c r="S622" s="266"/>
      <c r="T622" s="26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8" t="s">
        <v>183</v>
      </c>
      <c r="AU622" s="268" t="s">
        <v>84</v>
      </c>
      <c r="AV622" s="14" t="s">
        <v>84</v>
      </c>
      <c r="AW622" s="14" t="s">
        <v>32</v>
      </c>
      <c r="AX622" s="14" t="s">
        <v>74</v>
      </c>
      <c r="AY622" s="268" t="s">
        <v>139</v>
      </c>
    </row>
    <row r="623" s="13" customFormat="1">
      <c r="A623" s="13"/>
      <c r="B623" s="247"/>
      <c r="C623" s="248"/>
      <c r="D623" s="249" t="s">
        <v>183</v>
      </c>
      <c r="E623" s="250" t="s">
        <v>1</v>
      </c>
      <c r="F623" s="251" t="s">
        <v>780</v>
      </c>
      <c r="G623" s="248"/>
      <c r="H623" s="250" t="s">
        <v>1</v>
      </c>
      <c r="I623" s="252"/>
      <c r="J623" s="248"/>
      <c r="K623" s="248"/>
      <c r="L623" s="253"/>
      <c r="M623" s="254"/>
      <c r="N623" s="255"/>
      <c r="O623" s="255"/>
      <c r="P623" s="255"/>
      <c r="Q623" s="255"/>
      <c r="R623" s="255"/>
      <c r="S623" s="255"/>
      <c r="T623" s="256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7" t="s">
        <v>183</v>
      </c>
      <c r="AU623" s="257" t="s">
        <v>84</v>
      </c>
      <c r="AV623" s="13" t="s">
        <v>82</v>
      </c>
      <c r="AW623" s="13" t="s">
        <v>32</v>
      </c>
      <c r="AX623" s="13" t="s">
        <v>74</v>
      </c>
      <c r="AY623" s="257" t="s">
        <v>139</v>
      </c>
    </row>
    <row r="624" s="15" customFormat="1">
      <c r="A624" s="15"/>
      <c r="B624" s="269"/>
      <c r="C624" s="270"/>
      <c r="D624" s="249" t="s">
        <v>183</v>
      </c>
      <c r="E624" s="271" t="s">
        <v>1</v>
      </c>
      <c r="F624" s="272" t="s">
        <v>189</v>
      </c>
      <c r="G624" s="270"/>
      <c r="H624" s="273">
        <v>42.5</v>
      </c>
      <c r="I624" s="274"/>
      <c r="J624" s="270"/>
      <c r="K624" s="270"/>
      <c r="L624" s="275"/>
      <c r="M624" s="276"/>
      <c r="N624" s="277"/>
      <c r="O624" s="277"/>
      <c r="P624" s="277"/>
      <c r="Q624" s="277"/>
      <c r="R624" s="277"/>
      <c r="S624" s="277"/>
      <c r="T624" s="278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79" t="s">
        <v>183</v>
      </c>
      <c r="AU624" s="279" t="s">
        <v>84</v>
      </c>
      <c r="AV624" s="15" t="s">
        <v>146</v>
      </c>
      <c r="AW624" s="15" t="s">
        <v>32</v>
      </c>
      <c r="AX624" s="15" t="s">
        <v>82</v>
      </c>
      <c r="AY624" s="279" t="s">
        <v>139</v>
      </c>
    </row>
    <row r="625" s="2" customFormat="1" ht="14.4" customHeight="1">
      <c r="A625" s="39"/>
      <c r="B625" s="40"/>
      <c r="C625" s="228" t="s">
        <v>473</v>
      </c>
      <c r="D625" s="228" t="s">
        <v>142</v>
      </c>
      <c r="E625" s="229" t="s">
        <v>781</v>
      </c>
      <c r="F625" s="230" t="s">
        <v>782</v>
      </c>
      <c r="G625" s="231" t="s">
        <v>280</v>
      </c>
      <c r="H625" s="232">
        <v>13.6</v>
      </c>
      <c r="I625" s="233"/>
      <c r="J625" s="234">
        <f>ROUND(I625*H625,1)</f>
        <v>0</v>
      </c>
      <c r="K625" s="235"/>
      <c r="L625" s="45"/>
      <c r="M625" s="236" t="s">
        <v>1</v>
      </c>
      <c r="N625" s="237" t="s">
        <v>39</v>
      </c>
      <c r="O625" s="92"/>
      <c r="P625" s="238">
        <f>O625*H625</f>
        <v>0</v>
      </c>
      <c r="Q625" s="238">
        <v>0</v>
      </c>
      <c r="R625" s="238">
        <f>Q625*H625</f>
        <v>0</v>
      </c>
      <c r="S625" s="238">
        <v>0</v>
      </c>
      <c r="T625" s="239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40" t="s">
        <v>217</v>
      </c>
      <c r="AT625" s="240" t="s">
        <v>142</v>
      </c>
      <c r="AU625" s="240" t="s">
        <v>84</v>
      </c>
      <c r="AY625" s="18" t="s">
        <v>139</v>
      </c>
      <c r="BE625" s="241">
        <f>IF(N625="základní",J625,0)</f>
        <v>0</v>
      </c>
      <c r="BF625" s="241">
        <f>IF(N625="snížená",J625,0)</f>
        <v>0</v>
      </c>
      <c r="BG625" s="241">
        <f>IF(N625="zákl. přenesená",J625,0)</f>
        <v>0</v>
      </c>
      <c r="BH625" s="241">
        <f>IF(N625="sníž. přenesená",J625,0)</f>
        <v>0</v>
      </c>
      <c r="BI625" s="241">
        <f>IF(N625="nulová",J625,0)</f>
        <v>0</v>
      </c>
      <c r="BJ625" s="18" t="s">
        <v>82</v>
      </c>
      <c r="BK625" s="241">
        <f>ROUND(I625*H625,1)</f>
        <v>0</v>
      </c>
      <c r="BL625" s="18" t="s">
        <v>217</v>
      </c>
      <c r="BM625" s="240" t="s">
        <v>783</v>
      </c>
    </row>
    <row r="626" s="2" customFormat="1" ht="24.15" customHeight="1">
      <c r="A626" s="39"/>
      <c r="B626" s="40"/>
      <c r="C626" s="228" t="s">
        <v>784</v>
      </c>
      <c r="D626" s="228" t="s">
        <v>142</v>
      </c>
      <c r="E626" s="229" t="s">
        <v>785</v>
      </c>
      <c r="F626" s="230" t="s">
        <v>786</v>
      </c>
      <c r="G626" s="231" t="s">
        <v>679</v>
      </c>
      <c r="H626" s="291"/>
      <c r="I626" s="233"/>
      <c r="J626" s="234">
        <f>ROUND(I626*H626,1)</f>
        <v>0</v>
      </c>
      <c r="K626" s="235"/>
      <c r="L626" s="45"/>
      <c r="M626" s="236" t="s">
        <v>1</v>
      </c>
      <c r="N626" s="237" t="s">
        <v>39</v>
      </c>
      <c r="O626" s="92"/>
      <c r="P626" s="238">
        <f>O626*H626</f>
        <v>0</v>
      </c>
      <c r="Q626" s="238">
        <v>0</v>
      </c>
      <c r="R626" s="238">
        <f>Q626*H626</f>
        <v>0</v>
      </c>
      <c r="S626" s="238">
        <v>0</v>
      </c>
      <c r="T626" s="23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0" t="s">
        <v>217</v>
      </c>
      <c r="AT626" s="240" t="s">
        <v>142</v>
      </c>
      <c r="AU626" s="240" t="s">
        <v>84</v>
      </c>
      <c r="AY626" s="18" t="s">
        <v>139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8" t="s">
        <v>82</v>
      </c>
      <c r="BK626" s="241">
        <f>ROUND(I626*H626,1)</f>
        <v>0</v>
      </c>
      <c r="BL626" s="18" t="s">
        <v>217</v>
      </c>
      <c r="BM626" s="240" t="s">
        <v>787</v>
      </c>
    </row>
    <row r="627" s="12" customFormat="1" ht="22.8" customHeight="1">
      <c r="A627" s="12"/>
      <c r="B627" s="212"/>
      <c r="C627" s="213"/>
      <c r="D627" s="214" t="s">
        <v>73</v>
      </c>
      <c r="E627" s="226" t="s">
        <v>788</v>
      </c>
      <c r="F627" s="226" t="s">
        <v>789</v>
      </c>
      <c r="G627" s="213"/>
      <c r="H627" s="213"/>
      <c r="I627" s="216"/>
      <c r="J627" s="227">
        <f>BK627</f>
        <v>0</v>
      </c>
      <c r="K627" s="213"/>
      <c r="L627" s="218"/>
      <c r="M627" s="219"/>
      <c r="N627" s="220"/>
      <c r="O627" s="220"/>
      <c r="P627" s="221">
        <f>SUM(P628:P656)</f>
        <v>0</v>
      </c>
      <c r="Q627" s="220"/>
      <c r="R627" s="221">
        <f>SUM(R628:R656)</f>
        <v>0</v>
      </c>
      <c r="S627" s="220"/>
      <c r="T627" s="222">
        <f>SUM(T628:T656)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23" t="s">
        <v>84</v>
      </c>
      <c r="AT627" s="224" t="s">
        <v>73</v>
      </c>
      <c r="AU627" s="224" t="s">
        <v>82</v>
      </c>
      <c r="AY627" s="223" t="s">
        <v>139</v>
      </c>
      <c r="BK627" s="225">
        <f>SUM(BK628:BK656)</f>
        <v>0</v>
      </c>
    </row>
    <row r="628" s="2" customFormat="1" ht="24.15" customHeight="1">
      <c r="A628" s="39"/>
      <c r="B628" s="40"/>
      <c r="C628" s="228" t="s">
        <v>479</v>
      </c>
      <c r="D628" s="228" t="s">
        <v>142</v>
      </c>
      <c r="E628" s="229" t="s">
        <v>790</v>
      </c>
      <c r="F628" s="230" t="s">
        <v>791</v>
      </c>
      <c r="G628" s="231" t="s">
        <v>324</v>
      </c>
      <c r="H628" s="232">
        <v>63.774999999999999</v>
      </c>
      <c r="I628" s="233"/>
      <c r="J628" s="234">
        <f>ROUND(I628*H628,1)</f>
        <v>0</v>
      </c>
      <c r="K628" s="235"/>
      <c r="L628" s="45"/>
      <c r="M628" s="236" t="s">
        <v>1</v>
      </c>
      <c r="N628" s="237" t="s">
        <v>39</v>
      </c>
      <c r="O628" s="92"/>
      <c r="P628" s="238">
        <f>O628*H628</f>
        <v>0</v>
      </c>
      <c r="Q628" s="238">
        <v>0</v>
      </c>
      <c r="R628" s="238">
        <f>Q628*H628</f>
        <v>0</v>
      </c>
      <c r="S628" s="238">
        <v>0</v>
      </c>
      <c r="T628" s="23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0" t="s">
        <v>217</v>
      </c>
      <c r="AT628" s="240" t="s">
        <v>142</v>
      </c>
      <c r="AU628" s="240" t="s">
        <v>84</v>
      </c>
      <c r="AY628" s="18" t="s">
        <v>139</v>
      </c>
      <c r="BE628" s="241">
        <f>IF(N628="základní",J628,0)</f>
        <v>0</v>
      </c>
      <c r="BF628" s="241">
        <f>IF(N628="snížená",J628,0)</f>
        <v>0</v>
      </c>
      <c r="BG628" s="241">
        <f>IF(N628="zákl. přenesená",J628,0)</f>
        <v>0</v>
      </c>
      <c r="BH628" s="241">
        <f>IF(N628="sníž. přenesená",J628,0)</f>
        <v>0</v>
      </c>
      <c r="BI628" s="241">
        <f>IF(N628="nulová",J628,0)</f>
        <v>0</v>
      </c>
      <c r="BJ628" s="18" t="s">
        <v>82</v>
      </c>
      <c r="BK628" s="241">
        <f>ROUND(I628*H628,1)</f>
        <v>0</v>
      </c>
      <c r="BL628" s="18" t="s">
        <v>217</v>
      </c>
      <c r="BM628" s="240" t="s">
        <v>792</v>
      </c>
    </row>
    <row r="629" s="13" customFormat="1">
      <c r="A629" s="13"/>
      <c r="B629" s="247"/>
      <c r="C629" s="248"/>
      <c r="D629" s="249" t="s">
        <v>183</v>
      </c>
      <c r="E629" s="250" t="s">
        <v>1</v>
      </c>
      <c r="F629" s="251" t="s">
        <v>793</v>
      </c>
      <c r="G629" s="248"/>
      <c r="H629" s="250" t="s">
        <v>1</v>
      </c>
      <c r="I629" s="252"/>
      <c r="J629" s="248"/>
      <c r="K629" s="248"/>
      <c r="L629" s="253"/>
      <c r="M629" s="254"/>
      <c r="N629" s="255"/>
      <c r="O629" s="255"/>
      <c r="P629" s="255"/>
      <c r="Q629" s="255"/>
      <c r="R629" s="255"/>
      <c r="S629" s="255"/>
      <c r="T629" s="256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7" t="s">
        <v>183</v>
      </c>
      <c r="AU629" s="257" t="s">
        <v>84</v>
      </c>
      <c r="AV629" s="13" t="s">
        <v>82</v>
      </c>
      <c r="AW629" s="13" t="s">
        <v>32</v>
      </c>
      <c r="AX629" s="13" t="s">
        <v>74</v>
      </c>
      <c r="AY629" s="257" t="s">
        <v>139</v>
      </c>
    </row>
    <row r="630" s="14" customFormat="1">
      <c r="A630" s="14"/>
      <c r="B630" s="258"/>
      <c r="C630" s="259"/>
      <c r="D630" s="249" t="s">
        <v>183</v>
      </c>
      <c r="E630" s="260" t="s">
        <v>1</v>
      </c>
      <c r="F630" s="261" t="s">
        <v>794</v>
      </c>
      <c r="G630" s="259"/>
      <c r="H630" s="262">
        <v>38.899999999999999</v>
      </c>
      <c r="I630" s="263"/>
      <c r="J630" s="259"/>
      <c r="K630" s="259"/>
      <c r="L630" s="264"/>
      <c r="M630" s="265"/>
      <c r="N630" s="266"/>
      <c r="O630" s="266"/>
      <c r="P630" s="266"/>
      <c r="Q630" s="266"/>
      <c r="R630" s="266"/>
      <c r="S630" s="266"/>
      <c r="T630" s="26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8" t="s">
        <v>183</v>
      </c>
      <c r="AU630" s="268" t="s">
        <v>84</v>
      </c>
      <c r="AV630" s="14" t="s">
        <v>84</v>
      </c>
      <c r="AW630" s="14" t="s">
        <v>32</v>
      </c>
      <c r="AX630" s="14" t="s">
        <v>74</v>
      </c>
      <c r="AY630" s="268" t="s">
        <v>139</v>
      </c>
    </row>
    <row r="631" s="13" customFormat="1">
      <c r="A631" s="13"/>
      <c r="B631" s="247"/>
      <c r="C631" s="248"/>
      <c r="D631" s="249" t="s">
        <v>183</v>
      </c>
      <c r="E631" s="250" t="s">
        <v>1</v>
      </c>
      <c r="F631" s="251" t="s">
        <v>234</v>
      </c>
      <c r="G631" s="248"/>
      <c r="H631" s="250" t="s">
        <v>1</v>
      </c>
      <c r="I631" s="252"/>
      <c r="J631" s="248"/>
      <c r="K631" s="248"/>
      <c r="L631" s="253"/>
      <c r="M631" s="254"/>
      <c r="N631" s="255"/>
      <c r="O631" s="255"/>
      <c r="P631" s="255"/>
      <c r="Q631" s="255"/>
      <c r="R631" s="255"/>
      <c r="S631" s="255"/>
      <c r="T631" s="25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7" t="s">
        <v>183</v>
      </c>
      <c r="AU631" s="257" t="s">
        <v>84</v>
      </c>
      <c r="AV631" s="13" t="s">
        <v>82</v>
      </c>
      <c r="AW631" s="13" t="s">
        <v>32</v>
      </c>
      <c r="AX631" s="13" t="s">
        <v>74</v>
      </c>
      <c r="AY631" s="257" t="s">
        <v>139</v>
      </c>
    </row>
    <row r="632" s="14" customFormat="1">
      <c r="A632" s="14"/>
      <c r="B632" s="258"/>
      <c r="C632" s="259"/>
      <c r="D632" s="249" t="s">
        <v>183</v>
      </c>
      <c r="E632" s="260" t="s">
        <v>1</v>
      </c>
      <c r="F632" s="261" t="s">
        <v>795</v>
      </c>
      <c r="G632" s="259"/>
      <c r="H632" s="262">
        <v>24.875</v>
      </c>
      <c r="I632" s="263"/>
      <c r="J632" s="259"/>
      <c r="K632" s="259"/>
      <c r="L632" s="264"/>
      <c r="M632" s="265"/>
      <c r="N632" s="266"/>
      <c r="O632" s="266"/>
      <c r="P632" s="266"/>
      <c r="Q632" s="266"/>
      <c r="R632" s="266"/>
      <c r="S632" s="266"/>
      <c r="T632" s="26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8" t="s">
        <v>183</v>
      </c>
      <c r="AU632" s="268" t="s">
        <v>84</v>
      </c>
      <c r="AV632" s="14" t="s">
        <v>84</v>
      </c>
      <c r="AW632" s="14" t="s">
        <v>32</v>
      </c>
      <c r="AX632" s="14" t="s">
        <v>74</v>
      </c>
      <c r="AY632" s="268" t="s">
        <v>139</v>
      </c>
    </row>
    <row r="633" s="15" customFormat="1">
      <c r="A633" s="15"/>
      <c r="B633" s="269"/>
      <c r="C633" s="270"/>
      <c r="D633" s="249" t="s">
        <v>183</v>
      </c>
      <c r="E633" s="271" t="s">
        <v>1</v>
      </c>
      <c r="F633" s="272" t="s">
        <v>189</v>
      </c>
      <c r="G633" s="270"/>
      <c r="H633" s="273">
        <v>63.774999999999999</v>
      </c>
      <c r="I633" s="274"/>
      <c r="J633" s="270"/>
      <c r="K633" s="270"/>
      <c r="L633" s="275"/>
      <c r="M633" s="276"/>
      <c r="N633" s="277"/>
      <c r="O633" s="277"/>
      <c r="P633" s="277"/>
      <c r="Q633" s="277"/>
      <c r="R633" s="277"/>
      <c r="S633" s="277"/>
      <c r="T633" s="278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79" t="s">
        <v>183</v>
      </c>
      <c r="AU633" s="279" t="s">
        <v>84</v>
      </c>
      <c r="AV633" s="15" t="s">
        <v>146</v>
      </c>
      <c r="AW633" s="15" t="s">
        <v>32</v>
      </c>
      <c r="AX633" s="15" t="s">
        <v>82</v>
      </c>
      <c r="AY633" s="279" t="s">
        <v>139</v>
      </c>
    </row>
    <row r="634" s="2" customFormat="1" ht="14.4" customHeight="1">
      <c r="A634" s="39"/>
      <c r="B634" s="40"/>
      <c r="C634" s="280" t="s">
        <v>796</v>
      </c>
      <c r="D634" s="280" t="s">
        <v>408</v>
      </c>
      <c r="E634" s="281" t="s">
        <v>797</v>
      </c>
      <c r="F634" s="282" t="s">
        <v>798</v>
      </c>
      <c r="G634" s="283" t="s">
        <v>799</v>
      </c>
      <c r="H634" s="284">
        <v>63.774999999999999</v>
      </c>
      <c r="I634" s="285"/>
      <c r="J634" s="286">
        <f>ROUND(I634*H634,1)</f>
        <v>0</v>
      </c>
      <c r="K634" s="287"/>
      <c r="L634" s="288"/>
      <c r="M634" s="289" t="s">
        <v>1</v>
      </c>
      <c r="N634" s="290" t="s">
        <v>39</v>
      </c>
      <c r="O634" s="92"/>
      <c r="P634" s="238">
        <f>O634*H634</f>
        <v>0</v>
      </c>
      <c r="Q634" s="238">
        <v>0</v>
      </c>
      <c r="R634" s="238">
        <f>Q634*H634</f>
        <v>0</v>
      </c>
      <c r="S634" s="238">
        <v>0</v>
      </c>
      <c r="T634" s="239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40" t="s">
        <v>276</v>
      </c>
      <c r="AT634" s="240" t="s">
        <v>408</v>
      </c>
      <c r="AU634" s="240" t="s">
        <v>84</v>
      </c>
      <c r="AY634" s="18" t="s">
        <v>139</v>
      </c>
      <c r="BE634" s="241">
        <f>IF(N634="základní",J634,0)</f>
        <v>0</v>
      </c>
      <c r="BF634" s="241">
        <f>IF(N634="snížená",J634,0)</f>
        <v>0</v>
      </c>
      <c r="BG634" s="241">
        <f>IF(N634="zákl. přenesená",J634,0)</f>
        <v>0</v>
      </c>
      <c r="BH634" s="241">
        <f>IF(N634="sníž. přenesená",J634,0)</f>
        <v>0</v>
      </c>
      <c r="BI634" s="241">
        <f>IF(N634="nulová",J634,0)</f>
        <v>0</v>
      </c>
      <c r="BJ634" s="18" t="s">
        <v>82</v>
      </c>
      <c r="BK634" s="241">
        <f>ROUND(I634*H634,1)</f>
        <v>0</v>
      </c>
      <c r="BL634" s="18" t="s">
        <v>217</v>
      </c>
      <c r="BM634" s="240" t="s">
        <v>800</v>
      </c>
    </row>
    <row r="635" s="2" customFormat="1" ht="24.15" customHeight="1">
      <c r="A635" s="39"/>
      <c r="B635" s="40"/>
      <c r="C635" s="228" t="s">
        <v>484</v>
      </c>
      <c r="D635" s="228" t="s">
        <v>142</v>
      </c>
      <c r="E635" s="229" t="s">
        <v>801</v>
      </c>
      <c r="F635" s="230" t="s">
        <v>802</v>
      </c>
      <c r="G635" s="231" t="s">
        <v>324</v>
      </c>
      <c r="H635" s="232">
        <v>23</v>
      </c>
      <c r="I635" s="233"/>
      <c r="J635" s="234">
        <f>ROUND(I635*H635,1)</f>
        <v>0</v>
      </c>
      <c r="K635" s="235"/>
      <c r="L635" s="45"/>
      <c r="M635" s="236" t="s">
        <v>1</v>
      </c>
      <c r="N635" s="237" t="s">
        <v>39</v>
      </c>
      <c r="O635" s="92"/>
      <c r="P635" s="238">
        <f>O635*H635</f>
        <v>0</v>
      </c>
      <c r="Q635" s="238">
        <v>0</v>
      </c>
      <c r="R635" s="238">
        <f>Q635*H635</f>
        <v>0</v>
      </c>
      <c r="S635" s="238">
        <v>0</v>
      </c>
      <c r="T635" s="239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40" t="s">
        <v>217</v>
      </c>
      <c r="AT635" s="240" t="s">
        <v>142</v>
      </c>
      <c r="AU635" s="240" t="s">
        <v>84</v>
      </c>
      <c r="AY635" s="18" t="s">
        <v>139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8" t="s">
        <v>82</v>
      </c>
      <c r="BK635" s="241">
        <f>ROUND(I635*H635,1)</f>
        <v>0</v>
      </c>
      <c r="BL635" s="18" t="s">
        <v>217</v>
      </c>
      <c r="BM635" s="240" t="s">
        <v>803</v>
      </c>
    </row>
    <row r="636" s="13" customFormat="1">
      <c r="A636" s="13"/>
      <c r="B636" s="247"/>
      <c r="C636" s="248"/>
      <c r="D636" s="249" t="s">
        <v>183</v>
      </c>
      <c r="E636" s="250" t="s">
        <v>1</v>
      </c>
      <c r="F636" s="251" t="s">
        <v>804</v>
      </c>
      <c r="G636" s="248"/>
      <c r="H636" s="250" t="s">
        <v>1</v>
      </c>
      <c r="I636" s="252"/>
      <c r="J636" s="248"/>
      <c r="K636" s="248"/>
      <c r="L636" s="253"/>
      <c r="M636" s="254"/>
      <c r="N636" s="255"/>
      <c r="O636" s="255"/>
      <c r="P636" s="255"/>
      <c r="Q636" s="255"/>
      <c r="R636" s="255"/>
      <c r="S636" s="255"/>
      <c r="T636" s="25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7" t="s">
        <v>183</v>
      </c>
      <c r="AU636" s="257" t="s">
        <v>84</v>
      </c>
      <c r="AV636" s="13" t="s">
        <v>82</v>
      </c>
      <c r="AW636" s="13" t="s">
        <v>32</v>
      </c>
      <c r="AX636" s="13" t="s">
        <v>74</v>
      </c>
      <c r="AY636" s="257" t="s">
        <v>139</v>
      </c>
    </row>
    <row r="637" s="13" customFormat="1">
      <c r="A637" s="13"/>
      <c r="B637" s="247"/>
      <c r="C637" s="248"/>
      <c r="D637" s="249" t="s">
        <v>183</v>
      </c>
      <c r="E637" s="250" t="s">
        <v>1</v>
      </c>
      <c r="F637" s="251" t="s">
        <v>805</v>
      </c>
      <c r="G637" s="248"/>
      <c r="H637" s="250" t="s">
        <v>1</v>
      </c>
      <c r="I637" s="252"/>
      <c r="J637" s="248"/>
      <c r="K637" s="248"/>
      <c r="L637" s="253"/>
      <c r="M637" s="254"/>
      <c r="N637" s="255"/>
      <c r="O637" s="255"/>
      <c r="P637" s="255"/>
      <c r="Q637" s="255"/>
      <c r="R637" s="255"/>
      <c r="S637" s="255"/>
      <c r="T637" s="25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7" t="s">
        <v>183</v>
      </c>
      <c r="AU637" s="257" t="s">
        <v>84</v>
      </c>
      <c r="AV637" s="13" t="s">
        <v>82</v>
      </c>
      <c r="AW637" s="13" t="s">
        <v>32</v>
      </c>
      <c r="AX637" s="13" t="s">
        <v>74</v>
      </c>
      <c r="AY637" s="257" t="s">
        <v>139</v>
      </c>
    </row>
    <row r="638" s="14" customFormat="1">
      <c r="A638" s="14"/>
      <c r="B638" s="258"/>
      <c r="C638" s="259"/>
      <c r="D638" s="249" t="s">
        <v>183</v>
      </c>
      <c r="E638" s="260" t="s">
        <v>1</v>
      </c>
      <c r="F638" s="261" t="s">
        <v>806</v>
      </c>
      <c r="G638" s="259"/>
      <c r="H638" s="262">
        <v>12</v>
      </c>
      <c r="I638" s="263"/>
      <c r="J638" s="259"/>
      <c r="K638" s="259"/>
      <c r="L638" s="264"/>
      <c r="M638" s="265"/>
      <c r="N638" s="266"/>
      <c r="O638" s="266"/>
      <c r="P638" s="266"/>
      <c r="Q638" s="266"/>
      <c r="R638" s="266"/>
      <c r="S638" s="266"/>
      <c r="T638" s="26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8" t="s">
        <v>183</v>
      </c>
      <c r="AU638" s="268" t="s">
        <v>84</v>
      </c>
      <c r="AV638" s="14" t="s">
        <v>84</v>
      </c>
      <c r="AW638" s="14" t="s">
        <v>32</v>
      </c>
      <c r="AX638" s="14" t="s">
        <v>74</v>
      </c>
      <c r="AY638" s="268" t="s">
        <v>139</v>
      </c>
    </row>
    <row r="639" s="13" customFormat="1">
      <c r="A639" s="13"/>
      <c r="B639" s="247"/>
      <c r="C639" s="248"/>
      <c r="D639" s="249" t="s">
        <v>183</v>
      </c>
      <c r="E639" s="250" t="s">
        <v>1</v>
      </c>
      <c r="F639" s="251" t="s">
        <v>807</v>
      </c>
      <c r="G639" s="248"/>
      <c r="H639" s="250" t="s">
        <v>1</v>
      </c>
      <c r="I639" s="252"/>
      <c r="J639" s="248"/>
      <c r="K639" s="248"/>
      <c r="L639" s="253"/>
      <c r="M639" s="254"/>
      <c r="N639" s="255"/>
      <c r="O639" s="255"/>
      <c r="P639" s="255"/>
      <c r="Q639" s="255"/>
      <c r="R639" s="255"/>
      <c r="S639" s="255"/>
      <c r="T639" s="25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7" t="s">
        <v>183</v>
      </c>
      <c r="AU639" s="257" t="s">
        <v>84</v>
      </c>
      <c r="AV639" s="13" t="s">
        <v>82</v>
      </c>
      <c r="AW639" s="13" t="s">
        <v>32</v>
      </c>
      <c r="AX639" s="13" t="s">
        <v>74</v>
      </c>
      <c r="AY639" s="257" t="s">
        <v>139</v>
      </c>
    </row>
    <row r="640" s="14" customFormat="1">
      <c r="A640" s="14"/>
      <c r="B640" s="258"/>
      <c r="C640" s="259"/>
      <c r="D640" s="249" t="s">
        <v>183</v>
      </c>
      <c r="E640" s="260" t="s">
        <v>1</v>
      </c>
      <c r="F640" s="261" t="s">
        <v>808</v>
      </c>
      <c r="G640" s="259"/>
      <c r="H640" s="262">
        <v>3</v>
      </c>
      <c r="I640" s="263"/>
      <c r="J640" s="259"/>
      <c r="K640" s="259"/>
      <c r="L640" s="264"/>
      <c r="M640" s="265"/>
      <c r="N640" s="266"/>
      <c r="O640" s="266"/>
      <c r="P640" s="266"/>
      <c r="Q640" s="266"/>
      <c r="R640" s="266"/>
      <c r="S640" s="266"/>
      <c r="T640" s="26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8" t="s">
        <v>183</v>
      </c>
      <c r="AU640" s="268" t="s">
        <v>84</v>
      </c>
      <c r="AV640" s="14" t="s">
        <v>84</v>
      </c>
      <c r="AW640" s="14" t="s">
        <v>32</v>
      </c>
      <c r="AX640" s="14" t="s">
        <v>74</v>
      </c>
      <c r="AY640" s="268" t="s">
        <v>139</v>
      </c>
    </row>
    <row r="641" s="13" customFormat="1">
      <c r="A641" s="13"/>
      <c r="B641" s="247"/>
      <c r="C641" s="248"/>
      <c r="D641" s="249" t="s">
        <v>183</v>
      </c>
      <c r="E641" s="250" t="s">
        <v>1</v>
      </c>
      <c r="F641" s="251" t="s">
        <v>234</v>
      </c>
      <c r="G641" s="248"/>
      <c r="H641" s="250" t="s">
        <v>1</v>
      </c>
      <c r="I641" s="252"/>
      <c r="J641" s="248"/>
      <c r="K641" s="248"/>
      <c r="L641" s="253"/>
      <c r="M641" s="254"/>
      <c r="N641" s="255"/>
      <c r="O641" s="255"/>
      <c r="P641" s="255"/>
      <c r="Q641" s="255"/>
      <c r="R641" s="255"/>
      <c r="S641" s="255"/>
      <c r="T641" s="25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7" t="s">
        <v>183</v>
      </c>
      <c r="AU641" s="257" t="s">
        <v>84</v>
      </c>
      <c r="AV641" s="13" t="s">
        <v>82</v>
      </c>
      <c r="AW641" s="13" t="s">
        <v>32</v>
      </c>
      <c r="AX641" s="13" t="s">
        <v>74</v>
      </c>
      <c r="AY641" s="257" t="s">
        <v>139</v>
      </c>
    </row>
    <row r="642" s="14" customFormat="1">
      <c r="A642" s="14"/>
      <c r="B642" s="258"/>
      <c r="C642" s="259"/>
      <c r="D642" s="249" t="s">
        <v>183</v>
      </c>
      <c r="E642" s="260" t="s">
        <v>1</v>
      </c>
      <c r="F642" s="261" t="s">
        <v>809</v>
      </c>
      <c r="G642" s="259"/>
      <c r="H642" s="262">
        <v>8</v>
      </c>
      <c r="I642" s="263"/>
      <c r="J642" s="259"/>
      <c r="K642" s="259"/>
      <c r="L642" s="264"/>
      <c r="M642" s="265"/>
      <c r="N642" s="266"/>
      <c r="O642" s="266"/>
      <c r="P642" s="266"/>
      <c r="Q642" s="266"/>
      <c r="R642" s="266"/>
      <c r="S642" s="266"/>
      <c r="T642" s="26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8" t="s">
        <v>183</v>
      </c>
      <c r="AU642" s="268" t="s">
        <v>84</v>
      </c>
      <c r="AV642" s="14" t="s">
        <v>84</v>
      </c>
      <c r="AW642" s="14" t="s">
        <v>32</v>
      </c>
      <c r="AX642" s="14" t="s">
        <v>74</v>
      </c>
      <c r="AY642" s="268" t="s">
        <v>139</v>
      </c>
    </row>
    <row r="643" s="15" customFormat="1">
      <c r="A643" s="15"/>
      <c r="B643" s="269"/>
      <c r="C643" s="270"/>
      <c r="D643" s="249" t="s">
        <v>183</v>
      </c>
      <c r="E643" s="271" t="s">
        <v>1</v>
      </c>
      <c r="F643" s="272" t="s">
        <v>189</v>
      </c>
      <c r="G643" s="270"/>
      <c r="H643" s="273">
        <v>23</v>
      </c>
      <c r="I643" s="274"/>
      <c r="J643" s="270"/>
      <c r="K643" s="270"/>
      <c r="L643" s="275"/>
      <c r="M643" s="276"/>
      <c r="N643" s="277"/>
      <c r="O643" s="277"/>
      <c r="P643" s="277"/>
      <c r="Q643" s="277"/>
      <c r="R643" s="277"/>
      <c r="S643" s="277"/>
      <c r="T643" s="278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79" t="s">
        <v>183</v>
      </c>
      <c r="AU643" s="279" t="s">
        <v>84</v>
      </c>
      <c r="AV643" s="15" t="s">
        <v>146</v>
      </c>
      <c r="AW643" s="15" t="s">
        <v>32</v>
      </c>
      <c r="AX643" s="15" t="s">
        <v>82</v>
      </c>
      <c r="AY643" s="279" t="s">
        <v>139</v>
      </c>
    </row>
    <row r="644" s="2" customFormat="1" ht="14.4" customHeight="1">
      <c r="A644" s="39"/>
      <c r="B644" s="40"/>
      <c r="C644" s="280" t="s">
        <v>810</v>
      </c>
      <c r="D644" s="280" t="s">
        <v>408</v>
      </c>
      <c r="E644" s="281" t="s">
        <v>811</v>
      </c>
      <c r="F644" s="282" t="s">
        <v>812</v>
      </c>
      <c r="G644" s="283" t="s">
        <v>799</v>
      </c>
      <c r="H644" s="284">
        <v>14.49</v>
      </c>
      <c r="I644" s="285"/>
      <c r="J644" s="286">
        <f>ROUND(I644*H644,1)</f>
        <v>0</v>
      </c>
      <c r="K644" s="287"/>
      <c r="L644" s="288"/>
      <c r="M644" s="289" t="s">
        <v>1</v>
      </c>
      <c r="N644" s="290" t="s">
        <v>39</v>
      </c>
      <c r="O644" s="92"/>
      <c r="P644" s="238">
        <f>O644*H644</f>
        <v>0</v>
      </c>
      <c r="Q644" s="238">
        <v>0</v>
      </c>
      <c r="R644" s="238">
        <f>Q644*H644</f>
        <v>0</v>
      </c>
      <c r="S644" s="238">
        <v>0</v>
      </c>
      <c r="T644" s="23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0" t="s">
        <v>276</v>
      </c>
      <c r="AT644" s="240" t="s">
        <v>408</v>
      </c>
      <c r="AU644" s="240" t="s">
        <v>84</v>
      </c>
      <c r="AY644" s="18" t="s">
        <v>139</v>
      </c>
      <c r="BE644" s="241">
        <f>IF(N644="základní",J644,0)</f>
        <v>0</v>
      </c>
      <c r="BF644" s="241">
        <f>IF(N644="snížená",J644,0)</f>
        <v>0</v>
      </c>
      <c r="BG644" s="241">
        <f>IF(N644="zákl. přenesená",J644,0)</f>
        <v>0</v>
      </c>
      <c r="BH644" s="241">
        <f>IF(N644="sníž. přenesená",J644,0)</f>
        <v>0</v>
      </c>
      <c r="BI644" s="241">
        <f>IF(N644="nulová",J644,0)</f>
        <v>0</v>
      </c>
      <c r="BJ644" s="18" t="s">
        <v>82</v>
      </c>
      <c r="BK644" s="241">
        <f>ROUND(I644*H644,1)</f>
        <v>0</v>
      </c>
      <c r="BL644" s="18" t="s">
        <v>217</v>
      </c>
      <c r="BM644" s="240" t="s">
        <v>813</v>
      </c>
    </row>
    <row r="645" s="2" customFormat="1" ht="24.15" customHeight="1">
      <c r="A645" s="39"/>
      <c r="B645" s="40"/>
      <c r="C645" s="228" t="s">
        <v>488</v>
      </c>
      <c r="D645" s="228" t="s">
        <v>142</v>
      </c>
      <c r="E645" s="229" t="s">
        <v>814</v>
      </c>
      <c r="F645" s="230" t="s">
        <v>815</v>
      </c>
      <c r="G645" s="231" t="s">
        <v>357</v>
      </c>
      <c r="H645" s="232">
        <v>25</v>
      </c>
      <c r="I645" s="233"/>
      <c r="J645" s="234">
        <f>ROUND(I645*H645,1)</f>
        <v>0</v>
      </c>
      <c r="K645" s="235"/>
      <c r="L645" s="45"/>
      <c r="M645" s="236" t="s">
        <v>1</v>
      </c>
      <c r="N645" s="237" t="s">
        <v>39</v>
      </c>
      <c r="O645" s="92"/>
      <c r="P645" s="238">
        <f>O645*H645</f>
        <v>0</v>
      </c>
      <c r="Q645" s="238">
        <v>0</v>
      </c>
      <c r="R645" s="238">
        <f>Q645*H645</f>
        <v>0</v>
      </c>
      <c r="S645" s="238">
        <v>0</v>
      </c>
      <c r="T645" s="23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40" t="s">
        <v>217</v>
      </c>
      <c r="AT645" s="240" t="s">
        <v>142</v>
      </c>
      <c r="AU645" s="240" t="s">
        <v>84</v>
      </c>
      <c r="AY645" s="18" t="s">
        <v>139</v>
      </c>
      <c r="BE645" s="241">
        <f>IF(N645="základní",J645,0)</f>
        <v>0</v>
      </c>
      <c r="BF645" s="241">
        <f>IF(N645="snížená",J645,0)</f>
        <v>0</v>
      </c>
      <c r="BG645" s="241">
        <f>IF(N645="zákl. přenesená",J645,0)</f>
        <v>0</v>
      </c>
      <c r="BH645" s="241">
        <f>IF(N645="sníž. přenesená",J645,0)</f>
        <v>0</v>
      </c>
      <c r="BI645" s="241">
        <f>IF(N645="nulová",J645,0)</f>
        <v>0</v>
      </c>
      <c r="BJ645" s="18" t="s">
        <v>82</v>
      </c>
      <c r="BK645" s="241">
        <f>ROUND(I645*H645,1)</f>
        <v>0</v>
      </c>
      <c r="BL645" s="18" t="s">
        <v>217</v>
      </c>
      <c r="BM645" s="240" t="s">
        <v>816</v>
      </c>
    </row>
    <row r="646" s="13" customFormat="1">
      <c r="A646" s="13"/>
      <c r="B646" s="247"/>
      <c r="C646" s="248"/>
      <c r="D646" s="249" t="s">
        <v>183</v>
      </c>
      <c r="E646" s="250" t="s">
        <v>1</v>
      </c>
      <c r="F646" s="251" t="s">
        <v>817</v>
      </c>
      <c r="G646" s="248"/>
      <c r="H646" s="250" t="s">
        <v>1</v>
      </c>
      <c r="I646" s="252"/>
      <c r="J646" s="248"/>
      <c r="K646" s="248"/>
      <c r="L646" s="253"/>
      <c r="M646" s="254"/>
      <c r="N646" s="255"/>
      <c r="O646" s="255"/>
      <c r="P646" s="255"/>
      <c r="Q646" s="255"/>
      <c r="R646" s="255"/>
      <c r="S646" s="255"/>
      <c r="T646" s="25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7" t="s">
        <v>183</v>
      </c>
      <c r="AU646" s="257" t="s">
        <v>84</v>
      </c>
      <c r="AV646" s="13" t="s">
        <v>82</v>
      </c>
      <c r="AW646" s="13" t="s">
        <v>32</v>
      </c>
      <c r="AX646" s="13" t="s">
        <v>74</v>
      </c>
      <c r="AY646" s="257" t="s">
        <v>139</v>
      </c>
    </row>
    <row r="647" s="13" customFormat="1">
      <c r="A647" s="13"/>
      <c r="B647" s="247"/>
      <c r="C647" s="248"/>
      <c r="D647" s="249" t="s">
        <v>183</v>
      </c>
      <c r="E647" s="250" t="s">
        <v>1</v>
      </c>
      <c r="F647" s="251" t="s">
        <v>818</v>
      </c>
      <c r="G647" s="248"/>
      <c r="H647" s="250" t="s">
        <v>1</v>
      </c>
      <c r="I647" s="252"/>
      <c r="J647" s="248"/>
      <c r="K647" s="248"/>
      <c r="L647" s="253"/>
      <c r="M647" s="254"/>
      <c r="N647" s="255"/>
      <c r="O647" s="255"/>
      <c r="P647" s="255"/>
      <c r="Q647" s="255"/>
      <c r="R647" s="255"/>
      <c r="S647" s="255"/>
      <c r="T647" s="256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7" t="s">
        <v>183</v>
      </c>
      <c r="AU647" s="257" t="s">
        <v>84</v>
      </c>
      <c r="AV647" s="13" t="s">
        <v>82</v>
      </c>
      <c r="AW647" s="13" t="s">
        <v>32</v>
      </c>
      <c r="AX647" s="13" t="s">
        <v>74</v>
      </c>
      <c r="AY647" s="257" t="s">
        <v>139</v>
      </c>
    </row>
    <row r="648" s="14" customFormat="1">
      <c r="A648" s="14"/>
      <c r="B648" s="258"/>
      <c r="C648" s="259"/>
      <c r="D648" s="249" t="s">
        <v>183</v>
      </c>
      <c r="E648" s="260" t="s">
        <v>1</v>
      </c>
      <c r="F648" s="261" t="s">
        <v>819</v>
      </c>
      <c r="G648" s="259"/>
      <c r="H648" s="262">
        <v>9</v>
      </c>
      <c r="I648" s="263"/>
      <c r="J648" s="259"/>
      <c r="K648" s="259"/>
      <c r="L648" s="264"/>
      <c r="M648" s="265"/>
      <c r="N648" s="266"/>
      <c r="O648" s="266"/>
      <c r="P648" s="266"/>
      <c r="Q648" s="266"/>
      <c r="R648" s="266"/>
      <c r="S648" s="266"/>
      <c r="T648" s="26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8" t="s">
        <v>183</v>
      </c>
      <c r="AU648" s="268" t="s">
        <v>84</v>
      </c>
      <c r="AV648" s="14" t="s">
        <v>84</v>
      </c>
      <c r="AW648" s="14" t="s">
        <v>32</v>
      </c>
      <c r="AX648" s="14" t="s">
        <v>74</v>
      </c>
      <c r="AY648" s="268" t="s">
        <v>139</v>
      </c>
    </row>
    <row r="649" s="13" customFormat="1">
      <c r="A649" s="13"/>
      <c r="B649" s="247"/>
      <c r="C649" s="248"/>
      <c r="D649" s="249" t="s">
        <v>183</v>
      </c>
      <c r="E649" s="250" t="s">
        <v>1</v>
      </c>
      <c r="F649" s="251" t="s">
        <v>820</v>
      </c>
      <c r="G649" s="248"/>
      <c r="H649" s="250" t="s">
        <v>1</v>
      </c>
      <c r="I649" s="252"/>
      <c r="J649" s="248"/>
      <c r="K649" s="248"/>
      <c r="L649" s="253"/>
      <c r="M649" s="254"/>
      <c r="N649" s="255"/>
      <c r="O649" s="255"/>
      <c r="P649" s="255"/>
      <c r="Q649" s="255"/>
      <c r="R649" s="255"/>
      <c r="S649" s="255"/>
      <c r="T649" s="256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7" t="s">
        <v>183</v>
      </c>
      <c r="AU649" s="257" t="s">
        <v>84</v>
      </c>
      <c r="AV649" s="13" t="s">
        <v>82</v>
      </c>
      <c r="AW649" s="13" t="s">
        <v>32</v>
      </c>
      <c r="AX649" s="13" t="s">
        <v>74</v>
      </c>
      <c r="AY649" s="257" t="s">
        <v>139</v>
      </c>
    </row>
    <row r="650" s="14" customFormat="1">
      <c r="A650" s="14"/>
      <c r="B650" s="258"/>
      <c r="C650" s="259"/>
      <c r="D650" s="249" t="s">
        <v>183</v>
      </c>
      <c r="E650" s="260" t="s">
        <v>1</v>
      </c>
      <c r="F650" s="261" t="s">
        <v>821</v>
      </c>
      <c r="G650" s="259"/>
      <c r="H650" s="262">
        <v>5</v>
      </c>
      <c r="I650" s="263"/>
      <c r="J650" s="259"/>
      <c r="K650" s="259"/>
      <c r="L650" s="264"/>
      <c r="M650" s="265"/>
      <c r="N650" s="266"/>
      <c r="O650" s="266"/>
      <c r="P650" s="266"/>
      <c r="Q650" s="266"/>
      <c r="R650" s="266"/>
      <c r="S650" s="266"/>
      <c r="T650" s="26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8" t="s">
        <v>183</v>
      </c>
      <c r="AU650" s="268" t="s">
        <v>84</v>
      </c>
      <c r="AV650" s="14" t="s">
        <v>84</v>
      </c>
      <c r="AW650" s="14" t="s">
        <v>32</v>
      </c>
      <c r="AX650" s="14" t="s">
        <v>74</v>
      </c>
      <c r="AY650" s="268" t="s">
        <v>139</v>
      </c>
    </row>
    <row r="651" s="13" customFormat="1">
      <c r="A651" s="13"/>
      <c r="B651" s="247"/>
      <c r="C651" s="248"/>
      <c r="D651" s="249" t="s">
        <v>183</v>
      </c>
      <c r="E651" s="250" t="s">
        <v>1</v>
      </c>
      <c r="F651" s="251" t="s">
        <v>822</v>
      </c>
      <c r="G651" s="248"/>
      <c r="H651" s="250" t="s">
        <v>1</v>
      </c>
      <c r="I651" s="252"/>
      <c r="J651" s="248"/>
      <c r="K651" s="248"/>
      <c r="L651" s="253"/>
      <c r="M651" s="254"/>
      <c r="N651" s="255"/>
      <c r="O651" s="255"/>
      <c r="P651" s="255"/>
      <c r="Q651" s="255"/>
      <c r="R651" s="255"/>
      <c r="S651" s="255"/>
      <c r="T651" s="256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7" t="s">
        <v>183</v>
      </c>
      <c r="AU651" s="257" t="s">
        <v>84</v>
      </c>
      <c r="AV651" s="13" t="s">
        <v>82</v>
      </c>
      <c r="AW651" s="13" t="s">
        <v>32</v>
      </c>
      <c r="AX651" s="13" t="s">
        <v>74</v>
      </c>
      <c r="AY651" s="257" t="s">
        <v>139</v>
      </c>
    </row>
    <row r="652" s="14" customFormat="1">
      <c r="A652" s="14"/>
      <c r="B652" s="258"/>
      <c r="C652" s="259"/>
      <c r="D652" s="249" t="s">
        <v>183</v>
      </c>
      <c r="E652" s="260" t="s">
        <v>1</v>
      </c>
      <c r="F652" s="261" t="s">
        <v>82</v>
      </c>
      <c r="G652" s="259"/>
      <c r="H652" s="262">
        <v>1</v>
      </c>
      <c r="I652" s="263"/>
      <c r="J652" s="259"/>
      <c r="K652" s="259"/>
      <c r="L652" s="264"/>
      <c r="M652" s="265"/>
      <c r="N652" s="266"/>
      <c r="O652" s="266"/>
      <c r="P652" s="266"/>
      <c r="Q652" s="266"/>
      <c r="R652" s="266"/>
      <c r="S652" s="266"/>
      <c r="T652" s="26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8" t="s">
        <v>183</v>
      </c>
      <c r="AU652" s="268" t="s">
        <v>84</v>
      </c>
      <c r="AV652" s="14" t="s">
        <v>84</v>
      </c>
      <c r="AW652" s="14" t="s">
        <v>32</v>
      </c>
      <c r="AX652" s="14" t="s">
        <v>74</v>
      </c>
      <c r="AY652" s="268" t="s">
        <v>139</v>
      </c>
    </row>
    <row r="653" s="13" customFormat="1">
      <c r="A653" s="13"/>
      <c r="B653" s="247"/>
      <c r="C653" s="248"/>
      <c r="D653" s="249" t="s">
        <v>183</v>
      </c>
      <c r="E653" s="250" t="s">
        <v>1</v>
      </c>
      <c r="F653" s="251" t="s">
        <v>823</v>
      </c>
      <c r="G653" s="248"/>
      <c r="H653" s="250" t="s">
        <v>1</v>
      </c>
      <c r="I653" s="252"/>
      <c r="J653" s="248"/>
      <c r="K653" s="248"/>
      <c r="L653" s="253"/>
      <c r="M653" s="254"/>
      <c r="N653" s="255"/>
      <c r="O653" s="255"/>
      <c r="P653" s="255"/>
      <c r="Q653" s="255"/>
      <c r="R653" s="255"/>
      <c r="S653" s="255"/>
      <c r="T653" s="256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7" t="s">
        <v>183</v>
      </c>
      <c r="AU653" s="257" t="s">
        <v>84</v>
      </c>
      <c r="AV653" s="13" t="s">
        <v>82</v>
      </c>
      <c r="AW653" s="13" t="s">
        <v>32</v>
      </c>
      <c r="AX653" s="13" t="s">
        <v>74</v>
      </c>
      <c r="AY653" s="257" t="s">
        <v>139</v>
      </c>
    </row>
    <row r="654" s="14" customFormat="1">
      <c r="A654" s="14"/>
      <c r="B654" s="258"/>
      <c r="C654" s="259"/>
      <c r="D654" s="249" t="s">
        <v>183</v>
      </c>
      <c r="E654" s="260" t="s">
        <v>1</v>
      </c>
      <c r="F654" s="261" t="s">
        <v>824</v>
      </c>
      <c r="G654" s="259"/>
      <c r="H654" s="262">
        <v>10</v>
      </c>
      <c r="I654" s="263"/>
      <c r="J654" s="259"/>
      <c r="K654" s="259"/>
      <c r="L654" s="264"/>
      <c r="M654" s="265"/>
      <c r="N654" s="266"/>
      <c r="O654" s="266"/>
      <c r="P654" s="266"/>
      <c r="Q654" s="266"/>
      <c r="R654" s="266"/>
      <c r="S654" s="266"/>
      <c r="T654" s="26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8" t="s">
        <v>183</v>
      </c>
      <c r="AU654" s="268" t="s">
        <v>84</v>
      </c>
      <c r="AV654" s="14" t="s">
        <v>84</v>
      </c>
      <c r="AW654" s="14" t="s">
        <v>32</v>
      </c>
      <c r="AX654" s="14" t="s">
        <v>74</v>
      </c>
      <c r="AY654" s="268" t="s">
        <v>139</v>
      </c>
    </row>
    <row r="655" s="15" customFormat="1">
      <c r="A655" s="15"/>
      <c r="B655" s="269"/>
      <c r="C655" s="270"/>
      <c r="D655" s="249" t="s">
        <v>183</v>
      </c>
      <c r="E655" s="271" t="s">
        <v>1</v>
      </c>
      <c r="F655" s="272" t="s">
        <v>189</v>
      </c>
      <c r="G655" s="270"/>
      <c r="H655" s="273">
        <v>25</v>
      </c>
      <c r="I655" s="274"/>
      <c r="J655" s="270"/>
      <c r="K655" s="270"/>
      <c r="L655" s="275"/>
      <c r="M655" s="276"/>
      <c r="N655" s="277"/>
      <c r="O655" s="277"/>
      <c r="P655" s="277"/>
      <c r="Q655" s="277"/>
      <c r="R655" s="277"/>
      <c r="S655" s="277"/>
      <c r="T655" s="278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79" t="s">
        <v>183</v>
      </c>
      <c r="AU655" s="279" t="s">
        <v>84</v>
      </c>
      <c r="AV655" s="15" t="s">
        <v>146</v>
      </c>
      <c r="AW655" s="15" t="s">
        <v>32</v>
      </c>
      <c r="AX655" s="15" t="s">
        <v>82</v>
      </c>
      <c r="AY655" s="279" t="s">
        <v>139</v>
      </c>
    </row>
    <row r="656" s="2" customFormat="1" ht="24.15" customHeight="1">
      <c r="A656" s="39"/>
      <c r="B656" s="40"/>
      <c r="C656" s="280" t="s">
        <v>825</v>
      </c>
      <c r="D656" s="280" t="s">
        <v>408</v>
      </c>
      <c r="E656" s="281" t="s">
        <v>826</v>
      </c>
      <c r="F656" s="282" t="s">
        <v>827</v>
      </c>
      <c r="G656" s="283" t="s">
        <v>357</v>
      </c>
      <c r="H656" s="284">
        <v>25</v>
      </c>
      <c r="I656" s="285"/>
      <c r="J656" s="286">
        <f>ROUND(I656*H656,1)</f>
        <v>0</v>
      </c>
      <c r="K656" s="287"/>
      <c r="L656" s="288"/>
      <c r="M656" s="289" t="s">
        <v>1</v>
      </c>
      <c r="N656" s="290" t="s">
        <v>39</v>
      </c>
      <c r="O656" s="92"/>
      <c r="P656" s="238">
        <f>O656*H656</f>
        <v>0</v>
      </c>
      <c r="Q656" s="238">
        <v>0</v>
      </c>
      <c r="R656" s="238">
        <f>Q656*H656</f>
        <v>0</v>
      </c>
      <c r="S656" s="238">
        <v>0</v>
      </c>
      <c r="T656" s="239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0" t="s">
        <v>276</v>
      </c>
      <c r="AT656" s="240" t="s">
        <v>408</v>
      </c>
      <c r="AU656" s="240" t="s">
        <v>84</v>
      </c>
      <c r="AY656" s="18" t="s">
        <v>139</v>
      </c>
      <c r="BE656" s="241">
        <f>IF(N656="základní",J656,0)</f>
        <v>0</v>
      </c>
      <c r="BF656" s="241">
        <f>IF(N656="snížená",J656,0)</f>
        <v>0</v>
      </c>
      <c r="BG656" s="241">
        <f>IF(N656="zákl. přenesená",J656,0)</f>
        <v>0</v>
      </c>
      <c r="BH656" s="241">
        <f>IF(N656="sníž. přenesená",J656,0)</f>
        <v>0</v>
      </c>
      <c r="BI656" s="241">
        <f>IF(N656="nulová",J656,0)</f>
        <v>0</v>
      </c>
      <c r="BJ656" s="18" t="s">
        <v>82</v>
      </c>
      <c r="BK656" s="241">
        <f>ROUND(I656*H656,1)</f>
        <v>0</v>
      </c>
      <c r="BL656" s="18" t="s">
        <v>217</v>
      </c>
      <c r="BM656" s="240" t="s">
        <v>828</v>
      </c>
    </row>
    <row r="657" s="12" customFormat="1" ht="22.8" customHeight="1">
      <c r="A657" s="12"/>
      <c r="B657" s="212"/>
      <c r="C657" s="213"/>
      <c r="D657" s="214" t="s">
        <v>73</v>
      </c>
      <c r="E657" s="226" t="s">
        <v>829</v>
      </c>
      <c r="F657" s="226" t="s">
        <v>830</v>
      </c>
      <c r="G657" s="213"/>
      <c r="H657" s="213"/>
      <c r="I657" s="216"/>
      <c r="J657" s="227">
        <f>BK657</f>
        <v>0</v>
      </c>
      <c r="K657" s="213"/>
      <c r="L657" s="218"/>
      <c r="M657" s="219"/>
      <c r="N657" s="220"/>
      <c r="O657" s="220"/>
      <c r="P657" s="221">
        <f>SUM(P658:P750)</f>
        <v>0</v>
      </c>
      <c r="Q657" s="220"/>
      <c r="R657" s="221">
        <f>SUM(R658:R750)</f>
        <v>0</v>
      </c>
      <c r="S657" s="220"/>
      <c r="T657" s="222">
        <f>SUM(T658:T750)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23" t="s">
        <v>84</v>
      </c>
      <c r="AT657" s="224" t="s">
        <v>73</v>
      </c>
      <c r="AU657" s="224" t="s">
        <v>82</v>
      </c>
      <c r="AY657" s="223" t="s">
        <v>139</v>
      </c>
      <c r="BK657" s="225">
        <f>SUM(BK658:BK750)</f>
        <v>0</v>
      </c>
    </row>
    <row r="658" s="2" customFormat="1" ht="24.15" customHeight="1">
      <c r="A658" s="39"/>
      <c r="B658" s="40"/>
      <c r="C658" s="228" t="s">
        <v>504</v>
      </c>
      <c r="D658" s="228" t="s">
        <v>142</v>
      </c>
      <c r="E658" s="229" t="s">
        <v>831</v>
      </c>
      <c r="F658" s="230" t="s">
        <v>832</v>
      </c>
      <c r="G658" s="231" t="s">
        <v>181</v>
      </c>
      <c r="H658" s="232">
        <v>12.182</v>
      </c>
      <c r="I658" s="233"/>
      <c r="J658" s="234">
        <f>ROUND(I658*H658,1)</f>
        <v>0</v>
      </c>
      <c r="K658" s="235"/>
      <c r="L658" s="45"/>
      <c r="M658" s="236" t="s">
        <v>1</v>
      </c>
      <c r="N658" s="237" t="s">
        <v>39</v>
      </c>
      <c r="O658" s="92"/>
      <c r="P658" s="238">
        <f>O658*H658</f>
        <v>0</v>
      </c>
      <c r="Q658" s="238">
        <v>0</v>
      </c>
      <c r="R658" s="238">
        <f>Q658*H658</f>
        <v>0</v>
      </c>
      <c r="S658" s="238">
        <v>0</v>
      </c>
      <c r="T658" s="239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0" t="s">
        <v>217</v>
      </c>
      <c r="AT658" s="240" t="s">
        <v>142</v>
      </c>
      <c r="AU658" s="240" t="s">
        <v>84</v>
      </c>
      <c r="AY658" s="18" t="s">
        <v>139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8" t="s">
        <v>82</v>
      </c>
      <c r="BK658" s="241">
        <f>ROUND(I658*H658,1)</f>
        <v>0</v>
      </c>
      <c r="BL658" s="18" t="s">
        <v>217</v>
      </c>
      <c r="BM658" s="240" t="s">
        <v>833</v>
      </c>
    </row>
    <row r="659" s="13" customFormat="1">
      <c r="A659" s="13"/>
      <c r="B659" s="247"/>
      <c r="C659" s="248"/>
      <c r="D659" s="249" t="s">
        <v>183</v>
      </c>
      <c r="E659" s="250" t="s">
        <v>1</v>
      </c>
      <c r="F659" s="251" t="s">
        <v>834</v>
      </c>
      <c r="G659" s="248"/>
      <c r="H659" s="250" t="s">
        <v>1</v>
      </c>
      <c r="I659" s="252"/>
      <c r="J659" s="248"/>
      <c r="K659" s="248"/>
      <c r="L659" s="253"/>
      <c r="M659" s="254"/>
      <c r="N659" s="255"/>
      <c r="O659" s="255"/>
      <c r="P659" s="255"/>
      <c r="Q659" s="255"/>
      <c r="R659" s="255"/>
      <c r="S659" s="255"/>
      <c r="T659" s="25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7" t="s">
        <v>183</v>
      </c>
      <c r="AU659" s="257" t="s">
        <v>84</v>
      </c>
      <c r="AV659" s="13" t="s">
        <v>82</v>
      </c>
      <c r="AW659" s="13" t="s">
        <v>32</v>
      </c>
      <c r="AX659" s="13" t="s">
        <v>74</v>
      </c>
      <c r="AY659" s="257" t="s">
        <v>139</v>
      </c>
    </row>
    <row r="660" s="14" customFormat="1">
      <c r="A660" s="14"/>
      <c r="B660" s="258"/>
      <c r="C660" s="259"/>
      <c r="D660" s="249" t="s">
        <v>183</v>
      </c>
      <c r="E660" s="260" t="s">
        <v>1</v>
      </c>
      <c r="F660" s="261" t="s">
        <v>835</v>
      </c>
      <c r="G660" s="259"/>
      <c r="H660" s="262">
        <v>10.013999999999999</v>
      </c>
      <c r="I660" s="263"/>
      <c r="J660" s="259"/>
      <c r="K660" s="259"/>
      <c r="L660" s="264"/>
      <c r="M660" s="265"/>
      <c r="N660" s="266"/>
      <c r="O660" s="266"/>
      <c r="P660" s="266"/>
      <c r="Q660" s="266"/>
      <c r="R660" s="266"/>
      <c r="S660" s="266"/>
      <c r="T660" s="26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8" t="s">
        <v>183</v>
      </c>
      <c r="AU660" s="268" t="s">
        <v>84</v>
      </c>
      <c r="AV660" s="14" t="s">
        <v>84</v>
      </c>
      <c r="AW660" s="14" t="s">
        <v>32</v>
      </c>
      <c r="AX660" s="14" t="s">
        <v>74</v>
      </c>
      <c r="AY660" s="268" t="s">
        <v>139</v>
      </c>
    </row>
    <row r="661" s="13" customFormat="1">
      <c r="A661" s="13"/>
      <c r="B661" s="247"/>
      <c r="C661" s="248"/>
      <c r="D661" s="249" t="s">
        <v>183</v>
      </c>
      <c r="E661" s="250" t="s">
        <v>1</v>
      </c>
      <c r="F661" s="251" t="s">
        <v>234</v>
      </c>
      <c r="G661" s="248"/>
      <c r="H661" s="250" t="s">
        <v>1</v>
      </c>
      <c r="I661" s="252"/>
      <c r="J661" s="248"/>
      <c r="K661" s="248"/>
      <c r="L661" s="253"/>
      <c r="M661" s="254"/>
      <c r="N661" s="255"/>
      <c r="O661" s="255"/>
      <c r="P661" s="255"/>
      <c r="Q661" s="255"/>
      <c r="R661" s="255"/>
      <c r="S661" s="255"/>
      <c r="T661" s="256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7" t="s">
        <v>183</v>
      </c>
      <c r="AU661" s="257" t="s">
        <v>84</v>
      </c>
      <c r="AV661" s="13" t="s">
        <v>82</v>
      </c>
      <c r="AW661" s="13" t="s">
        <v>32</v>
      </c>
      <c r="AX661" s="13" t="s">
        <v>74</v>
      </c>
      <c r="AY661" s="257" t="s">
        <v>139</v>
      </c>
    </row>
    <row r="662" s="14" customFormat="1">
      <c r="A662" s="14"/>
      <c r="B662" s="258"/>
      <c r="C662" s="259"/>
      <c r="D662" s="249" t="s">
        <v>183</v>
      </c>
      <c r="E662" s="260" t="s">
        <v>1</v>
      </c>
      <c r="F662" s="261" t="s">
        <v>836</v>
      </c>
      <c r="G662" s="259"/>
      <c r="H662" s="262">
        <v>2.1680000000000001</v>
      </c>
      <c r="I662" s="263"/>
      <c r="J662" s="259"/>
      <c r="K662" s="259"/>
      <c r="L662" s="264"/>
      <c r="M662" s="265"/>
      <c r="N662" s="266"/>
      <c r="O662" s="266"/>
      <c r="P662" s="266"/>
      <c r="Q662" s="266"/>
      <c r="R662" s="266"/>
      <c r="S662" s="266"/>
      <c r="T662" s="26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8" t="s">
        <v>183</v>
      </c>
      <c r="AU662" s="268" t="s">
        <v>84</v>
      </c>
      <c r="AV662" s="14" t="s">
        <v>84</v>
      </c>
      <c r="AW662" s="14" t="s">
        <v>32</v>
      </c>
      <c r="AX662" s="14" t="s">
        <v>74</v>
      </c>
      <c r="AY662" s="268" t="s">
        <v>139</v>
      </c>
    </row>
    <row r="663" s="15" customFormat="1">
      <c r="A663" s="15"/>
      <c r="B663" s="269"/>
      <c r="C663" s="270"/>
      <c r="D663" s="249" t="s">
        <v>183</v>
      </c>
      <c r="E663" s="271" t="s">
        <v>1</v>
      </c>
      <c r="F663" s="272" t="s">
        <v>189</v>
      </c>
      <c r="G663" s="270"/>
      <c r="H663" s="273">
        <v>12.182</v>
      </c>
      <c r="I663" s="274"/>
      <c r="J663" s="270"/>
      <c r="K663" s="270"/>
      <c r="L663" s="275"/>
      <c r="M663" s="276"/>
      <c r="N663" s="277"/>
      <c r="O663" s="277"/>
      <c r="P663" s="277"/>
      <c r="Q663" s="277"/>
      <c r="R663" s="277"/>
      <c r="S663" s="277"/>
      <c r="T663" s="278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79" t="s">
        <v>183</v>
      </c>
      <c r="AU663" s="279" t="s">
        <v>84</v>
      </c>
      <c r="AV663" s="15" t="s">
        <v>146</v>
      </c>
      <c r="AW663" s="15" t="s">
        <v>32</v>
      </c>
      <c r="AX663" s="15" t="s">
        <v>82</v>
      </c>
      <c r="AY663" s="279" t="s">
        <v>139</v>
      </c>
    </row>
    <row r="664" s="2" customFormat="1" ht="24.15" customHeight="1">
      <c r="A664" s="39"/>
      <c r="B664" s="40"/>
      <c r="C664" s="228" t="s">
        <v>837</v>
      </c>
      <c r="D664" s="228" t="s">
        <v>142</v>
      </c>
      <c r="E664" s="229" t="s">
        <v>838</v>
      </c>
      <c r="F664" s="230" t="s">
        <v>839</v>
      </c>
      <c r="G664" s="231" t="s">
        <v>324</v>
      </c>
      <c r="H664" s="232">
        <v>445.07999999999998</v>
      </c>
      <c r="I664" s="233"/>
      <c r="J664" s="234">
        <f>ROUND(I664*H664,1)</f>
        <v>0</v>
      </c>
      <c r="K664" s="235"/>
      <c r="L664" s="45"/>
      <c r="M664" s="236" t="s">
        <v>1</v>
      </c>
      <c r="N664" s="237" t="s">
        <v>39</v>
      </c>
      <c r="O664" s="92"/>
      <c r="P664" s="238">
        <f>O664*H664</f>
        <v>0</v>
      </c>
      <c r="Q664" s="238">
        <v>0</v>
      </c>
      <c r="R664" s="238">
        <f>Q664*H664</f>
        <v>0</v>
      </c>
      <c r="S664" s="238">
        <v>0</v>
      </c>
      <c r="T664" s="239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0" t="s">
        <v>217</v>
      </c>
      <c r="AT664" s="240" t="s">
        <v>142</v>
      </c>
      <c r="AU664" s="240" t="s">
        <v>84</v>
      </c>
      <c r="AY664" s="18" t="s">
        <v>139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8" t="s">
        <v>82</v>
      </c>
      <c r="BK664" s="241">
        <f>ROUND(I664*H664,1)</f>
        <v>0</v>
      </c>
      <c r="BL664" s="18" t="s">
        <v>217</v>
      </c>
      <c r="BM664" s="240" t="s">
        <v>840</v>
      </c>
    </row>
    <row r="665" s="13" customFormat="1">
      <c r="A665" s="13"/>
      <c r="B665" s="247"/>
      <c r="C665" s="248"/>
      <c r="D665" s="249" t="s">
        <v>183</v>
      </c>
      <c r="E665" s="250" t="s">
        <v>1</v>
      </c>
      <c r="F665" s="251" t="s">
        <v>841</v>
      </c>
      <c r="G665" s="248"/>
      <c r="H665" s="250" t="s">
        <v>1</v>
      </c>
      <c r="I665" s="252"/>
      <c r="J665" s="248"/>
      <c r="K665" s="248"/>
      <c r="L665" s="253"/>
      <c r="M665" s="254"/>
      <c r="N665" s="255"/>
      <c r="O665" s="255"/>
      <c r="P665" s="255"/>
      <c r="Q665" s="255"/>
      <c r="R665" s="255"/>
      <c r="S665" s="255"/>
      <c r="T665" s="256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7" t="s">
        <v>183</v>
      </c>
      <c r="AU665" s="257" t="s">
        <v>84</v>
      </c>
      <c r="AV665" s="13" t="s">
        <v>82</v>
      </c>
      <c r="AW665" s="13" t="s">
        <v>32</v>
      </c>
      <c r="AX665" s="13" t="s">
        <v>74</v>
      </c>
      <c r="AY665" s="257" t="s">
        <v>139</v>
      </c>
    </row>
    <row r="666" s="13" customFormat="1">
      <c r="A666" s="13"/>
      <c r="B666" s="247"/>
      <c r="C666" s="248"/>
      <c r="D666" s="249" t="s">
        <v>183</v>
      </c>
      <c r="E666" s="250" t="s">
        <v>1</v>
      </c>
      <c r="F666" s="251" t="s">
        <v>842</v>
      </c>
      <c r="G666" s="248"/>
      <c r="H666" s="250" t="s">
        <v>1</v>
      </c>
      <c r="I666" s="252"/>
      <c r="J666" s="248"/>
      <c r="K666" s="248"/>
      <c r="L666" s="253"/>
      <c r="M666" s="254"/>
      <c r="N666" s="255"/>
      <c r="O666" s="255"/>
      <c r="P666" s="255"/>
      <c r="Q666" s="255"/>
      <c r="R666" s="255"/>
      <c r="S666" s="255"/>
      <c r="T666" s="256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7" t="s">
        <v>183</v>
      </c>
      <c r="AU666" s="257" t="s">
        <v>84</v>
      </c>
      <c r="AV666" s="13" t="s">
        <v>82</v>
      </c>
      <c r="AW666" s="13" t="s">
        <v>32</v>
      </c>
      <c r="AX666" s="13" t="s">
        <v>74</v>
      </c>
      <c r="AY666" s="257" t="s">
        <v>139</v>
      </c>
    </row>
    <row r="667" s="14" customFormat="1">
      <c r="A667" s="14"/>
      <c r="B667" s="258"/>
      <c r="C667" s="259"/>
      <c r="D667" s="249" t="s">
        <v>183</v>
      </c>
      <c r="E667" s="260" t="s">
        <v>1</v>
      </c>
      <c r="F667" s="261" t="s">
        <v>843</v>
      </c>
      <c r="G667" s="259"/>
      <c r="H667" s="262">
        <v>25.699999999999999</v>
      </c>
      <c r="I667" s="263"/>
      <c r="J667" s="259"/>
      <c r="K667" s="259"/>
      <c r="L667" s="264"/>
      <c r="M667" s="265"/>
      <c r="N667" s="266"/>
      <c r="O667" s="266"/>
      <c r="P667" s="266"/>
      <c r="Q667" s="266"/>
      <c r="R667" s="266"/>
      <c r="S667" s="266"/>
      <c r="T667" s="26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8" t="s">
        <v>183</v>
      </c>
      <c r="AU667" s="268" t="s">
        <v>84</v>
      </c>
      <c r="AV667" s="14" t="s">
        <v>84</v>
      </c>
      <c r="AW667" s="14" t="s">
        <v>32</v>
      </c>
      <c r="AX667" s="14" t="s">
        <v>74</v>
      </c>
      <c r="AY667" s="268" t="s">
        <v>139</v>
      </c>
    </row>
    <row r="668" s="13" customFormat="1">
      <c r="A668" s="13"/>
      <c r="B668" s="247"/>
      <c r="C668" s="248"/>
      <c r="D668" s="249" t="s">
        <v>183</v>
      </c>
      <c r="E668" s="250" t="s">
        <v>1</v>
      </c>
      <c r="F668" s="251" t="s">
        <v>844</v>
      </c>
      <c r="G668" s="248"/>
      <c r="H668" s="250" t="s">
        <v>1</v>
      </c>
      <c r="I668" s="252"/>
      <c r="J668" s="248"/>
      <c r="K668" s="248"/>
      <c r="L668" s="253"/>
      <c r="M668" s="254"/>
      <c r="N668" s="255"/>
      <c r="O668" s="255"/>
      <c r="P668" s="255"/>
      <c r="Q668" s="255"/>
      <c r="R668" s="255"/>
      <c r="S668" s="255"/>
      <c r="T668" s="25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7" t="s">
        <v>183</v>
      </c>
      <c r="AU668" s="257" t="s">
        <v>84</v>
      </c>
      <c r="AV668" s="13" t="s">
        <v>82</v>
      </c>
      <c r="AW668" s="13" t="s">
        <v>32</v>
      </c>
      <c r="AX668" s="13" t="s">
        <v>74</v>
      </c>
      <c r="AY668" s="257" t="s">
        <v>139</v>
      </c>
    </row>
    <row r="669" s="14" customFormat="1">
      <c r="A669" s="14"/>
      <c r="B669" s="258"/>
      <c r="C669" s="259"/>
      <c r="D669" s="249" t="s">
        <v>183</v>
      </c>
      <c r="E669" s="260" t="s">
        <v>1</v>
      </c>
      <c r="F669" s="261" t="s">
        <v>845</v>
      </c>
      <c r="G669" s="259"/>
      <c r="H669" s="262">
        <v>25.399999999999999</v>
      </c>
      <c r="I669" s="263"/>
      <c r="J669" s="259"/>
      <c r="K669" s="259"/>
      <c r="L669" s="264"/>
      <c r="M669" s="265"/>
      <c r="N669" s="266"/>
      <c r="O669" s="266"/>
      <c r="P669" s="266"/>
      <c r="Q669" s="266"/>
      <c r="R669" s="266"/>
      <c r="S669" s="266"/>
      <c r="T669" s="26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8" t="s">
        <v>183</v>
      </c>
      <c r="AU669" s="268" t="s">
        <v>84</v>
      </c>
      <c r="AV669" s="14" t="s">
        <v>84</v>
      </c>
      <c r="AW669" s="14" t="s">
        <v>32</v>
      </c>
      <c r="AX669" s="14" t="s">
        <v>74</v>
      </c>
      <c r="AY669" s="268" t="s">
        <v>139</v>
      </c>
    </row>
    <row r="670" s="13" customFormat="1">
      <c r="A670" s="13"/>
      <c r="B670" s="247"/>
      <c r="C670" s="248"/>
      <c r="D670" s="249" t="s">
        <v>183</v>
      </c>
      <c r="E670" s="250" t="s">
        <v>1</v>
      </c>
      <c r="F670" s="251" t="s">
        <v>846</v>
      </c>
      <c r="G670" s="248"/>
      <c r="H670" s="250" t="s">
        <v>1</v>
      </c>
      <c r="I670" s="252"/>
      <c r="J670" s="248"/>
      <c r="K670" s="248"/>
      <c r="L670" s="253"/>
      <c r="M670" s="254"/>
      <c r="N670" s="255"/>
      <c r="O670" s="255"/>
      <c r="P670" s="255"/>
      <c r="Q670" s="255"/>
      <c r="R670" s="255"/>
      <c r="S670" s="255"/>
      <c r="T670" s="256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7" t="s">
        <v>183</v>
      </c>
      <c r="AU670" s="257" t="s">
        <v>84</v>
      </c>
      <c r="AV670" s="13" t="s">
        <v>82</v>
      </c>
      <c r="AW670" s="13" t="s">
        <v>32</v>
      </c>
      <c r="AX670" s="13" t="s">
        <v>74</v>
      </c>
      <c r="AY670" s="257" t="s">
        <v>139</v>
      </c>
    </row>
    <row r="671" s="14" customFormat="1">
      <c r="A671" s="14"/>
      <c r="B671" s="258"/>
      <c r="C671" s="259"/>
      <c r="D671" s="249" t="s">
        <v>183</v>
      </c>
      <c r="E671" s="260" t="s">
        <v>1</v>
      </c>
      <c r="F671" s="261" t="s">
        <v>847</v>
      </c>
      <c r="G671" s="259"/>
      <c r="H671" s="262">
        <v>157.12000000000001</v>
      </c>
      <c r="I671" s="263"/>
      <c r="J671" s="259"/>
      <c r="K671" s="259"/>
      <c r="L671" s="264"/>
      <c r="M671" s="265"/>
      <c r="N671" s="266"/>
      <c r="O671" s="266"/>
      <c r="P671" s="266"/>
      <c r="Q671" s="266"/>
      <c r="R671" s="266"/>
      <c r="S671" s="266"/>
      <c r="T671" s="26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8" t="s">
        <v>183</v>
      </c>
      <c r="AU671" s="268" t="s">
        <v>84</v>
      </c>
      <c r="AV671" s="14" t="s">
        <v>84</v>
      </c>
      <c r="AW671" s="14" t="s">
        <v>32</v>
      </c>
      <c r="AX671" s="14" t="s">
        <v>74</v>
      </c>
      <c r="AY671" s="268" t="s">
        <v>139</v>
      </c>
    </row>
    <row r="672" s="13" customFormat="1">
      <c r="A672" s="13"/>
      <c r="B672" s="247"/>
      <c r="C672" s="248"/>
      <c r="D672" s="249" t="s">
        <v>183</v>
      </c>
      <c r="E672" s="250" t="s">
        <v>1</v>
      </c>
      <c r="F672" s="251" t="s">
        <v>848</v>
      </c>
      <c r="G672" s="248"/>
      <c r="H672" s="250" t="s">
        <v>1</v>
      </c>
      <c r="I672" s="252"/>
      <c r="J672" s="248"/>
      <c r="K672" s="248"/>
      <c r="L672" s="253"/>
      <c r="M672" s="254"/>
      <c r="N672" s="255"/>
      <c r="O672" s="255"/>
      <c r="P672" s="255"/>
      <c r="Q672" s="255"/>
      <c r="R672" s="255"/>
      <c r="S672" s="255"/>
      <c r="T672" s="25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7" t="s">
        <v>183</v>
      </c>
      <c r="AU672" s="257" t="s">
        <v>84</v>
      </c>
      <c r="AV672" s="13" t="s">
        <v>82</v>
      </c>
      <c r="AW672" s="13" t="s">
        <v>32</v>
      </c>
      <c r="AX672" s="13" t="s">
        <v>74</v>
      </c>
      <c r="AY672" s="257" t="s">
        <v>139</v>
      </c>
    </row>
    <row r="673" s="14" customFormat="1">
      <c r="A673" s="14"/>
      <c r="B673" s="258"/>
      <c r="C673" s="259"/>
      <c r="D673" s="249" t="s">
        <v>183</v>
      </c>
      <c r="E673" s="260" t="s">
        <v>1</v>
      </c>
      <c r="F673" s="261" t="s">
        <v>849</v>
      </c>
      <c r="G673" s="259"/>
      <c r="H673" s="262">
        <v>159.96000000000001</v>
      </c>
      <c r="I673" s="263"/>
      <c r="J673" s="259"/>
      <c r="K673" s="259"/>
      <c r="L673" s="264"/>
      <c r="M673" s="265"/>
      <c r="N673" s="266"/>
      <c r="O673" s="266"/>
      <c r="P673" s="266"/>
      <c r="Q673" s="266"/>
      <c r="R673" s="266"/>
      <c r="S673" s="266"/>
      <c r="T673" s="26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8" t="s">
        <v>183</v>
      </c>
      <c r="AU673" s="268" t="s">
        <v>84</v>
      </c>
      <c r="AV673" s="14" t="s">
        <v>84</v>
      </c>
      <c r="AW673" s="14" t="s">
        <v>32</v>
      </c>
      <c r="AX673" s="14" t="s">
        <v>74</v>
      </c>
      <c r="AY673" s="268" t="s">
        <v>139</v>
      </c>
    </row>
    <row r="674" s="13" customFormat="1">
      <c r="A674" s="13"/>
      <c r="B674" s="247"/>
      <c r="C674" s="248"/>
      <c r="D674" s="249" t="s">
        <v>183</v>
      </c>
      <c r="E674" s="250" t="s">
        <v>1</v>
      </c>
      <c r="F674" s="251" t="s">
        <v>850</v>
      </c>
      <c r="G674" s="248"/>
      <c r="H674" s="250" t="s">
        <v>1</v>
      </c>
      <c r="I674" s="252"/>
      <c r="J674" s="248"/>
      <c r="K674" s="248"/>
      <c r="L674" s="253"/>
      <c r="M674" s="254"/>
      <c r="N674" s="255"/>
      <c r="O674" s="255"/>
      <c r="P674" s="255"/>
      <c r="Q674" s="255"/>
      <c r="R674" s="255"/>
      <c r="S674" s="255"/>
      <c r="T674" s="25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7" t="s">
        <v>183</v>
      </c>
      <c r="AU674" s="257" t="s">
        <v>84</v>
      </c>
      <c r="AV674" s="13" t="s">
        <v>82</v>
      </c>
      <c r="AW674" s="13" t="s">
        <v>32</v>
      </c>
      <c r="AX674" s="13" t="s">
        <v>74</v>
      </c>
      <c r="AY674" s="257" t="s">
        <v>139</v>
      </c>
    </row>
    <row r="675" s="14" customFormat="1">
      <c r="A675" s="14"/>
      <c r="B675" s="258"/>
      <c r="C675" s="259"/>
      <c r="D675" s="249" t="s">
        <v>183</v>
      </c>
      <c r="E675" s="260" t="s">
        <v>1</v>
      </c>
      <c r="F675" s="261" t="s">
        <v>851</v>
      </c>
      <c r="G675" s="259"/>
      <c r="H675" s="262">
        <v>74.099999999999994</v>
      </c>
      <c r="I675" s="263"/>
      <c r="J675" s="259"/>
      <c r="K675" s="259"/>
      <c r="L675" s="264"/>
      <c r="M675" s="265"/>
      <c r="N675" s="266"/>
      <c r="O675" s="266"/>
      <c r="P675" s="266"/>
      <c r="Q675" s="266"/>
      <c r="R675" s="266"/>
      <c r="S675" s="266"/>
      <c r="T675" s="26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8" t="s">
        <v>183</v>
      </c>
      <c r="AU675" s="268" t="s">
        <v>84</v>
      </c>
      <c r="AV675" s="14" t="s">
        <v>84</v>
      </c>
      <c r="AW675" s="14" t="s">
        <v>32</v>
      </c>
      <c r="AX675" s="14" t="s">
        <v>74</v>
      </c>
      <c r="AY675" s="268" t="s">
        <v>139</v>
      </c>
    </row>
    <row r="676" s="13" customFormat="1">
      <c r="A676" s="13"/>
      <c r="B676" s="247"/>
      <c r="C676" s="248"/>
      <c r="D676" s="249" t="s">
        <v>183</v>
      </c>
      <c r="E676" s="250" t="s">
        <v>1</v>
      </c>
      <c r="F676" s="251" t="s">
        <v>852</v>
      </c>
      <c r="G676" s="248"/>
      <c r="H676" s="250" t="s">
        <v>1</v>
      </c>
      <c r="I676" s="252"/>
      <c r="J676" s="248"/>
      <c r="K676" s="248"/>
      <c r="L676" s="253"/>
      <c r="M676" s="254"/>
      <c r="N676" s="255"/>
      <c r="O676" s="255"/>
      <c r="P676" s="255"/>
      <c r="Q676" s="255"/>
      <c r="R676" s="255"/>
      <c r="S676" s="255"/>
      <c r="T676" s="25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7" t="s">
        <v>183</v>
      </c>
      <c r="AU676" s="257" t="s">
        <v>84</v>
      </c>
      <c r="AV676" s="13" t="s">
        <v>82</v>
      </c>
      <c r="AW676" s="13" t="s">
        <v>32</v>
      </c>
      <c r="AX676" s="13" t="s">
        <v>74</v>
      </c>
      <c r="AY676" s="257" t="s">
        <v>139</v>
      </c>
    </row>
    <row r="677" s="14" customFormat="1">
      <c r="A677" s="14"/>
      <c r="B677" s="258"/>
      <c r="C677" s="259"/>
      <c r="D677" s="249" t="s">
        <v>183</v>
      </c>
      <c r="E677" s="260" t="s">
        <v>1</v>
      </c>
      <c r="F677" s="261" t="s">
        <v>853</v>
      </c>
      <c r="G677" s="259"/>
      <c r="H677" s="262">
        <v>2.7999999999999998</v>
      </c>
      <c r="I677" s="263"/>
      <c r="J677" s="259"/>
      <c r="K677" s="259"/>
      <c r="L677" s="264"/>
      <c r="M677" s="265"/>
      <c r="N677" s="266"/>
      <c r="O677" s="266"/>
      <c r="P677" s="266"/>
      <c r="Q677" s="266"/>
      <c r="R677" s="266"/>
      <c r="S677" s="266"/>
      <c r="T677" s="26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8" t="s">
        <v>183</v>
      </c>
      <c r="AU677" s="268" t="s">
        <v>84</v>
      </c>
      <c r="AV677" s="14" t="s">
        <v>84</v>
      </c>
      <c r="AW677" s="14" t="s">
        <v>32</v>
      </c>
      <c r="AX677" s="14" t="s">
        <v>74</v>
      </c>
      <c r="AY677" s="268" t="s">
        <v>139</v>
      </c>
    </row>
    <row r="678" s="15" customFormat="1">
      <c r="A678" s="15"/>
      <c r="B678" s="269"/>
      <c r="C678" s="270"/>
      <c r="D678" s="249" t="s">
        <v>183</v>
      </c>
      <c r="E678" s="271" t="s">
        <v>1</v>
      </c>
      <c r="F678" s="272" t="s">
        <v>189</v>
      </c>
      <c r="G678" s="270"/>
      <c r="H678" s="273">
        <v>445.07999999999998</v>
      </c>
      <c r="I678" s="274"/>
      <c r="J678" s="270"/>
      <c r="K678" s="270"/>
      <c r="L678" s="275"/>
      <c r="M678" s="276"/>
      <c r="N678" s="277"/>
      <c r="O678" s="277"/>
      <c r="P678" s="277"/>
      <c r="Q678" s="277"/>
      <c r="R678" s="277"/>
      <c r="S678" s="277"/>
      <c r="T678" s="278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79" t="s">
        <v>183</v>
      </c>
      <c r="AU678" s="279" t="s">
        <v>84</v>
      </c>
      <c r="AV678" s="15" t="s">
        <v>146</v>
      </c>
      <c r="AW678" s="15" t="s">
        <v>32</v>
      </c>
      <c r="AX678" s="15" t="s">
        <v>82</v>
      </c>
      <c r="AY678" s="279" t="s">
        <v>139</v>
      </c>
    </row>
    <row r="679" s="2" customFormat="1" ht="14.4" customHeight="1">
      <c r="A679" s="39"/>
      <c r="B679" s="40"/>
      <c r="C679" s="280" t="s">
        <v>508</v>
      </c>
      <c r="D679" s="280" t="s">
        <v>408</v>
      </c>
      <c r="E679" s="281" t="s">
        <v>854</v>
      </c>
      <c r="F679" s="282" t="s">
        <v>855</v>
      </c>
      <c r="G679" s="283" t="s">
        <v>181</v>
      </c>
      <c r="H679" s="284">
        <v>7.6550000000000002</v>
      </c>
      <c r="I679" s="285"/>
      <c r="J679" s="286">
        <f>ROUND(I679*H679,1)</f>
        <v>0</v>
      </c>
      <c r="K679" s="287"/>
      <c r="L679" s="288"/>
      <c r="M679" s="289" t="s">
        <v>1</v>
      </c>
      <c r="N679" s="290" t="s">
        <v>39</v>
      </c>
      <c r="O679" s="92"/>
      <c r="P679" s="238">
        <f>O679*H679</f>
        <v>0</v>
      </c>
      <c r="Q679" s="238">
        <v>0</v>
      </c>
      <c r="R679" s="238">
        <f>Q679*H679</f>
        <v>0</v>
      </c>
      <c r="S679" s="238">
        <v>0</v>
      </c>
      <c r="T679" s="239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40" t="s">
        <v>276</v>
      </c>
      <c r="AT679" s="240" t="s">
        <v>408</v>
      </c>
      <c r="AU679" s="240" t="s">
        <v>84</v>
      </c>
      <c r="AY679" s="18" t="s">
        <v>139</v>
      </c>
      <c r="BE679" s="241">
        <f>IF(N679="základní",J679,0)</f>
        <v>0</v>
      </c>
      <c r="BF679" s="241">
        <f>IF(N679="snížená",J679,0)</f>
        <v>0</v>
      </c>
      <c r="BG679" s="241">
        <f>IF(N679="zákl. přenesená",J679,0)</f>
        <v>0</v>
      </c>
      <c r="BH679" s="241">
        <f>IF(N679="sníž. přenesená",J679,0)</f>
        <v>0</v>
      </c>
      <c r="BI679" s="241">
        <f>IF(N679="nulová",J679,0)</f>
        <v>0</v>
      </c>
      <c r="BJ679" s="18" t="s">
        <v>82</v>
      </c>
      <c r="BK679" s="241">
        <f>ROUND(I679*H679,1)</f>
        <v>0</v>
      </c>
      <c r="BL679" s="18" t="s">
        <v>217</v>
      </c>
      <c r="BM679" s="240" t="s">
        <v>856</v>
      </c>
    </row>
    <row r="680" s="13" customFormat="1">
      <c r="A680" s="13"/>
      <c r="B680" s="247"/>
      <c r="C680" s="248"/>
      <c r="D680" s="249" t="s">
        <v>183</v>
      </c>
      <c r="E680" s="250" t="s">
        <v>1</v>
      </c>
      <c r="F680" s="251" t="s">
        <v>841</v>
      </c>
      <c r="G680" s="248"/>
      <c r="H680" s="250" t="s">
        <v>1</v>
      </c>
      <c r="I680" s="252"/>
      <c r="J680" s="248"/>
      <c r="K680" s="248"/>
      <c r="L680" s="253"/>
      <c r="M680" s="254"/>
      <c r="N680" s="255"/>
      <c r="O680" s="255"/>
      <c r="P680" s="255"/>
      <c r="Q680" s="255"/>
      <c r="R680" s="255"/>
      <c r="S680" s="255"/>
      <c r="T680" s="25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7" t="s">
        <v>183</v>
      </c>
      <c r="AU680" s="257" t="s">
        <v>84</v>
      </c>
      <c r="AV680" s="13" t="s">
        <v>82</v>
      </c>
      <c r="AW680" s="13" t="s">
        <v>32</v>
      </c>
      <c r="AX680" s="13" t="s">
        <v>74</v>
      </c>
      <c r="AY680" s="257" t="s">
        <v>139</v>
      </c>
    </row>
    <row r="681" s="13" customFormat="1">
      <c r="A681" s="13"/>
      <c r="B681" s="247"/>
      <c r="C681" s="248"/>
      <c r="D681" s="249" t="s">
        <v>183</v>
      </c>
      <c r="E681" s="250" t="s">
        <v>1</v>
      </c>
      <c r="F681" s="251" t="s">
        <v>857</v>
      </c>
      <c r="G681" s="248"/>
      <c r="H681" s="250" t="s">
        <v>1</v>
      </c>
      <c r="I681" s="252"/>
      <c r="J681" s="248"/>
      <c r="K681" s="248"/>
      <c r="L681" s="253"/>
      <c r="M681" s="254"/>
      <c r="N681" s="255"/>
      <c r="O681" s="255"/>
      <c r="P681" s="255"/>
      <c r="Q681" s="255"/>
      <c r="R681" s="255"/>
      <c r="S681" s="255"/>
      <c r="T681" s="25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7" t="s">
        <v>183</v>
      </c>
      <c r="AU681" s="257" t="s">
        <v>84</v>
      </c>
      <c r="AV681" s="13" t="s">
        <v>82</v>
      </c>
      <c r="AW681" s="13" t="s">
        <v>32</v>
      </c>
      <c r="AX681" s="13" t="s">
        <v>74</v>
      </c>
      <c r="AY681" s="257" t="s">
        <v>139</v>
      </c>
    </row>
    <row r="682" s="14" customFormat="1">
      <c r="A682" s="14"/>
      <c r="B682" s="258"/>
      <c r="C682" s="259"/>
      <c r="D682" s="249" t="s">
        <v>183</v>
      </c>
      <c r="E682" s="260" t="s">
        <v>1</v>
      </c>
      <c r="F682" s="261" t="s">
        <v>858</v>
      </c>
      <c r="G682" s="259"/>
      <c r="H682" s="262">
        <v>0.63607499999999995</v>
      </c>
      <c r="I682" s="263"/>
      <c r="J682" s="259"/>
      <c r="K682" s="259"/>
      <c r="L682" s="264"/>
      <c r="M682" s="265"/>
      <c r="N682" s="266"/>
      <c r="O682" s="266"/>
      <c r="P682" s="266"/>
      <c r="Q682" s="266"/>
      <c r="R682" s="266"/>
      <c r="S682" s="266"/>
      <c r="T682" s="26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8" t="s">
        <v>183</v>
      </c>
      <c r="AU682" s="268" t="s">
        <v>84</v>
      </c>
      <c r="AV682" s="14" t="s">
        <v>84</v>
      </c>
      <c r="AW682" s="14" t="s">
        <v>32</v>
      </c>
      <c r="AX682" s="14" t="s">
        <v>74</v>
      </c>
      <c r="AY682" s="268" t="s">
        <v>139</v>
      </c>
    </row>
    <row r="683" s="13" customFormat="1">
      <c r="A683" s="13"/>
      <c r="B683" s="247"/>
      <c r="C683" s="248"/>
      <c r="D683" s="249" t="s">
        <v>183</v>
      </c>
      <c r="E683" s="250" t="s">
        <v>1</v>
      </c>
      <c r="F683" s="251" t="s">
        <v>859</v>
      </c>
      <c r="G683" s="248"/>
      <c r="H683" s="250" t="s">
        <v>1</v>
      </c>
      <c r="I683" s="252"/>
      <c r="J683" s="248"/>
      <c r="K683" s="248"/>
      <c r="L683" s="253"/>
      <c r="M683" s="254"/>
      <c r="N683" s="255"/>
      <c r="O683" s="255"/>
      <c r="P683" s="255"/>
      <c r="Q683" s="255"/>
      <c r="R683" s="255"/>
      <c r="S683" s="255"/>
      <c r="T683" s="256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7" t="s">
        <v>183</v>
      </c>
      <c r="AU683" s="257" t="s">
        <v>84</v>
      </c>
      <c r="AV683" s="13" t="s">
        <v>82</v>
      </c>
      <c r="AW683" s="13" t="s">
        <v>32</v>
      </c>
      <c r="AX683" s="13" t="s">
        <v>74</v>
      </c>
      <c r="AY683" s="257" t="s">
        <v>139</v>
      </c>
    </row>
    <row r="684" s="14" customFormat="1">
      <c r="A684" s="14"/>
      <c r="B684" s="258"/>
      <c r="C684" s="259"/>
      <c r="D684" s="249" t="s">
        <v>183</v>
      </c>
      <c r="E684" s="260" t="s">
        <v>1</v>
      </c>
      <c r="F684" s="261" t="s">
        <v>860</v>
      </c>
      <c r="G684" s="259"/>
      <c r="H684" s="262">
        <v>0.90000000000000002</v>
      </c>
      <c r="I684" s="263"/>
      <c r="J684" s="259"/>
      <c r="K684" s="259"/>
      <c r="L684" s="264"/>
      <c r="M684" s="265"/>
      <c r="N684" s="266"/>
      <c r="O684" s="266"/>
      <c r="P684" s="266"/>
      <c r="Q684" s="266"/>
      <c r="R684" s="266"/>
      <c r="S684" s="266"/>
      <c r="T684" s="26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8" t="s">
        <v>183</v>
      </c>
      <c r="AU684" s="268" t="s">
        <v>84</v>
      </c>
      <c r="AV684" s="14" t="s">
        <v>84</v>
      </c>
      <c r="AW684" s="14" t="s">
        <v>32</v>
      </c>
      <c r="AX684" s="14" t="s">
        <v>74</v>
      </c>
      <c r="AY684" s="268" t="s">
        <v>139</v>
      </c>
    </row>
    <row r="685" s="13" customFormat="1">
      <c r="A685" s="13"/>
      <c r="B685" s="247"/>
      <c r="C685" s="248"/>
      <c r="D685" s="249" t="s">
        <v>183</v>
      </c>
      <c r="E685" s="250" t="s">
        <v>1</v>
      </c>
      <c r="F685" s="251" t="s">
        <v>846</v>
      </c>
      <c r="G685" s="248"/>
      <c r="H685" s="250" t="s">
        <v>1</v>
      </c>
      <c r="I685" s="252"/>
      <c r="J685" s="248"/>
      <c r="K685" s="248"/>
      <c r="L685" s="253"/>
      <c r="M685" s="254"/>
      <c r="N685" s="255"/>
      <c r="O685" s="255"/>
      <c r="P685" s="255"/>
      <c r="Q685" s="255"/>
      <c r="R685" s="255"/>
      <c r="S685" s="255"/>
      <c r="T685" s="256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7" t="s">
        <v>183</v>
      </c>
      <c r="AU685" s="257" t="s">
        <v>84</v>
      </c>
      <c r="AV685" s="13" t="s">
        <v>82</v>
      </c>
      <c r="AW685" s="13" t="s">
        <v>32</v>
      </c>
      <c r="AX685" s="13" t="s">
        <v>74</v>
      </c>
      <c r="AY685" s="257" t="s">
        <v>139</v>
      </c>
    </row>
    <row r="686" s="14" customFormat="1">
      <c r="A686" s="14"/>
      <c r="B686" s="258"/>
      <c r="C686" s="259"/>
      <c r="D686" s="249" t="s">
        <v>183</v>
      </c>
      <c r="E686" s="260" t="s">
        <v>1</v>
      </c>
      <c r="F686" s="261" t="s">
        <v>861</v>
      </c>
      <c r="G686" s="259"/>
      <c r="H686" s="262">
        <v>2.944</v>
      </c>
      <c r="I686" s="263"/>
      <c r="J686" s="259"/>
      <c r="K686" s="259"/>
      <c r="L686" s="264"/>
      <c r="M686" s="265"/>
      <c r="N686" s="266"/>
      <c r="O686" s="266"/>
      <c r="P686" s="266"/>
      <c r="Q686" s="266"/>
      <c r="R686" s="266"/>
      <c r="S686" s="266"/>
      <c r="T686" s="26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8" t="s">
        <v>183</v>
      </c>
      <c r="AU686" s="268" t="s">
        <v>84</v>
      </c>
      <c r="AV686" s="14" t="s">
        <v>84</v>
      </c>
      <c r="AW686" s="14" t="s">
        <v>32</v>
      </c>
      <c r="AX686" s="14" t="s">
        <v>74</v>
      </c>
      <c r="AY686" s="268" t="s">
        <v>139</v>
      </c>
    </row>
    <row r="687" s="13" customFormat="1">
      <c r="A687" s="13"/>
      <c r="B687" s="247"/>
      <c r="C687" s="248"/>
      <c r="D687" s="249" t="s">
        <v>183</v>
      </c>
      <c r="E687" s="250" t="s">
        <v>1</v>
      </c>
      <c r="F687" s="251" t="s">
        <v>848</v>
      </c>
      <c r="G687" s="248"/>
      <c r="H687" s="250" t="s">
        <v>1</v>
      </c>
      <c r="I687" s="252"/>
      <c r="J687" s="248"/>
      <c r="K687" s="248"/>
      <c r="L687" s="253"/>
      <c r="M687" s="254"/>
      <c r="N687" s="255"/>
      <c r="O687" s="255"/>
      <c r="P687" s="255"/>
      <c r="Q687" s="255"/>
      <c r="R687" s="255"/>
      <c r="S687" s="255"/>
      <c r="T687" s="25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7" t="s">
        <v>183</v>
      </c>
      <c r="AU687" s="257" t="s">
        <v>84</v>
      </c>
      <c r="AV687" s="13" t="s">
        <v>82</v>
      </c>
      <c r="AW687" s="13" t="s">
        <v>32</v>
      </c>
      <c r="AX687" s="13" t="s">
        <v>74</v>
      </c>
      <c r="AY687" s="257" t="s">
        <v>139</v>
      </c>
    </row>
    <row r="688" s="14" customFormat="1">
      <c r="A688" s="14"/>
      <c r="B688" s="258"/>
      <c r="C688" s="259"/>
      <c r="D688" s="249" t="s">
        <v>183</v>
      </c>
      <c r="E688" s="260" t="s">
        <v>1</v>
      </c>
      <c r="F688" s="261" t="s">
        <v>862</v>
      </c>
      <c r="G688" s="259"/>
      <c r="H688" s="262">
        <v>1.8</v>
      </c>
      <c r="I688" s="263"/>
      <c r="J688" s="259"/>
      <c r="K688" s="259"/>
      <c r="L688" s="264"/>
      <c r="M688" s="265"/>
      <c r="N688" s="266"/>
      <c r="O688" s="266"/>
      <c r="P688" s="266"/>
      <c r="Q688" s="266"/>
      <c r="R688" s="266"/>
      <c r="S688" s="266"/>
      <c r="T688" s="26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8" t="s">
        <v>183</v>
      </c>
      <c r="AU688" s="268" t="s">
        <v>84</v>
      </c>
      <c r="AV688" s="14" t="s">
        <v>84</v>
      </c>
      <c r="AW688" s="14" t="s">
        <v>32</v>
      </c>
      <c r="AX688" s="14" t="s">
        <v>74</v>
      </c>
      <c r="AY688" s="268" t="s">
        <v>139</v>
      </c>
    </row>
    <row r="689" s="13" customFormat="1">
      <c r="A689" s="13"/>
      <c r="B689" s="247"/>
      <c r="C689" s="248"/>
      <c r="D689" s="249" t="s">
        <v>183</v>
      </c>
      <c r="E689" s="250" t="s">
        <v>1</v>
      </c>
      <c r="F689" s="251" t="s">
        <v>850</v>
      </c>
      <c r="G689" s="248"/>
      <c r="H689" s="250" t="s">
        <v>1</v>
      </c>
      <c r="I689" s="252"/>
      <c r="J689" s="248"/>
      <c r="K689" s="248"/>
      <c r="L689" s="253"/>
      <c r="M689" s="254"/>
      <c r="N689" s="255"/>
      <c r="O689" s="255"/>
      <c r="P689" s="255"/>
      <c r="Q689" s="255"/>
      <c r="R689" s="255"/>
      <c r="S689" s="255"/>
      <c r="T689" s="25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7" t="s">
        <v>183</v>
      </c>
      <c r="AU689" s="257" t="s">
        <v>84</v>
      </c>
      <c r="AV689" s="13" t="s">
        <v>82</v>
      </c>
      <c r="AW689" s="13" t="s">
        <v>32</v>
      </c>
      <c r="AX689" s="13" t="s">
        <v>74</v>
      </c>
      <c r="AY689" s="257" t="s">
        <v>139</v>
      </c>
    </row>
    <row r="690" s="14" customFormat="1">
      <c r="A690" s="14"/>
      <c r="B690" s="258"/>
      <c r="C690" s="259"/>
      <c r="D690" s="249" t="s">
        <v>183</v>
      </c>
      <c r="E690" s="260" t="s">
        <v>1</v>
      </c>
      <c r="F690" s="261" t="s">
        <v>863</v>
      </c>
      <c r="G690" s="259"/>
      <c r="H690" s="262">
        <v>1.3440000000000001</v>
      </c>
      <c r="I690" s="263"/>
      <c r="J690" s="259"/>
      <c r="K690" s="259"/>
      <c r="L690" s="264"/>
      <c r="M690" s="265"/>
      <c r="N690" s="266"/>
      <c r="O690" s="266"/>
      <c r="P690" s="266"/>
      <c r="Q690" s="266"/>
      <c r="R690" s="266"/>
      <c r="S690" s="266"/>
      <c r="T690" s="26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8" t="s">
        <v>183</v>
      </c>
      <c r="AU690" s="268" t="s">
        <v>84</v>
      </c>
      <c r="AV690" s="14" t="s">
        <v>84</v>
      </c>
      <c r="AW690" s="14" t="s">
        <v>32</v>
      </c>
      <c r="AX690" s="14" t="s">
        <v>74</v>
      </c>
      <c r="AY690" s="268" t="s">
        <v>139</v>
      </c>
    </row>
    <row r="691" s="13" customFormat="1">
      <c r="A691" s="13"/>
      <c r="B691" s="247"/>
      <c r="C691" s="248"/>
      <c r="D691" s="249" t="s">
        <v>183</v>
      </c>
      <c r="E691" s="250" t="s">
        <v>1</v>
      </c>
      <c r="F691" s="251" t="s">
        <v>864</v>
      </c>
      <c r="G691" s="248"/>
      <c r="H691" s="250" t="s">
        <v>1</v>
      </c>
      <c r="I691" s="252"/>
      <c r="J691" s="248"/>
      <c r="K691" s="248"/>
      <c r="L691" s="253"/>
      <c r="M691" s="254"/>
      <c r="N691" s="255"/>
      <c r="O691" s="255"/>
      <c r="P691" s="255"/>
      <c r="Q691" s="255"/>
      <c r="R691" s="255"/>
      <c r="S691" s="255"/>
      <c r="T691" s="25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7" t="s">
        <v>183</v>
      </c>
      <c r="AU691" s="257" t="s">
        <v>84</v>
      </c>
      <c r="AV691" s="13" t="s">
        <v>82</v>
      </c>
      <c r="AW691" s="13" t="s">
        <v>32</v>
      </c>
      <c r="AX691" s="13" t="s">
        <v>74</v>
      </c>
      <c r="AY691" s="257" t="s">
        <v>139</v>
      </c>
    </row>
    <row r="692" s="14" customFormat="1">
      <c r="A692" s="14"/>
      <c r="B692" s="258"/>
      <c r="C692" s="259"/>
      <c r="D692" s="249" t="s">
        <v>183</v>
      </c>
      <c r="E692" s="260" t="s">
        <v>1</v>
      </c>
      <c r="F692" s="261" t="s">
        <v>865</v>
      </c>
      <c r="G692" s="259"/>
      <c r="H692" s="262">
        <v>0.030800000000000001</v>
      </c>
      <c r="I692" s="263"/>
      <c r="J692" s="259"/>
      <c r="K692" s="259"/>
      <c r="L692" s="264"/>
      <c r="M692" s="265"/>
      <c r="N692" s="266"/>
      <c r="O692" s="266"/>
      <c r="P692" s="266"/>
      <c r="Q692" s="266"/>
      <c r="R692" s="266"/>
      <c r="S692" s="266"/>
      <c r="T692" s="26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8" t="s">
        <v>183</v>
      </c>
      <c r="AU692" s="268" t="s">
        <v>84</v>
      </c>
      <c r="AV692" s="14" t="s">
        <v>84</v>
      </c>
      <c r="AW692" s="14" t="s">
        <v>32</v>
      </c>
      <c r="AX692" s="14" t="s">
        <v>74</v>
      </c>
      <c r="AY692" s="268" t="s">
        <v>139</v>
      </c>
    </row>
    <row r="693" s="15" customFormat="1">
      <c r="A693" s="15"/>
      <c r="B693" s="269"/>
      <c r="C693" s="270"/>
      <c r="D693" s="249" t="s">
        <v>183</v>
      </c>
      <c r="E693" s="271" t="s">
        <v>1</v>
      </c>
      <c r="F693" s="272" t="s">
        <v>189</v>
      </c>
      <c r="G693" s="270"/>
      <c r="H693" s="273">
        <v>7.6548749999999997</v>
      </c>
      <c r="I693" s="274"/>
      <c r="J693" s="270"/>
      <c r="K693" s="270"/>
      <c r="L693" s="275"/>
      <c r="M693" s="276"/>
      <c r="N693" s="277"/>
      <c r="O693" s="277"/>
      <c r="P693" s="277"/>
      <c r="Q693" s="277"/>
      <c r="R693" s="277"/>
      <c r="S693" s="277"/>
      <c r="T693" s="278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79" t="s">
        <v>183</v>
      </c>
      <c r="AU693" s="279" t="s">
        <v>84</v>
      </c>
      <c r="AV693" s="15" t="s">
        <v>146</v>
      </c>
      <c r="AW693" s="15" t="s">
        <v>32</v>
      </c>
      <c r="AX693" s="15" t="s">
        <v>82</v>
      </c>
      <c r="AY693" s="279" t="s">
        <v>139</v>
      </c>
    </row>
    <row r="694" s="2" customFormat="1" ht="24.15" customHeight="1">
      <c r="A694" s="39"/>
      <c r="B694" s="40"/>
      <c r="C694" s="228" t="s">
        <v>866</v>
      </c>
      <c r="D694" s="228" t="s">
        <v>142</v>
      </c>
      <c r="E694" s="229" t="s">
        <v>867</v>
      </c>
      <c r="F694" s="230" t="s">
        <v>868</v>
      </c>
      <c r="G694" s="231" t="s">
        <v>263</v>
      </c>
      <c r="H694" s="232">
        <v>12.880000000000001</v>
      </c>
      <c r="I694" s="233"/>
      <c r="J694" s="234">
        <f>ROUND(I694*H694,1)</f>
        <v>0</v>
      </c>
      <c r="K694" s="235"/>
      <c r="L694" s="45"/>
      <c r="M694" s="236" t="s">
        <v>1</v>
      </c>
      <c r="N694" s="237" t="s">
        <v>39</v>
      </c>
      <c r="O694" s="92"/>
      <c r="P694" s="238">
        <f>O694*H694</f>
        <v>0</v>
      </c>
      <c r="Q694" s="238">
        <v>0</v>
      </c>
      <c r="R694" s="238">
        <f>Q694*H694</f>
        <v>0</v>
      </c>
      <c r="S694" s="238">
        <v>0</v>
      </c>
      <c r="T694" s="239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40" t="s">
        <v>217</v>
      </c>
      <c r="AT694" s="240" t="s">
        <v>142</v>
      </c>
      <c r="AU694" s="240" t="s">
        <v>84</v>
      </c>
      <c r="AY694" s="18" t="s">
        <v>139</v>
      </c>
      <c r="BE694" s="241">
        <f>IF(N694="základní",J694,0)</f>
        <v>0</v>
      </c>
      <c r="BF694" s="241">
        <f>IF(N694="snížená",J694,0)</f>
        <v>0</v>
      </c>
      <c r="BG694" s="241">
        <f>IF(N694="zákl. přenesená",J694,0)</f>
        <v>0</v>
      </c>
      <c r="BH694" s="241">
        <f>IF(N694="sníž. přenesená",J694,0)</f>
        <v>0</v>
      </c>
      <c r="BI694" s="241">
        <f>IF(N694="nulová",J694,0)</f>
        <v>0</v>
      </c>
      <c r="BJ694" s="18" t="s">
        <v>82</v>
      </c>
      <c r="BK694" s="241">
        <f>ROUND(I694*H694,1)</f>
        <v>0</v>
      </c>
      <c r="BL694" s="18" t="s">
        <v>217</v>
      </c>
      <c r="BM694" s="240" t="s">
        <v>869</v>
      </c>
    </row>
    <row r="695" s="13" customFormat="1">
      <c r="A695" s="13"/>
      <c r="B695" s="247"/>
      <c r="C695" s="248"/>
      <c r="D695" s="249" t="s">
        <v>183</v>
      </c>
      <c r="E695" s="250" t="s">
        <v>1</v>
      </c>
      <c r="F695" s="251" t="s">
        <v>870</v>
      </c>
      <c r="G695" s="248"/>
      <c r="H695" s="250" t="s">
        <v>1</v>
      </c>
      <c r="I695" s="252"/>
      <c r="J695" s="248"/>
      <c r="K695" s="248"/>
      <c r="L695" s="253"/>
      <c r="M695" s="254"/>
      <c r="N695" s="255"/>
      <c r="O695" s="255"/>
      <c r="P695" s="255"/>
      <c r="Q695" s="255"/>
      <c r="R695" s="255"/>
      <c r="S695" s="255"/>
      <c r="T695" s="256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7" t="s">
        <v>183</v>
      </c>
      <c r="AU695" s="257" t="s">
        <v>84</v>
      </c>
      <c r="AV695" s="13" t="s">
        <v>82</v>
      </c>
      <c r="AW695" s="13" t="s">
        <v>32</v>
      </c>
      <c r="AX695" s="13" t="s">
        <v>74</v>
      </c>
      <c r="AY695" s="257" t="s">
        <v>139</v>
      </c>
    </row>
    <row r="696" s="14" customFormat="1">
      <c r="A696" s="14"/>
      <c r="B696" s="258"/>
      <c r="C696" s="259"/>
      <c r="D696" s="249" t="s">
        <v>183</v>
      </c>
      <c r="E696" s="260" t="s">
        <v>1</v>
      </c>
      <c r="F696" s="261" t="s">
        <v>871</v>
      </c>
      <c r="G696" s="259"/>
      <c r="H696" s="262">
        <v>10.880000000000001</v>
      </c>
      <c r="I696" s="263"/>
      <c r="J696" s="259"/>
      <c r="K696" s="259"/>
      <c r="L696" s="264"/>
      <c r="M696" s="265"/>
      <c r="N696" s="266"/>
      <c r="O696" s="266"/>
      <c r="P696" s="266"/>
      <c r="Q696" s="266"/>
      <c r="R696" s="266"/>
      <c r="S696" s="266"/>
      <c r="T696" s="267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8" t="s">
        <v>183</v>
      </c>
      <c r="AU696" s="268" t="s">
        <v>84</v>
      </c>
      <c r="AV696" s="14" t="s">
        <v>84</v>
      </c>
      <c r="AW696" s="14" t="s">
        <v>32</v>
      </c>
      <c r="AX696" s="14" t="s">
        <v>74</v>
      </c>
      <c r="AY696" s="268" t="s">
        <v>139</v>
      </c>
    </row>
    <row r="697" s="13" customFormat="1">
      <c r="A697" s="13"/>
      <c r="B697" s="247"/>
      <c r="C697" s="248"/>
      <c r="D697" s="249" t="s">
        <v>183</v>
      </c>
      <c r="E697" s="250" t="s">
        <v>1</v>
      </c>
      <c r="F697" s="251" t="s">
        <v>872</v>
      </c>
      <c r="G697" s="248"/>
      <c r="H697" s="250" t="s">
        <v>1</v>
      </c>
      <c r="I697" s="252"/>
      <c r="J697" s="248"/>
      <c r="K697" s="248"/>
      <c r="L697" s="253"/>
      <c r="M697" s="254"/>
      <c r="N697" s="255"/>
      <c r="O697" s="255"/>
      <c r="P697" s="255"/>
      <c r="Q697" s="255"/>
      <c r="R697" s="255"/>
      <c r="S697" s="255"/>
      <c r="T697" s="25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7" t="s">
        <v>183</v>
      </c>
      <c r="AU697" s="257" t="s">
        <v>84</v>
      </c>
      <c r="AV697" s="13" t="s">
        <v>82</v>
      </c>
      <c r="AW697" s="13" t="s">
        <v>32</v>
      </c>
      <c r="AX697" s="13" t="s">
        <v>74</v>
      </c>
      <c r="AY697" s="257" t="s">
        <v>139</v>
      </c>
    </row>
    <row r="698" s="14" customFormat="1">
      <c r="A698" s="14"/>
      <c r="B698" s="258"/>
      <c r="C698" s="259"/>
      <c r="D698" s="249" t="s">
        <v>183</v>
      </c>
      <c r="E698" s="260" t="s">
        <v>1</v>
      </c>
      <c r="F698" s="261" t="s">
        <v>873</v>
      </c>
      <c r="G698" s="259"/>
      <c r="H698" s="262">
        <v>2</v>
      </c>
      <c r="I698" s="263"/>
      <c r="J698" s="259"/>
      <c r="K698" s="259"/>
      <c r="L698" s="264"/>
      <c r="M698" s="265"/>
      <c r="N698" s="266"/>
      <c r="O698" s="266"/>
      <c r="P698" s="266"/>
      <c r="Q698" s="266"/>
      <c r="R698" s="266"/>
      <c r="S698" s="266"/>
      <c r="T698" s="26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8" t="s">
        <v>183</v>
      </c>
      <c r="AU698" s="268" t="s">
        <v>84</v>
      </c>
      <c r="AV698" s="14" t="s">
        <v>84</v>
      </c>
      <c r="AW698" s="14" t="s">
        <v>32</v>
      </c>
      <c r="AX698" s="14" t="s">
        <v>74</v>
      </c>
      <c r="AY698" s="268" t="s">
        <v>139</v>
      </c>
    </row>
    <row r="699" s="15" customFormat="1">
      <c r="A699" s="15"/>
      <c r="B699" s="269"/>
      <c r="C699" s="270"/>
      <c r="D699" s="249" t="s">
        <v>183</v>
      </c>
      <c r="E699" s="271" t="s">
        <v>1</v>
      </c>
      <c r="F699" s="272" t="s">
        <v>189</v>
      </c>
      <c r="G699" s="270"/>
      <c r="H699" s="273">
        <v>12.880000000000001</v>
      </c>
      <c r="I699" s="274"/>
      <c r="J699" s="270"/>
      <c r="K699" s="270"/>
      <c r="L699" s="275"/>
      <c r="M699" s="276"/>
      <c r="N699" s="277"/>
      <c r="O699" s="277"/>
      <c r="P699" s="277"/>
      <c r="Q699" s="277"/>
      <c r="R699" s="277"/>
      <c r="S699" s="277"/>
      <c r="T699" s="278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79" t="s">
        <v>183</v>
      </c>
      <c r="AU699" s="279" t="s">
        <v>84</v>
      </c>
      <c r="AV699" s="15" t="s">
        <v>146</v>
      </c>
      <c r="AW699" s="15" t="s">
        <v>32</v>
      </c>
      <c r="AX699" s="15" t="s">
        <v>82</v>
      </c>
      <c r="AY699" s="279" t="s">
        <v>139</v>
      </c>
    </row>
    <row r="700" s="2" customFormat="1" ht="14.4" customHeight="1">
      <c r="A700" s="39"/>
      <c r="B700" s="40"/>
      <c r="C700" s="280" t="s">
        <v>511</v>
      </c>
      <c r="D700" s="280" t="s">
        <v>408</v>
      </c>
      <c r="E700" s="281" t="s">
        <v>874</v>
      </c>
      <c r="F700" s="282" t="s">
        <v>875</v>
      </c>
      <c r="G700" s="283" t="s">
        <v>181</v>
      </c>
      <c r="H700" s="284">
        <v>0.41899999999999998</v>
      </c>
      <c r="I700" s="285"/>
      <c r="J700" s="286">
        <f>ROUND(I700*H700,1)</f>
        <v>0</v>
      </c>
      <c r="K700" s="287"/>
      <c r="L700" s="288"/>
      <c r="M700" s="289" t="s">
        <v>1</v>
      </c>
      <c r="N700" s="290" t="s">
        <v>39</v>
      </c>
      <c r="O700" s="92"/>
      <c r="P700" s="238">
        <f>O700*H700</f>
        <v>0</v>
      </c>
      <c r="Q700" s="238">
        <v>0</v>
      </c>
      <c r="R700" s="238">
        <f>Q700*H700</f>
        <v>0</v>
      </c>
      <c r="S700" s="238">
        <v>0</v>
      </c>
      <c r="T700" s="239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40" t="s">
        <v>276</v>
      </c>
      <c r="AT700" s="240" t="s">
        <v>408</v>
      </c>
      <c r="AU700" s="240" t="s">
        <v>84</v>
      </c>
      <c r="AY700" s="18" t="s">
        <v>139</v>
      </c>
      <c r="BE700" s="241">
        <f>IF(N700="základní",J700,0)</f>
        <v>0</v>
      </c>
      <c r="BF700" s="241">
        <f>IF(N700="snížená",J700,0)</f>
        <v>0</v>
      </c>
      <c r="BG700" s="241">
        <f>IF(N700="zákl. přenesená",J700,0)</f>
        <v>0</v>
      </c>
      <c r="BH700" s="241">
        <f>IF(N700="sníž. přenesená",J700,0)</f>
        <v>0</v>
      </c>
      <c r="BI700" s="241">
        <f>IF(N700="nulová",J700,0)</f>
        <v>0</v>
      </c>
      <c r="BJ700" s="18" t="s">
        <v>82</v>
      </c>
      <c r="BK700" s="241">
        <f>ROUND(I700*H700,1)</f>
        <v>0</v>
      </c>
      <c r="BL700" s="18" t="s">
        <v>217</v>
      </c>
      <c r="BM700" s="240" t="s">
        <v>876</v>
      </c>
    </row>
    <row r="701" s="13" customFormat="1">
      <c r="A701" s="13"/>
      <c r="B701" s="247"/>
      <c r="C701" s="248"/>
      <c r="D701" s="249" t="s">
        <v>183</v>
      </c>
      <c r="E701" s="250" t="s">
        <v>1</v>
      </c>
      <c r="F701" s="251" t="s">
        <v>877</v>
      </c>
      <c r="G701" s="248"/>
      <c r="H701" s="250" t="s">
        <v>1</v>
      </c>
      <c r="I701" s="252"/>
      <c r="J701" s="248"/>
      <c r="K701" s="248"/>
      <c r="L701" s="253"/>
      <c r="M701" s="254"/>
      <c r="N701" s="255"/>
      <c r="O701" s="255"/>
      <c r="P701" s="255"/>
      <c r="Q701" s="255"/>
      <c r="R701" s="255"/>
      <c r="S701" s="255"/>
      <c r="T701" s="256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7" t="s">
        <v>183</v>
      </c>
      <c r="AU701" s="257" t="s">
        <v>84</v>
      </c>
      <c r="AV701" s="13" t="s">
        <v>82</v>
      </c>
      <c r="AW701" s="13" t="s">
        <v>32</v>
      </c>
      <c r="AX701" s="13" t="s">
        <v>74</v>
      </c>
      <c r="AY701" s="257" t="s">
        <v>139</v>
      </c>
    </row>
    <row r="702" s="14" customFormat="1">
      <c r="A702" s="14"/>
      <c r="B702" s="258"/>
      <c r="C702" s="259"/>
      <c r="D702" s="249" t="s">
        <v>183</v>
      </c>
      <c r="E702" s="260" t="s">
        <v>1</v>
      </c>
      <c r="F702" s="261" t="s">
        <v>878</v>
      </c>
      <c r="G702" s="259"/>
      <c r="H702" s="262">
        <v>0.41860000000000003</v>
      </c>
      <c r="I702" s="263"/>
      <c r="J702" s="259"/>
      <c r="K702" s="259"/>
      <c r="L702" s="264"/>
      <c r="M702" s="265"/>
      <c r="N702" s="266"/>
      <c r="O702" s="266"/>
      <c r="P702" s="266"/>
      <c r="Q702" s="266"/>
      <c r="R702" s="266"/>
      <c r="S702" s="266"/>
      <c r="T702" s="26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8" t="s">
        <v>183</v>
      </c>
      <c r="AU702" s="268" t="s">
        <v>84</v>
      </c>
      <c r="AV702" s="14" t="s">
        <v>84</v>
      </c>
      <c r="AW702" s="14" t="s">
        <v>32</v>
      </c>
      <c r="AX702" s="14" t="s">
        <v>74</v>
      </c>
      <c r="AY702" s="268" t="s">
        <v>139</v>
      </c>
    </row>
    <row r="703" s="15" customFormat="1">
      <c r="A703" s="15"/>
      <c r="B703" s="269"/>
      <c r="C703" s="270"/>
      <c r="D703" s="249" t="s">
        <v>183</v>
      </c>
      <c r="E703" s="271" t="s">
        <v>1</v>
      </c>
      <c r="F703" s="272" t="s">
        <v>189</v>
      </c>
      <c r="G703" s="270"/>
      <c r="H703" s="273">
        <v>0.41860000000000003</v>
      </c>
      <c r="I703" s="274"/>
      <c r="J703" s="270"/>
      <c r="K703" s="270"/>
      <c r="L703" s="275"/>
      <c r="M703" s="276"/>
      <c r="N703" s="277"/>
      <c r="O703" s="277"/>
      <c r="P703" s="277"/>
      <c r="Q703" s="277"/>
      <c r="R703" s="277"/>
      <c r="S703" s="277"/>
      <c r="T703" s="278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79" t="s">
        <v>183</v>
      </c>
      <c r="AU703" s="279" t="s">
        <v>84</v>
      </c>
      <c r="AV703" s="15" t="s">
        <v>146</v>
      </c>
      <c r="AW703" s="15" t="s">
        <v>32</v>
      </c>
      <c r="AX703" s="15" t="s">
        <v>82</v>
      </c>
      <c r="AY703" s="279" t="s">
        <v>139</v>
      </c>
    </row>
    <row r="704" s="2" customFormat="1" ht="24.15" customHeight="1">
      <c r="A704" s="39"/>
      <c r="B704" s="40"/>
      <c r="C704" s="228" t="s">
        <v>879</v>
      </c>
      <c r="D704" s="228" t="s">
        <v>142</v>
      </c>
      <c r="E704" s="229" t="s">
        <v>880</v>
      </c>
      <c r="F704" s="230" t="s">
        <v>881</v>
      </c>
      <c r="G704" s="231" t="s">
        <v>263</v>
      </c>
      <c r="H704" s="232">
        <v>137.04400000000001</v>
      </c>
      <c r="I704" s="233"/>
      <c r="J704" s="234">
        <f>ROUND(I704*H704,1)</f>
        <v>0</v>
      </c>
      <c r="K704" s="235"/>
      <c r="L704" s="45"/>
      <c r="M704" s="236" t="s">
        <v>1</v>
      </c>
      <c r="N704" s="237" t="s">
        <v>39</v>
      </c>
      <c r="O704" s="92"/>
      <c r="P704" s="238">
        <f>O704*H704</f>
        <v>0</v>
      </c>
      <c r="Q704" s="238">
        <v>0</v>
      </c>
      <c r="R704" s="238">
        <f>Q704*H704</f>
        <v>0</v>
      </c>
      <c r="S704" s="238">
        <v>0</v>
      </c>
      <c r="T704" s="23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0" t="s">
        <v>217</v>
      </c>
      <c r="AT704" s="240" t="s">
        <v>142</v>
      </c>
      <c r="AU704" s="240" t="s">
        <v>84</v>
      </c>
      <c r="AY704" s="18" t="s">
        <v>139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8" t="s">
        <v>82</v>
      </c>
      <c r="BK704" s="241">
        <f>ROUND(I704*H704,1)</f>
        <v>0</v>
      </c>
      <c r="BL704" s="18" t="s">
        <v>217</v>
      </c>
      <c r="BM704" s="240" t="s">
        <v>882</v>
      </c>
    </row>
    <row r="705" s="13" customFormat="1">
      <c r="A705" s="13"/>
      <c r="B705" s="247"/>
      <c r="C705" s="248"/>
      <c r="D705" s="249" t="s">
        <v>183</v>
      </c>
      <c r="E705" s="250" t="s">
        <v>1</v>
      </c>
      <c r="F705" s="251" t="s">
        <v>883</v>
      </c>
      <c r="G705" s="248"/>
      <c r="H705" s="250" t="s">
        <v>1</v>
      </c>
      <c r="I705" s="252"/>
      <c r="J705" s="248"/>
      <c r="K705" s="248"/>
      <c r="L705" s="253"/>
      <c r="M705" s="254"/>
      <c r="N705" s="255"/>
      <c r="O705" s="255"/>
      <c r="P705" s="255"/>
      <c r="Q705" s="255"/>
      <c r="R705" s="255"/>
      <c r="S705" s="255"/>
      <c r="T705" s="25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7" t="s">
        <v>183</v>
      </c>
      <c r="AU705" s="257" t="s">
        <v>84</v>
      </c>
      <c r="AV705" s="13" t="s">
        <v>82</v>
      </c>
      <c r="AW705" s="13" t="s">
        <v>32</v>
      </c>
      <c r="AX705" s="13" t="s">
        <v>74</v>
      </c>
      <c r="AY705" s="257" t="s">
        <v>139</v>
      </c>
    </row>
    <row r="706" s="14" customFormat="1">
      <c r="A706" s="14"/>
      <c r="B706" s="258"/>
      <c r="C706" s="259"/>
      <c r="D706" s="249" t="s">
        <v>183</v>
      </c>
      <c r="E706" s="260" t="s">
        <v>1</v>
      </c>
      <c r="F706" s="261" t="s">
        <v>884</v>
      </c>
      <c r="G706" s="259"/>
      <c r="H706" s="262">
        <v>137.04400000000001</v>
      </c>
      <c r="I706" s="263"/>
      <c r="J706" s="259"/>
      <c r="K706" s="259"/>
      <c r="L706" s="264"/>
      <c r="M706" s="265"/>
      <c r="N706" s="266"/>
      <c r="O706" s="266"/>
      <c r="P706" s="266"/>
      <c r="Q706" s="266"/>
      <c r="R706" s="266"/>
      <c r="S706" s="266"/>
      <c r="T706" s="26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8" t="s">
        <v>183</v>
      </c>
      <c r="AU706" s="268" t="s">
        <v>84</v>
      </c>
      <c r="AV706" s="14" t="s">
        <v>84</v>
      </c>
      <c r="AW706" s="14" t="s">
        <v>32</v>
      </c>
      <c r="AX706" s="14" t="s">
        <v>74</v>
      </c>
      <c r="AY706" s="268" t="s">
        <v>139</v>
      </c>
    </row>
    <row r="707" s="13" customFormat="1">
      <c r="A707" s="13"/>
      <c r="B707" s="247"/>
      <c r="C707" s="248"/>
      <c r="D707" s="249" t="s">
        <v>183</v>
      </c>
      <c r="E707" s="250" t="s">
        <v>1</v>
      </c>
      <c r="F707" s="251" t="s">
        <v>885</v>
      </c>
      <c r="G707" s="248"/>
      <c r="H707" s="250" t="s">
        <v>1</v>
      </c>
      <c r="I707" s="252"/>
      <c r="J707" s="248"/>
      <c r="K707" s="248"/>
      <c r="L707" s="253"/>
      <c r="M707" s="254"/>
      <c r="N707" s="255"/>
      <c r="O707" s="255"/>
      <c r="P707" s="255"/>
      <c r="Q707" s="255"/>
      <c r="R707" s="255"/>
      <c r="S707" s="255"/>
      <c r="T707" s="256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7" t="s">
        <v>183</v>
      </c>
      <c r="AU707" s="257" t="s">
        <v>84</v>
      </c>
      <c r="AV707" s="13" t="s">
        <v>82</v>
      </c>
      <c r="AW707" s="13" t="s">
        <v>32</v>
      </c>
      <c r="AX707" s="13" t="s">
        <v>74</v>
      </c>
      <c r="AY707" s="257" t="s">
        <v>139</v>
      </c>
    </row>
    <row r="708" s="13" customFormat="1">
      <c r="A708" s="13"/>
      <c r="B708" s="247"/>
      <c r="C708" s="248"/>
      <c r="D708" s="249" t="s">
        <v>183</v>
      </c>
      <c r="E708" s="250" t="s">
        <v>1</v>
      </c>
      <c r="F708" s="251" t="s">
        <v>886</v>
      </c>
      <c r="G708" s="248"/>
      <c r="H708" s="250" t="s">
        <v>1</v>
      </c>
      <c r="I708" s="252"/>
      <c r="J708" s="248"/>
      <c r="K708" s="248"/>
      <c r="L708" s="253"/>
      <c r="M708" s="254"/>
      <c r="N708" s="255"/>
      <c r="O708" s="255"/>
      <c r="P708" s="255"/>
      <c r="Q708" s="255"/>
      <c r="R708" s="255"/>
      <c r="S708" s="255"/>
      <c r="T708" s="256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7" t="s">
        <v>183</v>
      </c>
      <c r="AU708" s="257" t="s">
        <v>84</v>
      </c>
      <c r="AV708" s="13" t="s">
        <v>82</v>
      </c>
      <c r="AW708" s="13" t="s">
        <v>32</v>
      </c>
      <c r="AX708" s="13" t="s">
        <v>74</v>
      </c>
      <c r="AY708" s="257" t="s">
        <v>139</v>
      </c>
    </row>
    <row r="709" s="15" customFormat="1">
      <c r="A709" s="15"/>
      <c r="B709" s="269"/>
      <c r="C709" s="270"/>
      <c r="D709" s="249" t="s">
        <v>183</v>
      </c>
      <c r="E709" s="271" t="s">
        <v>1</v>
      </c>
      <c r="F709" s="272" t="s">
        <v>189</v>
      </c>
      <c r="G709" s="270"/>
      <c r="H709" s="273">
        <v>137.04400000000001</v>
      </c>
      <c r="I709" s="274"/>
      <c r="J709" s="270"/>
      <c r="K709" s="270"/>
      <c r="L709" s="275"/>
      <c r="M709" s="276"/>
      <c r="N709" s="277"/>
      <c r="O709" s="277"/>
      <c r="P709" s="277"/>
      <c r="Q709" s="277"/>
      <c r="R709" s="277"/>
      <c r="S709" s="277"/>
      <c r="T709" s="278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79" t="s">
        <v>183</v>
      </c>
      <c r="AU709" s="279" t="s">
        <v>84</v>
      </c>
      <c r="AV709" s="15" t="s">
        <v>146</v>
      </c>
      <c r="AW709" s="15" t="s">
        <v>32</v>
      </c>
      <c r="AX709" s="15" t="s">
        <v>82</v>
      </c>
      <c r="AY709" s="279" t="s">
        <v>139</v>
      </c>
    </row>
    <row r="710" s="2" customFormat="1" ht="14.4" customHeight="1">
      <c r="A710" s="39"/>
      <c r="B710" s="40"/>
      <c r="C710" s="280" t="s">
        <v>515</v>
      </c>
      <c r="D710" s="280" t="s">
        <v>408</v>
      </c>
      <c r="E710" s="281" t="s">
        <v>887</v>
      </c>
      <c r="F710" s="282" t="s">
        <v>888</v>
      </c>
      <c r="G710" s="283" t="s">
        <v>181</v>
      </c>
      <c r="H710" s="284">
        <v>1.8500000000000001</v>
      </c>
      <c r="I710" s="285"/>
      <c r="J710" s="286">
        <f>ROUND(I710*H710,1)</f>
        <v>0</v>
      </c>
      <c r="K710" s="287"/>
      <c r="L710" s="288"/>
      <c r="M710" s="289" t="s">
        <v>1</v>
      </c>
      <c r="N710" s="290" t="s">
        <v>39</v>
      </c>
      <c r="O710" s="92"/>
      <c r="P710" s="238">
        <f>O710*H710</f>
        <v>0</v>
      </c>
      <c r="Q710" s="238">
        <v>0</v>
      </c>
      <c r="R710" s="238">
        <f>Q710*H710</f>
        <v>0</v>
      </c>
      <c r="S710" s="238">
        <v>0</v>
      </c>
      <c r="T710" s="23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40" t="s">
        <v>276</v>
      </c>
      <c r="AT710" s="240" t="s">
        <v>408</v>
      </c>
      <c r="AU710" s="240" t="s">
        <v>84</v>
      </c>
      <c r="AY710" s="18" t="s">
        <v>139</v>
      </c>
      <c r="BE710" s="241">
        <f>IF(N710="základní",J710,0)</f>
        <v>0</v>
      </c>
      <c r="BF710" s="241">
        <f>IF(N710="snížená",J710,0)</f>
        <v>0</v>
      </c>
      <c r="BG710" s="241">
        <f>IF(N710="zákl. přenesená",J710,0)</f>
        <v>0</v>
      </c>
      <c r="BH710" s="241">
        <f>IF(N710="sníž. přenesená",J710,0)</f>
        <v>0</v>
      </c>
      <c r="BI710" s="241">
        <f>IF(N710="nulová",J710,0)</f>
        <v>0</v>
      </c>
      <c r="BJ710" s="18" t="s">
        <v>82</v>
      </c>
      <c r="BK710" s="241">
        <f>ROUND(I710*H710,1)</f>
        <v>0</v>
      </c>
      <c r="BL710" s="18" t="s">
        <v>217</v>
      </c>
      <c r="BM710" s="240" t="s">
        <v>889</v>
      </c>
    </row>
    <row r="711" s="2" customFormat="1" ht="24.15" customHeight="1">
      <c r="A711" s="39"/>
      <c r="B711" s="40"/>
      <c r="C711" s="228" t="s">
        <v>890</v>
      </c>
      <c r="D711" s="228" t="s">
        <v>142</v>
      </c>
      <c r="E711" s="229" t="s">
        <v>891</v>
      </c>
      <c r="F711" s="230" t="s">
        <v>892</v>
      </c>
      <c r="G711" s="231" t="s">
        <v>324</v>
      </c>
      <c r="H711" s="232">
        <v>159.91999999999999</v>
      </c>
      <c r="I711" s="233"/>
      <c r="J711" s="234">
        <f>ROUND(I711*H711,1)</f>
        <v>0</v>
      </c>
      <c r="K711" s="235"/>
      <c r="L711" s="45"/>
      <c r="M711" s="236" t="s">
        <v>1</v>
      </c>
      <c r="N711" s="237" t="s">
        <v>39</v>
      </c>
      <c r="O711" s="92"/>
      <c r="P711" s="238">
        <f>O711*H711</f>
        <v>0</v>
      </c>
      <c r="Q711" s="238">
        <v>0</v>
      </c>
      <c r="R711" s="238">
        <f>Q711*H711</f>
        <v>0</v>
      </c>
      <c r="S711" s="238">
        <v>0</v>
      </c>
      <c r="T711" s="239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0" t="s">
        <v>217</v>
      </c>
      <c r="AT711" s="240" t="s">
        <v>142</v>
      </c>
      <c r="AU711" s="240" t="s">
        <v>84</v>
      </c>
      <c r="AY711" s="18" t="s">
        <v>139</v>
      </c>
      <c r="BE711" s="241">
        <f>IF(N711="základní",J711,0)</f>
        <v>0</v>
      </c>
      <c r="BF711" s="241">
        <f>IF(N711="snížená",J711,0)</f>
        <v>0</v>
      </c>
      <c r="BG711" s="241">
        <f>IF(N711="zákl. přenesená",J711,0)</f>
        <v>0</v>
      </c>
      <c r="BH711" s="241">
        <f>IF(N711="sníž. přenesená",J711,0)</f>
        <v>0</v>
      </c>
      <c r="BI711" s="241">
        <f>IF(N711="nulová",J711,0)</f>
        <v>0</v>
      </c>
      <c r="BJ711" s="18" t="s">
        <v>82</v>
      </c>
      <c r="BK711" s="241">
        <f>ROUND(I711*H711,1)</f>
        <v>0</v>
      </c>
      <c r="BL711" s="18" t="s">
        <v>217</v>
      </c>
      <c r="BM711" s="240" t="s">
        <v>893</v>
      </c>
    </row>
    <row r="712" s="13" customFormat="1">
      <c r="A712" s="13"/>
      <c r="B712" s="247"/>
      <c r="C712" s="248"/>
      <c r="D712" s="249" t="s">
        <v>183</v>
      </c>
      <c r="E712" s="250" t="s">
        <v>1</v>
      </c>
      <c r="F712" s="251" t="s">
        <v>894</v>
      </c>
      <c r="G712" s="248"/>
      <c r="H712" s="250" t="s">
        <v>1</v>
      </c>
      <c r="I712" s="252"/>
      <c r="J712" s="248"/>
      <c r="K712" s="248"/>
      <c r="L712" s="253"/>
      <c r="M712" s="254"/>
      <c r="N712" s="255"/>
      <c r="O712" s="255"/>
      <c r="P712" s="255"/>
      <c r="Q712" s="255"/>
      <c r="R712" s="255"/>
      <c r="S712" s="255"/>
      <c r="T712" s="256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7" t="s">
        <v>183</v>
      </c>
      <c r="AU712" s="257" t="s">
        <v>84</v>
      </c>
      <c r="AV712" s="13" t="s">
        <v>82</v>
      </c>
      <c r="AW712" s="13" t="s">
        <v>32</v>
      </c>
      <c r="AX712" s="13" t="s">
        <v>74</v>
      </c>
      <c r="AY712" s="257" t="s">
        <v>139</v>
      </c>
    </row>
    <row r="713" s="14" customFormat="1">
      <c r="A713" s="14"/>
      <c r="B713" s="258"/>
      <c r="C713" s="259"/>
      <c r="D713" s="249" t="s">
        <v>183</v>
      </c>
      <c r="E713" s="260" t="s">
        <v>1</v>
      </c>
      <c r="F713" s="261" t="s">
        <v>847</v>
      </c>
      <c r="G713" s="259"/>
      <c r="H713" s="262">
        <v>157.12000000000001</v>
      </c>
      <c r="I713" s="263"/>
      <c r="J713" s="259"/>
      <c r="K713" s="259"/>
      <c r="L713" s="264"/>
      <c r="M713" s="265"/>
      <c r="N713" s="266"/>
      <c r="O713" s="266"/>
      <c r="P713" s="266"/>
      <c r="Q713" s="266"/>
      <c r="R713" s="266"/>
      <c r="S713" s="266"/>
      <c r="T713" s="267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8" t="s">
        <v>183</v>
      </c>
      <c r="AU713" s="268" t="s">
        <v>84</v>
      </c>
      <c r="AV713" s="14" t="s">
        <v>84</v>
      </c>
      <c r="AW713" s="14" t="s">
        <v>32</v>
      </c>
      <c r="AX713" s="14" t="s">
        <v>74</v>
      </c>
      <c r="AY713" s="268" t="s">
        <v>139</v>
      </c>
    </row>
    <row r="714" s="13" customFormat="1">
      <c r="A714" s="13"/>
      <c r="B714" s="247"/>
      <c r="C714" s="248"/>
      <c r="D714" s="249" t="s">
        <v>183</v>
      </c>
      <c r="E714" s="250" t="s">
        <v>1</v>
      </c>
      <c r="F714" s="251" t="s">
        <v>895</v>
      </c>
      <c r="G714" s="248"/>
      <c r="H714" s="250" t="s">
        <v>1</v>
      </c>
      <c r="I714" s="252"/>
      <c r="J714" s="248"/>
      <c r="K714" s="248"/>
      <c r="L714" s="253"/>
      <c r="M714" s="254"/>
      <c r="N714" s="255"/>
      <c r="O714" s="255"/>
      <c r="P714" s="255"/>
      <c r="Q714" s="255"/>
      <c r="R714" s="255"/>
      <c r="S714" s="255"/>
      <c r="T714" s="256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7" t="s">
        <v>183</v>
      </c>
      <c r="AU714" s="257" t="s">
        <v>84</v>
      </c>
      <c r="AV714" s="13" t="s">
        <v>82</v>
      </c>
      <c r="AW714" s="13" t="s">
        <v>32</v>
      </c>
      <c r="AX714" s="13" t="s">
        <v>74</v>
      </c>
      <c r="AY714" s="257" t="s">
        <v>139</v>
      </c>
    </row>
    <row r="715" s="14" customFormat="1">
      <c r="A715" s="14"/>
      <c r="B715" s="258"/>
      <c r="C715" s="259"/>
      <c r="D715" s="249" t="s">
        <v>183</v>
      </c>
      <c r="E715" s="260" t="s">
        <v>1</v>
      </c>
      <c r="F715" s="261" t="s">
        <v>853</v>
      </c>
      <c r="G715" s="259"/>
      <c r="H715" s="262">
        <v>2.7999999999999998</v>
      </c>
      <c r="I715" s="263"/>
      <c r="J715" s="259"/>
      <c r="K715" s="259"/>
      <c r="L715" s="264"/>
      <c r="M715" s="265"/>
      <c r="N715" s="266"/>
      <c r="O715" s="266"/>
      <c r="P715" s="266"/>
      <c r="Q715" s="266"/>
      <c r="R715" s="266"/>
      <c r="S715" s="266"/>
      <c r="T715" s="26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8" t="s">
        <v>183</v>
      </c>
      <c r="AU715" s="268" t="s">
        <v>84</v>
      </c>
      <c r="AV715" s="14" t="s">
        <v>84</v>
      </c>
      <c r="AW715" s="14" t="s">
        <v>32</v>
      </c>
      <c r="AX715" s="14" t="s">
        <v>74</v>
      </c>
      <c r="AY715" s="268" t="s">
        <v>139</v>
      </c>
    </row>
    <row r="716" s="13" customFormat="1">
      <c r="A716" s="13"/>
      <c r="B716" s="247"/>
      <c r="C716" s="248"/>
      <c r="D716" s="249" t="s">
        <v>183</v>
      </c>
      <c r="E716" s="250" t="s">
        <v>1</v>
      </c>
      <c r="F716" s="251" t="s">
        <v>896</v>
      </c>
      <c r="G716" s="248"/>
      <c r="H716" s="250" t="s">
        <v>1</v>
      </c>
      <c r="I716" s="252"/>
      <c r="J716" s="248"/>
      <c r="K716" s="248"/>
      <c r="L716" s="253"/>
      <c r="M716" s="254"/>
      <c r="N716" s="255"/>
      <c r="O716" s="255"/>
      <c r="P716" s="255"/>
      <c r="Q716" s="255"/>
      <c r="R716" s="255"/>
      <c r="S716" s="255"/>
      <c r="T716" s="256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7" t="s">
        <v>183</v>
      </c>
      <c r="AU716" s="257" t="s">
        <v>84</v>
      </c>
      <c r="AV716" s="13" t="s">
        <v>82</v>
      </c>
      <c r="AW716" s="13" t="s">
        <v>32</v>
      </c>
      <c r="AX716" s="13" t="s">
        <v>74</v>
      </c>
      <c r="AY716" s="257" t="s">
        <v>139</v>
      </c>
    </row>
    <row r="717" s="15" customFormat="1">
      <c r="A717" s="15"/>
      <c r="B717" s="269"/>
      <c r="C717" s="270"/>
      <c r="D717" s="249" t="s">
        <v>183</v>
      </c>
      <c r="E717" s="271" t="s">
        <v>1</v>
      </c>
      <c r="F717" s="272" t="s">
        <v>189</v>
      </c>
      <c r="G717" s="270"/>
      <c r="H717" s="273">
        <v>159.91999999999999</v>
      </c>
      <c r="I717" s="274"/>
      <c r="J717" s="270"/>
      <c r="K717" s="270"/>
      <c r="L717" s="275"/>
      <c r="M717" s="276"/>
      <c r="N717" s="277"/>
      <c r="O717" s="277"/>
      <c r="P717" s="277"/>
      <c r="Q717" s="277"/>
      <c r="R717" s="277"/>
      <c r="S717" s="277"/>
      <c r="T717" s="278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79" t="s">
        <v>183</v>
      </c>
      <c r="AU717" s="279" t="s">
        <v>84</v>
      </c>
      <c r="AV717" s="15" t="s">
        <v>146</v>
      </c>
      <c r="AW717" s="15" t="s">
        <v>32</v>
      </c>
      <c r="AX717" s="15" t="s">
        <v>82</v>
      </c>
      <c r="AY717" s="279" t="s">
        <v>139</v>
      </c>
    </row>
    <row r="718" s="2" customFormat="1" ht="14.4" customHeight="1">
      <c r="A718" s="39"/>
      <c r="B718" s="40"/>
      <c r="C718" s="280" t="s">
        <v>521</v>
      </c>
      <c r="D718" s="280" t="s">
        <v>408</v>
      </c>
      <c r="E718" s="281" t="s">
        <v>887</v>
      </c>
      <c r="F718" s="282" t="s">
        <v>888</v>
      </c>
      <c r="G718" s="283" t="s">
        <v>181</v>
      </c>
      <c r="H718" s="284">
        <v>0.51800000000000002</v>
      </c>
      <c r="I718" s="285"/>
      <c r="J718" s="286">
        <f>ROUND(I718*H718,1)</f>
        <v>0</v>
      </c>
      <c r="K718" s="287"/>
      <c r="L718" s="288"/>
      <c r="M718" s="289" t="s">
        <v>1</v>
      </c>
      <c r="N718" s="290" t="s">
        <v>39</v>
      </c>
      <c r="O718" s="92"/>
      <c r="P718" s="238">
        <f>O718*H718</f>
        <v>0</v>
      </c>
      <c r="Q718" s="238">
        <v>0</v>
      </c>
      <c r="R718" s="238">
        <f>Q718*H718</f>
        <v>0</v>
      </c>
      <c r="S718" s="238">
        <v>0</v>
      </c>
      <c r="T718" s="23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0" t="s">
        <v>276</v>
      </c>
      <c r="AT718" s="240" t="s">
        <v>408</v>
      </c>
      <c r="AU718" s="240" t="s">
        <v>84</v>
      </c>
      <c r="AY718" s="18" t="s">
        <v>139</v>
      </c>
      <c r="BE718" s="241">
        <f>IF(N718="základní",J718,0)</f>
        <v>0</v>
      </c>
      <c r="BF718" s="241">
        <f>IF(N718="snížená",J718,0)</f>
        <v>0</v>
      </c>
      <c r="BG718" s="241">
        <f>IF(N718="zákl. přenesená",J718,0)</f>
        <v>0</v>
      </c>
      <c r="BH718" s="241">
        <f>IF(N718="sníž. přenesená",J718,0)</f>
        <v>0</v>
      </c>
      <c r="BI718" s="241">
        <f>IF(N718="nulová",J718,0)</f>
        <v>0</v>
      </c>
      <c r="BJ718" s="18" t="s">
        <v>82</v>
      </c>
      <c r="BK718" s="241">
        <f>ROUND(I718*H718,1)</f>
        <v>0</v>
      </c>
      <c r="BL718" s="18" t="s">
        <v>217</v>
      </c>
      <c r="BM718" s="240" t="s">
        <v>897</v>
      </c>
    </row>
    <row r="719" s="2" customFormat="1" ht="24.15" customHeight="1">
      <c r="A719" s="39"/>
      <c r="B719" s="40"/>
      <c r="C719" s="228" t="s">
        <v>898</v>
      </c>
      <c r="D719" s="228" t="s">
        <v>142</v>
      </c>
      <c r="E719" s="229" t="s">
        <v>899</v>
      </c>
      <c r="F719" s="230" t="s">
        <v>900</v>
      </c>
      <c r="G719" s="231" t="s">
        <v>181</v>
      </c>
      <c r="H719" s="232">
        <v>12.182</v>
      </c>
      <c r="I719" s="233"/>
      <c r="J719" s="234">
        <f>ROUND(I719*H719,1)</f>
        <v>0</v>
      </c>
      <c r="K719" s="235"/>
      <c r="L719" s="45"/>
      <c r="M719" s="236" t="s">
        <v>1</v>
      </c>
      <c r="N719" s="237" t="s">
        <v>39</v>
      </c>
      <c r="O719" s="92"/>
      <c r="P719" s="238">
        <f>O719*H719</f>
        <v>0</v>
      </c>
      <c r="Q719" s="238">
        <v>0</v>
      </c>
      <c r="R719" s="238">
        <f>Q719*H719</f>
        <v>0</v>
      </c>
      <c r="S719" s="238">
        <v>0</v>
      </c>
      <c r="T719" s="239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40" t="s">
        <v>217</v>
      </c>
      <c r="AT719" s="240" t="s">
        <v>142</v>
      </c>
      <c r="AU719" s="240" t="s">
        <v>84</v>
      </c>
      <c r="AY719" s="18" t="s">
        <v>139</v>
      </c>
      <c r="BE719" s="241">
        <f>IF(N719="základní",J719,0)</f>
        <v>0</v>
      </c>
      <c r="BF719" s="241">
        <f>IF(N719="snížená",J719,0)</f>
        <v>0</v>
      </c>
      <c r="BG719" s="241">
        <f>IF(N719="zákl. přenesená",J719,0)</f>
        <v>0</v>
      </c>
      <c r="BH719" s="241">
        <f>IF(N719="sníž. přenesená",J719,0)</f>
        <v>0</v>
      </c>
      <c r="BI719" s="241">
        <f>IF(N719="nulová",J719,0)</f>
        <v>0</v>
      </c>
      <c r="BJ719" s="18" t="s">
        <v>82</v>
      </c>
      <c r="BK719" s="241">
        <f>ROUND(I719*H719,1)</f>
        <v>0</v>
      </c>
      <c r="BL719" s="18" t="s">
        <v>217</v>
      </c>
      <c r="BM719" s="240" t="s">
        <v>901</v>
      </c>
    </row>
    <row r="720" s="13" customFormat="1">
      <c r="A720" s="13"/>
      <c r="B720" s="247"/>
      <c r="C720" s="248"/>
      <c r="D720" s="249" t="s">
        <v>183</v>
      </c>
      <c r="E720" s="250" t="s">
        <v>1</v>
      </c>
      <c r="F720" s="251" t="s">
        <v>902</v>
      </c>
      <c r="G720" s="248"/>
      <c r="H720" s="250" t="s">
        <v>1</v>
      </c>
      <c r="I720" s="252"/>
      <c r="J720" s="248"/>
      <c r="K720" s="248"/>
      <c r="L720" s="253"/>
      <c r="M720" s="254"/>
      <c r="N720" s="255"/>
      <c r="O720" s="255"/>
      <c r="P720" s="255"/>
      <c r="Q720" s="255"/>
      <c r="R720" s="255"/>
      <c r="S720" s="255"/>
      <c r="T720" s="25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7" t="s">
        <v>183</v>
      </c>
      <c r="AU720" s="257" t="s">
        <v>84</v>
      </c>
      <c r="AV720" s="13" t="s">
        <v>82</v>
      </c>
      <c r="AW720" s="13" t="s">
        <v>32</v>
      </c>
      <c r="AX720" s="13" t="s">
        <v>74</v>
      </c>
      <c r="AY720" s="257" t="s">
        <v>139</v>
      </c>
    </row>
    <row r="721" s="14" customFormat="1">
      <c r="A721" s="14"/>
      <c r="B721" s="258"/>
      <c r="C721" s="259"/>
      <c r="D721" s="249" t="s">
        <v>183</v>
      </c>
      <c r="E721" s="260" t="s">
        <v>1</v>
      </c>
      <c r="F721" s="261" t="s">
        <v>903</v>
      </c>
      <c r="G721" s="259"/>
      <c r="H721" s="262">
        <v>12.182</v>
      </c>
      <c r="I721" s="263"/>
      <c r="J721" s="259"/>
      <c r="K721" s="259"/>
      <c r="L721" s="264"/>
      <c r="M721" s="265"/>
      <c r="N721" s="266"/>
      <c r="O721" s="266"/>
      <c r="P721" s="266"/>
      <c r="Q721" s="266"/>
      <c r="R721" s="266"/>
      <c r="S721" s="266"/>
      <c r="T721" s="26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8" t="s">
        <v>183</v>
      </c>
      <c r="AU721" s="268" t="s">
        <v>84</v>
      </c>
      <c r="AV721" s="14" t="s">
        <v>84</v>
      </c>
      <c r="AW721" s="14" t="s">
        <v>32</v>
      </c>
      <c r="AX721" s="14" t="s">
        <v>74</v>
      </c>
      <c r="AY721" s="268" t="s">
        <v>139</v>
      </c>
    </row>
    <row r="722" s="15" customFormat="1">
      <c r="A722" s="15"/>
      <c r="B722" s="269"/>
      <c r="C722" s="270"/>
      <c r="D722" s="249" t="s">
        <v>183</v>
      </c>
      <c r="E722" s="271" t="s">
        <v>1</v>
      </c>
      <c r="F722" s="272" t="s">
        <v>189</v>
      </c>
      <c r="G722" s="270"/>
      <c r="H722" s="273">
        <v>12.182</v>
      </c>
      <c r="I722" s="274"/>
      <c r="J722" s="270"/>
      <c r="K722" s="270"/>
      <c r="L722" s="275"/>
      <c r="M722" s="276"/>
      <c r="N722" s="277"/>
      <c r="O722" s="277"/>
      <c r="P722" s="277"/>
      <c r="Q722" s="277"/>
      <c r="R722" s="277"/>
      <c r="S722" s="277"/>
      <c r="T722" s="278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79" t="s">
        <v>183</v>
      </c>
      <c r="AU722" s="279" t="s">
        <v>84</v>
      </c>
      <c r="AV722" s="15" t="s">
        <v>146</v>
      </c>
      <c r="AW722" s="15" t="s">
        <v>32</v>
      </c>
      <c r="AX722" s="15" t="s">
        <v>82</v>
      </c>
      <c r="AY722" s="279" t="s">
        <v>139</v>
      </c>
    </row>
    <row r="723" s="2" customFormat="1" ht="24.15" customHeight="1">
      <c r="A723" s="39"/>
      <c r="B723" s="40"/>
      <c r="C723" s="228" t="s">
        <v>527</v>
      </c>
      <c r="D723" s="228" t="s">
        <v>142</v>
      </c>
      <c r="E723" s="229" t="s">
        <v>904</v>
      </c>
      <c r="F723" s="230" t="s">
        <v>905</v>
      </c>
      <c r="G723" s="231" t="s">
        <v>351</v>
      </c>
      <c r="H723" s="232">
        <v>1</v>
      </c>
      <c r="I723" s="233"/>
      <c r="J723" s="234">
        <f>ROUND(I723*H723,1)</f>
        <v>0</v>
      </c>
      <c r="K723" s="235"/>
      <c r="L723" s="45"/>
      <c r="M723" s="236" t="s">
        <v>1</v>
      </c>
      <c r="N723" s="237" t="s">
        <v>39</v>
      </c>
      <c r="O723" s="92"/>
      <c r="P723" s="238">
        <f>O723*H723</f>
        <v>0</v>
      </c>
      <c r="Q723" s="238">
        <v>0</v>
      </c>
      <c r="R723" s="238">
        <f>Q723*H723</f>
        <v>0</v>
      </c>
      <c r="S723" s="238">
        <v>0</v>
      </c>
      <c r="T723" s="239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40" t="s">
        <v>217</v>
      </c>
      <c r="AT723" s="240" t="s">
        <v>142</v>
      </c>
      <c r="AU723" s="240" t="s">
        <v>84</v>
      </c>
      <c r="AY723" s="18" t="s">
        <v>139</v>
      </c>
      <c r="BE723" s="241">
        <f>IF(N723="základní",J723,0)</f>
        <v>0</v>
      </c>
      <c r="BF723" s="241">
        <f>IF(N723="snížená",J723,0)</f>
        <v>0</v>
      </c>
      <c r="BG723" s="241">
        <f>IF(N723="zákl. přenesená",J723,0)</f>
        <v>0</v>
      </c>
      <c r="BH723" s="241">
        <f>IF(N723="sníž. přenesená",J723,0)</f>
        <v>0</v>
      </c>
      <c r="BI723" s="241">
        <f>IF(N723="nulová",J723,0)</f>
        <v>0</v>
      </c>
      <c r="BJ723" s="18" t="s">
        <v>82</v>
      </c>
      <c r="BK723" s="241">
        <f>ROUND(I723*H723,1)</f>
        <v>0</v>
      </c>
      <c r="BL723" s="18" t="s">
        <v>217</v>
      </c>
      <c r="BM723" s="240" t="s">
        <v>906</v>
      </c>
    </row>
    <row r="724" s="13" customFormat="1">
      <c r="A724" s="13"/>
      <c r="B724" s="247"/>
      <c r="C724" s="248"/>
      <c r="D724" s="249" t="s">
        <v>183</v>
      </c>
      <c r="E724" s="250" t="s">
        <v>1</v>
      </c>
      <c r="F724" s="251" t="s">
        <v>907</v>
      </c>
      <c r="G724" s="248"/>
      <c r="H724" s="250" t="s">
        <v>1</v>
      </c>
      <c r="I724" s="252"/>
      <c r="J724" s="248"/>
      <c r="K724" s="248"/>
      <c r="L724" s="253"/>
      <c r="M724" s="254"/>
      <c r="N724" s="255"/>
      <c r="O724" s="255"/>
      <c r="P724" s="255"/>
      <c r="Q724" s="255"/>
      <c r="R724" s="255"/>
      <c r="S724" s="255"/>
      <c r="T724" s="256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7" t="s">
        <v>183</v>
      </c>
      <c r="AU724" s="257" t="s">
        <v>84</v>
      </c>
      <c r="AV724" s="13" t="s">
        <v>82</v>
      </c>
      <c r="AW724" s="13" t="s">
        <v>32</v>
      </c>
      <c r="AX724" s="13" t="s">
        <v>74</v>
      </c>
      <c r="AY724" s="257" t="s">
        <v>139</v>
      </c>
    </row>
    <row r="725" s="14" customFormat="1">
      <c r="A725" s="14"/>
      <c r="B725" s="258"/>
      <c r="C725" s="259"/>
      <c r="D725" s="249" t="s">
        <v>183</v>
      </c>
      <c r="E725" s="260" t="s">
        <v>1</v>
      </c>
      <c r="F725" s="261" t="s">
        <v>82</v>
      </c>
      <c r="G725" s="259"/>
      <c r="H725" s="262">
        <v>1</v>
      </c>
      <c r="I725" s="263"/>
      <c r="J725" s="259"/>
      <c r="K725" s="259"/>
      <c r="L725" s="264"/>
      <c r="M725" s="265"/>
      <c r="N725" s="266"/>
      <c r="O725" s="266"/>
      <c r="P725" s="266"/>
      <c r="Q725" s="266"/>
      <c r="R725" s="266"/>
      <c r="S725" s="266"/>
      <c r="T725" s="26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68" t="s">
        <v>183</v>
      </c>
      <c r="AU725" s="268" t="s">
        <v>84</v>
      </c>
      <c r="AV725" s="14" t="s">
        <v>84</v>
      </c>
      <c r="AW725" s="14" t="s">
        <v>32</v>
      </c>
      <c r="AX725" s="14" t="s">
        <v>74</v>
      </c>
      <c r="AY725" s="268" t="s">
        <v>139</v>
      </c>
    </row>
    <row r="726" s="15" customFormat="1">
      <c r="A726" s="15"/>
      <c r="B726" s="269"/>
      <c r="C726" s="270"/>
      <c r="D726" s="249" t="s">
        <v>183</v>
      </c>
      <c r="E726" s="271" t="s">
        <v>1</v>
      </c>
      <c r="F726" s="272" t="s">
        <v>189</v>
      </c>
      <c r="G726" s="270"/>
      <c r="H726" s="273">
        <v>1</v>
      </c>
      <c r="I726" s="274"/>
      <c r="J726" s="270"/>
      <c r="K726" s="270"/>
      <c r="L726" s="275"/>
      <c r="M726" s="276"/>
      <c r="N726" s="277"/>
      <c r="O726" s="277"/>
      <c r="P726" s="277"/>
      <c r="Q726" s="277"/>
      <c r="R726" s="277"/>
      <c r="S726" s="277"/>
      <c r="T726" s="278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79" t="s">
        <v>183</v>
      </c>
      <c r="AU726" s="279" t="s">
        <v>84</v>
      </c>
      <c r="AV726" s="15" t="s">
        <v>146</v>
      </c>
      <c r="AW726" s="15" t="s">
        <v>32</v>
      </c>
      <c r="AX726" s="15" t="s">
        <v>82</v>
      </c>
      <c r="AY726" s="279" t="s">
        <v>139</v>
      </c>
    </row>
    <row r="727" s="2" customFormat="1" ht="24.15" customHeight="1">
      <c r="A727" s="39"/>
      <c r="B727" s="40"/>
      <c r="C727" s="228" t="s">
        <v>908</v>
      </c>
      <c r="D727" s="228" t="s">
        <v>142</v>
      </c>
      <c r="E727" s="229" t="s">
        <v>909</v>
      </c>
      <c r="F727" s="230" t="s">
        <v>910</v>
      </c>
      <c r="G727" s="231" t="s">
        <v>263</v>
      </c>
      <c r="H727" s="232">
        <v>73.501999999999995</v>
      </c>
      <c r="I727" s="233"/>
      <c r="J727" s="234">
        <f>ROUND(I727*H727,1)</f>
        <v>0</v>
      </c>
      <c r="K727" s="235"/>
      <c r="L727" s="45"/>
      <c r="M727" s="236" t="s">
        <v>1</v>
      </c>
      <c r="N727" s="237" t="s">
        <v>39</v>
      </c>
      <c r="O727" s="92"/>
      <c r="P727" s="238">
        <f>O727*H727</f>
        <v>0</v>
      </c>
      <c r="Q727" s="238">
        <v>0</v>
      </c>
      <c r="R727" s="238">
        <f>Q727*H727</f>
        <v>0</v>
      </c>
      <c r="S727" s="238">
        <v>0</v>
      </c>
      <c r="T727" s="239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40" t="s">
        <v>217</v>
      </c>
      <c r="AT727" s="240" t="s">
        <v>142</v>
      </c>
      <c r="AU727" s="240" t="s">
        <v>84</v>
      </c>
      <c r="AY727" s="18" t="s">
        <v>139</v>
      </c>
      <c r="BE727" s="241">
        <f>IF(N727="základní",J727,0)</f>
        <v>0</v>
      </c>
      <c r="BF727" s="241">
        <f>IF(N727="snížená",J727,0)</f>
        <v>0</v>
      </c>
      <c r="BG727" s="241">
        <f>IF(N727="zákl. přenesená",J727,0)</f>
        <v>0</v>
      </c>
      <c r="BH727" s="241">
        <f>IF(N727="sníž. přenesená",J727,0)</f>
        <v>0</v>
      </c>
      <c r="BI727" s="241">
        <f>IF(N727="nulová",J727,0)</f>
        <v>0</v>
      </c>
      <c r="BJ727" s="18" t="s">
        <v>82</v>
      </c>
      <c r="BK727" s="241">
        <f>ROUND(I727*H727,1)</f>
        <v>0</v>
      </c>
      <c r="BL727" s="18" t="s">
        <v>217</v>
      </c>
      <c r="BM727" s="240" t="s">
        <v>911</v>
      </c>
    </row>
    <row r="728" s="13" customFormat="1">
      <c r="A728" s="13"/>
      <c r="B728" s="247"/>
      <c r="C728" s="248"/>
      <c r="D728" s="249" t="s">
        <v>183</v>
      </c>
      <c r="E728" s="250" t="s">
        <v>1</v>
      </c>
      <c r="F728" s="251" t="s">
        <v>912</v>
      </c>
      <c r="G728" s="248"/>
      <c r="H728" s="250" t="s">
        <v>1</v>
      </c>
      <c r="I728" s="252"/>
      <c r="J728" s="248"/>
      <c r="K728" s="248"/>
      <c r="L728" s="253"/>
      <c r="M728" s="254"/>
      <c r="N728" s="255"/>
      <c r="O728" s="255"/>
      <c r="P728" s="255"/>
      <c r="Q728" s="255"/>
      <c r="R728" s="255"/>
      <c r="S728" s="255"/>
      <c r="T728" s="256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7" t="s">
        <v>183</v>
      </c>
      <c r="AU728" s="257" t="s">
        <v>84</v>
      </c>
      <c r="AV728" s="13" t="s">
        <v>82</v>
      </c>
      <c r="AW728" s="13" t="s">
        <v>32</v>
      </c>
      <c r="AX728" s="13" t="s">
        <v>74</v>
      </c>
      <c r="AY728" s="257" t="s">
        <v>139</v>
      </c>
    </row>
    <row r="729" s="13" customFormat="1">
      <c r="A729" s="13"/>
      <c r="B729" s="247"/>
      <c r="C729" s="248"/>
      <c r="D729" s="249" t="s">
        <v>183</v>
      </c>
      <c r="E729" s="250" t="s">
        <v>1</v>
      </c>
      <c r="F729" s="251" t="s">
        <v>234</v>
      </c>
      <c r="G729" s="248"/>
      <c r="H729" s="250" t="s">
        <v>1</v>
      </c>
      <c r="I729" s="252"/>
      <c r="J729" s="248"/>
      <c r="K729" s="248"/>
      <c r="L729" s="253"/>
      <c r="M729" s="254"/>
      <c r="N729" s="255"/>
      <c r="O729" s="255"/>
      <c r="P729" s="255"/>
      <c r="Q729" s="255"/>
      <c r="R729" s="255"/>
      <c r="S729" s="255"/>
      <c r="T729" s="256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7" t="s">
        <v>183</v>
      </c>
      <c r="AU729" s="257" t="s">
        <v>84</v>
      </c>
      <c r="AV729" s="13" t="s">
        <v>82</v>
      </c>
      <c r="AW729" s="13" t="s">
        <v>32</v>
      </c>
      <c r="AX729" s="13" t="s">
        <v>74</v>
      </c>
      <c r="AY729" s="257" t="s">
        <v>139</v>
      </c>
    </row>
    <row r="730" s="13" customFormat="1">
      <c r="A730" s="13"/>
      <c r="B730" s="247"/>
      <c r="C730" s="248"/>
      <c r="D730" s="249" t="s">
        <v>183</v>
      </c>
      <c r="E730" s="250" t="s">
        <v>1</v>
      </c>
      <c r="F730" s="251" t="s">
        <v>913</v>
      </c>
      <c r="G730" s="248"/>
      <c r="H730" s="250" t="s">
        <v>1</v>
      </c>
      <c r="I730" s="252"/>
      <c r="J730" s="248"/>
      <c r="K730" s="248"/>
      <c r="L730" s="253"/>
      <c r="M730" s="254"/>
      <c r="N730" s="255"/>
      <c r="O730" s="255"/>
      <c r="P730" s="255"/>
      <c r="Q730" s="255"/>
      <c r="R730" s="255"/>
      <c r="S730" s="255"/>
      <c r="T730" s="256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7" t="s">
        <v>183</v>
      </c>
      <c r="AU730" s="257" t="s">
        <v>84</v>
      </c>
      <c r="AV730" s="13" t="s">
        <v>82</v>
      </c>
      <c r="AW730" s="13" t="s">
        <v>32</v>
      </c>
      <c r="AX730" s="13" t="s">
        <v>74</v>
      </c>
      <c r="AY730" s="257" t="s">
        <v>139</v>
      </c>
    </row>
    <row r="731" s="14" customFormat="1">
      <c r="A731" s="14"/>
      <c r="B731" s="258"/>
      <c r="C731" s="259"/>
      <c r="D731" s="249" t="s">
        <v>183</v>
      </c>
      <c r="E731" s="260" t="s">
        <v>1</v>
      </c>
      <c r="F731" s="261" t="s">
        <v>914</v>
      </c>
      <c r="G731" s="259"/>
      <c r="H731" s="262">
        <v>68.357399999999998</v>
      </c>
      <c r="I731" s="263"/>
      <c r="J731" s="259"/>
      <c r="K731" s="259"/>
      <c r="L731" s="264"/>
      <c r="M731" s="265"/>
      <c r="N731" s="266"/>
      <c r="O731" s="266"/>
      <c r="P731" s="266"/>
      <c r="Q731" s="266"/>
      <c r="R731" s="266"/>
      <c r="S731" s="266"/>
      <c r="T731" s="26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8" t="s">
        <v>183</v>
      </c>
      <c r="AU731" s="268" t="s">
        <v>84</v>
      </c>
      <c r="AV731" s="14" t="s">
        <v>84</v>
      </c>
      <c r="AW731" s="14" t="s">
        <v>32</v>
      </c>
      <c r="AX731" s="14" t="s">
        <v>74</v>
      </c>
      <c r="AY731" s="268" t="s">
        <v>139</v>
      </c>
    </row>
    <row r="732" s="13" customFormat="1">
      <c r="A732" s="13"/>
      <c r="B732" s="247"/>
      <c r="C732" s="248"/>
      <c r="D732" s="249" t="s">
        <v>183</v>
      </c>
      <c r="E732" s="250" t="s">
        <v>1</v>
      </c>
      <c r="F732" s="251" t="s">
        <v>915</v>
      </c>
      <c r="G732" s="248"/>
      <c r="H732" s="250" t="s">
        <v>1</v>
      </c>
      <c r="I732" s="252"/>
      <c r="J732" s="248"/>
      <c r="K732" s="248"/>
      <c r="L732" s="253"/>
      <c r="M732" s="254"/>
      <c r="N732" s="255"/>
      <c r="O732" s="255"/>
      <c r="P732" s="255"/>
      <c r="Q732" s="255"/>
      <c r="R732" s="255"/>
      <c r="S732" s="255"/>
      <c r="T732" s="256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7" t="s">
        <v>183</v>
      </c>
      <c r="AU732" s="257" t="s">
        <v>84</v>
      </c>
      <c r="AV732" s="13" t="s">
        <v>82</v>
      </c>
      <c r="AW732" s="13" t="s">
        <v>32</v>
      </c>
      <c r="AX732" s="13" t="s">
        <v>74</v>
      </c>
      <c r="AY732" s="257" t="s">
        <v>139</v>
      </c>
    </row>
    <row r="733" s="14" customFormat="1">
      <c r="A733" s="14"/>
      <c r="B733" s="258"/>
      <c r="C733" s="259"/>
      <c r="D733" s="249" t="s">
        <v>183</v>
      </c>
      <c r="E733" s="260" t="s">
        <v>1</v>
      </c>
      <c r="F733" s="261" t="s">
        <v>916</v>
      </c>
      <c r="G733" s="259"/>
      <c r="H733" s="262">
        <v>5.1449999999999996</v>
      </c>
      <c r="I733" s="263"/>
      <c r="J733" s="259"/>
      <c r="K733" s="259"/>
      <c r="L733" s="264"/>
      <c r="M733" s="265"/>
      <c r="N733" s="266"/>
      <c r="O733" s="266"/>
      <c r="P733" s="266"/>
      <c r="Q733" s="266"/>
      <c r="R733" s="266"/>
      <c r="S733" s="266"/>
      <c r="T733" s="26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68" t="s">
        <v>183</v>
      </c>
      <c r="AU733" s="268" t="s">
        <v>84</v>
      </c>
      <c r="AV733" s="14" t="s">
        <v>84</v>
      </c>
      <c r="AW733" s="14" t="s">
        <v>32</v>
      </c>
      <c r="AX733" s="14" t="s">
        <v>74</v>
      </c>
      <c r="AY733" s="268" t="s">
        <v>139</v>
      </c>
    </row>
    <row r="734" s="15" customFormat="1">
      <c r="A734" s="15"/>
      <c r="B734" s="269"/>
      <c r="C734" s="270"/>
      <c r="D734" s="249" t="s">
        <v>183</v>
      </c>
      <c r="E734" s="271" t="s">
        <v>1</v>
      </c>
      <c r="F734" s="272" t="s">
        <v>189</v>
      </c>
      <c r="G734" s="270"/>
      <c r="H734" s="273">
        <v>73.502399999999994</v>
      </c>
      <c r="I734" s="274"/>
      <c r="J734" s="270"/>
      <c r="K734" s="270"/>
      <c r="L734" s="275"/>
      <c r="M734" s="276"/>
      <c r="N734" s="277"/>
      <c r="O734" s="277"/>
      <c r="P734" s="277"/>
      <c r="Q734" s="277"/>
      <c r="R734" s="277"/>
      <c r="S734" s="277"/>
      <c r="T734" s="278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79" t="s">
        <v>183</v>
      </c>
      <c r="AU734" s="279" t="s">
        <v>84</v>
      </c>
      <c r="AV734" s="15" t="s">
        <v>146</v>
      </c>
      <c r="AW734" s="15" t="s">
        <v>32</v>
      </c>
      <c r="AX734" s="15" t="s">
        <v>82</v>
      </c>
      <c r="AY734" s="279" t="s">
        <v>139</v>
      </c>
    </row>
    <row r="735" s="2" customFormat="1" ht="14.4" customHeight="1">
      <c r="A735" s="39"/>
      <c r="B735" s="40"/>
      <c r="C735" s="280" t="s">
        <v>548</v>
      </c>
      <c r="D735" s="280" t="s">
        <v>408</v>
      </c>
      <c r="E735" s="281" t="s">
        <v>917</v>
      </c>
      <c r="F735" s="282" t="s">
        <v>918</v>
      </c>
      <c r="G735" s="283" t="s">
        <v>263</v>
      </c>
      <c r="H735" s="284">
        <v>80.852000000000004</v>
      </c>
      <c r="I735" s="285"/>
      <c r="J735" s="286">
        <f>ROUND(I735*H735,1)</f>
        <v>0</v>
      </c>
      <c r="K735" s="287"/>
      <c r="L735" s="288"/>
      <c r="M735" s="289" t="s">
        <v>1</v>
      </c>
      <c r="N735" s="290" t="s">
        <v>39</v>
      </c>
      <c r="O735" s="92"/>
      <c r="P735" s="238">
        <f>O735*H735</f>
        <v>0</v>
      </c>
      <c r="Q735" s="238">
        <v>0</v>
      </c>
      <c r="R735" s="238">
        <f>Q735*H735</f>
        <v>0</v>
      </c>
      <c r="S735" s="238">
        <v>0</v>
      </c>
      <c r="T735" s="239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0" t="s">
        <v>276</v>
      </c>
      <c r="AT735" s="240" t="s">
        <v>408</v>
      </c>
      <c r="AU735" s="240" t="s">
        <v>84</v>
      </c>
      <c r="AY735" s="18" t="s">
        <v>139</v>
      </c>
      <c r="BE735" s="241">
        <f>IF(N735="základní",J735,0)</f>
        <v>0</v>
      </c>
      <c r="BF735" s="241">
        <f>IF(N735="snížená",J735,0)</f>
        <v>0</v>
      </c>
      <c r="BG735" s="241">
        <f>IF(N735="zákl. přenesená",J735,0)</f>
        <v>0</v>
      </c>
      <c r="BH735" s="241">
        <f>IF(N735="sníž. přenesená",J735,0)</f>
        <v>0</v>
      </c>
      <c r="BI735" s="241">
        <f>IF(N735="nulová",J735,0)</f>
        <v>0</v>
      </c>
      <c r="BJ735" s="18" t="s">
        <v>82</v>
      </c>
      <c r="BK735" s="241">
        <f>ROUND(I735*H735,1)</f>
        <v>0</v>
      </c>
      <c r="BL735" s="18" t="s">
        <v>217</v>
      </c>
      <c r="BM735" s="240" t="s">
        <v>919</v>
      </c>
    </row>
    <row r="736" s="2" customFormat="1" ht="24.15" customHeight="1">
      <c r="A736" s="39"/>
      <c r="B736" s="40"/>
      <c r="C736" s="228" t="s">
        <v>920</v>
      </c>
      <c r="D736" s="228" t="s">
        <v>142</v>
      </c>
      <c r="E736" s="229" t="s">
        <v>921</v>
      </c>
      <c r="F736" s="230" t="s">
        <v>922</v>
      </c>
      <c r="G736" s="231" t="s">
        <v>324</v>
      </c>
      <c r="H736" s="232">
        <v>121.31999999999999</v>
      </c>
      <c r="I736" s="233"/>
      <c r="J736" s="234">
        <f>ROUND(I736*H736,1)</f>
        <v>0</v>
      </c>
      <c r="K736" s="235"/>
      <c r="L736" s="45"/>
      <c r="M736" s="236" t="s">
        <v>1</v>
      </c>
      <c r="N736" s="237" t="s">
        <v>39</v>
      </c>
      <c r="O736" s="92"/>
      <c r="P736" s="238">
        <f>O736*H736</f>
        <v>0</v>
      </c>
      <c r="Q736" s="238">
        <v>0</v>
      </c>
      <c r="R736" s="238">
        <f>Q736*H736</f>
        <v>0</v>
      </c>
      <c r="S736" s="238">
        <v>0</v>
      </c>
      <c r="T736" s="239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40" t="s">
        <v>217</v>
      </c>
      <c r="AT736" s="240" t="s">
        <v>142</v>
      </c>
      <c r="AU736" s="240" t="s">
        <v>84</v>
      </c>
      <c r="AY736" s="18" t="s">
        <v>139</v>
      </c>
      <c r="BE736" s="241">
        <f>IF(N736="základní",J736,0)</f>
        <v>0</v>
      </c>
      <c r="BF736" s="241">
        <f>IF(N736="snížená",J736,0)</f>
        <v>0</v>
      </c>
      <c r="BG736" s="241">
        <f>IF(N736="zákl. přenesená",J736,0)</f>
        <v>0</v>
      </c>
      <c r="BH736" s="241">
        <f>IF(N736="sníž. přenesená",J736,0)</f>
        <v>0</v>
      </c>
      <c r="BI736" s="241">
        <f>IF(N736="nulová",J736,0)</f>
        <v>0</v>
      </c>
      <c r="BJ736" s="18" t="s">
        <v>82</v>
      </c>
      <c r="BK736" s="241">
        <f>ROUND(I736*H736,1)</f>
        <v>0</v>
      </c>
      <c r="BL736" s="18" t="s">
        <v>217</v>
      </c>
      <c r="BM736" s="240" t="s">
        <v>923</v>
      </c>
    </row>
    <row r="737" s="13" customFormat="1">
      <c r="A737" s="13"/>
      <c r="B737" s="247"/>
      <c r="C737" s="248"/>
      <c r="D737" s="249" t="s">
        <v>183</v>
      </c>
      <c r="E737" s="250" t="s">
        <v>1</v>
      </c>
      <c r="F737" s="251" t="s">
        <v>234</v>
      </c>
      <c r="G737" s="248"/>
      <c r="H737" s="250" t="s">
        <v>1</v>
      </c>
      <c r="I737" s="252"/>
      <c r="J737" s="248"/>
      <c r="K737" s="248"/>
      <c r="L737" s="253"/>
      <c r="M737" s="254"/>
      <c r="N737" s="255"/>
      <c r="O737" s="255"/>
      <c r="P737" s="255"/>
      <c r="Q737" s="255"/>
      <c r="R737" s="255"/>
      <c r="S737" s="255"/>
      <c r="T737" s="25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7" t="s">
        <v>183</v>
      </c>
      <c r="AU737" s="257" t="s">
        <v>84</v>
      </c>
      <c r="AV737" s="13" t="s">
        <v>82</v>
      </c>
      <c r="AW737" s="13" t="s">
        <v>32</v>
      </c>
      <c r="AX737" s="13" t="s">
        <v>74</v>
      </c>
      <c r="AY737" s="257" t="s">
        <v>139</v>
      </c>
    </row>
    <row r="738" s="13" customFormat="1">
      <c r="A738" s="13"/>
      <c r="B738" s="247"/>
      <c r="C738" s="248"/>
      <c r="D738" s="249" t="s">
        <v>183</v>
      </c>
      <c r="E738" s="250" t="s">
        <v>1</v>
      </c>
      <c r="F738" s="251" t="s">
        <v>924</v>
      </c>
      <c r="G738" s="248"/>
      <c r="H738" s="250" t="s">
        <v>1</v>
      </c>
      <c r="I738" s="252"/>
      <c r="J738" s="248"/>
      <c r="K738" s="248"/>
      <c r="L738" s="253"/>
      <c r="M738" s="254"/>
      <c r="N738" s="255"/>
      <c r="O738" s="255"/>
      <c r="P738" s="255"/>
      <c r="Q738" s="255"/>
      <c r="R738" s="255"/>
      <c r="S738" s="255"/>
      <c r="T738" s="256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7" t="s">
        <v>183</v>
      </c>
      <c r="AU738" s="257" t="s">
        <v>84</v>
      </c>
      <c r="AV738" s="13" t="s">
        <v>82</v>
      </c>
      <c r="AW738" s="13" t="s">
        <v>32</v>
      </c>
      <c r="AX738" s="13" t="s">
        <v>74</v>
      </c>
      <c r="AY738" s="257" t="s">
        <v>139</v>
      </c>
    </row>
    <row r="739" s="14" customFormat="1">
      <c r="A739" s="14"/>
      <c r="B739" s="258"/>
      <c r="C739" s="259"/>
      <c r="D739" s="249" t="s">
        <v>183</v>
      </c>
      <c r="E739" s="260" t="s">
        <v>1</v>
      </c>
      <c r="F739" s="261" t="s">
        <v>925</v>
      </c>
      <c r="G739" s="259"/>
      <c r="H739" s="262">
        <v>96.344999999999999</v>
      </c>
      <c r="I739" s="263"/>
      <c r="J739" s="259"/>
      <c r="K739" s="259"/>
      <c r="L739" s="264"/>
      <c r="M739" s="265"/>
      <c r="N739" s="266"/>
      <c r="O739" s="266"/>
      <c r="P739" s="266"/>
      <c r="Q739" s="266"/>
      <c r="R739" s="266"/>
      <c r="S739" s="266"/>
      <c r="T739" s="26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8" t="s">
        <v>183</v>
      </c>
      <c r="AU739" s="268" t="s">
        <v>84</v>
      </c>
      <c r="AV739" s="14" t="s">
        <v>84</v>
      </c>
      <c r="AW739" s="14" t="s">
        <v>32</v>
      </c>
      <c r="AX739" s="14" t="s">
        <v>74</v>
      </c>
      <c r="AY739" s="268" t="s">
        <v>139</v>
      </c>
    </row>
    <row r="740" s="13" customFormat="1">
      <c r="A740" s="13"/>
      <c r="B740" s="247"/>
      <c r="C740" s="248"/>
      <c r="D740" s="249" t="s">
        <v>183</v>
      </c>
      <c r="E740" s="250" t="s">
        <v>1</v>
      </c>
      <c r="F740" s="251" t="s">
        <v>926</v>
      </c>
      <c r="G740" s="248"/>
      <c r="H740" s="250" t="s">
        <v>1</v>
      </c>
      <c r="I740" s="252"/>
      <c r="J740" s="248"/>
      <c r="K740" s="248"/>
      <c r="L740" s="253"/>
      <c r="M740" s="254"/>
      <c r="N740" s="255"/>
      <c r="O740" s="255"/>
      <c r="P740" s="255"/>
      <c r="Q740" s="255"/>
      <c r="R740" s="255"/>
      <c r="S740" s="255"/>
      <c r="T740" s="256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7" t="s">
        <v>183</v>
      </c>
      <c r="AU740" s="257" t="s">
        <v>84</v>
      </c>
      <c r="AV740" s="13" t="s">
        <v>82</v>
      </c>
      <c r="AW740" s="13" t="s">
        <v>32</v>
      </c>
      <c r="AX740" s="13" t="s">
        <v>74</v>
      </c>
      <c r="AY740" s="257" t="s">
        <v>139</v>
      </c>
    </row>
    <row r="741" s="14" customFormat="1">
      <c r="A741" s="14"/>
      <c r="B741" s="258"/>
      <c r="C741" s="259"/>
      <c r="D741" s="249" t="s">
        <v>183</v>
      </c>
      <c r="E741" s="260" t="s">
        <v>1</v>
      </c>
      <c r="F741" s="261" t="s">
        <v>927</v>
      </c>
      <c r="G741" s="259"/>
      <c r="H741" s="262">
        <v>24.975000000000001</v>
      </c>
      <c r="I741" s="263"/>
      <c r="J741" s="259"/>
      <c r="K741" s="259"/>
      <c r="L741" s="264"/>
      <c r="M741" s="265"/>
      <c r="N741" s="266"/>
      <c r="O741" s="266"/>
      <c r="P741" s="266"/>
      <c r="Q741" s="266"/>
      <c r="R741" s="266"/>
      <c r="S741" s="266"/>
      <c r="T741" s="26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8" t="s">
        <v>183</v>
      </c>
      <c r="AU741" s="268" t="s">
        <v>84</v>
      </c>
      <c r="AV741" s="14" t="s">
        <v>84</v>
      </c>
      <c r="AW741" s="14" t="s">
        <v>32</v>
      </c>
      <c r="AX741" s="14" t="s">
        <v>74</v>
      </c>
      <c r="AY741" s="268" t="s">
        <v>139</v>
      </c>
    </row>
    <row r="742" s="15" customFormat="1">
      <c r="A742" s="15"/>
      <c r="B742" s="269"/>
      <c r="C742" s="270"/>
      <c r="D742" s="249" t="s">
        <v>183</v>
      </c>
      <c r="E742" s="271" t="s">
        <v>1</v>
      </c>
      <c r="F742" s="272" t="s">
        <v>189</v>
      </c>
      <c r="G742" s="270"/>
      <c r="H742" s="273">
        <v>121.31999999999999</v>
      </c>
      <c r="I742" s="274"/>
      <c r="J742" s="270"/>
      <c r="K742" s="270"/>
      <c r="L742" s="275"/>
      <c r="M742" s="276"/>
      <c r="N742" s="277"/>
      <c r="O742" s="277"/>
      <c r="P742" s="277"/>
      <c r="Q742" s="277"/>
      <c r="R742" s="277"/>
      <c r="S742" s="277"/>
      <c r="T742" s="278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79" t="s">
        <v>183</v>
      </c>
      <c r="AU742" s="279" t="s">
        <v>84</v>
      </c>
      <c r="AV742" s="15" t="s">
        <v>146</v>
      </c>
      <c r="AW742" s="15" t="s">
        <v>32</v>
      </c>
      <c r="AX742" s="15" t="s">
        <v>82</v>
      </c>
      <c r="AY742" s="279" t="s">
        <v>139</v>
      </c>
    </row>
    <row r="743" s="2" customFormat="1" ht="14.4" customHeight="1">
      <c r="A743" s="39"/>
      <c r="B743" s="40"/>
      <c r="C743" s="280" t="s">
        <v>552</v>
      </c>
      <c r="D743" s="280" t="s">
        <v>408</v>
      </c>
      <c r="E743" s="281" t="s">
        <v>854</v>
      </c>
      <c r="F743" s="282" t="s">
        <v>855</v>
      </c>
      <c r="G743" s="283" t="s">
        <v>181</v>
      </c>
      <c r="H743" s="284">
        <v>2.1680000000000001</v>
      </c>
      <c r="I743" s="285"/>
      <c r="J743" s="286">
        <f>ROUND(I743*H743,1)</f>
        <v>0</v>
      </c>
      <c r="K743" s="287"/>
      <c r="L743" s="288"/>
      <c r="M743" s="289" t="s">
        <v>1</v>
      </c>
      <c r="N743" s="290" t="s">
        <v>39</v>
      </c>
      <c r="O743" s="92"/>
      <c r="P743" s="238">
        <f>O743*H743</f>
        <v>0</v>
      </c>
      <c r="Q743" s="238">
        <v>0</v>
      </c>
      <c r="R743" s="238">
        <f>Q743*H743</f>
        <v>0</v>
      </c>
      <c r="S743" s="238">
        <v>0</v>
      </c>
      <c r="T743" s="239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40" t="s">
        <v>276</v>
      </c>
      <c r="AT743" s="240" t="s">
        <v>408</v>
      </c>
      <c r="AU743" s="240" t="s">
        <v>84</v>
      </c>
      <c r="AY743" s="18" t="s">
        <v>139</v>
      </c>
      <c r="BE743" s="241">
        <f>IF(N743="základní",J743,0)</f>
        <v>0</v>
      </c>
      <c r="BF743" s="241">
        <f>IF(N743="snížená",J743,0)</f>
        <v>0</v>
      </c>
      <c r="BG743" s="241">
        <f>IF(N743="zákl. přenesená",J743,0)</f>
        <v>0</v>
      </c>
      <c r="BH743" s="241">
        <f>IF(N743="sníž. přenesená",J743,0)</f>
        <v>0</v>
      </c>
      <c r="BI743" s="241">
        <f>IF(N743="nulová",J743,0)</f>
        <v>0</v>
      </c>
      <c r="BJ743" s="18" t="s">
        <v>82</v>
      </c>
      <c r="BK743" s="241">
        <f>ROUND(I743*H743,1)</f>
        <v>0</v>
      </c>
      <c r="BL743" s="18" t="s">
        <v>217</v>
      </c>
      <c r="BM743" s="240" t="s">
        <v>928</v>
      </c>
    </row>
    <row r="744" s="13" customFormat="1">
      <c r="A744" s="13"/>
      <c r="B744" s="247"/>
      <c r="C744" s="248"/>
      <c r="D744" s="249" t="s">
        <v>183</v>
      </c>
      <c r="E744" s="250" t="s">
        <v>1</v>
      </c>
      <c r="F744" s="251" t="s">
        <v>234</v>
      </c>
      <c r="G744" s="248"/>
      <c r="H744" s="250" t="s">
        <v>1</v>
      </c>
      <c r="I744" s="252"/>
      <c r="J744" s="248"/>
      <c r="K744" s="248"/>
      <c r="L744" s="253"/>
      <c r="M744" s="254"/>
      <c r="N744" s="255"/>
      <c r="O744" s="255"/>
      <c r="P744" s="255"/>
      <c r="Q744" s="255"/>
      <c r="R744" s="255"/>
      <c r="S744" s="255"/>
      <c r="T744" s="256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7" t="s">
        <v>183</v>
      </c>
      <c r="AU744" s="257" t="s">
        <v>84</v>
      </c>
      <c r="AV744" s="13" t="s">
        <v>82</v>
      </c>
      <c r="AW744" s="13" t="s">
        <v>32</v>
      </c>
      <c r="AX744" s="13" t="s">
        <v>74</v>
      </c>
      <c r="AY744" s="257" t="s">
        <v>139</v>
      </c>
    </row>
    <row r="745" s="13" customFormat="1">
      <c r="A745" s="13"/>
      <c r="B745" s="247"/>
      <c r="C745" s="248"/>
      <c r="D745" s="249" t="s">
        <v>183</v>
      </c>
      <c r="E745" s="250" t="s">
        <v>1</v>
      </c>
      <c r="F745" s="251" t="s">
        <v>924</v>
      </c>
      <c r="G745" s="248"/>
      <c r="H745" s="250" t="s">
        <v>1</v>
      </c>
      <c r="I745" s="252"/>
      <c r="J745" s="248"/>
      <c r="K745" s="248"/>
      <c r="L745" s="253"/>
      <c r="M745" s="254"/>
      <c r="N745" s="255"/>
      <c r="O745" s="255"/>
      <c r="P745" s="255"/>
      <c r="Q745" s="255"/>
      <c r="R745" s="255"/>
      <c r="S745" s="255"/>
      <c r="T745" s="25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7" t="s">
        <v>183</v>
      </c>
      <c r="AU745" s="257" t="s">
        <v>84</v>
      </c>
      <c r="AV745" s="13" t="s">
        <v>82</v>
      </c>
      <c r="AW745" s="13" t="s">
        <v>32</v>
      </c>
      <c r="AX745" s="13" t="s">
        <v>74</v>
      </c>
      <c r="AY745" s="257" t="s">
        <v>139</v>
      </c>
    </row>
    <row r="746" s="14" customFormat="1">
      <c r="A746" s="14"/>
      <c r="B746" s="258"/>
      <c r="C746" s="259"/>
      <c r="D746" s="249" t="s">
        <v>183</v>
      </c>
      <c r="E746" s="260" t="s">
        <v>1</v>
      </c>
      <c r="F746" s="261" t="s">
        <v>929</v>
      </c>
      <c r="G746" s="259"/>
      <c r="H746" s="262">
        <v>1.728</v>
      </c>
      <c r="I746" s="263"/>
      <c r="J746" s="259"/>
      <c r="K746" s="259"/>
      <c r="L746" s="264"/>
      <c r="M746" s="265"/>
      <c r="N746" s="266"/>
      <c r="O746" s="266"/>
      <c r="P746" s="266"/>
      <c r="Q746" s="266"/>
      <c r="R746" s="266"/>
      <c r="S746" s="266"/>
      <c r="T746" s="26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8" t="s">
        <v>183</v>
      </c>
      <c r="AU746" s="268" t="s">
        <v>84</v>
      </c>
      <c r="AV746" s="14" t="s">
        <v>84</v>
      </c>
      <c r="AW746" s="14" t="s">
        <v>32</v>
      </c>
      <c r="AX746" s="14" t="s">
        <v>74</v>
      </c>
      <c r="AY746" s="268" t="s">
        <v>139</v>
      </c>
    </row>
    <row r="747" s="13" customFormat="1">
      <c r="A747" s="13"/>
      <c r="B747" s="247"/>
      <c r="C747" s="248"/>
      <c r="D747" s="249" t="s">
        <v>183</v>
      </c>
      <c r="E747" s="250" t="s">
        <v>1</v>
      </c>
      <c r="F747" s="251" t="s">
        <v>930</v>
      </c>
      <c r="G747" s="248"/>
      <c r="H747" s="250" t="s">
        <v>1</v>
      </c>
      <c r="I747" s="252"/>
      <c r="J747" s="248"/>
      <c r="K747" s="248"/>
      <c r="L747" s="253"/>
      <c r="M747" s="254"/>
      <c r="N747" s="255"/>
      <c r="O747" s="255"/>
      <c r="P747" s="255"/>
      <c r="Q747" s="255"/>
      <c r="R747" s="255"/>
      <c r="S747" s="255"/>
      <c r="T747" s="25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7" t="s">
        <v>183</v>
      </c>
      <c r="AU747" s="257" t="s">
        <v>84</v>
      </c>
      <c r="AV747" s="13" t="s">
        <v>82</v>
      </c>
      <c r="AW747" s="13" t="s">
        <v>32</v>
      </c>
      <c r="AX747" s="13" t="s">
        <v>74</v>
      </c>
      <c r="AY747" s="257" t="s">
        <v>139</v>
      </c>
    </row>
    <row r="748" s="14" customFormat="1">
      <c r="A748" s="14"/>
      <c r="B748" s="258"/>
      <c r="C748" s="259"/>
      <c r="D748" s="249" t="s">
        <v>183</v>
      </c>
      <c r="E748" s="260" t="s">
        <v>1</v>
      </c>
      <c r="F748" s="261" t="s">
        <v>931</v>
      </c>
      <c r="G748" s="259"/>
      <c r="H748" s="262">
        <v>0.43956000000000001</v>
      </c>
      <c r="I748" s="263"/>
      <c r="J748" s="259"/>
      <c r="K748" s="259"/>
      <c r="L748" s="264"/>
      <c r="M748" s="265"/>
      <c r="N748" s="266"/>
      <c r="O748" s="266"/>
      <c r="P748" s="266"/>
      <c r="Q748" s="266"/>
      <c r="R748" s="266"/>
      <c r="S748" s="266"/>
      <c r="T748" s="26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8" t="s">
        <v>183</v>
      </c>
      <c r="AU748" s="268" t="s">
        <v>84</v>
      </c>
      <c r="AV748" s="14" t="s">
        <v>84</v>
      </c>
      <c r="AW748" s="14" t="s">
        <v>32</v>
      </c>
      <c r="AX748" s="14" t="s">
        <v>74</v>
      </c>
      <c r="AY748" s="268" t="s">
        <v>139</v>
      </c>
    </row>
    <row r="749" s="15" customFormat="1">
      <c r="A749" s="15"/>
      <c r="B749" s="269"/>
      <c r="C749" s="270"/>
      <c r="D749" s="249" t="s">
        <v>183</v>
      </c>
      <c r="E749" s="271" t="s">
        <v>1</v>
      </c>
      <c r="F749" s="272" t="s">
        <v>189</v>
      </c>
      <c r="G749" s="270"/>
      <c r="H749" s="273">
        <v>2.1675599999999999</v>
      </c>
      <c r="I749" s="274"/>
      <c r="J749" s="270"/>
      <c r="K749" s="270"/>
      <c r="L749" s="275"/>
      <c r="M749" s="276"/>
      <c r="N749" s="277"/>
      <c r="O749" s="277"/>
      <c r="P749" s="277"/>
      <c r="Q749" s="277"/>
      <c r="R749" s="277"/>
      <c r="S749" s="277"/>
      <c r="T749" s="278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79" t="s">
        <v>183</v>
      </c>
      <c r="AU749" s="279" t="s">
        <v>84</v>
      </c>
      <c r="AV749" s="15" t="s">
        <v>146</v>
      </c>
      <c r="AW749" s="15" t="s">
        <v>32</v>
      </c>
      <c r="AX749" s="15" t="s">
        <v>82</v>
      </c>
      <c r="AY749" s="279" t="s">
        <v>139</v>
      </c>
    </row>
    <row r="750" s="2" customFormat="1" ht="24.15" customHeight="1">
      <c r="A750" s="39"/>
      <c r="B750" s="40"/>
      <c r="C750" s="228" t="s">
        <v>932</v>
      </c>
      <c r="D750" s="228" t="s">
        <v>142</v>
      </c>
      <c r="E750" s="229" t="s">
        <v>933</v>
      </c>
      <c r="F750" s="230" t="s">
        <v>934</v>
      </c>
      <c r="G750" s="231" t="s">
        <v>679</v>
      </c>
      <c r="H750" s="291"/>
      <c r="I750" s="233"/>
      <c r="J750" s="234">
        <f>ROUND(I750*H750,1)</f>
        <v>0</v>
      </c>
      <c r="K750" s="235"/>
      <c r="L750" s="45"/>
      <c r="M750" s="236" t="s">
        <v>1</v>
      </c>
      <c r="N750" s="237" t="s">
        <v>39</v>
      </c>
      <c r="O750" s="92"/>
      <c r="P750" s="238">
        <f>O750*H750</f>
        <v>0</v>
      </c>
      <c r="Q750" s="238">
        <v>0</v>
      </c>
      <c r="R750" s="238">
        <f>Q750*H750</f>
        <v>0</v>
      </c>
      <c r="S750" s="238">
        <v>0</v>
      </c>
      <c r="T750" s="239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40" t="s">
        <v>217</v>
      </c>
      <c r="AT750" s="240" t="s">
        <v>142</v>
      </c>
      <c r="AU750" s="240" t="s">
        <v>84</v>
      </c>
      <c r="AY750" s="18" t="s">
        <v>139</v>
      </c>
      <c r="BE750" s="241">
        <f>IF(N750="základní",J750,0)</f>
        <v>0</v>
      </c>
      <c r="BF750" s="241">
        <f>IF(N750="snížená",J750,0)</f>
        <v>0</v>
      </c>
      <c r="BG750" s="241">
        <f>IF(N750="zákl. přenesená",J750,0)</f>
        <v>0</v>
      </c>
      <c r="BH750" s="241">
        <f>IF(N750="sníž. přenesená",J750,0)</f>
        <v>0</v>
      </c>
      <c r="BI750" s="241">
        <f>IF(N750="nulová",J750,0)</f>
        <v>0</v>
      </c>
      <c r="BJ750" s="18" t="s">
        <v>82</v>
      </c>
      <c r="BK750" s="241">
        <f>ROUND(I750*H750,1)</f>
        <v>0</v>
      </c>
      <c r="BL750" s="18" t="s">
        <v>217</v>
      </c>
      <c r="BM750" s="240" t="s">
        <v>935</v>
      </c>
    </row>
    <row r="751" s="12" customFormat="1" ht="22.8" customHeight="1">
      <c r="A751" s="12"/>
      <c r="B751" s="212"/>
      <c r="C751" s="213"/>
      <c r="D751" s="214" t="s">
        <v>73</v>
      </c>
      <c r="E751" s="226" t="s">
        <v>936</v>
      </c>
      <c r="F751" s="226" t="s">
        <v>937</v>
      </c>
      <c r="G751" s="213"/>
      <c r="H751" s="213"/>
      <c r="I751" s="216"/>
      <c r="J751" s="227">
        <f>BK751</f>
        <v>0</v>
      </c>
      <c r="K751" s="213"/>
      <c r="L751" s="218"/>
      <c r="M751" s="219"/>
      <c r="N751" s="220"/>
      <c r="O751" s="220"/>
      <c r="P751" s="221">
        <f>SUM(P752:P800)</f>
        <v>0</v>
      </c>
      <c r="Q751" s="220"/>
      <c r="R751" s="221">
        <f>SUM(R752:R800)</f>
        <v>0</v>
      </c>
      <c r="S751" s="220"/>
      <c r="T751" s="222">
        <f>SUM(T752:T800)</f>
        <v>0</v>
      </c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R751" s="223" t="s">
        <v>84</v>
      </c>
      <c r="AT751" s="224" t="s">
        <v>73</v>
      </c>
      <c r="AU751" s="224" t="s">
        <v>82</v>
      </c>
      <c r="AY751" s="223" t="s">
        <v>139</v>
      </c>
      <c r="BK751" s="225">
        <f>SUM(BK752:BK800)</f>
        <v>0</v>
      </c>
    </row>
    <row r="752" s="2" customFormat="1" ht="24.15" customHeight="1">
      <c r="A752" s="39"/>
      <c r="B752" s="40"/>
      <c r="C752" s="228" t="s">
        <v>555</v>
      </c>
      <c r="D752" s="228" t="s">
        <v>142</v>
      </c>
      <c r="E752" s="229" t="s">
        <v>938</v>
      </c>
      <c r="F752" s="230" t="s">
        <v>939</v>
      </c>
      <c r="G752" s="231" t="s">
        <v>263</v>
      </c>
      <c r="H752" s="232">
        <v>12.880000000000001</v>
      </c>
      <c r="I752" s="233"/>
      <c r="J752" s="234">
        <f>ROUND(I752*H752,1)</f>
        <v>0</v>
      </c>
      <c r="K752" s="235"/>
      <c r="L752" s="45"/>
      <c r="M752" s="236" t="s">
        <v>1</v>
      </c>
      <c r="N752" s="237" t="s">
        <v>39</v>
      </c>
      <c r="O752" s="92"/>
      <c r="P752" s="238">
        <f>O752*H752</f>
        <v>0</v>
      </c>
      <c r="Q752" s="238">
        <v>0</v>
      </c>
      <c r="R752" s="238">
        <f>Q752*H752</f>
        <v>0</v>
      </c>
      <c r="S752" s="238">
        <v>0</v>
      </c>
      <c r="T752" s="239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40" t="s">
        <v>217</v>
      </c>
      <c r="AT752" s="240" t="s">
        <v>142</v>
      </c>
      <c r="AU752" s="240" t="s">
        <v>84</v>
      </c>
      <c r="AY752" s="18" t="s">
        <v>139</v>
      </c>
      <c r="BE752" s="241">
        <f>IF(N752="základní",J752,0)</f>
        <v>0</v>
      </c>
      <c r="BF752" s="241">
        <f>IF(N752="snížená",J752,0)</f>
        <v>0</v>
      </c>
      <c r="BG752" s="241">
        <f>IF(N752="zákl. přenesená",J752,0)</f>
        <v>0</v>
      </c>
      <c r="BH752" s="241">
        <f>IF(N752="sníž. přenesená",J752,0)</f>
        <v>0</v>
      </c>
      <c r="BI752" s="241">
        <f>IF(N752="nulová",J752,0)</f>
        <v>0</v>
      </c>
      <c r="BJ752" s="18" t="s">
        <v>82</v>
      </c>
      <c r="BK752" s="241">
        <f>ROUND(I752*H752,1)</f>
        <v>0</v>
      </c>
      <c r="BL752" s="18" t="s">
        <v>217</v>
      </c>
      <c r="BM752" s="240" t="s">
        <v>940</v>
      </c>
    </row>
    <row r="753" s="13" customFormat="1">
      <c r="A753" s="13"/>
      <c r="B753" s="247"/>
      <c r="C753" s="248"/>
      <c r="D753" s="249" t="s">
        <v>183</v>
      </c>
      <c r="E753" s="250" t="s">
        <v>1</v>
      </c>
      <c r="F753" s="251" t="s">
        <v>941</v>
      </c>
      <c r="G753" s="248"/>
      <c r="H753" s="250" t="s">
        <v>1</v>
      </c>
      <c r="I753" s="252"/>
      <c r="J753" s="248"/>
      <c r="K753" s="248"/>
      <c r="L753" s="253"/>
      <c r="M753" s="254"/>
      <c r="N753" s="255"/>
      <c r="O753" s="255"/>
      <c r="P753" s="255"/>
      <c r="Q753" s="255"/>
      <c r="R753" s="255"/>
      <c r="S753" s="255"/>
      <c r="T753" s="256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7" t="s">
        <v>183</v>
      </c>
      <c r="AU753" s="257" t="s">
        <v>84</v>
      </c>
      <c r="AV753" s="13" t="s">
        <v>82</v>
      </c>
      <c r="AW753" s="13" t="s">
        <v>32</v>
      </c>
      <c r="AX753" s="13" t="s">
        <v>74</v>
      </c>
      <c r="AY753" s="257" t="s">
        <v>139</v>
      </c>
    </row>
    <row r="754" s="14" customFormat="1">
      <c r="A754" s="14"/>
      <c r="B754" s="258"/>
      <c r="C754" s="259"/>
      <c r="D754" s="249" t="s">
        <v>183</v>
      </c>
      <c r="E754" s="260" t="s">
        <v>1</v>
      </c>
      <c r="F754" s="261" t="s">
        <v>871</v>
      </c>
      <c r="G754" s="259"/>
      <c r="H754" s="262">
        <v>10.880000000000001</v>
      </c>
      <c r="I754" s="263"/>
      <c r="J754" s="259"/>
      <c r="K754" s="259"/>
      <c r="L754" s="264"/>
      <c r="M754" s="265"/>
      <c r="N754" s="266"/>
      <c r="O754" s="266"/>
      <c r="P754" s="266"/>
      <c r="Q754" s="266"/>
      <c r="R754" s="266"/>
      <c r="S754" s="266"/>
      <c r="T754" s="26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8" t="s">
        <v>183</v>
      </c>
      <c r="AU754" s="268" t="s">
        <v>84</v>
      </c>
      <c r="AV754" s="14" t="s">
        <v>84</v>
      </c>
      <c r="AW754" s="14" t="s">
        <v>32</v>
      </c>
      <c r="AX754" s="14" t="s">
        <v>74</v>
      </c>
      <c r="AY754" s="268" t="s">
        <v>139</v>
      </c>
    </row>
    <row r="755" s="13" customFormat="1">
      <c r="A755" s="13"/>
      <c r="B755" s="247"/>
      <c r="C755" s="248"/>
      <c r="D755" s="249" t="s">
        <v>183</v>
      </c>
      <c r="E755" s="250" t="s">
        <v>1</v>
      </c>
      <c r="F755" s="251" t="s">
        <v>942</v>
      </c>
      <c r="G755" s="248"/>
      <c r="H755" s="250" t="s">
        <v>1</v>
      </c>
      <c r="I755" s="252"/>
      <c r="J755" s="248"/>
      <c r="K755" s="248"/>
      <c r="L755" s="253"/>
      <c r="M755" s="254"/>
      <c r="N755" s="255"/>
      <c r="O755" s="255"/>
      <c r="P755" s="255"/>
      <c r="Q755" s="255"/>
      <c r="R755" s="255"/>
      <c r="S755" s="255"/>
      <c r="T755" s="256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7" t="s">
        <v>183</v>
      </c>
      <c r="AU755" s="257" t="s">
        <v>84</v>
      </c>
      <c r="AV755" s="13" t="s">
        <v>82</v>
      </c>
      <c r="AW755" s="13" t="s">
        <v>32</v>
      </c>
      <c r="AX755" s="13" t="s">
        <v>74</v>
      </c>
      <c r="AY755" s="257" t="s">
        <v>139</v>
      </c>
    </row>
    <row r="756" s="14" customFormat="1">
      <c r="A756" s="14"/>
      <c r="B756" s="258"/>
      <c r="C756" s="259"/>
      <c r="D756" s="249" t="s">
        <v>183</v>
      </c>
      <c r="E756" s="260" t="s">
        <v>1</v>
      </c>
      <c r="F756" s="261" t="s">
        <v>873</v>
      </c>
      <c r="G756" s="259"/>
      <c r="H756" s="262">
        <v>2</v>
      </c>
      <c r="I756" s="263"/>
      <c r="J756" s="259"/>
      <c r="K756" s="259"/>
      <c r="L756" s="264"/>
      <c r="M756" s="265"/>
      <c r="N756" s="266"/>
      <c r="O756" s="266"/>
      <c r="P756" s="266"/>
      <c r="Q756" s="266"/>
      <c r="R756" s="266"/>
      <c r="S756" s="266"/>
      <c r="T756" s="26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8" t="s">
        <v>183</v>
      </c>
      <c r="AU756" s="268" t="s">
        <v>84</v>
      </c>
      <c r="AV756" s="14" t="s">
        <v>84</v>
      </c>
      <c r="AW756" s="14" t="s">
        <v>32</v>
      </c>
      <c r="AX756" s="14" t="s">
        <v>74</v>
      </c>
      <c r="AY756" s="268" t="s">
        <v>139</v>
      </c>
    </row>
    <row r="757" s="13" customFormat="1">
      <c r="A757" s="13"/>
      <c r="B757" s="247"/>
      <c r="C757" s="248"/>
      <c r="D757" s="249" t="s">
        <v>183</v>
      </c>
      <c r="E757" s="250" t="s">
        <v>1</v>
      </c>
      <c r="F757" s="251" t="s">
        <v>943</v>
      </c>
      <c r="G757" s="248"/>
      <c r="H757" s="250" t="s">
        <v>1</v>
      </c>
      <c r="I757" s="252"/>
      <c r="J757" s="248"/>
      <c r="K757" s="248"/>
      <c r="L757" s="253"/>
      <c r="M757" s="254"/>
      <c r="N757" s="255"/>
      <c r="O757" s="255"/>
      <c r="P757" s="255"/>
      <c r="Q757" s="255"/>
      <c r="R757" s="255"/>
      <c r="S757" s="255"/>
      <c r="T757" s="256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57" t="s">
        <v>183</v>
      </c>
      <c r="AU757" s="257" t="s">
        <v>84</v>
      </c>
      <c r="AV757" s="13" t="s">
        <v>82</v>
      </c>
      <c r="AW757" s="13" t="s">
        <v>32</v>
      </c>
      <c r="AX757" s="13" t="s">
        <v>74</v>
      </c>
      <c r="AY757" s="257" t="s">
        <v>139</v>
      </c>
    </row>
    <row r="758" s="13" customFormat="1">
      <c r="A758" s="13"/>
      <c r="B758" s="247"/>
      <c r="C758" s="248"/>
      <c r="D758" s="249" t="s">
        <v>183</v>
      </c>
      <c r="E758" s="250" t="s">
        <v>1</v>
      </c>
      <c r="F758" s="251" t="s">
        <v>944</v>
      </c>
      <c r="G758" s="248"/>
      <c r="H758" s="250" t="s">
        <v>1</v>
      </c>
      <c r="I758" s="252"/>
      <c r="J758" s="248"/>
      <c r="K758" s="248"/>
      <c r="L758" s="253"/>
      <c r="M758" s="254"/>
      <c r="N758" s="255"/>
      <c r="O758" s="255"/>
      <c r="P758" s="255"/>
      <c r="Q758" s="255"/>
      <c r="R758" s="255"/>
      <c r="S758" s="255"/>
      <c r="T758" s="25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7" t="s">
        <v>183</v>
      </c>
      <c r="AU758" s="257" t="s">
        <v>84</v>
      </c>
      <c r="AV758" s="13" t="s">
        <v>82</v>
      </c>
      <c r="AW758" s="13" t="s">
        <v>32</v>
      </c>
      <c r="AX758" s="13" t="s">
        <v>74</v>
      </c>
      <c r="AY758" s="257" t="s">
        <v>139</v>
      </c>
    </row>
    <row r="759" s="13" customFormat="1">
      <c r="A759" s="13"/>
      <c r="B759" s="247"/>
      <c r="C759" s="248"/>
      <c r="D759" s="249" t="s">
        <v>183</v>
      </c>
      <c r="E759" s="250" t="s">
        <v>1</v>
      </c>
      <c r="F759" s="251" t="s">
        <v>945</v>
      </c>
      <c r="G759" s="248"/>
      <c r="H759" s="250" t="s">
        <v>1</v>
      </c>
      <c r="I759" s="252"/>
      <c r="J759" s="248"/>
      <c r="K759" s="248"/>
      <c r="L759" s="253"/>
      <c r="M759" s="254"/>
      <c r="N759" s="255"/>
      <c r="O759" s="255"/>
      <c r="P759" s="255"/>
      <c r="Q759" s="255"/>
      <c r="R759" s="255"/>
      <c r="S759" s="255"/>
      <c r="T759" s="256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7" t="s">
        <v>183</v>
      </c>
      <c r="AU759" s="257" t="s">
        <v>84</v>
      </c>
      <c r="AV759" s="13" t="s">
        <v>82</v>
      </c>
      <c r="AW759" s="13" t="s">
        <v>32</v>
      </c>
      <c r="AX759" s="13" t="s">
        <v>74</v>
      </c>
      <c r="AY759" s="257" t="s">
        <v>139</v>
      </c>
    </row>
    <row r="760" s="13" customFormat="1">
      <c r="A760" s="13"/>
      <c r="B760" s="247"/>
      <c r="C760" s="248"/>
      <c r="D760" s="249" t="s">
        <v>183</v>
      </c>
      <c r="E760" s="250" t="s">
        <v>1</v>
      </c>
      <c r="F760" s="251" t="s">
        <v>946</v>
      </c>
      <c r="G760" s="248"/>
      <c r="H760" s="250" t="s">
        <v>1</v>
      </c>
      <c r="I760" s="252"/>
      <c r="J760" s="248"/>
      <c r="K760" s="248"/>
      <c r="L760" s="253"/>
      <c r="M760" s="254"/>
      <c r="N760" s="255"/>
      <c r="O760" s="255"/>
      <c r="P760" s="255"/>
      <c r="Q760" s="255"/>
      <c r="R760" s="255"/>
      <c r="S760" s="255"/>
      <c r="T760" s="25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7" t="s">
        <v>183</v>
      </c>
      <c r="AU760" s="257" t="s">
        <v>84</v>
      </c>
      <c r="AV760" s="13" t="s">
        <v>82</v>
      </c>
      <c r="AW760" s="13" t="s">
        <v>32</v>
      </c>
      <c r="AX760" s="13" t="s">
        <v>74</v>
      </c>
      <c r="AY760" s="257" t="s">
        <v>139</v>
      </c>
    </row>
    <row r="761" s="15" customFormat="1">
      <c r="A761" s="15"/>
      <c r="B761" s="269"/>
      <c r="C761" s="270"/>
      <c r="D761" s="249" t="s">
        <v>183</v>
      </c>
      <c r="E761" s="271" t="s">
        <v>1</v>
      </c>
      <c r="F761" s="272" t="s">
        <v>189</v>
      </c>
      <c r="G761" s="270"/>
      <c r="H761" s="273">
        <v>12.880000000000001</v>
      </c>
      <c r="I761" s="274"/>
      <c r="J761" s="270"/>
      <c r="K761" s="270"/>
      <c r="L761" s="275"/>
      <c r="M761" s="276"/>
      <c r="N761" s="277"/>
      <c r="O761" s="277"/>
      <c r="P761" s="277"/>
      <c r="Q761" s="277"/>
      <c r="R761" s="277"/>
      <c r="S761" s="277"/>
      <c r="T761" s="278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79" t="s">
        <v>183</v>
      </c>
      <c r="AU761" s="279" t="s">
        <v>84</v>
      </c>
      <c r="AV761" s="15" t="s">
        <v>146</v>
      </c>
      <c r="AW761" s="15" t="s">
        <v>32</v>
      </c>
      <c r="AX761" s="15" t="s">
        <v>82</v>
      </c>
      <c r="AY761" s="279" t="s">
        <v>139</v>
      </c>
    </row>
    <row r="762" s="2" customFormat="1" ht="24.15" customHeight="1">
      <c r="A762" s="39"/>
      <c r="B762" s="40"/>
      <c r="C762" s="228" t="s">
        <v>947</v>
      </c>
      <c r="D762" s="228" t="s">
        <v>142</v>
      </c>
      <c r="E762" s="229" t="s">
        <v>948</v>
      </c>
      <c r="F762" s="230" t="s">
        <v>949</v>
      </c>
      <c r="G762" s="231" t="s">
        <v>263</v>
      </c>
      <c r="H762" s="232">
        <v>12.880000000000001</v>
      </c>
      <c r="I762" s="233"/>
      <c r="J762" s="234">
        <f>ROUND(I762*H762,1)</f>
        <v>0</v>
      </c>
      <c r="K762" s="235"/>
      <c r="L762" s="45"/>
      <c r="M762" s="236" t="s">
        <v>1</v>
      </c>
      <c r="N762" s="237" t="s">
        <v>39</v>
      </c>
      <c r="O762" s="92"/>
      <c r="P762" s="238">
        <f>O762*H762</f>
        <v>0</v>
      </c>
      <c r="Q762" s="238">
        <v>0</v>
      </c>
      <c r="R762" s="238">
        <f>Q762*H762</f>
        <v>0</v>
      </c>
      <c r="S762" s="238">
        <v>0</v>
      </c>
      <c r="T762" s="239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40" t="s">
        <v>217</v>
      </c>
      <c r="AT762" s="240" t="s">
        <v>142</v>
      </c>
      <c r="AU762" s="240" t="s">
        <v>84</v>
      </c>
      <c r="AY762" s="18" t="s">
        <v>139</v>
      </c>
      <c r="BE762" s="241">
        <f>IF(N762="základní",J762,0)</f>
        <v>0</v>
      </c>
      <c r="BF762" s="241">
        <f>IF(N762="snížená",J762,0)</f>
        <v>0</v>
      </c>
      <c r="BG762" s="241">
        <f>IF(N762="zákl. přenesená",J762,0)</f>
        <v>0</v>
      </c>
      <c r="BH762" s="241">
        <f>IF(N762="sníž. přenesená",J762,0)</f>
        <v>0</v>
      </c>
      <c r="BI762" s="241">
        <f>IF(N762="nulová",J762,0)</f>
        <v>0</v>
      </c>
      <c r="BJ762" s="18" t="s">
        <v>82</v>
      </c>
      <c r="BK762" s="241">
        <f>ROUND(I762*H762,1)</f>
        <v>0</v>
      </c>
      <c r="BL762" s="18" t="s">
        <v>217</v>
      </c>
      <c r="BM762" s="240" t="s">
        <v>950</v>
      </c>
    </row>
    <row r="763" s="13" customFormat="1">
      <c r="A763" s="13"/>
      <c r="B763" s="247"/>
      <c r="C763" s="248"/>
      <c r="D763" s="249" t="s">
        <v>183</v>
      </c>
      <c r="E763" s="250" t="s">
        <v>1</v>
      </c>
      <c r="F763" s="251" t="s">
        <v>941</v>
      </c>
      <c r="G763" s="248"/>
      <c r="H763" s="250" t="s">
        <v>1</v>
      </c>
      <c r="I763" s="252"/>
      <c r="J763" s="248"/>
      <c r="K763" s="248"/>
      <c r="L763" s="253"/>
      <c r="M763" s="254"/>
      <c r="N763" s="255"/>
      <c r="O763" s="255"/>
      <c r="P763" s="255"/>
      <c r="Q763" s="255"/>
      <c r="R763" s="255"/>
      <c r="S763" s="255"/>
      <c r="T763" s="256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7" t="s">
        <v>183</v>
      </c>
      <c r="AU763" s="257" t="s">
        <v>84</v>
      </c>
      <c r="AV763" s="13" t="s">
        <v>82</v>
      </c>
      <c r="AW763" s="13" t="s">
        <v>32</v>
      </c>
      <c r="AX763" s="13" t="s">
        <v>74</v>
      </c>
      <c r="AY763" s="257" t="s">
        <v>139</v>
      </c>
    </row>
    <row r="764" s="14" customFormat="1">
      <c r="A764" s="14"/>
      <c r="B764" s="258"/>
      <c r="C764" s="259"/>
      <c r="D764" s="249" t="s">
        <v>183</v>
      </c>
      <c r="E764" s="260" t="s">
        <v>1</v>
      </c>
      <c r="F764" s="261" t="s">
        <v>871</v>
      </c>
      <c r="G764" s="259"/>
      <c r="H764" s="262">
        <v>10.880000000000001</v>
      </c>
      <c r="I764" s="263"/>
      <c r="J764" s="259"/>
      <c r="K764" s="259"/>
      <c r="L764" s="264"/>
      <c r="M764" s="265"/>
      <c r="N764" s="266"/>
      <c r="O764" s="266"/>
      <c r="P764" s="266"/>
      <c r="Q764" s="266"/>
      <c r="R764" s="266"/>
      <c r="S764" s="266"/>
      <c r="T764" s="26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8" t="s">
        <v>183</v>
      </c>
      <c r="AU764" s="268" t="s">
        <v>84</v>
      </c>
      <c r="AV764" s="14" t="s">
        <v>84</v>
      </c>
      <c r="AW764" s="14" t="s">
        <v>32</v>
      </c>
      <c r="AX764" s="14" t="s">
        <v>74</v>
      </c>
      <c r="AY764" s="268" t="s">
        <v>139</v>
      </c>
    </row>
    <row r="765" s="13" customFormat="1">
      <c r="A765" s="13"/>
      <c r="B765" s="247"/>
      <c r="C765" s="248"/>
      <c r="D765" s="249" t="s">
        <v>183</v>
      </c>
      <c r="E765" s="250" t="s">
        <v>1</v>
      </c>
      <c r="F765" s="251" t="s">
        <v>942</v>
      </c>
      <c r="G765" s="248"/>
      <c r="H765" s="250" t="s">
        <v>1</v>
      </c>
      <c r="I765" s="252"/>
      <c r="J765" s="248"/>
      <c r="K765" s="248"/>
      <c r="L765" s="253"/>
      <c r="M765" s="254"/>
      <c r="N765" s="255"/>
      <c r="O765" s="255"/>
      <c r="P765" s="255"/>
      <c r="Q765" s="255"/>
      <c r="R765" s="255"/>
      <c r="S765" s="255"/>
      <c r="T765" s="256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7" t="s">
        <v>183</v>
      </c>
      <c r="AU765" s="257" t="s">
        <v>84</v>
      </c>
      <c r="AV765" s="13" t="s">
        <v>82</v>
      </c>
      <c r="AW765" s="13" t="s">
        <v>32</v>
      </c>
      <c r="AX765" s="13" t="s">
        <v>74</v>
      </c>
      <c r="AY765" s="257" t="s">
        <v>139</v>
      </c>
    </row>
    <row r="766" s="14" customFormat="1">
      <c r="A766" s="14"/>
      <c r="B766" s="258"/>
      <c r="C766" s="259"/>
      <c r="D766" s="249" t="s">
        <v>183</v>
      </c>
      <c r="E766" s="260" t="s">
        <v>1</v>
      </c>
      <c r="F766" s="261" t="s">
        <v>873</v>
      </c>
      <c r="G766" s="259"/>
      <c r="H766" s="262">
        <v>2</v>
      </c>
      <c r="I766" s="263"/>
      <c r="J766" s="259"/>
      <c r="K766" s="259"/>
      <c r="L766" s="264"/>
      <c r="M766" s="265"/>
      <c r="N766" s="266"/>
      <c r="O766" s="266"/>
      <c r="P766" s="266"/>
      <c r="Q766" s="266"/>
      <c r="R766" s="266"/>
      <c r="S766" s="266"/>
      <c r="T766" s="26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8" t="s">
        <v>183</v>
      </c>
      <c r="AU766" s="268" t="s">
        <v>84</v>
      </c>
      <c r="AV766" s="14" t="s">
        <v>84</v>
      </c>
      <c r="AW766" s="14" t="s">
        <v>32</v>
      </c>
      <c r="AX766" s="14" t="s">
        <v>74</v>
      </c>
      <c r="AY766" s="268" t="s">
        <v>139</v>
      </c>
    </row>
    <row r="767" s="13" customFormat="1">
      <c r="A767" s="13"/>
      <c r="B767" s="247"/>
      <c r="C767" s="248"/>
      <c r="D767" s="249" t="s">
        <v>183</v>
      </c>
      <c r="E767" s="250" t="s">
        <v>1</v>
      </c>
      <c r="F767" s="251" t="s">
        <v>951</v>
      </c>
      <c r="G767" s="248"/>
      <c r="H767" s="250" t="s">
        <v>1</v>
      </c>
      <c r="I767" s="252"/>
      <c r="J767" s="248"/>
      <c r="K767" s="248"/>
      <c r="L767" s="253"/>
      <c r="M767" s="254"/>
      <c r="N767" s="255"/>
      <c r="O767" s="255"/>
      <c r="P767" s="255"/>
      <c r="Q767" s="255"/>
      <c r="R767" s="255"/>
      <c r="S767" s="255"/>
      <c r="T767" s="256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7" t="s">
        <v>183</v>
      </c>
      <c r="AU767" s="257" t="s">
        <v>84</v>
      </c>
      <c r="AV767" s="13" t="s">
        <v>82</v>
      </c>
      <c r="AW767" s="13" t="s">
        <v>32</v>
      </c>
      <c r="AX767" s="13" t="s">
        <v>74</v>
      </c>
      <c r="AY767" s="257" t="s">
        <v>139</v>
      </c>
    </row>
    <row r="768" s="15" customFormat="1">
      <c r="A768" s="15"/>
      <c r="B768" s="269"/>
      <c r="C768" s="270"/>
      <c r="D768" s="249" t="s">
        <v>183</v>
      </c>
      <c r="E768" s="271" t="s">
        <v>1</v>
      </c>
      <c r="F768" s="272" t="s">
        <v>189</v>
      </c>
      <c r="G768" s="270"/>
      <c r="H768" s="273">
        <v>12.880000000000001</v>
      </c>
      <c r="I768" s="274"/>
      <c r="J768" s="270"/>
      <c r="K768" s="270"/>
      <c r="L768" s="275"/>
      <c r="M768" s="276"/>
      <c r="N768" s="277"/>
      <c r="O768" s="277"/>
      <c r="P768" s="277"/>
      <c r="Q768" s="277"/>
      <c r="R768" s="277"/>
      <c r="S768" s="277"/>
      <c r="T768" s="278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T768" s="279" t="s">
        <v>183</v>
      </c>
      <c r="AU768" s="279" t="s">
        <v>84</v>
      </c>
      <c r="AV768" s="15" t="s">
        <v>146</v>
      </c>
      <c r="AW768" s="15" t="s">
        <v>32</v>
      </c>
      <c r="AX768" s="15" t="s">
        <v>82</v>
      </c>
      <c r="AY768" s="279" t="s">
        <v>139</v>
      </c>
    </row>
    <row r="769" s="2" customFormat="1" ht="24.15" customHeight="1">
      <c r="A769" s="39"/>
      <c r="B769" s="40"/>
      <c r="C769" s="228" t="s">
        <v>574</v>
      </c>
      <c r="D769" s="228" t="s">
        <v>142</v>
      </c>
      <c r="E769" s="229" t="s">
        <v>952</v>
      </c>
      <c r="F769" s="230" t="s">
        <v>953</v>
      </c>
      <c r="G769" s="231" t="s">
        <v>324</v>
      </c>
      <c r="H769" s="232">
        <v>23.760000000000002</v>
      </c>
      <c r="I769" s="233"/>
      <c r="J769" s="234">
        <f>ROUND(I769*H769,1)</f>
        <v>0</v>
      </c>
      <c r="K769" s="235"/>
      <c r="L769" s="45"/>
      <c r="M769" s="236" t="s">
        <v>1</v>
      </c>
      <c r="N769" s="237" t="s">
        <v>39</v>
      </c>
      <c r="O769" s="92"/>
      <c r="P769" s="238">
        <f>O769*H769</f>
        <v>0</v>
      </c>
      <c r="Q769" s="238">
        <v>0</v>
      </c>
      <c r="R769" s="238">
        <f>Q769*H769</f>
        <v>0</v>
      </c>
      <c r="S769" s="238">
        <v>0</v>
      </c>
      <c r="T769" s="239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40" t="s">
        <v>217</v>
      </c>
      <c r="AT769" s="240" t="s">
        <v>142</v>
      </c>
      <c r="AU769" s="240" t="s">
        <v>84</v>
      </c>
      <c r="AY769" s="18" t="s">
        <v>139</v>
      </c>
      <c r="BE769" s="241">
        <f>IF(N769="základní",J769,0)</f>
        <v>0</v>
      </c>
      <c r="BF769" s="241">
        <f>IF(N769="snížená",J769,0)</f>
        <v>0</v>
      </c>
      <c r="BG769" s="241">
        <f>IF(N769="zákl. přenesená",J769,0)</f>
        <v>0</v>
      </c>
      <c r="BH769" s="241">
        <f>IF(N769="sníž. přenesená",J769,0)</f>
        <v>0</v>
      </c>
      <c r="BI769" s="241">
        <f>IF(N769="nulová",J769,0)</f>
        <v>0</v>
      </c>
      <c r="BJ769" s="18" t="s">
        <v>82</v>
      </c>
      <c r="BK769" s="241">
        <f>ROUND(I769*H769,1)</f>
        <v>0</v>
      </c>
      <c r="BL769" s="18" t="s">
        <v>217</v>
      </c>
      <c r="BM769" s="240" t="s">
        <v>954</v>
      </c>
    </row>
    <row r="770" s="13" customFormat="1">
      <c r="A770" s="13"/>
      <c r="B770" s="247"/>
      <c r="C770" s="248"/>
      <c r="D770" s="249" t="s">
        <v>183</v>
      </c>
      <c r="E770" s="250" t="s">
        <v>1</v>
      </c>
      <c r="F770" s="251" t="s">
        <v>955</v>
      </c>
      <c r="G770" s="248"/>
      <c r="H770" s="250" t="s">
        <v>1</v>
      </c>
      <c r="I770" s="252"/>
      <c r="J770" s="248"/>
      <c r="K770" s="248"/>
      <c r="L770" s="253"/>
      <c r="M770" s="254"/>
      <c r="N770" s="255"/>
      <c r="O770" s="255"/>
      <c r="P770" s="255"/>
      <c r="Q770" s="255"/>
      <c r="R770" s="255"/>
      <c r="S770" s="255"/>
      <c r="T770" s="256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7" t="s">
        <v>183</v>
      </c>
      <c r="AU770" s="257" t="s">
        <v>84</v>
      </c>
      <c r="AV770" s="13" t="s">
        <v>82</v>
      </c>
      <c r="AW770" s="13" t="s">
        <v>32</v>
      </c>
      <c r="AX770" s="13" t="s">
        <v>74</v>
      </c>
      <c r="AY770" s="257" t="s">
        <v>139</v>
      </c>
    </row>
    <row r="771" s="14" customFormat="1">
      <c r="A771" s="14"/>
      <c r="B771" s="258"/>
      <c r="C771" s="259"/>
      <c r="D771" s="249" t="s">
        <v>183</v>
      </c>
      <c r="E771" s="260" t="s">
        <v>1</v>
      </c>
      <c r="F771" s="261" t="s">
        <v>956</v>
      </c>
      <c r="G771" s="259"/>
      <c r="H771" s="262">
        <v>20.359999999999999</v>
      </c>
      <c r="I771" s="263"/>
      <c r="J771" s="259"/>
      <c r="K771" s="259"/>
      <c r="L771" s="264"/>
      <c r="M771" s="265"/>
      <c r="N771" s="266"/>
      <c r="O771" s="266"/>
      <c r="P771" s="266"/>
      <c r="Q771" s="266"/>
      <c r="R771" s="266"/>
      <c r="S771" s="266"/>
      <c r="T771" s="26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8" t="s">
        <v>183</v>
      </c>
      <c r="AU771" s="268" t="s">
        <v>84</v>
      </c>
      <c r="AV771" s="14" t="s">
        <v>84</v>
      </c>
      <c r="AW771" s="14" t="s">
        <v>32</v>
      </c>
      <c r="AX771" s="14" t="s">
        <v>74</v>
      </c>
      <c r="AY771" s="268" t="s">
        <v>139</v>
      </c>
    </row>
    <row r="772" s="13" customFormat="1">
      <c r="A772" s="13"/>
      <c r="B772" s="247"/>
      <c r="C772" s="248"/>
      <c r="D772" s="249" t="s">
        <v>183</v>
      </c>
      <c r="E772" s="250" t="s">
        <v>1</v>
      </c>
      <c r="F772" s="251" t="s">
        <v>957</v>
      </c>
      <c r="G772" s="248"/>
      <c r="H772" s="250" t="s">
        <v>1</v>
      </c>
      <c r="I772" s="252"/>
      <c r="J772" s="248"/>
      <c r="K772" s="248"/>
      <c r="L772" s="253"/>
      <c r="M772" s="254"/>
      <c r="N772" s="255"/>
      <c r="O772" s="255"/>
      <c r="P772" s="255"/>
      <c r="Q772" s="255"/>
      <c r="R772" s="255"/>
      <c r="S772" s="255"/>
      <c r="T772" s="256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7" t="s">
        <v>183</v>
      </c>
      <c r="AU772" s="257" t="s">
        <v>84</v>
      </c>
      <c r="AV772" s="13" t="s">
        <v>82</v>
      </c>
      <c r="AW772" s="13" t="s">
        <v>32</v>
      </c>
      <c r="AX772" s="13" t="s">
        <v>74</v>
      </c>
      <c r="AY772" s="257" t="s">
        <v>139</v>
      </c>
    </row>
    <row r="773" s="14" customFormat="1">
      <c r="A773" s="14"/>
      <c r="B773" s="258"/>
      <c r="C773" s="259"/>
      <c r="D773" s="249" t="s">
        <v>183</v>
      </c>
      <c r="E773" s="260" t="s">
        <v>1</v>
      </c>
      <c r="F773" s="261" t="s">
        <v>958</v>
      </c>
      <c r="G773" s="259"/>
      <c r="H773" s="262">
        <v>3.3999999999999999</v>
      </c>
      <c r="I773" s="263"/>
      <c r="J773" s="259"/>
      <c r="K773" s="259"/>
      <c r="L773" s="264"/>
      <c r="M773" s="265"/>
      <c r="N773" s="266"/>
      <c r="O773" s="266"/>
      <c r="P773" s="266"/>
      <c r="Q773" s="266"/>
      <c r="R773" s="266"/>
      <c r="S773" s="266"/>
      <c r="T773" s="26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68" t="s">
        <v>183</v>
      </c>
      <c r="AU773" s="268" t="s">
        <v>84</v>
      </c>
      <c r="AV773" s="14" t="s">
        <v>84</v>
      </c>
      <c r="AW773" s="14" t="s">
        <v>32</v>
      </c>
      <c r="AX773" s="14" t="s">
        <v>74</v>
      </c>
      <c r="AY773" s="268" t="s">
        <v>139</v>
      </c>
    </row>
    <row r="774" s="15" customFormat="1">
      <c r="A774" s="15"/>
      <c r="B774" s="269"/>
      <c r="C774" s="270"/>
      <c r="D774" s="249" t="s">
        <v>183</v>
      </c>
      <c r="E774" s="271" t="s">
        <v>1</v>
      </c>
      <c r="F774" s="272" t="s">
        <v>189</v>
      </c>
      <c r="G774" s="270"/>
      <c r="H774" s="273">
        <v>23.760000000000002</v>
      </c>
      <c r="I774" s="274"/>
      <c r="J774" s="270"/>
      <c r="K774" s="270"/>
      <c r="L774" s="275"/>
      <c r="M774" s="276"/>
      <c r="N774" s="277"/>
      <c r="O774" s="277"/>
      <c r="P774" s="277"/>
      <c r="Q774" s="277"/>
      <c r="R774" s="277"/>
      <c r="S774" s="277"/>
      <c r="T774" s="278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79" t="s">
        <v>183</v>
      </c>
      <c r="AU774" s="279" t="s">
        <v>84</v>
      </c>
      <c r="AV774" s="15" t="s">
        <v>146</v>
      </c>
      <c r="AW774" s="15" t="s">
        <v>32</v>
      </c>
      <c r="AX774" s="15" t="s">
        <v>82</v>
      </c>
      <c r="AY774" s="279" t="s">
        <v>139</v>
      </c>
    </row>
    <row r="775" s="2" customFormat="1" ht="24.15" customHeight="1">
      <c r="A775" s="39"/>
      <c r="B775" s="40"/>
      <c r="C775" s="228" t="s">
        <v>959</v>
      </c>
      <c r="D775" s="228" t="s">
        <v>142</v>
      </c>
      <c r="E775" s="229" t="s">
        <v>960</v>
      </c>
      <c r="F775" s="230" t="s">
        <v>961</v>
      </c>
      <c r="G775" s="231" t="s">
        <v>324</v>
      </c>
      <c r="H775" s="232">
        <v>33</v>
      </c>
      <c r="I775" s="233"/>
      <c r="J775" s="234">
        <f>ROUND(I775*H775,1)</f>
        <v>0</v>
      </c>
      <c r="K775" s="235"/>
      <c r="L775" s="45"/>
      <c r="M775" s="236" t="s">
        <v>1</v>
      </c>
      <c r="N775" s="237" t="s">
        <v>39</v>
      </c>
      <c r="O775" s="92"/>
      <c r="P775" s="238">
        <f>O775*H775</f>
        <v>0</v>
      </c>
      <c r="Q775" s="238">
        <v>0</v>
      </c>
      <c r="R775" s="238">
        <f>Q775*H775</f>
        <v>0</v>
      </c>
      <c r="S775" s="238">
        <v>0</v>
      </c>
      <c r="T775" s="239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40" t="s">
        <v>217</v>
      </c>
      <c r="AT775" s="240" t="s">
        <v>142</v>
      </c>
      <c r="AU775" s="240" t="s">
        <v>84</v>
      </c>
      <c r="AY775" s="18" t="s">
        <v>139</v>
      </c>
      <c r="BE775" s="241">
        <f>IF(N775="základní",J775,0)</f>
        <v>0</v>
      </c>
      <c r="BF775" s="241">
        <f>IF(N775="snížená",J775,0)</f>
        <v>0</v>
      </c>
      <c r="BG775" s="241">
        <f>IF(N775="zákl. přenesená",J775,0)</f>
        <v>0</v>
      </c>
      <c r="BH775" s="241">
        <f>IF(N775="sníž. přenesená",J775,0)</f>
        <v>0</v>
      </c>
      <c r="BI775" s="241">
        <f>IF(N775="nulová",J775,0)</f>
        <v>0</v>
      </c>
      <c r="BJ775" s="18" t="s">
        <v>82</v>
      </c>
      <c r="BK775" s="241">
        <f>ROUND(I775*H775,1)</f>
        <v>0</v>
      </c>
      <c r="BL775" s="18" t="s">
        <v>217</v>
      </c>
      <c r="BM775" s="240" t="s">
        <v>962</v>
      </c>
    </row>
    <row r="776" s="13" customFormat="1">
      <c r="A776" s="13"/>
      <c r="B776" s="247"/>
      <c r="C776" s="248"/>
      <c r="D776" s="249" t="s">
        <v>183</v>
      </c>
      <c r="E776" s="250" t="s">
        <v>1</v>
      </c>
      <c r="F776" s="251" t="s">
        <v>963</v>
      </c>
      <c r="G776" s="248"/>
      <c r="H776" s="250" t="s">
        <v>1</v>
      </c>
      <c r="I776" s="252"/>
      <c r="J776" s="248"/>
      <c r="K776" s="248"/>
      <c r="L776" s="253"/>
      <c r="M776" s="254"/>
      <c r="N776" s="255"/>
      <c r="O776" s="255"/>
      <c r="P776" s="255"/>
      <c r="Q776" s="255"/>
      <c r="R776" s="255"/>
      <c r="S776" s="255"/>
      <c r="T776" s="256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7" t="s">
        <v>183</v>
      </c>
      <c r="AU776" s="257" t="s">
        <v>84</v>
      </c>
      <c r="AV776" s="13" t="s">
        <v>82</v>
      </c>
      <c r="AW776" s="13" t="s">
        <v>32</v>
      </c>
      <c r="AX776" s="13" t="s">
        <v>74</v>
      </c>
      <c r="AY776" s="257" t="s">
        <v>139</v>
      </c>
    </row>
    <row r="777" s="14" customFormat="1">
      <c r="A777" s="14"/>
      <c r="B777" s="258"/>
      <c r="C777" s="259"/>
      <c r="D777" s="249" t="s">
        <v>183</v>
      </c>
      <c r="E777" s="260" t="s">
        <v>1</v>
      </c>
      <c r="F777" s="261" t="s">
        <v>964</v>
      </c>
      <c r="G777" s="259"/>
      <c r="H777" s="262">
        <v>26.600000000000001</v>
      </c>
      <c r="I777" s="263"/>
      <c r="J777" s="259"/>
      <c r="K777" s="259"/>
      <c r="L777" s="264"/>
      <c r="M777" s="265"/>
      <c r="N777" s="266"/>
      <c r="O777" s="266"/>
      <c r="P777" s="266"/>
      <c r="Q777" s="266"/>
      <c r="R777" s="266"/>
      <c r="S777" s="266"/>
      <c r="T777" s="26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8" t="s">
        <v>183</v>
      </c>
      <c r="AU777" s="268" t="s">
        <v>84</v>
      </c>
      <c r="AV777" s="14" t="s">
        <v>84</v>
      </c>
      <c r="AW777" s="14" t="s">
        <v>32</v>
      </c>
      <c r="AX777" s="14" t="s">
        <v>74</v>
      </c>
      <c r="AY777" s="268" t="s">
        <v>139</v>
      </c>
    </row>
    <row r="778" s="13" customFormat="1">
      <c r="A778" s="13"/>
      <c r="B778" s="247"/>
      <c r="C778" s="248"/>
      <c r="D778" s="249" t="s">
        <v>183</v>
      </c>
      <c r="E778" s="250" t="s">
        <v>1</v>
      </c>
      <c r="F778" s="251" t="s">
        <v>965</v>
      </c>
      <c r="G778" s="248"/>
      <c r="H778" s="250" t="s">
        <v>1</v>
      </c>
      <c r="I778" s="252"/>
      <c r="J778" s="248"/>
      <c r="K778" s="248"/>
      <c r="L778" s="253"/>
      <c r="M778" s="254"/>
      <c r="N778" s="255"/>
      <c r="O778" s="255"/>
      <c r="P778" s="255"/>
      <c r="Q778" s="255"/>
      <c r="R778" s="255"/>
      <c r="S778" s="255"/>
      <c r="T778" s="256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7" t="s">
        <v>183</v>
      </c>
      <c r="AU778" s="257" t="s">
        <v>84</v>
      </c>
      <c r="AV778" s="13" t="s">
        <v>82</v>
      </c>
      <c r="AW778" s="13" t="s">
        <v>32</v>
      </c>
      <c r="AX778" s="13" t="s">
        <v>74</v>
      </c>
      <c r="AY778" s="257" t="s">
        <v>139</v>
      </c>
    </row>
    <row r="779" s="14" customFormat="1">
      <c r="A779" s="14"/>
      <c r="B779" s="258"/>
      <c r="C779" s="259"/>
      <c r="D779" s="249" t="s">
        <v>183</v>
      </c>
      <c r="E779" s="260" t="s">
        <v>1</v>
      </c>
      <c r="F779" s="261" t="s">
        <v>966</v>
      </c>
      <c r="G779" s="259"/>
      <c r="H779" s="262">
        <v>6.4000000000000004</v>
      </c>
      <c r="I779" s="263"/>
      <c r="J779" s="259"/>
      <c r="K779" s="259"/>
      <c r="L779" s="264"/>
      <c r="M779" s="265"/>
      <c r="N779" s="266"/>
      <c r="O779" s="266"/>
      <c r="P779" s="266"/>
      <c r="Q779" s="266"/>
      <c r="R779" s="266"/>
      <c r="S779" s="266"/>
      <c r="T779" s="26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8" t="s">
        <v>183</v>
      </c>
      <c r="AU779" s="268" t="s">
        <v>84</v>
      </c>
      <c r="AV779" s="14" t="s">
        <v>84</v>
      </c>
      <c r="AW779" s="14" t="s">
        <v>32</v>
      </c>
      <c r="AX779" s="14" t="s">
        <v>74</v>
      </c>
      <c r="AY779" s="268" t="s">
        <v>139</v>
      </c>
    </row>
    <row r="780" s="15" customFormat="1">
      <c r="A780" s="15"/>
      <c r="B780" s="269"/>
      <c r="C780" s="270"/>
      <c r="D780" s="249" t="s">
        <v>183</v>
      </c>
      <c r="E780" s="271" t="s">
        <v>1</v>
      </c>
      <c r="F780" s="272" t="s">
        <v>189</v>
      </c>
      <c r="G780" s="270"/>
      <c r="H780" s="273">
        <v>33</v>
      </c>
      <c r="I780" s="274"/>
      <c r="J780" s="270"/>
      <c r="K780" s="270"/>
      <c r="L780" s="275"/>
      <c r="M780" s="276"/>
      <c r="N780" s="277"/>
      <c r="O780" s="277"/>
      <c r="P780" s="277"/>
      <c r="Q780" s="277"/>
      <c r="R780" s="277"/>
      <c r="S780" s="277"/>
      <c r="T780" s="278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79" t="s">
        <v>183</v>
      </c>
      <c r="AU780" s="279" t="s">
        <v>84</v>
      </c>
      <c r="AV780" s="15" t="s">
        <v>146</v>
      </c>
      <c r="AW780" s="15" t="s">
        <v>32</v>
      </c>
      <c r="AX780" s="15" t="s">
        <v>82</v>
      </c>
      <c r="AY780" s="279" t="s">
        <v>139</v>
      </c>
    </row>
    <row r="781" s="2" customFormat="1" ht="24.15" customHeight="1">
      <c r="A781" s="39"/>
      <c r="B781" s="40"/>
      <c r="C781" s="228" t="s">
        <v>581</v>
      </c>
      <c r="D781" s="228" t="s">
        <v>142</v>
      </c>
      <c r="E781" s="229" t="s">
        <v>967</v>
      </c>
      <c r="F781" s="230" t="s">
        <v>968</v>
      </c>
      <c r="G781" s="231" t="s">
        <v>324</v>
      </c>
      <c r="H781" s="232">
        <v>6.4000000000000004</v>
      </c>
      <c r="I781" s="233"/>
      <c r="J781" s="234">
        <f>ROUND(I781*H781,1)</f>
        <v>0</v>
      </c>
      <c r="K781" s="235"/>
      <c r="L781" s="45"/>
      <c r="M781" s="236" t="s">
        <v>1</v>
      </c>
      <c r="N781" s="237" t="s">
        <v>39</v>
      </c>
      <c r="O781" s="92"/>
      <c r="P781" s="238">
        <f>O781*H781</f>
        <v>0</v>
      </c>
      <c r="Q781" s="238">
        <v>0</v>
      </c>
      <c r="R781" s="238">
        <f>Q781*H781</f>
        <v>0</v>
      </c>
      <c r="S781" s="238">
        <v>0</v>
      </c>
      <c r="T781" s="239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40" t="s">
        <v>217</v>
      </c>
      <c r="AT781" s="240" t="s">
        <v>142</v>
      </c>
      <c r="AU781" s="240" t="s">
        <v>84</v>
      </c>
      <c r="AY781" s="18" t="s">
        <v>139</v>
      </c>
      <c r="BE781" s="241">
        <f>IF(N781="základní",J781,0)</f>
        <v>0</v>
      </c>
      <c r="BF781" s="241">
        <f>IF(N781="snížená",J781,0)</f>
        <v>0</v>
      </c>
      <c r="BG781" s="241">
        <f>IF(N781="zákl. přenesená",J781,0)</f>
        <v>0</v>
      </c>
      <c r="BH781" s="241">
        <f>IF(N781="sníž. přenesená",J781,0)</f>
        <v>0</v>
      </c>
      <c r="BI781" s="241">
        <f>IF(N781="nulová",J781,0)</f>
        <v>0</v>
      </c>
      <c r="BJ781" s="18" t="s">
        <v>82</v>
      </c>
      <c r="BK781" s="241">
        <f>ROUND(I781*H781,1)</f>
        <v>0</v>
      </c>
      <c r="BL781" s="18" t="s">
        <v>217</v>
      </c>
      <c r="BM781" s="240" t="s">
        <v>969</v>
      </c>
    </row>
    <row r="782" s="14" customFormat="1">
      <c r="A782" s="14"/>
      <c r="B782" s="258"/>
      <c r="C782" s="259"/>
      <c r="D782" s="249" t="s">
        <v>183</v>
      </c>
      <c r="E782" s="260" t="s">
        <v>1</v>
      </c>
      <c r="F782" s="261" t="s">
        <v>966</v>
      </c>
      <c r="G782" s="259"/>
      <c r="H782" s="262">
        <v>6.4000000000000004</v>
      </c>
      <c r="I782" s="263"/>
      <c r="J782" s="259"/>
      <c r="K782" s="259"/>
      <c r="L782" s="264"/>
      <c r="M782" s="265"/>
      <c r="N782" s="266"/>
      <c r="O782" s="266"/>
      <c r="P782" s="266"/>
      <c r="Q782" s="266"/>
      <c r="R782" s="266"/>
      <c r="S782" s="266"/>
      <c r="T782" s="267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8" t="s">
        <v>183</v>
      </c>
      <c r="AU782" s="268" t="s">
        <v>84</v>
      </c>
      <c r="AV782" s="14" t="s">
        <v>84</v>
      </c>
      <c r="AW782" s="14" t="s">
        <v>32</v>
      </c>
      <c r="AX782" s="14" t="s">
        <v>74</v>
      </c>
      <c r="AY782" s="268" t="s">
        <v>139</v>
      </c>
    </row>
    <row r="783" s="15" customFormat="1">
      <c r="A783" s="15"/>
      <c r="B783" s="269"/>
      <c r="C783" s="270"/>
      <c r="D783" s="249" t="s">
        <v>183</v>
      </c>
      <c r="E783" s="271" t="s">
        <v>1</v>
      </c>
      <c r="F783" s="272" t="s">
        <v>189</v>
      </c>
      <c r="G783" s="270"/>
      <c r="H783" s="273">
        <v>6.4000000000000004</v>
      </c>
      <c r="I783" s="274"/>
      <c r="J783" s="270"/>
      <c r="K783" s="270"/>
      <c r="L783" s="275"/>
      <c r="M783" s="276"/>
      <c r="N783" s="277"/>
      <c r="O783" s="277"/>
      <c r="P783" s="277"/>
      <c r="Q783" s="277"/>
      <c r="R783" s="277"/>
      <c r="S783" s="277"/>
      <c r="T783" s="278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79" t="s">
        <v>183</v>
      </c>
      <c r="AU783" s="279" t="s">
        <v>84</v>
      </c>
      <c r="AV783" s="15" t="s">
        <v>146</v>
      </c>
      <c r="AW783" s="15" t="s">
        <v>32</v>
      </c>
      <c r="AX783" s="15" t="s">
        <v>82</v>
      </c>
      <c r="AY783" s="279" t="s">
        <v>139</v>
      </c>
    </row>
    <row r="784" s="2" customFormat="1" ht="14.4" customHeight="1">
      <c r="A784" s="39"/>
      <c r="B784" s="40"/>
      <c r="C784" s="228" t="s">
        <v>970</v>
      </c>
      <c r="D784" s="228" t="s">
        <v>142</v>
      </c>
      <c r="E784" s="229" t="s">
        <v>971</v>
      </c>
      <c r="F784" s="230" t="s">
        <v>972</v>
      </c>
      <c r="G784" s="231" t="s">
        <v>351</v>
      </c>
      <c r="H784" s="232">
        <v>1</v>
      </c>
      <c r="I784" s="233"/>
      <c r="J784" s="234">
        <f>ROUND(I784*H784,1)</f>
        <v>0</v>
      </c>
      <c r="K784" s="235"/>
      <c r="L784" s="45"/>
      <c r="M784" s="236" t="s">
        <v>1</v>
      </c>
      <c r="N784" s="237" t="s">
        <v>39</v>
      </c>
      <c r="O784" s="92"/>
      <c r="P784" s="238">
        <f>O784*H784</f>
        <v>0</v>
      </c>
      <c r="Q784" s="238">
        <v>0</v>
      </c>
      <c r="R784" s="238">
        <f>Q784*H784</f>
        <v>0</v>
      </c>
      <c r="S784" s="238">
        <v>0</v>
      </c>
      <c r="T784" s="239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40" t="s">
        <v>217</v>
      </c>
      <c r="AT784" s="240" t="s">
        <v>142</v>
      </c>
      <c r="AU784" s="240" t="s">
        <v>84</v>
      </c>
      <c r="AY784" s="18" t="s">
        <v>139</v>
      </c>
      <c r="BE784" s="241">
        <f>IF(N784="základní",J784,0)</f>
        <v>0</v>
      </c>
      <c r="BF784" s="241">
        <f>IF(N784="snížená",J784,0)</f>
        <v>0</v>
      </c>
      <c r="BG784" s="241">
        <f>IF(N784="zákl. přenesená",J784,0)</f>
        <v>0</v>
      </c>
      <c r="BH784" s="241">
        <f>IF(N784="sníž. přenesená",J784,0)</f>
        <v>0</v>
      </c>
      <c r="BI784" s="241">
        <f>IF(N784="nulová",J784,0)</f>
        <v>0</v>
      </c>
      <c r="BJ784" s="18" t="s">
        <v>82</v>
      </c>
      <c r="BK784" s="241">
        <f>ROUND(I784*H784,1)</f>
        <v>0</v>
      </c>
      <c r="BL784" s="18" t="s">
        <v>217</v>
      </c>
      <c r="BM784" s="240" t="s">
        <v>973</v>
      </c>
    </row>
    <row r="785" s="13" customFormat="1">
      <c r="A785" s="13"/>
      <c r="B785" s="247"/>
      <c r="C785" s="248"/>
      <c r="D785" s="249" t="s">
        <v>183</v>
      </c>
      <c r="E785" s="250" t="s">
        <v>1</v>
      </c>
      <c r="F785" s="251" t="s">
        <v>974</v>
      </c>
      <c r="G785" s="248"/>
      <c r="H785" s="250" t="s">
        <v>1</v>
      </c>
      <c r="I785" s="252"/>
      <c r="J785" s="248"/>
      <c r="K785" s="248"/>
      <c r="L785" s="253"/>
      <c r="M785" s="254"/>
      <c r="N785" s="255"/>
      <c r="O785" s="255"/>
      <c r="P785" s="255"/>
      <c r="Q785" s="255"/>
      <c r="R785" s="255"/>
      <c r="S785" s="255"/>
      <c r="T785" s="256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7" t="s">
        <v>183</v>
      </c>
      <c r="AU785" s="257" t="s">
        <v>84</v>
      </c>
      <c r="AV785" s="13" t="s">
        <v>82</v>
      </c>
      <c r="AW785" s="13" t="s">
        <v>32</v>
      </c>
      <c r="AX785" s="13" t="s">
        <v>74</v>
      </c>
      <c r="AY785" s="257" t="s">
        <v>139</v>
      </c>
    </row>
    <row r="786" s="13" customFormat="1">
      <c r="A786" s="13"/>
      <c r="B786" s="247"/>
      <c r="C786" s="248"/>
      <c r="D786" s="249" t="s">
        <v>183</v>
      </c>
      <c r="E786" s="250" t="s">
        <v>1</v>
      </c>
      <c r="F786" s="251" t="s">
        <v>975</v>
      </c>
      <c r="G786" s="248"/>
      <c r="H786" s="250" t="s">
        <v>1</v>
      </c>
      <c r="I786" s="252"/>
      <c r="J786" s="248"/>
      <c r="K786" s="248"/>
      <c r="L786" s="253"/>
      <c r="M786" s="254"/>
      <c r="N786" s="255"/>
      <c r="O786" s="255"/>
      <c r="P786" s="255"/>
      <c r="Q786" s="255"/>
      <c r="R786" s="255"/>
      <c r="S786" s="255"/>
      <c r="T786" s="256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7" t="s">
        <v>183</v>
      </c>
      <c r="AU786" s="257" t="s">
        <v>84</v>
      </c>
      <c r="AV786" s="13" t="s">
        <v>82</v>
      </c>
      <c r="AW786" s="13" t="s">
        <v>32</v>
      </c>
      <c r="AX786" s="13" t="s">
        <v>74</v>
      </c>
      <c r="AY786" s="257" t="s">
        <v>139</v>
      </c>
    </row>
    <row r="787" s="14" customFormat="1">
      <c r="A787" s="14"/>
      <c r="B787" s="258"/>
      <c r="C787" s="259"/>
      <c r="D787" s="249" t="s">
        <v>183</v>
      </c>
      <c r="E787" s="260" t="s">
        <v>1</v>
      </c>
      <c r="F787" s="261" t="s">
        <v>82</v>
      </c>
      <c r="G787" s="259"/>
      <c r="H787" s="262">
        <v>1</v>
      </c>
      <c r="I787" s="263"/>
      <c r="J787" s="259"/>
      <c r="K787" s="259"/>
      <c r="L787" s="264"/>
      <c r="M787" s="265"/>
      <c r="N787" s="266"/>
      <c r="O787" s="266"/>
      <c r="P787" s="266"/>
      <c r="Q787" s="266"/>
      <c r="R787" s="266"/>
      <c r="S787" s="266"/>
      <c r="T787" s="26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8" t="s">
        <v>183</v>
      </c>
      <c r="AU787" s="268" t="s">
        <v>84</v>
      </c>
      <c r="AV787" s="14" t="s">
        <v>84</v>
      </c>
      <c r="AW787" s="14" t="s">
        <v>32</v>
      </c>
      <c r="AX787" s="14" t="s">
        <v>74</v>
      </c>
      <c r="AY787" s="268" t="s">
        <v>139</v>
      </c>
    </row>
    <row r="788" s="13" customFormat="1">
      <c r="A788" s="13"/>
      <c r="B788" s="247"/>
      <c r="C788" s="248"/>
      <c r="D788" s="249" t="s">
        <v>183</v>
      </c>
      <c r="E788" s="250" t="s">
        <v>1</v>
      </c>
      <c r="F788" s="251" t="s">
        <v>976</v>
      </c>
      <c r="G788" s="248"/>
      <c r="H788" s="250" t="s">
        <v>1</v>
      </c>
      <c r="I788" s="252"/>
      <c r="J788" s="248"/>
      <c r="K788" s="248"/>
      <c r="L788" s="253"/>
      <c r="M788" s="254"/>
      <c r="N788" s="255"/>
      <c r="O788" s="255"/>
      <c r="P788" s="255"/>
      <c r="Q788" s="255"/>
      <c r="R788" s="255"/>
      <c r="S788" s="255"/>
      <c r="T788" s="25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7" t="s">
        <v>183</v>
      </c>
      <c r="AU788" s="257" t="s">
        <v>84</v>
      </c>
      <c r="AV788" s="13" t="s">
        <v>82</v>
      </c>
      <c r="AW788" s="13" t="s">
        <v>32</v>
      </c>
      <c r="AX788" s="13" t="s">
        <v>74</v>
      </c>
      <c r="AY788" s="257" t="s">
        <v>139</v>
      </c>
    </row>
    <row r="789" s="15" customFormat="1">
      <c r="A789" s="15"/>
      <c r="B789" s="269"/>
      <c r="C789" s="270"/>
      <c r="D789" s="249" t="s">
        <v>183</v>
      </c>
      <c r="E789" s="271" t="s">
        <v>1</v>
      </c>
      <c r="F789" s="272" t="s">
        <v>189</v>
      </c>
      <c r="G789" s="270"/>
      <c r="H789" s="273">
        <v>1</v>
      </c>
      <c r="I789" s="274"/>
      <c r="J789" s="270"/>
      <c r="K789" s="270"/>
      <c r="L789" s="275"/>
      <c r="M789" s="276"/>
      <c r="N789" s="277"/>
      <c r="O789" s="277"/>
      <c r="P789" s="277"/>
      <c r="Q789" s="277"/>
      <c r="R789" s="277"/>
      <c r="S789" s="277"/>
      <c r="T789" s="278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79" t="s">
        <v>183</v>
      </c>
      <c r="AU789" s="279" t="s">
        <v>84</v>
      </c>
      <c r="AV789" s="15" t="s">
        <v>146</v>
      </c>
      <c r="AW789" s="15" t="s">
        <v>32</v>
      </c>
      <c r="AX789" s="15" t="s">
        <v>82</v>
      </c>
      <c r="AY789" s="279" t="s">
        <v>139</v>
      </c>
    </row>
    <row r="790" s="2" customFormat="1" ht="24.15" customHeight="1">
      <c r="A790" s="39"/>
      <c r="B790" s="40"/>
      <c r="C790" s="228" t="s">
        <v>587</v>
      </c>
      <c r="D790" s="228" t="s">
        <v>142</v>
      </c>
      <c r="E790" s="229" t="s">
        <v>977</v>
      </c>
      <c r="F790" s="230" t="s">
        <v>978</v>
      </c>
      <c r="G790" s="231" t="s">
        <v>324</v>
      </c>
      <c r="H790" s="232">
        <v>4.5999999999999996</v>
      </c>
      <c r="I790" s="233"/>
      <c r="J790" s="234">
        <f>ROUND(I790*H790,1)</f>
        <v>0</v>
      </c>
      <c r="K790" s="235"/>
      <c r="L790" s="45"/>
      <c r="M790" s="236" t="s">
        <v>1</v>
      </c>
      <c r="N790" s="237" t="s">
        <v>39</v>
      </c>
      <c r="O790" s="92"/>
      <c r="P790" s="238">
        <f>O790*H790</f>
        <v>0</v>
      </c>
      <c r="Q790" s="238">
        <v>0</v>
      </c>
      <c r="R790" s="238">
        <f>Q790*H790</f>
        <v>0</v>
      </c>
      <c r="S790" s="238">
        <v>0</v>
      </c>
      <c r="T790" s="239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40" t="s">
        <v>217</v>
      </c>
      <c r="AT790" s="240" t="s">
        <v>142</v>
      </c>
      <c r="AU790" s="240" t="s">
        <v>84</v>
      </c>
      <c r="AY790" s="18" t="s">
        <v>139</v>
      </c>
      <c r="BE790" s="241">
        <f>IF(N790="základní",J790,0)</f>
        <v>0</v>
      </c>
      <c r="BF790" s="241">
        <f>IF(N790="snížená",J790,0)</f>
        <v>0</v>
      </c>
      <c r="BG790" s="241">
        <f>IF(N790="zákl. přenesená",J790,0)</f>
        <v>0</v>
      </c>
      <c r="BH790" s="241">
        <f>IF(N790="sníž. přenesená",J790,0)</f>
        <v>0</v>
      </c>
      <c r="BI790" s="241">
        <f>IF(N790="nulová",J790,0)</f>
        <v>0</v>
      </c>
      <c r="BJ790" s="18" t="s">
        <v>82</v>
      </c>
      <c r="BK790" s="241">
        <f>ROUND(I790*H790,1)</f>
        <v>0</v>
      </c>
      <c r="BL790" s="18" t="s">
        <v>217</v>
      </c>
      <c r="BM790" s="240" t="s">
        <v>979</v>
      </c>
    </row>
    <row r="791" s="13" customFormat="1">
      <c r="A791" s="13"/>
      <c r="B791" s="247"/>
      <c r="C791" s="248"/>
      <c r="D791" s="249" t="s">
        <v>183</v>
      </c>
      <c r="E791" s="250" t="s">
        <v>1</v>
      </c>
      <c r="F791" s="251" t="s">
        <v>980</v>
      </c>
      <c r="G791" s="248"/>
      <c r="H791" s="250" t="s">
        <v>1</v>
      </c>
      <c r="I791" s="252"/>
      <c r="J791" s="248"/>
      <c r="K791" s="248"/>
      <c r="L791" s="253"/>
      <c r="M791" s="254"/>
      <c r="N791" s="255"/>
      <c r="O791" s="255"/>
      <c r="P791" s="255"/>
      <c r="Q791" s="255"/>
      <c r="R791" s="255"/>
      <c r="S791" s="255"/>
      <c r="T791" s="256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7" t="s">
        <v>183</v>
      </c>
      <c r="AU791" s="257" t="s">
        <v>84</v>
      </c>
      <c r="AV791" s="13" t="s">
        <v>82</v>
      </c>
      <c r="AW791" s="13" t="s">
        <v>32</v>
      </c>
      <c r="AX791" s="13" t="s">
        <v>74</v>
      </c>
      <c r="AY791" s="257" t="s">
        <v>139</v>
      </c>
    </row>
    <row r="792" s="14" customFormat="1">
      <c r="A792" s="14"/>
      <c r="B792" s="258"/>
      <c r="C792" s="259"/>
      <c r="D792" s="249" t="s">
        <v>183</v>
      </c>
      <c r="E792" s="260" t="s">
        <v>1</v>
      </c>
      <c r="F792" s="261" t="s">
        <v>981</v>
      </c>
      <c r="G792" s="259"/>
      <c r="H792" s="262">
        <v>4.5999999999999996</v>
      </c>
      <c r="I792" s="263"/>
      <c r="J792" s="259"/>
      <c r="K792" s="259"/>
      <c r="L792" s="264"/>
      <c r="M792" s="265"/>
      <c r="N792" s="266"/>
      <c r="O792" s="266"/>
      <c r="P792" s="266"/>
      <c r="Q792" s="266"/>
      <c r="R792" s="266"/>
      <c r="S792" s="266"/>
      <c r="T792" s="267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8" t="s">
        <v>183</v>
      </c>
      <c r="AU792" s="268" t="s">
        <v>84</v>
      </c>
      <c r="AV792" s="14" t="s">
        <v>84</v>
      </c>
      <c r="AW792" s="14" t="s">
        <v>32</v>
      </c>
      <c r="AX792" s="14" t="s">
        <v>74</v>
      </c>
      <c r="AY792" s="268" t="s">
        <v>139</v>
      </c>
    </row>
    <row r="793" s="15" customFormat="1">
      <c r="A793" s="15"/>
      <c r="B793" s="269"/>
      <c r="C793" s="270"/>
      <c r="D793" s="249" t="s">
        <v>183</v>
      </c>
      <c r="E793" s="271" t="s">
        <v>1</v>
      </c>
      <c r="F793" s="272" t="s">
        <v>189</v>
      </c>
      <c r="G793" s="270"/>
      <c r="H793" s="273">
        <v>4.5999999999999996</v>
      </c>
      <c r="I793" s="274"/>
      <c r="J793" s="270"/>
      <c r="K793" s="270"/>
      <c r="L793" s="275"/>
      <c r="M793" s="276"/>
      <c r="N793" s="277"/>
      <c r="O793" s="277"/>
      <c r="P793" s="277"/>
      <c r="Q793" s="277"/>
      <c r="R793" s="277"/>
      <c r="S793" s="277"/>
      <c r="T793" s="278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9" t="s">
        <v>183</v>
      </c>
      <c r="AU793" s="279" t="s">
        <v>84</v>
      </c>
      <c r="AV793" s="15" t="s">
        <v>146</v>
      </c>
      <c r="AW793" s="15" t="s">
        <v>32</v>
      </c>
      <c r="AX793" s="15" t="s">
        <v>82</v>
      </c>
      <c r="AY793" s="279" t="s">
        <v>139</v>
      </c>
    </row>
    <row r="794" s="2" customFormat="1" ht="24.15" customHeight="1">
      <c r="A794" s="39"/>
      <c r="B794" s="40"/>
      <c r="C794" s="228" t="s">
        <v>982</v>
      </c>
      <c r="D794" s="228" t="s">
        <v>142</v>
      </c>
      <c r="E794" s="229" t="s">
        <v>983</v>
      </c>
      <c r="F794" s="230" t="s">
        <v>984</v>
      </c>
      <c r="G794" s="231" t="s">
        <v>324</v>
      </c>
      <c r="H794" s="232">
        <v>40.5</v>
      </c>
      <c r="I794" s="233"/>
      <c r="J794" s="234">
        <f>ROUND(I794*H794,1)</f>
        <v>0</v>
      </c>
      <c r="K794" s="235"/>
      <c r="L794" s="45"/>
      <c r="M794" s="236" t="s">
        <v>1</v>
      </c>
      <c r="N794" s="237" t="s">
        <v>39</v>
      </c>
      <c r="O794" s="92"/>
      <c r="P794" s="238">
        <f>O794*H794</f>
        <v>0</v>
      </c>
      <c r="Q794" s="238">
        <v>0</v>
      </c>
      <c r="R794" s="238">
        <f>Q794*H794</f>
        <v>0</v>
      </c>
      <c r="S794" s="238">
        <v>0</v>
      </c>
      <c r="T794" s="239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40" t="s">
        <v>217</v>
      </c>
      <c r="AT794" s="240" t="s">
        <v>142</v>
      </c>
      <c r="AU794" s="240" t="s">
        <v>84</v>
      </c>
      <c r="AY794" s="18" t="s">
        <v>139</v>
      </c>
      <c r="BE794" s="241">
        <f>IF(N794="základní",J794,0)</f>
        <v>0</v>
      </c>
      <c r="BF794" s="241">
        <f>IF(N794="snížená",J794,0)</f>
        <v>0</v>
      </c>
      <c r="BG794" s="241">
        <f>IF(N794="zákl. přenesená",J794,0)</f>
        <v>0</v>
      </c>
      <c r="BH794" s="241">
        <f>IF(N794="sníž. přenesená",J794,0)</f>
        <v>0</v>
      </c>
      <c r="BI794" s="241">
        <f>IF(N794="nulová",J794,0)</f>
        <v>0</v>
      </c>
      <c r="BJ794" s="18" t="s">
        <v>82</v>
      </c>
      <c r="BK794" s="241">
        <f>ROUND(I794*H794,1)</f>
        <v>0</v>
      </c>
      <c r="BL794" s="18" t="s">
        <v>217</v>
      </c>
      <c r="BM794" s="240" t="s">
        <v>985</v>
      </c>
    </row>
    <row r="795" s="13" customFormat="1">
      <c r="A795" s="13"/>
      <c r="B795" s="247"/>
      <c r="C795" s="248"/>
      <c r="D795" s="249" t="s">
        <v>183</v>
      </c>
      <c r="E795" s="250" t="s">
        <v>1</v>
      </c>
      <c r="F795" s="251" t="s">
        <v>986</v>
      </c>
      <c r="G795" s="248"/>
      <c r="H795" s="250" t="s">
        <v>1</v>
      </c>
      <c r="I795" s="252"/>
      <c r="J795" s="248"/>
      <c r="K795" s="248"/>
      <c r="L795" s="253"/>
      <c r="M795" s="254"/>
      <c r="N795" s="255"/>
      <c r="O795" s="255"/>
      <c r="P795" s="255"/>
      <c r="Q795" s="255"/>
      <c r="R795" s="255"/>
      <c r="S795" s="255"/>
      <c r="T795" s="256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7" t="s">
        <v>183</v>
      </c>
      <c r="AU795" s="257" t="s">
        <v>84</v>
      </c>
      <c r="AV795" s="13" t="s">
        <v>82</v>
      </c>
      <c r="AW795" s="13" t="s">
        <v>32</v>
      </c>
      <c r="AX795" s="13" t="s">
        <v>74</v>
      </c>
      <c r="AY795" s="257" t="s">
        <v>139</v>
      </c>
    </row>
    <row r="796" s="14" customFormat="1">
      <c r="A796" s="14"/>
      <c r="B796" s="258"/>
      <c r="C796" s="259"/>
      <c r="D796" s="249" t="s">
        <v>183</v>
      </c>
      <c r="E796" s="260" t="s">
        <v>1</v>
      </c>
      <c r="F796" s="261" t="s">
        <v>987</v>
      </c>
      <c r="G796" s="259"/>
      <c r="H796" s="262">
        <v>26.699999999999999</v>
      </c>
      <c r="I796" s="263"/>
      <c r="J796" s="259"/>
      <c r="K796" s="259"/>
      <c r="L796" s="264"/>
      <c r="M796" s="265"/>
      <c r="N796" s="266"/>
      <c r="O796" s="266"/>
      <c r="P796" s="266"/>
      <c r="Q796" s="266"/>
      <c r="R796" s="266"/>
      <c r="S796" s="266"/>
      <c r="T796" s="26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8" t="s">
        <v>183</v>
      </c>
      <c r="AU796" s="268" t="s">
        <v>84</v>
      </c>
      <c r="AV796" s="14" t="s">
        <v>84</v>
      </c>
      <c r="AW796" s="14" t="s">
        <v>32</v>
      </c>
      <c r="AX796" s="14" t="s">
        <v>74</v>
      </c>
      <c r="AY796" s="268" t="s">
        <v>139</v>
      </c>
    </row>
    <row r="797" s="13" customFormat="1">
      <c r="A797" s="13"/>
      <c r="B797" s="247"/>
      <c r="C797" s="248"/>
      <c r="D797" s="249" t="s">
        <v>183</v>
      </c>
      <c r="E797" s="250" t="s">
        <v>1</v>
      </c>
      <c r="F797" s="251" t="s">
        <v>988</v>
      </c>
      <c r="G797" s="248"/>
      <c r="H797" s="250" t="s">
        <v>1</v>
      </c>
      <c r="I797" s="252"/>
      <c r="J797" s="248"/>
      <c r="K797" s="248"/>
      <c r="L797" s="253"/>
      <c r="M797" s="254"/>
      <c r="N797" s="255"/>
      <c r="O797" s="255"/>
      <c r="P797" s="255"/>
      <c r="Q797" s="255"/>
      <c r="R797" s="255"/>
      <c r="S797" s="255"/>
      <c r="T797" s="256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7" t="s">
        <v>183</v>
      </c>
      <c r="AU797" s="257" t="s">
        <v>84</v>
      </c>
      <c r="AV797" s="13" t="s">
        <v>82</v>
      </c>
      <c r="AW797" s="13" t="s">
        <v>32</v>
      </c>
      <c r="AX797" s="13" t="s">
        <v>74</v>
      </c>
      <c r="AY797" s="257" t="s">
        <v>139</v>
      </c>
    </row>
    <row r="798" s="14" customFormat="1">
      <c r="A798" s="14"/>
      <c r="B798" s="258"/>
      <c r="C798" s="259"/>
      <c r="D798" s="249" t="s">
        <v>183</v>
      </c>
      <c r="E798" s="260" t="s">
        <v>1</v>
      </c>
      <c r="F798" s="261" t="s">
        <v>989</v>
      </c>
      <c r="G798" s="259"/>
      <c r="H798" s="262">
        <v>13.800000000000001</v>
      </c>
      <c r="I798" s="263"/>
      <c r="J798" s="259"/>
      <c r="K798" s="259"/>
      <c r="L798" s="264"/>
      <c r="M798" s="265"/>
      <c r="N798" s="266"/>
      <c r="O798" s="266"/>
      <c r="P798" s="266"/>
      <c r="Q798" s="266"/>
      <c r="R798" s="266"/>
      <c r="S798" s="266"/>
      <c r="T798" s="267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8" t="s">
        <v>183</v>
      </c>
      <c r="AU798" s="268" t="s">
        <v>84</v>
      </c>
      <c r="AV798" s="14" t="s">
        <v>84</v>
      </c>
      <c r="AW798" s="14" t="s">
        <v>32</v>
      </c>
      <c r="AX798" s="14" t="s">
        <v>74</v>
      </c>
      <c r="AY798" s="268" t="s">
        <v>139</v>
      </c>
    </row>
    <row r="799" s="15" customFormat="1">
      <c r="A799" s="15"/>
      <c r="B799" s="269"/>
      <c r="C799" s="270"/>
      <c r="D799" s="249" t="s">
        <v>183</v>
      </c>
      <c r="E799" s="271" t="s">
        <v>1</v>
      </c>
      <c r="F799" s="272" t="s">
        <v>189</v>
      </c>
      <c r="G799" s="270"/>
      <c r="H799" s="273">
        <v>40.5</v>
      </c>
      <c r="I799" s="274"/>
      <c r="J799" s="270"/>
      <c r="K799" s="270"/>
      <c r="L799" s="275"/>
      <c r="M799" s="276"/>
      <c r="N799" s="277"/>
      <c r="O799" s="277"/>
      <c r="P799" s="277"/>
      <c r="Q799" s="277"/>
      <c r="R799" s="277"/>
      <c r="S799" s="277"/>
      <c r="T799" s="278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79" t="s">
        <v>183</v>
      </c>
      <c r="AU799" s="279" t="s">
        <v>84</v>
      </c>
      <c r="AV799" s="15" t="s">
        <v>146</v>
      </c>
      <c r="AW799" s="15" t="s">
        <v>32</v>
      </c>
      <c r="AX799" s="15" t="s">
        <v>82</v>
      </c>
      <c r="AY799" s="279" t="s">
        <v>139</v>
      </c>
    </row>
    <row r="800" s="2" customFormat="1" ht="24.15" customHeight="1">
      <c r="A800" s="39"/>
      <c r="B800" s="40"/>
      <c r="C800" s="228" t="s">
        <v>600</v>
      </c>
      <c r="D800" s="228" t="s">
        <v>142</v>
      </c>
      <c r="E800" s="229" t="s">
        <v>990</v>
      </c>
      <c r="F800" s="230" t="s">
        <v>991</v>
      </c>
      <c r="G800" s="231" t="s">
        <v>679</v>
      </c>
      <c r="H800" s="291"/>
      <c r="I800" s="233"/>
      <c r="J800" s="234">
        <f>ROUND(I800*H800,1)</f>
        <v>0</v>
      </c>
      <c r="K800" s="235"/>
      <c r="L800" s="45"/>
      <c r="M800" s="236" t="s">
        <v>1</v>
      </c>
      <c r="N800" s="237" t="s">
        <v>39</v>
      </c>
      <c r="O800" s="92"/>
      <c r="P800" s="238">
        <f>O800*H800</f>
        <v>0</v>
      </c>
      <c r="Q800" s="238">
        <v>0</v>
      </c>
      <c r="R800" s="238">
        <f>Q800*H800</f>
        <v>0</v>
      </c>
      <c r="S800" s="238">
        <v>0</v>
      </c>
      <c r="T800" s="239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40" t="s">
        <v>217</v>
      </c>
      <c r="AT800" s="240" t="s">
        <v>142</v>
      </c>
      <c r="AU800" s="240" t="s">
        <v>84</v>
      </c>
      <c r="AY800" s="18" t="s">
        <v>139</v>
      </c>
      <c r="BE800" s="241">
        <f>IF(N800="základní",J800,0)</f>
        <v>0</v>
      </c>
      <c r="BF800" s="241">
        <f>IF(N800="snížená",J800,0)</f>
        <v>0</v>
      </c>
      <c r="BG800" s="241">
        <f>IF(N800="zákl. přenesená",J800,0)</f>
        <v>0</v>
      </c>
      <c r="BH800" s="241">
        <f>IF(N800="sníž. přenesená",J800,0)</f>
        <v>0</v>
      </c>
      <c r="BI800" s="241">
        <f>IF(N800="nulová",J800,0)</f>
        <v>0</v>
      </c>
      <c r="BJ800" s="18" t="s">
        <v>82</v>
      </c>
      <c r="BK800" s="241">
        <f>ROUND(I800*H800,1)</f>
        <v>0</v>
      </c>
      <c r="BL800" s="18" t="s">
        <v>217</v>
      </c>
      <c r="BM800" s="240" t="s">
        <v>992</v>
      </c>
    </row>
    <row r="801" s="12" customFormat="1" ht="22.8" customHeight="1">
      <c r="A801" s="12"/>
      <c r="B801" s="212"/>
      <c r="C801" s="213"/>
      <c r="D801" s="214" t="s">
        <v>73</v>
      </c>
      <c r="E801" s="226" t="s">
        <v>993</v>
      </c>
      <c r="F801" s="226" t="s">
        <v>994</v>
      </c>
      <c r="G801" s="213"/>
      <c r="H801" s="213"/>
      <c r="I801" s="216"/>
      <c r="J801" s="227">
        <f>BK801</f>
        <v>0</v>
      </c>
      <c r="K801" s="213"/>
      <c r="L801" s="218"/>
      <c r="M801" s="219"/>
      <c r="N801" s="220"/>
      <c r="O801" s="220"/>
      <c r="P801" s="221">
        <f>SUM(P802:P825)</f>
        <v>0</v>
      </c>
      <c r="Q801" s="220"/>
      <c r="R801" s="221">
        <f>SUM(R802:R825)</f>
        <v>0</v>
      </c>
      <c r="S801" s="220"/>
      <c r="T801" s="222">
        <f>SUM(T802:T825)</f>
        <v>0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223" t="s">
        <v>84</v>
      </c>
      <c r="AT801" s="224" t="s">
        <v>73</v>
      </c>
      <c r="AU801" s="224" t="s">
        <v>82</v>
      </c>
      <c r="AY801" s="223" t="s">
        <v>139</v>
      </c>
      <c r="BK801" s="225">
        <f>SUM(BK802:BK825)</f>
        <v>0</v>
      </c>
    </row>
    <row r="802" s="2" customFormat="1" ht="24.15" customHeight="1">
      <c r="A802" s="39"/>
      <c r="B802" s="40"/>
      <c r="C802" s="228" t="s">
        <v>995</v>
      </c>
      <c r="D802" s="228" t="s">
        <v>142</v>
      </c>
      <c r="E802" s="229" t="s">
        <v>996</v>
      </c>
      <c r="F802" s="230" t="s">
        <v>997</v>
      </c>
      <c r="G802" s="231" t="s">
        <v>263</v>
      </c>
      <c r="H802" s="232">
        <v>126.164</v>
      </c>
      <c r="I802" s="233"/>
      <c r="J802" s="234">
        <f>ROUND(I802*H802,1)</f>
        <v>0</v>
      </c>
      <c r="K802" s="235"/>
      <c r="L802" s="45"/>
      <c r="M802" s="236" t="s">
        <v>1</v>
      </c>
      <c r="N802" s="237" t="s">
        <v>39</v>
      </c>
      <c r="O802" s="92"/>
      <c r="P802" s="238">
        <f>O802*H802</f>
        <v>0</v>
      </c>
      <c r="Q802" s="238">
        <v>0</v>
      </c>
      <c r="R802" s="238">
        <f>Q802*H802</f>
        <v>0</v>
      </c>
      <c r="S802" s="238">
        <v>0</v>
      </c>
      <c r="T802" s="239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40" t="s">
        <v>217</v>
      </c>
      <c r="AT802" s="240" t="s">
        <v>142</v>
      </c>
      <c r="AU802" s="240" t="s">
        <v>84</v>
      </c>
      <c r="AY802" s="18" t="s">
        <v>139</v>
      </c>
      <c r="BE802" s="241">
        <f>IF(N802="základní",J802,0)</f>
        <v>0</v>
      </c>
      <c r="BF802" s="241">
        <f>IF(N802="snížená",J802,0)</f>
        <v>0</v>
      </c>
      <c r="BG802" s="241">
        <f>IF(N802="zákl. přenesená",J802,0)</f>
        <v>0</v>
      </c>
      <c r="BH802" s="241">
        <f>IF(N802="sníž. přenesená",J802,0)</f>
        <v>0</v>
      </c>
      <c r="BI802" s="241">
        <f>IF(N802="nulová",J802,0)</f>
        <v>0</v>
      </c>
      <c r="BJ802" s="18" t="s">
        <v>82</v>
      </c>
      <c r="BK802" s="241">
        <f>ROUND(I802*H802,1)</f>
        <v>0</v>
      </c>
      <c r="BL802" s="18" t="s">
        <v>217</v>
      </c>
      <c r="BM802" s="240" t="s">
        <v>998</v>
      </c>
    </row>
    <row r="803" s="13" customFormat="1">
      <c r="A803" s="13"/>
      <c r="B803" s="247"/>
      <c r="C803" s="248"/>
      <c r="D803" s="249" t="s">
        <v>183</v>
      </c>
      <c r="E803" s="250" t="s">
        <v>1</v>
      </c>
      <c r="F803" s="251" t="s">
        <v>999</v>
      </c>
      <c r="G803" s="248"/>
      <c r="H803" s="250" t="s">
        <v>1</v>
      </c>
      <c r="I803" s="252"/>
      <c r="J803" s="248"/>
      <c r="K803" s="248"/>
      <c r="L803" s="253"/>
      <c r="M803" s="254"/>
      <c r="N803" s="255"/>
      <c r="O803" s="255"/>
      <c r="P803" s="255"/>
      <c r="Q803" s="255"/>
      <c r="R803" s="255"/>
      <c r="S803" s="255"/>
      <c r="T803" s="256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7" t="s">
        <v>183</v>
      </c>
      <c r="AU803" s="257" t="s">
        <v>84</v>
      </c>
      <c r="AV803" s="13" t="s">
        <v>82</v>
      </c>
      <c r="AW803" s="13" t="s">
        <v>32</v>
      </c>
      <c r="AX803" s="13" t="s">
        <v>74</v>
      </c>
      <c r="AY803" s="257" t="s">
        <v>139</v>
      </c>
    </row>
    <row r="804" s="13" customFormat="1">
      <c r="A804" s="13"/>
      <c r="B804" s="247"/>
      <c r="C804" s="248"/>
      <c r="D804" s="249" t="s">
        <v>183</v>
      </c>
      <c r="E804" s="250" t="s">
        <v>1</v>
      </c>
      <c r="F804" s="251" t="s">
        <v>1000</v>
      </c>
      <c r="G804" s="248"/>
      <c r="H804" s="250" t="s">
        <v>1</v>
      </c>
      <c r="I804" s="252"/>
      <c r="J804" s="248"/>
      <c r="K804" s="248"/>
      <c r="L804" s="253"/>
      <c r="M804" s="254"/>
      <c r="N804" s="255"/>
      <c r="O804" s="255"/>
      <c r="P804" s="255"/>
      <c r="Q804" s="255"/>
      <c r="R804" s="255"/>
      <c r="S804" s="255"/>
      <c r="T804" s="256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7" t="s">
        <v>183</v>
      </c>
      <c r="AU804" s="257" t="s">
        <v>84</v>
      </c>
      <c r="AV804" s="13" t="s">
        <v>82</v>
      </c>
      <c r="AW804" s="13" t="s">
        <v>32</v>
      </c>
      <c r="AX804" s="13" t="s">
        <v>74</v>
      </c>
      <c r="AY804" s="257" t="s">
        <v>139</v>
      </c>
    </row>
    <row r="805" s="14" customFormat="1">
      <c r="A805" s="14"/>
      <c r="B805" s="258"/>
      <c r="C805" s="259"/>
      <c r="D805" s="249" t="s">
        <v>183</v>
      </c>
      <c r="E805" s="260" t="s">
        <v>1</v>
      </c>
      <c r="F805" s="261" t="s">
        <v>1001</v>
      </c>
      <c r="G805" s="259"/>
      <c r="H805" s="262">
        <v>126.164</v>
      </c>
      <c r="I805" s="263"/>
      <c r="J805" s="259"/>
      <c r="K805" s="259"/>
      <c r="L805" s="264"/>
      <c r="M805" s="265"/>
      <c r="N805" s="266"/>
      <c r="O805" s="266"/>
      <c r="P805" s="266"/>
      <c r="Q805" s="266"/>
      <c r="R805" s="266"/>
      <c r="S805" s="266"/>
      <c r="T805" s="26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8" t="s">
        <v>183</v>
      </c>
      <c r="AU805" s="268" t="s">
        <v>84</v>
      </c>
      <c r="AV805" s="14" t="s">
        <v>84</v>
      </c>
      <c r="AW805" s="14" t="s">
        <v>32</v>
      </c>
      <c r="AX805" s="14" t="s">
        <v>74</v>
      </c>
      <c r="AY805" s="268" t="s">
        <v>139</v>
      </c>
    </row>
    <row r="806" s="15" customFormat="1">
      <c r="A806" s="15"/>
      <c r="B806" s="269"/>
      <c r="C806" s="270"/>
      <c r="D806" s="249" t="s">
        <v>183</v>
      </c>
      <c r="E806" s="271" t="s">
        <v>1</v>
      </c>
      <c r="F806" s="272" t="s">
        <v>189</v>
      </c>
      <c r="G806" s="270"/>
      <c r="H806" s="273">
        <v>126.164</v>
      </c>
      <c r="I806" s="274"/>
      <c r="J806" s="270"/>
      <c r="K806" s="270"/>
      <c r="L806" s="275"/>
      <c r="M806" s="276"/>
      <c r="N806" s="277"/>
      <c r="O806" s="277"/>
      <c r="P806" s="277"/>
      <c r="Q806" s="277"/>
      <c r="R806" s="277"/>
      <c r="S806" s="277"/>
      <c r="T806" s="278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79" t="s">
        <v>183</v>
      </c>
      <c r="AU806" s="279" t="s">
        <v>84</v>
      </c>
      <c r="AV806" s="15" t="s">
        <v>146</v>
      </c>
      <c r="AW806" s="15" t="s">
        <v>32</v>
      </c>
      <c r="AX806" s="15" t="s">
        <v>82</v>
      </c>
      <c r="AY806" s="279" t="s">
        <v>139</v>
      </c>
    </row>
    <row r="807" s="2" customFormat="1" ht="24.15" customHeight="1">
      <c r="A807" s="39"/>
      <c r="B807" s="40"/>
      <c r="C807" s="228" t="s">
        <v>604</v>
      </c>
      <c r="D807" s="228" t="s">
        <v>142</v>
      </c>
      <c r="E807" s="229" t="s">
        <v>1002</v>
      </c>
      <c r="F807" s="230" t="s">
        <v>1003</v>
      </c>
      <c r="G807" s="231" t="s">
        <v>263</v>
      </c>
      <c r="H807" s="232">
        <v>139.04400000000001</v>
      </c>
      <c r="I807" s="233"/>
      <c r="J807" s="234">
        <f>ROUND(I807*H807,1)</f>
        <v>0</v>
      </c>
      <c r="K807" s="235"/>
      <c r="L807" s="45"/>
      <c r="M807" s="236" t="s">
        <v>1</v>
      </c>
      <c r="N807" s="237" t="s">
        <v>39</v>
      </c>
      <c r="O807" s="92"/>
      <c r="P807" s="238">
        <f>O807*H807</f>
        <v>0</v>
      </c>
      <c r="Q807" s="238">
        <v>0</v>
      </c>
      <c r="R807" s="238">
        <f>Q807*H807</f>
        <v>0</v>
      </c>
      <c r="S807" s="238">
        <v>0</v>
      </c>
      <c r="T807" s="239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40" t="s">
        <v>217</v>
      </c>
      <c r="AT807" s="240" t="s">
        <v>142</v>
      </c>
      <c r="AU807" s="240" t="s">
        <v>84</v>
      </c>
      <c r="AY807" s="18" t="s">
        <v>139</v>
      </c>
      <c r="BE807" s="241">
        <f>IF(N807="základní",J807,0)</f>
        <v>0</v>
      </c>
      <c r="BF807" s="241">
        <f>IF(N807="snížená",J807,0)</f>
        <v>0</v>
      </c>
      <c r="BG807" s="241">
        <f>IF(N807="zákl. přenesená",J807,0)</f>
        <v>0</v>
      </c>
      <c r="BH807" s="241">
        <f>IF(N807="sníž. přenesená",J807,0)</f>
        <v>0</v>
      </c>
      <c r="BI807" s="241">
        <f>IF(N807="nulová",J807,0)</f>
        <v>0</v>
      </c>
      <c r="BJ807" s="18" t="s">
        <v>82</v>
      </c>
      <c r="BK807" s="241">
        <f>ROUND(I807*H807,1)</f>
        <v>0</v>
      </c>
      <c r="BL807" s="18" t="s">
        <v>217</v>
      </c>
      <c r="BM807" s="240" t="s">
        <v>1004</v>
      </c>
    </row>
    <row r="808" s="13" customFormat="1">
      <c r="A808" s="13"/>
      <c r="B808" s="247"/>
      <c r="C808" s="248"/>
      <c r="D808" s="249" t="s">
        <v>183</v>
      </c>
      <c r="E808" s="250" t="s">
        <v>1</v>
      </c>
      <c r="F808" s="251" t="s">
        <v>1005</v>
      </c>
      <c r="G808" s="248"/>
      <c r="H808" s="250" t="s">
        <v>1</v>
      </c>
      <c r="I808" s="252"/>
      <c r="J808" s="248"/>
      <c r="K808" s="248"/>
      <c r="L808" s="253"/>
      <c r="M808" s="254"/>
      <c r="N808" s="255"/>
      <c r="O808" s="255"/>
      <c r="P808" s="255"/>
      <c r="Q808" s="255"/>
      <c r="R808" s="255"/>
      <c r="S808" s="255"/>
      <c r="T808" s="256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7" t="s">
        <v>183</v>
      </c>
      <c r="AU808" s="257" t="s">
        <v>84</v>
      </c>
      <c r="AV808" s="13" t="s">
        <v>82</v>
      </c>
      <c r="AW808" s="13" t="s">
        <v>32</v>
      </c>
      <c r="AX808" s="13" t="s">
        <v>74</v>
      </c>
      <c r="AY808" s="257" t="s">
        <v>139</v>
      </c>
    </row>
    <row r="809" s="14" customFormat="1">
      <c r="A809" s="14"/>
      <c r="B809" s="258"/>
      <c r="C809" s="259"/>
      <c r="D809" s="249" t="s">
        <v>183</v>
      </c>
      <c r="E809" s="260" t="s">
        <v>1</v>
      </c>
      <c r="F809" s="261" t="s">
        <v>1001</v>
      </c>
      <c r="G809" s="259"/>
      <c r="H809" s="262">
        <v>126.164</v>
      </c>
      <c r="I809" s="263"/>
      <c r="J809" s="259"/>
      <c r="K809" s="259"/>
      <c r="L809" s="264"/>
      <c r="M809" s="265"/>
      <c r="N809" s="266"/>
      <c r="O809" s="266"/>
      <c r="P809" s="266"/>
      <c r="Q809" s="266"/>
      <c r="R809" s="266"/>
      <c r="S809" s="266"/>
      <c r="T809" s="26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8" t="s">
        <v>183</v>
      </c>
      <c r="AU809" s="268" t="s">
        <v>84</v>
      </c>
      <c r="AV809" s="14" t="s">
        <v>84</v>
      </c>
      <c r="AW809" s="14" t="s">
        <v>32</v>
      </c>
      <c r="AX809" s="14" t="s">
        <v>74</v>
      </c>
      <c r="AY809" s="268" t="s">
        <v>139</v>
      </c>
    </row>
    <row r="810" s="13" customFormat="1">
      <c r="A810" s="13"/>
      <c r="B810" s="247"/>
      <c r="C810" s="248"/>
      <c r="D810" s="249" t="s">
        <v>183</v>
      </c>
      <c r="E810" s="250" t="s">
        <v>1</v>
      </c>
      <c r="F810" s="251" t="s">
        <v>1006</v>
      </c>
      <c r="G810" s="248"/>
      <c r="H810" s="250" t="s">
        <v>1</v>
      </c>
      <c r="I810" s="252"/>
      <c r="J810" s="248"/>
      <c r="K810" s="248"/>
      <c r="L810" s="253"/>
      <c r="M810" s="254"/>
      <c r="N810" s="255"/>
      <c r="O810" s="255"/>
      <c r="P810" s="255"/>
      <c r="Q810" s="255"/>
      <c r="R810" s="255"/>
      <c r="S810" s="255"/>
      <c r="T810" s="256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7" t="s">
        <v>183</v>
      </c>
      <c r="AU810" s="257" t="s">
        <v>84</v>
      </c>
      <c r="AV810" s="13" t="s">
        <v>82</v>
      </c>
      <c r="AW810" s="13" t="s">
        <v>32</v>
      </c>
      <c r="AX810" s="13" t="s">
        <v>74</v>
      </c>
      <c r="AY810" s="257" t="s">
        <v>139</v>
      </c>
    </row>
    <row r="811" s="14" customFormat="1">
      <c r="A811" s="14"/>
      <c r="B811" s="258"/>
      <c r="C811" s="259"/>
      <c r="D811" s="249" t="s">
        <v>183</v>
      </c>
      <c r="E811" s="260" t="s">
        <v>1</v>
      </c>
      <c r="F811" s="261" t="s">
        <v>871</v>
      </c>
      <c r="G811" s="259"/>
      <c r="H811" s="262">
        <v>10.880000000000001</v>
      </c>
      <c r="I811" s="263"/>
      <c r="J811" s="259"/>
      <c r="K811" s="259"/>
      <c r="L811" s="264"/>
      <c r="M811" s="265"/>
      <c r="N811" s="266"/>
      <c r="O811" s="266"/>
      <c r="P811" s="266"/>
      <c r="Q811" s="266"/>
      <c r="R811" s="266"/>
      <c r="S811" s="266"/>
      <c r="T811" s="26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8" t="s">
        <v>183</v>
      </c>
      <c r="AU811" s="268" t="s">
        <v>84</v>
      </c>
      <c r="AV811" s="14" t="s">
        <v>84</v>
      </c>
      <c r="AW811" s="14" t="s">
        <v>32</v>
      </c>
      <c r="AX811" s="14" t="s">
        <v>74</v>
      </c>
      <c r="AY811" s="268" t="s">
        <v>139</v>
      </c>
    </row>
    <row r="812" s="13" customFormat="1">
      <c r="A812" s="13"/>
      <c r="B812" s="247"/>
      <c r="C812" s="248"/>
      <c r="D812" s="249" t="s">
        <v>183</v>
      </c>
      <c r="E812" s="250" t="s">
        <v>1</v>
      </c>
      <c r="F812" s="251" t="s">
        <v>1007</v>
      </c>
      <c r="G812" s="248"/>
      <c r="H812" s="250" t="s">
        <v>1</v>
      </c>
      <c r="I812" s="252"/>
      <c r="J812" s="248"/>
      <c r="K812" s="248"/>
      <c r="L812" s="253"/>
      <c r="M812" s="254"/>
      <c r="N812" s="255"/>
      <c r="O812" s="255"/>
      <c r="P812" s="255"/>
      <c r="Q812" s="255"/>
      <c r="R812" s="255"/>
      <c r="S812" s="255"/>
      <c r="T812" s="256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7" t="s">
        <v>183</v>
      </c>
      <c r="AU812" s="257" t="s">
        <v>84</v>
      </c>
      <c r="AV812" s="13" t="s">
        <v>82</v>
      </c>
      <c r="AW812" s="13" t="s">
        <v>32</v>
      </c>
      <c r="AX812" s="13" t="s">
        <v>74</v>
      </c>
      <c r="AY812" s="257" t="s">
        <v>139</v>
      </c>
    </row>
    <row r="813" s="14" customFormat="1">
      <c r="A813" s="14"/>
      <c r="B813" s="258"/>
      <c r="C813" s="259"/>
      <c r="D813" s="249" t="s">
        <v>183</v>
      </c>
      <c r="E813" s="260" t="s">
        <v>1</v>
      </c>
      <c r="F813" s="261" t="s">
        <v>873</v>
      </c>
      <c r="G813" s="259"/>
      <c r="H813" s="262">
        <v>2</v>
      </c>
      <c r="I813" s="263"/>
      <c r="J813" s="259"/>
      <c r="K813" s="259"/>
      <c r="L813" s="264"/>
      <c r="M813" s="265"/>
      <c r="N813" s="266"/>
      <c r="O813" s="266"/>
      <c r="P813" s="266"/>
      <c r="Q813" s="266"/>
      <c r="R813" s="266"/>
      <c r="S813" s="266"/>
      <c r="T813" s="26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68" t="s">
        <v>183</v>
      </c>
      <c r="AU813" s="268" t="s">
        <v>84</v>
      </c>
      <c r="AV813" s="14" t="s">
        <v>84</v>
      </c>
      <c r="AW813" s="14" t="s">
        <v>32</v>
      </c>
      <c r="AX813" s="14" t="s">
        <v>74</v>
      </c>
      <c r="AY813" s="268" t="s">
        <v>139</v>
      </c>
    </row>
    <row r="814" s="13" customFormat="1">
      <c r="A814" s="13"/>
      <c r="B814" s="247"/>
      <c r="C814" s="248"/>
      <c r="D814" s="249" t="s">
        <v>183</v>
      </c>
      <c r="E814" s="250" t="s">
        <v>1</v>
      </c>
      <c r="F814" s="251" t="s">
        <v>1008</v>
      </c>
      <c r="G814" s="248"/>
      <c r="H814" s="250" t="s">
        <v>1</v>
      </c>
      <c r="I814" s="252"/>
      <c r="J814" s="248"/>
      <c r="K814" s="248"/>
      <c r="L814" s="253"/>
      <c r="M814" s="254"/>
      <c r="N814" s="255"/>
      <c r="O814" s="255"/>
      <c r="P814" s="255"/>
      <c r="Q814" s="255"/>
      <c r="R814" s="255"/>
      <c r="S814" s="255"/>
      <c r="T814" s="256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7" t="s">
        <v>183</v>
      </c>
      <c r="AU814" s="257" t="s">
        <v>84</v>
      </c>
      <c r="AV814" s="13" t="s">
        <v>82</v>
      </c>
      <c r="AW814" s="13" t="s">
        <v>32</v>
      </c>
      <c r="AX814" s="13" t="s">
        <v>74</v>
      </c>
      <c r="AY814" s="257" t="s">
        <v>139</v>
      </c>
    </row>
    <row r="815" s="13" customFormat="1">
      <c r="A815" s="13"/>
      <c r="B815" s="247"/>
      <c r="C815" s="248"/>
      <c r="D815" s="249" t="s">
        <v>183</v>
      </c>
      <c r="E815" s="250" t="s">
        <v>1</v>
      </c>
      <c r="F815" s="251" t="s">
        <v>1009</v>
      </c>
      <c r="G815" s="248"/>
      <c r="H815" s="250" t="s">
        <v>1</v>
      </c>
      <c r="I815" s="252"/>
      <c r="J815" s="248"/>
      <c r="K815" s="248"/>
      <c r="L815" s="253"/>
      <c r="M815" s="254"/>
      <c r="N815" s="255"/>
      <c r="O815" s="255"/>
      <c r="P815" s="255"/>
      <c r="Q815" s="255"/>
      <c r="R815" s="255"/>
      <c r="S815" s="255"/>
      <c r="T815" s="256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7" t="s">
        <v>183</v>
      </c>
      <c r="AU815" s="257" t="s">
        <v>84</v>
      </c>
      <c r="AV815" s="13" t="s">
        <v>82</v>
      </c>
      <c r="AW815" s="13" t="s">
        <v>32</v>
      </c>
      <c r="AX815" s="13" t="s">
        <v>74</v>
      </c>
      <c r="AY815" s="257" t="s">
        <v>139</v>
      </c>
    </row>
    <row r="816" s="13" customFormat="1">
      <c r="A816" s="13"/>
      <c r="B816" s="247"/>
      <c r="C816" s="248"/>
      <c r="D816" s="249" t="s">
        <v>183</v>
      </c>
      <c r="E816" s="250" t="s">
        <v>1</v>
      </c>
      <c r="F816" s="251" t="s">
        <v>1010</v>
      </c>
      <c r="G816" s="248"/>
      <c r="H816" s="250" t="s">
        <v>1</v>
      </c>
      <c r="I816" s="252"/>
      <c r="J816" s="248"/>
      <c r="K816" s="248"/>
      <c r="L816" s="253"/>
      <c r="M816" s="254"/>
      <c r="N816" s="255"/>
      <c r="O816" s="255"/>
      <c r="P816" s="255"/>
      <c r="Q816" s="255"/>
      <c r="R816" s="255"/>
      <c r="S816" s="255"/>
      <c r="T816" s="256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7" t="s">
        <v>183</v>
      </c>
      <c r="AU816" s="257" t="s">
        <v>84</v>
      </c>
      <c r="AV816" s="13" t="s">
        <v>82</v>
      </c>
      <c r="AW816" s="13" t="s">
        <v>32</v>
      </c>
      <c r="AX816" s="13" t="s">
        <v>74</v>
      </c>
      <c r="AY816" s="257" t="s">
        <v>139</v>
      </c>
    </row>
    <row r="817" s="15" customFormat="1">
      <c r="A817" s="15"/>
      <c r="B817" s="269"/>
      <c r="C817" s="270"/>
      <c r="D817" s="249" t="s">
        <v>183</v>
      </c>
      <c r="E817" s="271" t="s">
        <v>1</v>
      </c>
      <c r="F817" s="272" t="s">
        <v>189</v>
      </c>
      <c r="G817" s="270"/>
      <c r="H817" s="273">
        <v>139.04400000000001</v>
      </c>
      <c r="I817" s="274"/>
      <c r="J817" s="270"/>
      <c r="K817" s="270"/>
      <c r="L817" s="275"/>
      <c r="M817" s="276"/>
      <c r="N817" s="277"/>
      <c r="O817" s="277"/>
      <c r="P817" s="277"/>
      <c r="Q817" s="277"/>
      <c r="R817" s="277"/>
      <c r="S817" s="277"/>
      <c r="T817" s="278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79" t="s">
        <v>183</v>
      </c>
      <c r="AU817" s="279" t="s">
        <v>84</v>
      </c>
      <c r="AV817" s="15" t="s">
        <v>146</v>
      </c>
      <c r="AW817" s="15" t="s">
        <v>32</v>
      </c>
      <c r="AX817" s="15" t="s">
        <v>82</v>
      </c>
      <c r="AY817" s="279" t="s">
        <v>139</v>
      </c>
    </row>
    <row r="818" s="2" customFormat="1" ht="24.15" customHeight="1">
      <c r="A818" s="39"/>
      <c r="B818" s="40"/>
      <c r="C818" s="280" t="s">
        <v>1011</v>
      </c>
      <c r="D818" s="280" t="s">
        <v>408</v>
      </c>
      <c r="E818" s="281" t="s">
        <v>1012</v>
      </c>
      <c r="F818" s="282" t="s">
        <v>1013</v>
      </c>
      <c r="G818" s="283" t="s">
        <v>263</v>
      </c>
      <c r="H818" s="284">
        <v>183.53800000000001</v>
      </c>
      <c r="I818" s="285"/>
      <c r="J818" s="286">
        <f>ROUND(I818*H818,1)</f>
        <v>0</v>
      </c>
      <c r="K818" s="287"/>
      <c r="L818" s="288"/>
      <c r="M818" s="289" t="s">
        <v>1</v>
      </c>
      <c r="N818" s="290" t="s">
        <v>39</v>
      </c>
      <c r="O818" s="92"/>
      <c r="P818" s="238">
        <f>O818*H818</f>
        <v>0</v>
      </c>
      <c r="Q818" s="238">
        <v>0</v>
      </c>
      <c r="R818" s="238">
        <f>Q818*H818</f>
        <v>0</v>
      </c>
      <c r="S818" s="238">
        <v>0</v>
      </c>
      <c r="T818" s="239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40" t="s">
        <v>276</v>
      </c>
      <c r="AT818" s="240" t="s">
        <v>408</v>
      </c>
      <c r="AU818" s="240" t="s">
        <v>84</v>
      </c>
      <c r="AY818" s="18" t="s">
        <v>139</v>
      </c>
      <c r="BE818" s="241">
        <f>IF(N818="základní",J818,0)</f>
        <v>0</v>
      </c>
      <c r="BF818" s="241">
        <f>IF(N818="snížená",J818,0)</f>
        <v>0</v>
      </c>
      <c r="BG818" s="241">
        <f>IF(N818="zákl. přenesená",J818,0)</f>
        <v>0</v>
      </c>
      <c r="BH818" s="241">
        <f>IF(N818="sníž. přenesená",J818,0)</f>
        <v>0</v>
      </c>
      <c r="BI818" s="241">
        <f>IF(N818="nulová",J818,0)</f>
        <v>0</v>
      </c>
      <c r="BJ818" s="18" t="s">
        <v>82</v>
      </c>
      <c r="BK818" s="241">
        <f>ROUND(I818*H818,1)</f>
        <v>0</v>
      </c>
      <c r="BL818" s="18" t="s">
        <v>217</v>
      </c>
      <c r="BM818" s="240" t="s">
        <v>1014</v>
      </c>
    </row>
    <row r="819" s="2" customFormat="1" ht="14.4" customHeight="1">
      <c r="A819" s="39"/>
      <c r="B819" s="40"/>
      <c r="C819" s="228" t="s">
        <v>609</v>
      </c>
      <c r="D819" s="228" t="s">
        <v>142</v>
      </c>
      <c r="E819" s="229" t="s">
        <v>1015</v>
      </c>
      <c r="F819" s="230" t="s">
        <v>1016</v>
      </c>
      <c r="G819" s="231" t="s">
        <v>357</v>
      </c>
      <c r="H819" s="232">
        <v>3</v>
      </c>
      <c r="I819" s="233"/>
      <c r="J819" s="234">
        <f>ROUND(I819*H819,1)</f>
        <v>0</v>
      </c>
      <c r="K819" s="235"/>
      <c r="L819" s="45"/>
      <c r="M819" s="236" t="s">
        <v>1</v>
      </c>
      <c r="N819" s="237" t="s">
        <v>39</v>
      </c>
      <c r="O819" s="92"/>
      <c r="P819" s="238">
        <f>O819*H819</f>
        <v>0</v>
      </c>
      <c r="Q819" s="238">
        <v>0</v>
      </c>
      <c r="R819" s="238">
        <f>Q819*H819</f>
        <v>0</v>
      </c>
      <c r="S819" s="238">
        <v>0</v>
      </c>
      <c r="T819" s="239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40" t="s">
        <v>217</v>
      </c>
      <c r="AT819" s="240" t="s">
        <v>142</v>
      </c>
      <c r="AU819" s="240" t="s">
        <v>84</v>
      </c>
      <c r="AY819" s="18" t="s">
        <v>139</v>
      </c>
      <c r="BE819" s="241">
        <f>IF(N819="základní",J819,0)</f>
        <v>0</v>
      </c>
      <c r="BF819" s="241">
        <f>IF(N819="snížená",J819,0)</f>
        <v>0</v>
      </c>
      <c r="BG819" s="241">
        <f>IF(N819="zákl. přenesená",J819,0)</f>
        <v>0</v>
      </c>
      <c r="BH819" s="241">
        <f>IF(N819="sníž. přenesená",J819,0)</f>
        <v>0</v>
      </c>
      <c r="BI819" s="241">
        <f>IF(N819="nulová",J819,0)</f>
        <v>0</v>
      </c>
      <c r="BJ819" s="18" t="s">
        <v>82</v>
      </c>
      <c r="BK819" s="241">
        <f>ROUND(I819*H819,1)</f>
        <v>0</v>
      </c>
      <c r="BL819" s="18" t="s">
        <v>217</v>
      </c>
      <c r="BM819" s="240" t="s">
        <v>1017</v>
      </c>
    </row>
    <row r="820" s="13" customFormat="1">
      <c r="A820" s="13"/>
      <c r="B820" s="247"/>
      <c r="C820" s="248"/>
      <c r="D820" s="249" t="s">
        <v>183</v>
      </c>
      <c r="E820" s="250" t="s">
        <v>1</v>
      </c>
      <c r="F820" s="251" t="s">
        <v>1018</v>
      </c>
      <c r="G820" s="248"/>
      <c r="H820" s="250" t="s">
        <v>1</v>
      </c>
      <c r="I820" s="252"/>
      <c r="J820" s="248"/>
      <c r="K820" s="248"/>
      <c r="L820" s="253"/>
      <c r="M820" s="254"/>
      <c r="N820" s="255"/>
      <c r="O820" s="255"/>
      <c r="P820" s="255"/>
      <c r="Q820" s="255"/>
      <c r="R820" s="255"/>
      <c r="S820" s="255"/>
      <c r="T820" s="25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7" t="s">
        <v>183</v>
      </c>
      <c r="AU820" s="257" t="s">
        <v>84</v>
      </c>
      <c r="AV820" s="13" t="s">
        <v>82</v>
      </c>
      <c r="AW820" s="13" t="s">
        <v>32</v>
      </c>
      <c r="AX820" s="13" t="s">
        <v>74</v>
      </c>
      <c r="AY820" s="257" t="s">
        <v>139</v>
      </c>
    </row>
    <row r="821" s="13" customFormat="1">
      <c r="A821" s="13"/>
      <c r="B821" s="247"/>
      <c r="C821" s="248"/>
      <c r="D821" s="249" t="s">
        <v>183</v>
      </c>
      <c r="E821" s="250" t="s">
        <v>1</v>
      </c>
      <c r="F821" s="251" t="s">
        <v>1019</v>
      </c>
      <c r="G821" s="248"/>
      <c r="H821" s="250" t="s">
        <v>1</v>
      </c>
      <c r="I821" s="252"/>
      <c r="J821" s="248"/>
      <c r="K821" s="248"/>
      <c r="L821" s="253"/>
      <c r="M821" s="254"/>
      <c r="N821" s="255"/>
      <c r="O821" s="255"/>
      <c r="P821" s="255"/>
      <c r="Q821" s="255"/>
      <c r="R821" s="255"/>
      <c r="S821" s="255"/>
      <c r="T821" s="25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7" t="s">
        <v>183</v>
      </c>
      <c r="AU821" s="257" t="s">
        <v>84</v>
      </c>
      <c r="AV821" s="13" t="s">
        <v>82</v>
      </c>
      <c r="AW821" s="13" t="s">
        <v>32</v>
      </c>
      <c r="AX821" s="13" t="s">
        <v>74</v>
      </c>
      <c r="AY821" s="257" t="s">
        <v>139</v>
      </c>
    </row>
    <row r="822" s="14" customFormat="1">
      <c r="A822" s="14"/>
      <c r="B822" s="258"/>
      <c r="C822" s="259"/>
      <c r="D822" s="249" t="s">
        <v>183</v>
      </c>
      <c r="E822" s="260" t="s">
        <v>1</v>
      </c>
      <c r="F822" s="261" t="s">
        <v>178</v>
      </c>
      <c r="G822" s="259"/>
      <c r="H822" s="262">
        <v>3</v>
      </c>
      <c r="I822" s="263"/>
      <c r="J822" s="259"/>
      <c r="K822" s="259"/>
      <c r="L822" s="264"/>
      <c r="M822" s="265"/>
      <c r="N822" s="266"/>
      <c r="O822" s="266"/>
      <c r="P822" s="266"/>
      <c r="Q822" s="266"/>
      <c r="R822" s="266"/>
      <c r="S822" s="266"/>
      <c r="T822" s="267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8" t="s">
        <v>183</v>
      </c>
      <c r="AU822" s="268" t="s">
        <v>84</v>
      </c>
      <c r="AV822" s="14" t="s">
        <v>84</v>
      </c>
      <c r="AW822" s="14" t="s">
        <v>32</v>
      </c>
      <c r="AX822" s="14" t="s">
        <v>74</v>
      </c>
      <c r="AY822" s="268" t="s">
        <v>139</v>
      </c>
    </row>
    <row r="823" s="15" customFormat="1">
      <c r="A823" s="15"/>
      <c r="B823" s="269"/>
      <c r="C823" s="270"/>
      <c r="D823" s="249" t="s">
        <v>183</v>
      </c>
      <c r="E823" s="271" t="s">
        <v>1</v>
      </c>
      <c r="F823" s="272" t="s">
        <v>189</v>
      </c>
      <c r="G823" s="270"/>
      <c r="H823" s="273">
        <v>3</v>
      </c>
      <c r="I823" s="274"/>
      <c r="J823" s="270"/>
      <c r="K823" s="270"/>
      <c r="L823" s="275"/>
      <c r="M823" s="276"/>
      <c r="N823" s="277"/>
      <c r="O823" s="277"/>
      <c r="P823" s="277"/>
      <c r="Q823" s="277"/>
      <c r="R823" s="277"/>
      <c r="S823" s="277"/>
      <c r="T823" s="278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79" t="s">
        <v>183</v>
      </c>
      <c r="AU823" s="279" t="s">
        <v>84</v>
      </c>
      <c r="AV823" s="15" t="s">
        <v>146</v>
      </c>
      <c r="AW823" s="15" t="s">
        <v>32</v>
      </c>
      <c r="AX823" s="15" t="s">
        <v>82</v>
      </c>
      <c r="AY823" s="279" t="s">
        <v>139</v>
      </c>
    </row>
    <row r="824" s="2" customFormat="1" ht="24.15" customHeight="1">
      <c r="A824" s="39"/>
      <c r="B824" s="40"/>
      <c r="C824" s="228" t="s">
        <v>1020</v>
      </c>
      <c r="D824" s="228" t="s">
        <v>142</v>
      </c>
      <c r="E824" s="229" t="s">
        <v>1021</v>
      </c>
      <c r="F824" s="230" t="s">
        <v>1022</v>
      </c>
      <c r="G824" s="231" t="s">
        <v>351</v>
      </c>
      <c r="H824" s="232">
        <v>1</v>
      </c>
      <c r="I824" s="233"/>
      <c r="J824" s="234">
        <f>ROUND(I824*H824,1)</f>
        <v>0</v>
      </c>
      <c r="K824" s="235"/>
      <c r="L824" s="45"/>
      <c r="M824" s="236" t="s">
        <v>1</v>
      </c>
      <c r="N824" s="237" t="s">
        <v>39</v>
      </c>
      <c r="O824" s="92"/>
      <c r="P824" s="238">
        <f>O824*H824</f>
        <v>0</v>
      </c>
      <c r="Q824" s="238">
        <v>0</v>
      </c>
      <c r="R824" s="238">
        <f>Q824*H824</f>
        <v>0</v>
      </c>
      <c r="S824" s="238">
        <v>0</v>
      </c>
      <c r="T824" s="239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0" t="s">
        <v>217</v>
      </c>
      <c r="AT824" s="240" t="s">
        <v>142</v>
      </c>
      <c r="AU824" s="240" t="s">
        <v>84</v>
      </c>
      <c r="AY824" s="18" t="s">
        <v>139</v>
      </c>
      <c r="BE824" s="241">
        <f>IF(N824="základní",J824,0)</f>
        <v>0</v>
      </c>
      <c r="BF824" s="241">
        <f>IF(N824="snížená",J824,0)</f>
        <v>0</v>
      </c>
      <c r="BG824" s="241">
        <f>IF(N824="zákl. přenesená",J824,0)</f>
        <v>0</v>
      </c>
      <c r="BH824" s="241">
        <f>IF(N824="sníž. přenesená",J824,0)</f>
        <v>0</v>
      </c>
      <c r="BI824" s="241">
        <f>IF(N824="nulová",J824,0)</f>
        <v>0</v>
      </c>
      <c r="BJ824" s="18" t="s">
        <v>82</v>
      </c>
      <c r="BK824" s="241">
        <f>ROUND(I824*H824,1)</f>
        <v>0</v>
      </c>
      <c r="BL824" s="18" t="s">
        <v>217</v>
      </c>
      <c r="BM824" s="240" t="s">
        <v>1023</v>
      </c>
    </row>
    <row r="825" s="2" customFormat="1" ht="24.15" customHeight="1">
      <c r="A825" s="39"/>
      <c r="B825" s="40"/>
      <c r="C825" s="228" t="s">
        <v>613</v>
      </c>
      <c r="D825" s="228" t="s">
        <v>142</v>
      </c>
      <c r="E825" s="229" t="s">
        <v>1024</v>
      </c>
      <c r="F825" s="230" t="s">
        <v>1025</v>
      </c>
      <c r="G825" s="231" t="s">
        <v>679</v>
      </c>
      <c r="H825" s="291"/>
      <c r="I825" s="233"/>
      <c r="J825" s="234">
        <f>ROUND(I825*H825,1)</f>
        <v>0</v>
      </c>
      <c r="K825" s="235"/>
      <c r="L825" s="45"/>
      <c r="M825" s="236" t="s">
        <v>1</v>
      </c>
      <c r="N825" s="237" t="s">
        <v>39</v>
      </c>
      <c r="O825" s="92"/>
      <c r="P825" s="238">
        <f>O825*H825</f>
        <v>0</v>
      </c>
      <c r="Q825" s="238">
        <v>0</v>
      </c>
      <c r="R825" s="238">
        <f>Q825*H825</f>
        <v>0</v>
      </c>
      <c r="S825" s="238">
        <v>0</v>
      </c>
      <c r="T825" s="239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40" t="s">
        <v>217</v>
      </c>
      <c r="AT825" s="240" t="s">
        <v>142</v>
      </c>
      <c r="AU825" s="240" t="s">
        <v>84</v>
      </c>
      <c r="AY825" s="18" t="s">
        <v>139</v>
      </c>
      <c r="BE825" s="241">
        <f>IF(N825="základní",J825,0)</f>
        <v>0</v>
      </c>
      <c r="BF825" s="241">
        <f>IF(N825="snížená",J825,0)</f>
        <v>0</v>
      </c>
      <c r="BG825" s="241">
        <f>IF(N825="zákl. přenesená",J825,0)</f>
        <v>0</v>
      </c>
      <c r="BH825" s="241">
        <f>IF(N825="sníž. přenesená",J825,0)</f>
        <v>0</v>
      </c>
      <c r="BI825" s="241">
        <f>IF(N825="nulová",J825,0)</f>
        <v>0</v>
      </c>
      <c r="BJ825" s="18" t="s">
        <v>82</v>
      </c>
      <c r="BK825" s="241">
        <f>ROUND(I825*H825,1)</f>
        <v>0</v>
      </c>
      <c r="BL825" s="18" t="s">
        <v>217</v>
      </c>
      <c r="BM825" s="240" t="s">
        <v>1026</v>
      </c>
    </row>
    <row r="826" s="12" customFormat="1" ht="22.8" customHeight="1">
      <c r="A826" s="12"/>
      <c r="B826" s="212"/>
      <c r="C826" s="213"/>
      <c r="D826" s="214" t="s">
        <v>73</v>
      </c>
      <c r="E826" s="226" t="s">
        <v>1027</v>
      </c>
      <c r="F826" s="226" t="s">
        <v>1028</v>
      </c>
      <c r="G826" s="213"/>
      <c r="H826" s="213"/>
      <c r="I826" s="216"/>
      <c r="J826" s="227">
        <f>BK826</f>
        <v>0</v>
      </c>
      <c r="K826" s="213"/>
      <c r="L826" s="218"/>
      <c r="M826" s="219"/>
      <c r="N826" s="220"/>
      <c r="O826" s="220"/>
      <c r="P826" s="221">
        <f>SUM(P827:P831)</f>
        <v>0</v>
      </c>
      <c r="Q826" s="220"/>
      <c r="R826" s="221">
        <f>SUM(R827:R831)</f>
        <v>0</v>
      </c>
      <c r="S826" s="220"/>
      <c r="T826" s="222">
        <f>SUM(T827:T831)</f>
        <v>0</v>
      </c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R826" s="223" t="s">
        <v>84</v>
      </c>
      <c r="AT826" s="224" t="s">
        <v>73</v>
      </c>
      <c r="AU826" s="224" t="s">
        <v>82</v>
      </c>
      <c r="AY826" s="223" t="s">
        <v>139</v>
      </c>
      <c r="BK826" s="225">
        <f>SUM(BK827:BK831)</f>
        <v>0</v>
      </c>
    </row>
    <row r="827" s="2" customFormat="1" ht="14.4" customHeight="1">
      <c r="A827" s="39"/>
      <c r="B827" s="40"/>
      <c r="C827" s="228" t="s">
        <v>1029</v>
      </c>
      <c r="D827" s="228" t="s">
        <v>142</v>
      </c>
      <c r="E827" s="229" t="s">
        <v>1030</v>
      </c>
      <c r="F827" s="230" t="s">
        <v>1031</v>
      </c>
      <c r="G827" s="231" t="s">
        <v>351</v>
      </c>
      <c r="H827" s="232">
        <v>1</v>
      </c>
      <c r="I827" s="233"/>
      <c r="J827" s="234">
        <f>ROUND(I827*H827,1)</f>
        <v>0</v>
      </c>
      <c r="K827" s="235"/>
      <c r="L827" s="45"/>
      <c r="M827" s="236" t="s">
        <v>1</v>
      </c>
      <c r="N827" s="237" t="s">
        <v>39</v>
      </c>
      <c r="O827" s="92"/>
      <c r="P827" s="238">
        <f>O827*H827</f>
        <v>0</v>
      </c>
      <c r="Q827" s="238">
        <v>0</v>
      </c>
      <c r="R827" s="238">
        <f>Q827*H827</f>
        <v>0</v>
      </c>
      <c r="S827" s="238">
        <v>0</v>
      </c>
      <c r="T827" s="239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40" t="s">
        <v>217</v>
      </c>
      <c r="AT827" s="240" t="s">
        <v>142</v>
      </c>
      <c r="AU827" s="240" t="s">
        <v>84</v>
      </c>
      <c r="AY827" s="18" t="s">
        <v>139</v>
      </c>
      <c r="BE827" s="241">
        <f>IF(N827="základní",J827,0)</f>
        <v>0</v>
      </c>
      <c r="BF827" s="241">
        <f>IF(N827="snížená",J827,0)</f>
        <v>0</v>
      </c>
      <c r="BG827" s="241">
        <f>IF(N827="zákl. přenesená",J827,0)</f>
        <v>0</v>
      </c>
      <c r="BH827" s="241">
        <f>IF(N827="sníž. přenesená",J827,0)</f>
        <v>0</v>
      </c>
      <c r="BI827" s="241">
        <f>IF(N827="nulová",J827,0)</f>
        <v>0</v>
      </c>
      <c r="BJ827" s="18" t="s">
        <v>82</v>
      </c>
      <c r="BK827" s="241">
        <f>ROUND(I827*H827,1)</f>
        <v>0</v>
      </c>
      <c r="BL827" s="18" t="s">
        <v>217</v>
      </c>
      <c r="BM827" s="240" t="s">
        <v>1032</v>
      </c>
    </row>
    <row r="828" s="13" customFormat="1">
      <c r="A828" s="13"/>
      <c r="B828" s="247"/>
      <c r="C828" s="248"/>
      <c r="D828" s="249" t="s">
        <v>183</v>
      </c>
      <c r="E828" s="250" t="s">
        <v>1</v>
      </c>
      <c r="F828" s="251" t="s">
        <v>234</v>
      </c>
      <c r="G828" s="248"/>
      <c r="H828" s="250" t="s">
        <v>1</v>
      </c>
      <c r="I828" s="252"/>
      <c r="J828" s="248"/>
      <c r="K828" s="248"/>
      <c r="L828" s="253"/>
      <c r="M828" s="254"/>
      <c r="N828" s="255"/>
      <c r="O828" s="255"/>
      <c r="P828" s="255"/>
      <c r="Q828" s="255"/>
      <c r="R828" s="255"/>
      <c r="S828" s="255"/>
      <c r="T828" s="256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7" t="s">
        <v>183</v>
      </c>
      <c r="AU828" s="257" t="s">
        <v>84</v>
      </c>
      <c r="AV828" s="13" t="s">
        <v>82</v>
      </c>
      <c r="AW828" s="13" t="s">
        <v>32</v>
      </c>
      <c r="AX828" s="13" t="s">
        <v>74</v>
      </c>
      <c r="AY828" s="257" t="s">
        <v>139</v>
      </c>
    </row>
    <row r="829" s="13" customFormat="1">
      <c r="A829" s="13"/>
      <c r="B829" s="247"/>
      <c r="C829" s="248"/>
      <c r="D829" s="249" t="s">
        <v>183</v>
      </c>
      <c r="E829" s="250" t="s">
        <v>1</v>
      </c>
      <c r="F829" s="251" t="s">
        <v>1033</v>
      </c>
      <c r="G829" s="248"/>
      <c r="H829" s="250" t="s">
        <v>1</v>
      </c>
      <c r="I829" s="252"/>
      <c r="J829" s="248"/>
      <c r="K829" s="248"/>
      <c r="L829" s="253"/>
      <c r="M829" s="254"/>
      <c r="N829" s="255"/>
      <c r="O829" s="255"/>
      <c r="P829" s="255"/>
      <c r="Q829" s="255"/>
      <c r="R829" s="255"/>
      <c r="S829" s="255"/>
      <c r="T829" s="256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7" t="s">
        <v>183</v>
      </c>
      <c r="AU829" s="257" t="s">
        <v>84</v>
      </c>
      <c r="AV829" s="13" t="s">
        <v>82</v>
      </c>
      <c r="AW829" s="13" t="s">
        <v>32</v>
      </c>
      <c r="AX829" s="13" t="s">
        <v>74</v>
      </c>
      <c r="AY829" s="257" t="s">
        <v>139</v>
      </c>
    </row>
    <row r="830" s="14" customFormat="1">
      <c r="A830" s="14"/>
      <c r="B830" s="258"/>
      <c r="C830" s="259"/>
      <c r="D830" s="249" t="s">
        <v>183</v>
      </c>
      <c r="E830" s="260" t="s">
        <v>1</v>
      </c>
      <c r="F830" s="261" t="s">
        <v>82</v>
      </c>
      <c r="G830" s="259"/>
      <c r="H830" s="262">
        <v>1</v>
      </c>
      <c r="I830" s="263"/>
      <c r="J830" s="259"/>
      <c r="K830" s="259"/>
      <c r="L830" s="264"/>
      <c r="M830" s="265"/>
      <c r="N830" s="266"/>
      <c r="O830" s="266"/>
      <c r="P830" s="266"/>
      <c r="Q830" s="266"/>
      <c r="R830" s="266"/>
      <c r="S830" s="266"/>
      <c r="T830" s="26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8" t="s">
        <v>183</v>
      </c>
      <c r="AU830" s="268" t="s">
        <v>84</v>
      </c>
      <c r="AV830" s="14" t="s">
        <v>84</v>
      </c>
      <c r="AW830" s="14" t="s">
        <v>32</v>
      </c>
      <c r="AX830" s="14" t="s">
        <v>74</v>
      </c>
      <c r="AY830" s="268" t="s">
        <v>139</v>
      </c>
    </row>
    <row r="831" s="15" customFormat="1">
      <c r="A831" s="15"/>
      <c r="B831" s="269"/>
      <c r="C831" s="270"/>
      <c r="D831" s="249" t="s">
        <v>183</v>
      </c>
      <c r="E831" s="271" t="s">
        <v>1</v>
      </c>
      <c r="F831" s="272" t="s">
        <v>189</v>
      </c>
      <c r="G831" s="270"/>
      <c r="H831" s="273">
        <v>1</v>
      </c>
      <c r="I831" s="274"/>
      <c r="J831" s="270"/>
      <c r="K831" s="270"/>
      <c r="L831" s="275"/>
      <c r="M831" s="292"/>
      <c r="N831" s="293"/>
      <c r="O831" s="293"/>
      <c r="P831" s="293"/>
      <c r="Q831" s="293"/>
      <c r="R831" s="293"/>
      <c r="S831" s="293"/>
      <c r="T831" s="294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79" t="s">
        <v>183</v>
      </c>
      <c r="AU831" s="279" t="s">
        <v>84</v>
      </c>
      <c r="AV831" s="15" t="s">
        <v>146</v>
      </c>
      <c r="AW831" s="15" t="s">
        <v>32</v>
      </c>
      <c r="AX831" s="15" t="s">
        <v>82</v>
      </c>
      <c r="AY831" s="279" t="s">
        <v>139</v>
      </c>
    </row>
    <row r="832" s="2" customFormat="1" ht="6.96" customHeight="1">
      <c r="A832" s="39"/>
      <c r="B832" s="67"/>
      <c r="C832" s="68"/>
      <c r="D832" s="68"/>
      <c r="E832" s="68"/>
      <c r="F832" s="68"/>
      <c r="G832" s="68"/>
      <c r="H832" s="68"/>
      <c r="I832" s="68"/>
      <c r="J832" s="68"/>
      <c r="K832" s="68"/>
      <c r="L832" s="45"/>
      <c r="M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</row>
  </sheetData>
  <sheetProtection sheet="1" autoFilter="0" formatColumns="0" formatRows="0" objects="1" scenarios="1" spinCount="100000" saltValue="uhOuteZGTLOMNGv4vL6bUxm7/r7APfQ6f336JoKX1NDeOmozPjW/M6QCWxrxx/n8EENnkFkZM8w4WrM6UbkFtA==" hashValue="FOe8UFHeTg5Q5MLI0TDTvvSN30qoggGJMlmdjxEaVOlkAyeW5JMpnej6WYiAgBINBoaFLYoEmZDcdHWy7+QCng==" algorithmName="SHA-512" password="CC35"/>
  <autoFilter ref="C136:K8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1" customFormat="1" ht="12" customHeight="1">
      <c r="B8" s="21"/>
      <c r="D8" s="151" t="s">
        <v>114</v>
      </c>
      <c r="L8" s="21"/>
    </row>
    <row r="9" s="2" customFormat="1" ht="16.5" customHeight="1">
      <c r="A9" s="39"/>
      <c r="B9" s="45"/>
      <c r="C9" s="39"/>
      <c r="D9" s="39"/>
      <c r="E9" s="152" t="s">
        <v>151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1034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18.2.2021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26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26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33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34</v>
      </c>
      <c r="E32" s="39"/>
      <c r="F32" s="39"/>
      <c r="G32" s="39"/>
      <c r="H32" s="39"/>
      <c r="I32" s="39"/>
      <c r="J32" s="161">
        <f>ROUND(J137, 1)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36</v>
      </c>
      <c r="G34" s="39"/>
      <c r="H34" s="39"/>
      <c r="I34" s="162" t="s">
        <v>35</v>
      </c>
      <c r="J34" s="162" t="s">
        <v>37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38</v>
      </c>
      <c r="E35" s="151" t="s">
        <v>39</v>
      </c>
      <c r="F35" s="164">
        <f>ROUND((SUM(BE137:BE659)),  1)</f>
        <v>0</v>
      </c>
      <c r="G35" s="39"/>
      <c r="H35" s="39"/>
      <c r="I35" s="165">
        <v>0.20999999999999999</v>
      </c>
      <c r="J35" s="164">
        <f>ROUND(((SUM(BE137:BE659))*I35),  1)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40</v>
      </c>
      <c r="F36" s="164">
        <f>ROUND((SUM(BF137:BF659)),  1)</f>
        <v>0</v>
      </c>
      <c r="G36" s="39"/>
      <c r="H36" s="39"/>
      <c r="I36" s="165">
        <v>0.14999999999999999</v>
      </c>
      <c r="J36" s="164">
        <f>ROUND(((SUM(BF137:BF659))*I36),  1)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41</v>
      </c>
      <c r="F37" s="164">
        <f>ROUND((SUM(BG137:BG659)),  1)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42</v>
      </c>
      <c r="F38" s="164">
        <f>ROUND((SUM(BH137:BH659)),  1)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43</v>
      </c>
      <c r="F39" s="164">
        <f>ROUND((SUM(BI137:BI659)),  1)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5" customHeight="1">
      <c r="A87" s="39"/>
      <c r="B87" s="40"/>
      <c r="C87" s="41"/>
      <c r="D87" s="41"/>
      <c r="E87" s="184" t="s">
        <v>151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5" customHeight="1">
      <c r="A89" s="39"/>
      <c r="B89" s="40"/>
      <c r="C89" s="41"/>
      <c r="D89" s="41"/>
      <c r="E89" s="77" t="str">
        <f>E11</f>
        <v>01.2 - Kompletace - stavební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80" t="str">
        <f>IF(J14="","",J14)</f>
        <v>18.2.2021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J137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hidden="1" s="9" customFormat="1" ht="24.96" customHeight="1">
      <c r="A99" s="9"/>
      <c r="B99" s="189"/>
      <c r="C99" s="190"/>
      <c r="D99" s="191" t="s">
        <v>154</v>
      </c>
      <c r="E99" s="192"/>
      <c r="F99" s="192"/>
      <c r="G99" s="192"/>
      <c r="H99" s="192"/>
      <c r="I99" s="192"/>
      <c r="J99" s="193">
        <f>J138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5"/>
      <c r="C100" s="134"/>
      <c r="D100" s="196" t="s">
        <v>159</v>
      </c>
      <c r="E100" s="197"/>
      <c r="F100" s="197"/>
      <c r="G100" s="197"/>
      <c r="H100" s="197"/>
      <c r="I100" s="197"/>
      <c r="J100" s="198">
        <f>J139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5"/>
      <c r="C101" s="134"/>
      <c r="D101" s="196" t="s">
        <v>161</v>
      </c>
      <c r="E101" s="197"/>
      <c r="F101" s="197"/>
      <c r="G101" s="197"/>
      <c r="H101" s="197"/>
      <c r="I101" s="197"/>
      <c r="J101" s="198">
        <f>J321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89"/>
      <c r="C102" s="190"/>
      <c r="D102" s="191" t="s">
        <v>162</v>
      </c>
      <c r="E102" s="192"/>
      <c r="F102" s="192"/>
      <c r="G102" s="192"/>
      <c r="H102" s="192"/>
      <c r="I102" s="192"/>
      <c r="J102" s="193">
        <f>J323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10" customFormat="1" ht="19.92" customHeight="1">
      <c r="A103" s="10"/>
      <c r="B103" s="195"/>
      <c r="C103" s="134"/>
      <c r="D103" s="196" t="s">
        <v>1035</v>
      </c>
      <c r="E103" s="197"/>
      <c r="F103" s="197"/>
      <c r="G103" s="197"/>
      <c r="H103" s="197"/>
      <c r="I103" s="197"/>
      <c r="J103" s="198">
        <f>J324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5"/>
      <c r="C104" s="134"/>
      <c r="D104" s="196" t="s">
        <v>167</v>
      </c>
      <c r="E104" s="197"/>
      <c r="F104" s="197"/>
      <c r="G104" s="197"/>
      <c r="H104" s="197"/>
      <c r="I104" s="197"/>
      <c r="J104" s="198">
        <f>J379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95"/>
      <c r="C105" s="134"/>
      <c r="D105" s="196" t="s">
        <v>1036</v>
      </c>
      <c r="E105" s="197"/>
      <c r="F105" s="197"/>
      <c r="G105" s="197"/>
      <c r="H105" s="197"/>
      <c r="I105" s="197"/>
      <c r="J105" s="198">
        <f>J413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95"/>
      <c r="C106" s="134"/>
      <c r="D106" s="196" t="s">
        <v>168</v>
      </c>
      <c r="E106" s="197"/>
      <c r="F106" s="197"/>
      <c r="G106" s="197"/>
      <c r="H106" s="197"/>
      <c r="I106" s="197"/>
      <c r="J106" s="198">
        <f>J432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95"/>
      <c r="C107" s="134"/>
      <c r="D107" s="196" t="s">
        <v>1037</v>
      </c>
      <c r="E107" s="197"/>
      <c r="F107" s="197"/>
      <c r="G107" s="197"/>
      <c r="H107" s="197"/>
      <c r="I107" s="197"/>
      <c r="J107" s="198">
        <f>J446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95"/>
      <c r="C108" s="134"/>
      <c r="D108" s="196" t="s">
        <v>170</v>
      </c>
      <c r="E108" s="197"/>
      <c r="F108" s="197"/>
      <c r="G108" s="197"/>
      <c r="H108" s="197"/>
      <c r="I108" s="197"/>
      <c r="J108" s="198">
        <f>J494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95"/>
      <c r="C109" s="134"/>
      <c r="D109" s="196" t="s">
        <v>1038</v>
      </c>
      <c r="E109" s="197"/>
      <c r="F109" s="197"/>
      <c r="G109" s="197"/>
      <c r="H109" s="197"/>
      <c r="I109" s="197"/>
      <c r="J109" s="198">
        <f>J497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95"/>
      <c r="C110" s="134"/>
      <c r="D110" s="196" t="s">
        <v>1039</v>
      </c>
      <c r="E110" s="197"/>
      <c r="F110" s="197"/>
      <c r="G110" s="197"/>
      <c r="H110" s="197"/>
      <c r="I110" s="197"/>
      <c r="J110" s="198">
        <f>J538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95"/>
      <c r="C111" s="134"/>
      <c r="D111" s="196" t="s">
        <v>1040</v>
      </c>
      <c r="E111" s="197"/>
      <c r="F111" s="197"/>
      <c r="G111" s="197"/>
      <c r="H111" s="197"/>
      <c r="I111" s="197"/>
      <c r="J111" s="198">
        <f>J562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95"/>
      <c r="C112" s="134"/>
      <c r="D112" s="196" t="s">
        <v>1041</v>
      </c>
      <c r="E112" s="197"/>
      <c r="F112" s="197"/>
      <c r="G112" s="197"/>
      <c r="H112" s="197"/>
      <c r="I112" s="197"/>
      <c r="J112" s="198">
        <f>J570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95"/>
      <c r="C113" s="134"/>
      <c r="D113" s="196" t="s">
        <v>1042</v>
      </c>
      <c r="E113" s="197"/>
      <c r="F113" s="197"/>
      <c r="G113" s="197"/>
      <c r="H113" s="197"/>
      <c r="I113" s="197"/>
      <c r="J113" s="198">
        <f>J574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95"/>
      <c r="C114" s="134"/>
      <c r="D114" s="196" t="s">
        <v>1043</v>
      </c>
      <c r="E114" s="197"/>
      <c r="F114" s="197"/>
      <c r="G114" s="197"/>
      <c r="H114" s="197"/>
      <c r="I114" s="197"/>
      <c r="J114" s="198">
        <f>J593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10" customFormat="1" ht="19.92" customHeight="1">
      <c r="A115" s="10"/>
      <c r="B115" s="195"/>
      <c r="C115" s="134"/>
      <c r="D115" s="196" t="s">
        <v>1044</v>
      </c>
      <c r="E115" s="197"/>
      <c r="F115" s="197"/>
      <c r="G115" s="197"/>
      <c r="H115" s="197"/>
      <c r="I115" s="197"/>
      <c r="J115" s="198">
        <f>J643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hidden="1" s="2" customFormat="1" ht="21.84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hidden="1" s="2" customFormat="1" ht="6.96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hidden="1"/>
    <row r="119" hidden="1"/>
    <row r="120" hidden="1"/>
    <row r="121" s="2" customFormat="1" ht="6.96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4.96" customHeight="1">
      <c r="A122" s="39"/>
      <c r="B122" s="40"/>
      <c r="C122" s="24" t="s">
        <v>123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17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5" customHeight="1">
      <c r="A125" s="39"/>
      <c r="B125" s="40"/>
      <c r="C125" s="41"/>
      <c r="D125" s="41"/>
      <c r="E125" s="184" t="str">
        <f>E7</f>
        <v>Pasivní rodinný dům Babice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1" customFormat="1" ht="12" customHeight="1">
      <c r="B126" s="22"/>
      <c r="C126" s="33" t="s">
        <v>114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="2" customFormat="1" ht="16.5" customHeight="1">
      <c r="A127" s="39"/>
      <c r="B127" s="40"/>
      <c r="C127" s="41"/>
      <c r="D127" s="41"/>
      <c r="E127" s="184" t="s">
        <v>151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2" customHeight="1">
      <c r="A128" s="39"/>
      <c r="B128" s="40"/>
      <c r="C128" s="33" t="s">
        <v>152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6.5" customHeight="1">
      <c r="A129" s="39"/>
      <c r="B129" s="40"/>
      <c r="C129" s="41"/>
      <c r="D129" s="41"/>
      <c r="E129" s="77" t="str">
        <f>E11</f>
        <v>01.2 - Kompletace - stavební část</v>
      </c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6.96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2" customHeight="1">
      <c r="A131" s="39"/>
      <c r="B131" s="40"/>
      <c r="C131" s="33" t="s">
        <v>21</v>
      </c>
      <c r="D131" s="41"/>
      <c r="E131" s="41"/>
      <c r="F131" s="28" t="str">
        <f>F14</f>
        <v xml:space="preserve"> </v>
      </c>
      <c r="G131" s="41"/>
      <c r="H131" s="41"/>
      <c r="I131" s="33" t="s">
        <v>23</v>
      </c>
      <c r="J131" s="80" t="str">
        <f>IF(J14="","",J14)</f>
        <v>18.2.2021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6.96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5.15" customHeight="1">
      <c r="A133" s="39"/>
      <c r="B133" s="40"/>
      <c r="C133" s="33" t="s">
        <v>25</v>
      </c>
      <c r="D133" s="41"/>
      <c r="E133" s="41"/>
      <c r="F133" s="28" t="str">
        <f>E17</f>
        <v xml:space="preserve"> </v>
      </c>
      <c r="G133" s="41"/>
      <c r="H133" s="41"/>
      <c r="I133" s="33" t="s">
        <v>30</v>
      </c>
      <c r="J133" s="37" t="str">
        <f>E23</f>
        <v xml:space="preserve"> 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5.15" customHeight="1">
      <c r="A134" s="39"/>
      <c r="B134" s="40"/>
      <c r="C134" s="33" t="s">
        <v>28</v>
      </c>
      <c r="D134" s="41"/>
      <c r="E134" s="41"/>
      <c r="F134" s="28" t="str">
        <f>IF(E20="","",E20)</f>
        <v>Vyplň údaj</v>
      </c>
      <c r="G134" s="41"/>
      <c r="H134" s="41"/>
      <c r="I134" s="33" t="s">
        <v>31</v>
      </c>
      <c r="J134" s="37" t="str">
        <f>E26</f>
        <v xml:space="preserve"> 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0.32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11" customFormat="1" ht="29.28" customHeight="1">
      <c r="A136" s="200"/>
      <c r="B136" s="201"/>
      <c r="C136" s="202" t="s">
        <v>124</v>
      </c>
      <c r="D136" s="203" t="s">
        <v>59</v>
      </c>
      <c r="E136" s="203" t="s">
        <v>55</v>
      </c>
      <c r="F136" s="203" t="s">
        <v>56</v>
      </c>
      <c r="G136" s="203" t="s">
        <v>125</v>
      </c>
      <c r="H136" s="203" t="s">
        <v>126</v>
      </c>
      <c r="I136" s="203" t="s">
        <v>127</v>
      </c>
      <c r="J136" s="204" t="s">
        <v>118</v>
      </c>
      <c r="K136" s="205" t="s">
        <v>128</v>
      </c>
      <c r="L136" s="206"/>
      <c r="M136" s="101" t="s">
        <v>1</v>
      </c>
      <c r="N136" s="102" t="s">
        <v>38</v>
      </c>
      <c r="O136" s="102" t="s">
        <v>129</v>
      </c>
      <c r="P136" s="102" t="s">
        <v>130</v>
      </c>
      <c r="Q136" s="102" t="s">
        <v>131</v>
      </c>
      <c r="R136" s="102" t="s">
        <v>132</v>
      </c>
      <c r="S136" s="102" t="s">
        <v>133</v>
      </c>
      <c r="T136" s="103" t="s">
        <v>134</v>
      </c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</row>
    <row r="137" s="2" customFormat="1" ht="22.8" customHeight="1">
      <c r="A137" s="39"/>
      <c r="B137" s="40"/>
      <c r="C137" s="108" t="s">
        <v>135</v>
      </c>
      <c r="D137" s="41"/>
      <c r="E137" s="41"/>
      <c r="F137" s="41"/>
      <c r="G137" s="41"/>
      <c r="H137" s="41"/>
      <c r="I137" s="41"/>
      <c r="J137" s="207">
        <f>BK137</f>
        <v>0</v>
      </c>
      <c r="K137" s="41"/>
      <c r="L137" s="45"/>
      <c r="M137" s="104"/>
      <c r="N137" s="208"/>
      <c r="O137" s="105"/>
      <c r="P137" s="209">
        <f>P138+P323</f>
        <v>0</v>
      </c>
      <c r="Q137" s="105"/>
      <c r="R137" s="209">
        <f>R138+R323</f>
        <v>57.803652534999998</v>
      </c>
      <c r="S137" s="105"/>
      <c r="T137" s="210">
        <f>T138+T323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73</v>
      </c>
      <c r="AU137" s="18" t="s">
        <v>120</v>
      </c>
      <c r="BK137" s="211">
        <f>BK138+BK323</f>
        <v>0</v>
      </c>
    </row>
    <row r="138" s="12" customFormat="1" ht="25.92" customHeight="1">
      <c r="A138" s="12"/>
      <c r="B138" s="212"/>
      <c r="C138" s="213"/>
      <c r="D138" s="214" t="s">
        <v>73</v>
      </c>
      <c r="E138" s="215" t="s">
        <v>171</v>
      </c>
      <c r="F138" s="215" t="s">
        <v>172</v>
      </c>
      <c r="G138" s="213"/>
      <c r="H138" s="213"/>
      <c r="I138" s="216"/>
      <c r="J138" s="217">
        <f>BK138</f>
        <v>0</v>
      </c>
      <c r="K138" s="213"/>
      <c r="L138" s="218"/>
      <c r="M138" s="219"/>
      <c r="N138" s="220"/>
      <c r="O138" s="220"/>
      <c r="P138" s="221">
        <f>P139+P321</f>
        <v>0</v>
      </c>
      <c r="Q138" s="220"/>
      <c r="R138" s="221">
        <f>R139+R321</f>
        <v>40.963345544999996</v>
      </c>
      <c r="S138" s="220"/>
      <c r="T138" s="222">
        <f>T139+T321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82</v>
      </c>
      <c r="AT138" s="224" t="s">
        <v>73</v>
      </c>
      <c r="AU138" s="224" t="s">
        <v>74</v>
      </c>
      <c r="AY138" s="223" t="s">
        <v>139</v>
      </c>
      <c r="BK138" s="225">
        <f>BK139+BK321</f>
        <v>0</v>
      </c>
    </row>
    <row r="139" s="12" customFormat="1" ht="22.8" customHeight="1">
      <c r="A139" s="12"/>
      <c r="B139" s="212"/>
      <c r="C139" s="213"/>
      <c r="D139" s="214" t="s">
        <v>73</v>
      </c>
      <c r="E139" s="226" t="s">
        <v>182</v>
      </c>
      <c r="F139" s="226" t="s">
        <v>614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SUM(P140:P320)</f>
        <v>0</v>
      </c>
      <c r="Q139" s="220"/>
      <c r="R139" s="221">
        <f>SUM(R140:R320)</f>
        <v>40.963345544999996</v>
      </c>
      <c r="S139" s="220"/>
      <c r="T139" s="222">
        <f>SUM(T140:T320)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82</v>
      </c>
      <c r="AT139" s="224" t="s">
        <v>73</v>
      </c>
      <c r="AU139" s="224" t="s">
        <v>82</v>
      </c>
      <c r="AY139" s="223" t="s">
        <v>139</v>
      </c>
      <c r="BK139" s="225">
        <f>SUM(BK140:BK320)</f>
        <v>0</v>
      </c>
    </row>
    <row r="140" s="2" customFormat="1" ht="24.15" customHeight="1">
      <c r="A140" s="39"/>
      <c r="B140" s="40"/>
      <c r="C140" s="228" t="s">
        <v>82</v>
      </c>
      <c r="D140" s="228" t="s">
        <v>142</v>
      </c>
      <c r="E140" s="229" t="s">
        <v>1045</v>
      </c>
      <c r="F140" s="230" t="s">
        <v>1046</v>
      </c>
      <c r="G140" s="231" t="s">
        <v>263</v>
      </c>
      <c r="H140" s="232">
        <v>71.75</v>
      </c>
      <c r="I140" s="233"/>
      <c r="J140" s="234">
        <f>ROUND(I140*H140,1)</f>
        <v>0</v>
      </c>
      <c r="K140" s="235"/>
      <c r="L140" s="45"/>
      <c r="M140" s="236" t="s">
        <v>1</v>
      </c>
      <c r="N140" s="237" t="s">
        <v>39</v>
      </c>
      <c r="O140" s="92"/>
      <c r="P140" s="238">
        <f>O140*H140</f>
        <v>0</v>
      </c>
      <c r="Q140" s="238">
        <v>0.01103</v>
      </c>
      <c r="R140" s="238">
        <f>Q140*H140</f>
        <v>0.79140250000000001</v>
      </c>
      <c r="S140" s="238">
        <v>0</v>
      </c>
      <c r="T140" s="23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0" t="s">
        <v>146</v>
      </c>
      <c r="AT140" s="240" t="s">
        <v>142</v>
      </c>
      <c r="AU140" s="240" t="s">
        <v>84</v>
      </c>
      <c r="AY140" s="18" t="s">
        <v>139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8" t="s">
        <v>82</v>
      </c>
      <c r="BK140" s="241">
        <f>ROUND(I140*H140,1)</f>
        <v>0</v>
      </c>
      <c r="BL140" s="18" t="s">
        <v>146</v>
      </c>
      <c r="BM140" s="240" t="s">
        <v>1047</v>
      </c>
    </row>
    <row r="141" s="13" customFormat="1">
      <c r="A141" s="13"/>
      <c r="B141" s="247"/>
      <c r="C141" s="248"/>
      <c r="D141" s="249" t="s">
        <v>183</v>
      </c>
      <c r="E141" s="250" t="s">
        <v>1</v>
      </c>
      <c r="F141" s="251" t="s">
        <v>1048</v>
      </c>
      <c r="G141" s="248"/>
      <c r="H141" s="250" t="s">
        <v>1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183</v>
      </c>
      <c r="AU141" s="257" t="s">
        <v>84</v>
      </c>
      <c r="AV141" s="13" t="s">
        <v>82</v>
      </c>
      <c r="AW141" s="13" t="s">
        <v>32</v>
      </c>
      <c r="AX141" s="13" t="s">
        <v>74</v>
      </c>
      <c r="AY141" s="257" t="s">
        <v>139</v>
      </c>
    </row>
    <row r="142" s="14" customFormat="1">
      <c r="A142" s="14"/>
      <c r="B142" s="258"/>
      <c r="C142" s="259"/>
      <c r="D142" s="249" t="s">
        <v>183</v>
      </c>
      <c r="E142" s="260" t="s">
        <v>1</v>
      </c>
      <c r="F142" s="261" t="s">
        <v>1049</v>
      </c>
      <c r="G142" s="259"/>
      <c r="H142" s="262">
        <v>71.75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8" t="s">
        <v>183</v>
      </c>
      <c r="AU142" s="268" t="s">
        <v>84</v>
      </c>
      <c r="AV142" s="14" t="s">
        <v>84</v>
      </c>
      <c r="AW142" s="14" t="s">
        <v>32</v>
      </c>
      <c r="AX142" s="14" t="s">
        <v>74</v>
      </c>
      <c r="AY142" s="268" t="s">
        <v>139</v>
      </c>
    </row>
    <row r="143" s="15" customFormat="1">
      <c r="A143" s="15"/>
      <c r="B143" s="269"/>
      <c r="C143" s="270"/>
      <c r="D143" s="249" t="s">
        <v>183</v>
      </c>
      <c r="E143" s="271" t="s">
        <v>1</v>
      </c>
      <c r="F143" s="272" t="s">
        <v>189</v>
      </c>
      <c r="G143" s="270"/>
      <c r="H143" s="273">
        <v>71.75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9" t="s">
        <v>183</v>
      </c>
      <c r="AU143" s="279" t="s">
        <v>84</v>
      </c>
      <c r="AV143" s="15" t="s">
        <v>146</v>
      </c>
      <c r="AW143" s="15" t="s">
        <v>32</v>
      </c>
      <c r="AX143" s="15" t="s">
        <v>82</v>
      </c>
      <c r="AY143" s="279" t="s">
        <v>139</v>
      </c>
    </row>
    <row r="144" s="2" customFormat="1" ht="14.4" customHeight="1">
      <c r="A144" s="39"/>
      <c r="B144" s="40"/>
      <c r="C144" s="228" t="s">
        <v>84</v>
      </c>
      <c r="D144" s="228" t="s">
        <v>142</v>
      </c>
      <c r="E144" s="229" t="s">
        <v>1050</v>
      </c>
      <c r="F144" s="230" t="s">
        <v>1051</v>
      </c>
      <c r="G144" s="231" t="s">
        <v>263</v>
      </c>
      <c r="H144" s="232">
        <v>13.096</v>
      </c>
      <c r="I144" s="233"/>
      <c r="J144" s="234">
        <f>ROUND(I144*H144,1)</f>
        <v>0</v>
      </c>
      <c r="K144" s="235"/>
      <c r="L144" s="45"/>
      <c r="M144" s="236" t="s">
        <v>1</v>
      </c>
      <c r="N144" s="237" t="s">
        <v>39</v>
      </c>
      <c r="O144" s="92"/>
      <c r="P144" s="238">
        <f>O144*H144</f>
        <v>0</v>
      </c>
      <c r="Q144" s="238">
        <v>0.029600000000000001</v>
      </c>
      <c r="R144" s="238">
        <f>Q144*H144</f>
        <v>0.38764160000000003</v>
      </c>
      <c r="S144" s="238">
        <v>0</v>
      </c>
      <c r="T144" s="23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0" t="s">
        <v>146</v>
      </c>
      <c r="AT144" s="240" t="s">
        <v>142</v>
      </c>
      <c r="AU144" s="240" t="s">
        <v>84</v>
      </c>
      <c r="AY144" s="18" t="s">
        <v>139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82</v>
      </c>
      <c r="BK144" s="241">
        <f>ROUND(I144*H144,1)</f>
        <v>0</v>
      </c>
      <c r="BL144" s="18" t="s">
        <v>146</v>
      </c>
      <c r="BM144" s="240" t="s">
        <v>1052</v>
      </c>
    </row>
    <row r="145" s="13" customFormat="1">
      <c r="A145" s="13"/>
      <c r="B145" s="247"/>
      <c r="C145" s="248"/>
      <c r="D145" s="249" t="s">
        <v>183</v>
      </c>
      <c r="E145" s="250" t="s">
        <v>1</v>
      </c>
      <c r="F145" s="251" t="s">
        <v>1048</v>
      </c>
      <c r="G145" s="248"/>
      <c r="H145" s="250" t="s">
        <v>1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183</v>
      </c>
      <c r="AU145" s="257" t="s">
        <v>84</v>
      </c>
      <c r="AV145" s="13" t="s">
        <v>82</v>
      </c>
      <c r="AW145" s="13" t="s">
        <v>32</v>
      </c>
      <c r="AX145" s="13" t="s">
        <v>74</v>
      </c>
      <c r="AY145" s="257" t="s">
        <v>139</v>
      </c>
    </row>
    <row r="146" s="14" customFormat="1">
      <c r="A146" s="14"/>
      <c r="B146" s="258"/>
      <c r="C146" s="259"/>
      <c r="D146" s="249" t="s">
        <v>183</v>
      </c>
      <c r="E146" s="260" t="s">
        <v>1</v>
      </c>
      <c r="F146" s="261" t="s">
        <v>1053</v>
      </c>
      <c r="G146" s="259"/>
      <c r="H146" s="262">
        <v>0.94999999999999996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8" t="s">
        <v>183</v>
      </c>
      <c r="AU146" s="268" t="s">
        <v>84</v>
      </c>
      <c r="AV146" s="14" t="s">
        <v>84</v>
      </c>
      <c r="AW146" s="14" t="s">
        <v>32</v>
      </c>
      <c r="AX146" s="14" t="s">
        <v>74</v>
      </c>
      <c r="AY146" s="268" t="s">
        <v>139</v>
      </c>
    </row>
    <row r="147" s="14" customFormat="1">
      <c r="A147" s="14"/>
      <c r="B147" s="258"/>
      <c r="C147" s="259"/>
      <c r="D147" s="249" t="s">
        <v>183</v>
      </c>
      <c r="E147" s="260" t="s">
        <v>1</v>
      </c>
      <c r="F147" s="261" t="s">
        <v>1054</v>
      </c>
      <c r="G147" s="259"/>
      <c r="H147" s="262">
        <v>1.52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8" t="s">
        <v>183</v>
      </c>
      <c r="AU147" s="268" t="s">
        <v>84</v>
      </c>
      <c r="AV147" s="14" t="s">
        <v>84</v>
      </c>
      <c r="AW147" s="14" t="s">
        <v>32</v>
      </c>
      <c r="AX147" s="14" t="s">
        <v>74</v>
      </c>
      <c r="AY147" s="268" t="s">
        <v>139</v>
      </c>
    </row>
    <row r="148" s="14" customFormat="1">
      <c r="A148" s="14"/>
      <c r="B148" s="258"/>
      <c r="C148" s="259"/>
      <c r="D148" s="249" t="s">
        <v>183</v>
      </c>
      <c r="E148" s="260" t="s">
        <v>1</v>
      </c>
      <c r="F148" s="261" t="s">
        <v>1055</v>
      </c>
      <c r="G148" s="259"/>
      <c r="H148" s="262">
        <v>1.8287500000000001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8" t="s">
        <v>183</v>
      </c>
      <c r="AU148" s="268" t="s">
        <v>84</v>
      </c>
      <c r="AV148" s="14" t="s">
        <v>84</v>
      </c>
      <c r="AW148" s="14" t="s">
        <v>32</v>
      </c>
      <c r="AX148" s="14" t="s">
        <v>74</v>
      </c>
      <c r="AY148" s="268" t="s">
        <v>139</v>
      </c>
    </row>
    <row r="149" s="14" customFormat="1">
      <c r="A149" s="14"/>
      <c r="B149" s="258"/>
      <c r="C149" s="259"/>
      <c r="D149" s="249" t="s">
        <v>183</v>
      </c>
      <c r="E149" s="260" t="s">
        <v>1</v>
      </c>
      <c r="F149" s="261" t="s">
        <v>1056</v>
      </c>
      <c r="G149" s="259"/>
      <c r="H149" s="262">
        <v>1.1019999999999999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8" t="s">
        <v>183</v>
      </c>
      <c r="AU149" s="268" t="s">
        <v>84</v>
      </c>
      <c r="AV149" s="14" t="s">
        <v>84</v>
      </c>
      <c r="AW149" s="14" t="s">
        <v>32</v>
      </c>
      <c r="AX149" s="14" t="s">
        <v>74</v>
      </c>
      <c r="AY149" s="268" t="s">
        <v>139</v>
      </c>
    </row>
    <row r="150" s="16" customFormat="1">
      <c r="A150" s="16"/>
      <c r="B150" s="295"/>
      <c r="C150" s="296"/>
      <c r="D150" s="249" t="s">
        <v>183</v>
      </c>
      <c r="E150" s="297" t="s">
        <v>1</v>
      </c>
      <c r="F150" s="298" t="s">
        <v>1057</v>
      </c>
      <c r="G150" s="296"/>
      <c r="H150" s="299">
        <v>5.4007500000000004</v>
      </c>
      <c r="I150" s="300"/>
      <c r="J150" s="296"/>
      <c r="K150" s="296"/>
      <c r="L150" s="301"/>
      <c r="M150" s="302"/>
      <c r="N150" s="303"/>
      <c r="O150" s="303"/>
      <c r="P150" s="303"/>
      <c r="Q150" s="303"/>
      <c r="R150" s="303"/>
      <c r="S150" s="303"/>
      <c r="T150" s="304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305" t="s">
        <v>183</v>
      </c>
      <c r="AU150" s="305" t="s">
        <v>84</v>
      </c>
      <c r="AV150" s="16" t="s">
        <v>178</v>
      </c>
      <c r="AW150" s="16" t="s">
        <v>32</v>
      </c>
      <c r="AX150" s="16" t="s">
        <v>74</v>
      </c>
      <c r="AY150" s="305" t="s">
        <v>139</v>
      </c>
    </row>
    <row r="151" s="13" customFormat="1">
      <c r="A151" s="13"/>
      <c r="B151" s="247"/>
      <c r="C151" s="248"/>
      <c r="D151" s="249" t="s">
        <v>183</v>
      </c>
      <c r="E151" s="250" t="s">
        <v>1</v>
      </c>
      <c r="F151" s="251" t="s">
        <v>1058</v>
      </c>
      <c r="G151" s="248"/>
      <c r="H151" s="250" t="s">
        <v>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7" t="s">
        <v>183</v>
      </c>
      <c r="AU151" s="257" t="s">
        <v>84</v>
      </c>
      <c r="AV151" s="13" t="s">
        <v>82</v>
      </c>
      <c r="AW151" s="13" t="s">
        <v>32</v>
      </c>
      <c r="AX151" s="13" t="s">
        <v>74</v>
      </c>
      <c r="AY151" s="257" t="s">
        <v>139</v>
      </c>
    </row>
    <row r="152" s="14" customFormat="1">
      <c r="A152" s="14"/>
      <c r="B152" s="258"/>
      <c r="C152" s="259"/>
      <c r="D152" s="249" t="s">
        <v>183</v>
      </c>
      <c r="E152" s="260" t="s">
        <v>1</v>
      </c>
      <c r="F152" s="261" t="s">
        <v>1059</v>
      </c>
      <c r="G152" s="259"/>
      <c r="H152" s="262">
        <v>1.444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8" t="s">
        <v>183</v>
      </c>
      <c r="AU152" s="268" t="s">
        <v>84</v>
      </c>
      <c r="AV152" s="14" t="s">
        <v>84</v>
      </c>
      <c r="AW152" s="14" t="s">
        <v>32</v>
      </c>
      <c r="AX152" s="14" t="s">
        <v>74</v>
      </c>
      <c r="AY152" s="268" t="s">
        <v>139</v>
      </c>
    </row>
    <row r="153" s="14" customFormat="1">
      <c r="A153" s="14"/>
      <c r="B153" s="258"/>
      <c r="C153" s="259"/>
      <c r="D153" s="249" t="s">
        <v>183</v>
      </c>
      <c r="E153" s="260" t="s">
        <v>1</v>
      </c>
      <c r="F153" s="261" t="s">
        <v>1060</v>
      </c>
      <c r="G153" s="259"/>
      <c r="H153" s="262">
        <v>1.8239999999999998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8" t="s">
        <v>183</v>
      </c>
      <c r="AU153" s="268" t="s">
        <v>84</v>
      </c>
      <c r="AV153" s="14" t="s">
        <v>84</v>
      </c>
      <c r="AW153" s="14" t="s">
        <v>32</v>
      </c>
      <c r="AX153" s="14" t="s">
        <v>74</v>
      </c>
      <c r="AY153" s="268" t="s">
        <v>139</v>
      </c>
    </row>
    <row r="154" s="14" customFormat="1">
      <c r="A154" s="14"/>
      <c r="B154" s="258"/>
      <c r="C154" s="259"/>
      <c r="D154" s="249" t="s">
        <v>183</v>
      </c>
      <c r="E154" s="260" t="s">
        <v>1</v>
      </c>
      <c r="F154" s="261" t="s">
        <v>1061</v>
      </c>
      <c r="G154" s="259"/>
      <c r="H154" s="262">
        <v>2.1279999999999997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8" t="s">
        <v>183</v>
      </c>
      <c r="AU154" s="268" t="s">
        <v>84</v>
      </c>
      <c r="AV154" s="14" t="s">
        <v>84</v>
      </c>
      <c r="AW154" s="14" t="s">
        <v>32</v>
      </c>
      <c r="AX154" s="14" t="s">
        <v>74</v>
      </c>
      <c r="AY154" s="268" t="s">
        <v>139</v>
      </c>
    </row>
    <row r="155" s="14" customFormat="1">
      <c r="A155" s="14"/>
      <c r="B155" s="258"/>
      <c r="C155" s="259"/>
      <c r="D155" s="249" t="s">
        <v>183</v>
      </c>
      <c r="E155" s="260" t="s">
        <v>1</v>
      </c>
      <c r="F155" s="261" t="s">
        <v>1062</v>
      </c>
      <c r="G155" s="259"/>
      <c r="H155" s="262">
        <v>1.444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8" t="s">
        <v>183</v>
      </c>
      <c r="AU155" s="268" t="s">
        <v>84</v>
      </c>
      <c r="AV155" s="14" t="s">
        <v>84</v>
      </c>
      <c r="AW155" s="14" t="s">
        <v>32</v>
      </c>
      <c r="AX155" s="14" t="s">
        <v>74</v>
      </c>
      <c r="AY155" s="268" t="s">
        <v>139</v>
      </c>
    </row>
    <row r="156" s="14" customFormat="1">
      <c r="A156" s="14"/>
      <c r="B156" s="258"/>
      <c r="C156" s="259"/>
      <c r="D156" s="249" t="s">
        <v>183</v>
      </c>
      <c r="E156" s="260" t="s">
        <v>1</v>
      </c>
      <c r="F156" s="261" t="s">
        <v>1063</v>
      </c>
      <c r="G156" s="259"/>
      <c r="H156" s="262">
        <v>0.85500000000000009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8" t="s">
        <v>183</v>
      </c>
      <c r="AU156" s="268" t="s">
        <v>84</v>
      </c>
      <c r="AV156" s="14" t="s">
        <v>84</v>
      </c>
      <c r="AW156" s="14" t="s">
        <v>32</v>
      </c>
      <c r="AX156" s="14" t="s">
        <v>74</v>
      </c>
      <c r="AY156" s="268" t="s">
        <v>139</v>
      </c>
    </row>
    <row r="157" s="16" customFormat="1">
      <c r="A157" s="16"/>
      <c r="B157" s="295"/>
      <c r="C157" s="296"/>
      <c r="D157" s="249" t="s">
        <v>183</v>
      </c>
      <c r="E157" s="297" t="s">
        <v>1</v>
      </c>
      <c r="F157" s="298" t="s">
        <v>1057</v>
      </c>
      <c r="G157" s="296"/>
      <c r="H157" s="299">
        <v>7.6949999999999994</v>
      </c>
      <c r="I157" s="300"/>
      <c r="J157" s="296"/>
      <c r="K157" s="296"/>
      <c r="L157" s="301"/>
      <c r="M157" s="302"/>
      <c r="N157" s="303"/>
      <c r="O157" s="303"/>
      <c r="P157" s="303"/>
      <c r="Q157" s="303"/>
      <c r="R157" s="303"/>
      <c r="S157" s="303"/>
      <c r="T157" s="304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305" t="s">
        <v>183</v>
      </c>
      <c r="AU157" s="305" t="s">
        <v>84</v>
      </c>
      <c r="AV157" s="16" t="s">
        <v>178</v>
      </c>
      <c r="AW157" s="16" t="s">
        <v>32</v>
      </c>
      <c r="AX157" s="16" t="s">
        <v>74</v>
      </c>
      <c r="AY157" s="305" t="s">
        <v>139</v>
      </c>
    </row>
    <row r="158" s="15" customFormat="1">
      <c r="A158" s="15"/>
      <c r="B158" s="269"/>
      <c r="C158" s="270"/>
      <c r="D158" s="249" t="s">
        <v>183</v>
      </c>
      <c r="E158" s="271" t="s">
        <v>1</v>
      </c>
      <c r="F158" s="272" t="s">
        <v>189</v>
      </c>
      <c r="G158" s="270"/>
      <c r="H158" s="273">
        <v>13.095749999999999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9" t="s">
        <v>183</v>
      </c>
      <c r="AU158" s="279" t="s">
        <v>84</v>
      </c>
      <c r="AV158" s="15" t="s">
        <v>146</v>
      </c>
      <c r="AW158" s="15" t="s">
        <v>32</v>
      </c>
      <c r="AX158" s="15" t="s">
        <v>82</v>
      </c>
      <c r="AY158" s="279" t="s">
        <v>139</v>
      </c>
    </row>
    <row r="159" s="2" customFormat="1" ht="24.15" customHeight="1">
      <c r="A159" s="39"/>
      <c r="B159" s="40"/>
      <c r="C159" s="228" t="s">
        <v>178</v>
      </c>
      <c r="D159" s="228" t="s">
        <v>142</v>
      </c>
      <c r="E159" s="229" t="s">
        <v>1064</v>
      </c>
      <c r="F159" s="230" t="s">
        <v>1065</v>
      </c>
      <c r="G159" s="231" t="s">
        <v>263</v>
      </c>
      <c r="H159" s="232">
        <v>417.65699999999998</v>
      </c>
      <c r="I159" s="233"/>
      <c r="J159" s="234">
        <f>ROUND(I159*H159,1)</f>
        <v>0</v>
      </c>
      <c r="K159" s="235"/>
      <c r="L159" s="45"/>
      <c r="M159" s="236" t="s">
        <v>1</v>
      </c>
      <c r="N159" s="237" t="s">
        <v>39</v>
      </c>
      <c r="O159" s="92"/>
      <c r="P159" s="238">
        <f>O159*H159</f>
        <v>0</v>
      </c>
      <c r="Q159" s="238">
        <v>0.01103</v>
      </c>
      <c r="R159" s="238">
        <f>Q159*H159</f>
        <v>4.60675671</v>
      </c>
      <c r="S159" s="238">
        <v>0</v>
      </c>
      <c r="T159" s="23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0" t="s">
        <v>146</v>
      </c>
      <c r="AT159" s="240" t="s">
        <v>142</v>
      </c>
      <c r="AU159" s="240" t="s">
        <v>84</v>
      </c>
      <c r="AY159" s="18" t="s">
        <v>139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8" t="s">
        <v>82</v>
      </c>
      <c r="BK159" s="241">
        <f>ROUND(I159*H159,1)</f>
        <v>0</v>
      </c>
      <c r="BL159" s="18" t="s">
        <v>146</v>
      </c>
      <c r="BM159" s="240" t="s">
        <v>1066</v>
      </c>
    </row>
    <row r="160" s="13" customFormat="1">
      <c r="A160" s="13"/>
      <c r="B160" s="247"/>
      <c r="C160" s="248"/>
      <c r="D160" s="249" t="s">
        <v>183</v>
      </c>
      <c r="E160" s="250" t="s">
        <v>1</v>
      </c>
      <c r="F160" s="251" t="s">
        <v>1048</v>
      </c>
      <c r="G160" s="248"/>
      <c r="H160" s="250" t="s">
        <v>1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183</v>
      </c>
      <c r="AU160" s="257" t="s">
        <v>84</v>
      </c>
      <c r="AV160" s="13" t="s">
        <v>82</v>
      </c>
      <c r="AW160" s="13" t="s">
        <v>32</v>
      </c>
      <c r="AX160" s="13" t="s">
        <v>74</v>
      </c>
      <c r="AY160" s="257" t="s">
        <v>139</v>
      </c>
    </row>
    <row r="161" s="14" customFormat="1">
      <c r="A161" s="14"/>
      <c r="B161" s="258"/>
      <c r="C161" s="259"/>
      <c r="D161" s="249" t="s">
        <v>183</v>
      </c>
      <c r="E161" s="260" t="s">
        <v>1</v>
      </c>
      <c r="F161" s="261" t="s">
        <v>1067</v>
      </c>
      <c r="G161" s="259"/>
      <c r="H161" s="262">
        <v>41.914999999999999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8" t="s">
        <v>183</v>
      </c>
      <c r="AU161" s="268" t="s">
        <v>84</v>
      </c>
      <c r="AV161" s="14" t="s">
        <v>84</v>
      </c>
      <c r="AW161" s="14" t="s">
        <v>32</v>
      </c>
      <c r="AX161" s="14" t="s">
        <v>74</v>
      </c>
      <c r="AY161" s="268" t="s">
        <v>139</v>
      </c>
    </row>
    <row r="162" s="14" customFormat="1">
      <c r="A162" s="14"/>
      <c r="B162" s="258"/>
      <c r="C162" s="259"/>
      <c r="D162" s="249" t="s">
        <v>183</v>
      </c>
      <c r="E162" s="260" t="s">
        <v>1</v>
      </c>
      <c r="F162" s="261" t="s">
        <v>1068</v>
      </c>
      <c r="G162" s="259"/>
      <c r="H162" s="262">
        <v>28.659999999999997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8" t="s">
        <v>183</v>
      </c>
      <c r="AU162" s="268" t="s">
        <v>84</v>
      </c>
      <c r="AV162" s="14" t="s">
        <v>84</v>
      </c>
      <c r="AW162" s="14" t="s">
        <v>32</v>
      </c>
      <c r="AX162" s="14" t="s">
        <v>74</v>
      </c>
      <c r="AY162" s="268" t="s">
        <v>139</v>
      </c>
    </row>
    <row r="163" s="14" customFormat="1">
      <c r="A163" s="14"/>
      <c r="B163" s="258"/>
      <c r="C163" s="259"/>
      <c r="D163" s="249" t="s">
        <v>183</v>
      </c>
      <c r="E163" s="260" t="s">
        <v>1</v>
      </c>
      <c r="F163" s="261" t="s">
        <v>1069</v>
      </c>
      <c r="G163" s="259"/>
      <c r="H163" s="262">
        <v>34.155000000000001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8" t="s">
        <v>183</v>
      </c>
      <c r="AU163" s="268" t="s">
        <v>84</v>
      </c>
      <c r="AV163" s="14" t="s">
        <v>84</v>
      </c>
      <c r="AW163" s="14" t="s">
        <v>32</v>
      </c>
      <c r="AX163" s="14" t="s">
        <v>74</v>
      </c>
      <c r="AY163" s="268" t="s">
        <v>139</v>
      </c>
    </row>
    <row r="164" s="14" customFormat="1">
      <c r="A164" s="14"/>
      <c r="B164" s="258"/>
      <c r="C164" s="259"/>
      <c r="D164" s="249" t="s">
        <v>183</v>
      </c>
      <c r="E164" s="260" t="s">
        <v>1</v>
      </c>
      <c r="F164" s="261" t="s">
        <v>1070</v>
      </c>
      <c r="G164" s="259"/>
      <c r="H164" s="262">
        <v>63.960000000000008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8" t="s">
        <v>183</v>
      </c>
      <c r="AU164" s="268" t="s">
        <v>84</v>
      </c>
      <c r="AV164" s="14" t="s">
        <v>84</v>
      </c>
      <c r="AW164" s="14" t="s">
        <v>32</v>
      </c>
      <c r="AX164" s="14" t="s">
        <v>74</v>
      </c>
      <c r="AY164" s="268" t="s">
        <v>139</v>
      </c>
    </row>
    <row r="165" s="14" customFormat="1">
      <c r="A165" s="14"/>
      <c r="B165" s="258"/>
      <c r="C165" s="259"/>
      <c r="D165" s="249" t="s">
        <v>183</v>
      </c>
      <c r="E165" s="260" t="s">
        <v>1</v>
      </c>
      <c r="F165" s="261" t="s">
        <v>1071</v>
      </c>
      <c r="G165" s="259"/>
      <c r="H165" s="262">
        <v>7.875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183</v>
      </c>
      <c r="AU165" s="268" t="s">
        <v>84</v>
      </c>
      <c r="AV165" s="14" t="s">
        <v>84</v>
      </c>
      <c r="AW165" s="14" t="s">
        <v>32</v>
      </c>
      <c r="AX165" s="14" t="s">
        <v>74</v>
      </c>
      <c r="AY165" s="268" t="s">
        <v>139</v>
      </c>
    </row>
    <row r="166" s="14" customFormat="1">
      <c r="A166" s="14"/>
      <c r="B166" s="258"/>
      <c r="C166" s="259"/>
      <c r="D166" s="249" t="s">
        <v>183</v>
      </c>
      <c r="E166" s="260" t="s">
        <v>1</v>
      </c>
      <c r="F166" s="261" t="s">
        <v>1072</v>
      </c>
      <c r="G166" s="259"/>
      <c r="H166" s="262">
        <v>21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8" t="s">
        <v>183</v>
      </c>
      <c r="AU166" s="268" t="s">
        <v>84</v>
      </c>
      <c r="AV166" s="14" t="s">
        <v>84</v>
      </c>
      <c r="AW166" s="14" t="s">
        <v>32</v>
      </c>
      <c r="AX166" s="14" t="s">
        <v>74</v>
      </c>
      <c r="AY166" s="268" t="s">
        <v>139</v>
      </c>
    </row>
    <row r="167" s="14" customFormat="1">
      <c r="A167" s="14"/>
      <c r="B167" s="258"/>
      <c r="C167" s="259"/>
      <c r="D167" s="249" t="s">
        <v>183</v>
      </c>
      <c r="E167" s="260" t="s">
        <v>1</v>
      </c>
      <c r="F167" s="261" t="s">
        <v>1073</v>
      </c>
      <c r="G167" s="259"/>
      <c r="H167" s="262">
        <v>25.272500000000001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8" t="s">
        <v>183</v>
      </c>
      <c r="AU167" s="268" t="s">
        <v>84</v>
      </c>
      <c r="AV167" s="14" t="s">
        <v>84</v>
      </c>
      <c r="AW167" s="14" t="s">
        <v>32</v>
      </c>
      <c r="AX167" s="14" t="s">
        <v>74</v>
      </c>
      <c r="AY167" s="268" t="s">
        <v>139</v>
      </c>
    </row>
    <row r="168" s="16" customFormat="1">
      <c r="A168" s="16"/>
      <c r="B168" s="295"/>
      <c r="C168" s="296"/>
      <c r="D168" s="249" t="s">
        <v>183</v>
      </c>
      <c r="E168" s="297" t="s">
        <v>1</v>
      </c>
      <c r="F168" s="298" t="s">
        <v>1057</v>
      </c>
      <c r="G168" s="296"/>
      <c r="H168" s="299">
        <v>222.83750000000001</v>
      </c>
      <c r="I168" s="300"/>
      <c r="J168" s="296"/>
      <c r="K168" s="296"/>
      <c r="L168" s="301"/>
      <c r="M168" s="302"/>
      <c r="N168" s="303"/>
      <c r="O168" s="303"/>
      <c r="P168" s="303"/>
      <c r="Q168" s="303"/>
      <c r="R168" s="303"/>
      <c r="S168" s="303"/>
      <c r="T168" s="304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305" t="s">
        <v>183</v>
      </c>
      <c r="AU168" s="305" t="s">
        <v>84</v>
      </c>
      <c r="AV168" s="16" t="s">
        <v>178</v>
      </c>
      <c r="AW168" s="16" t="s">
        <v>32</v>
      </c>
      <c r="AX168" s="16" t="s">
        <v>74</v>
      </c>
      <c r="AY168" s="305" t="s">
        <v>139</v>
      </c>
    </row>
    <row r="169" s="13" customFormat="1">
      <c r="A169" s="13"/>
      <c r="B169" s="247"/>
      <c r="C169" s="248"/>
      <c r="D169" s="249" t="s">
        <v>183</v>
      </c>
      <c r="E169" s="250" t="s">
        <v>1</v>
      </c>
      <c r="F169" s="251" t="s">
        <v>1058</v>
      </c>
      <c r="G169" s="248"/>
      <c r="H169" s="250" t="s">
        <v>1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183</v>
      </c>
      <c r="AU169" s="257" t="s">
        <v>84</v>
      </c>
      <c r="AV169" s="13" t="s">
        <v>82</v>
      </c>
      <c r="AW169" s="13" t="s">
        <v>32</v>
      </c>
      <c r="AX169" s="13" t="s">
        <v>74</v>
      </c>
      <c r="AY169" s="257" t="s">
        <v>139</v>
      </c>
    </row>
    <row r="170" s="14" customFormat="1">
      <c r="A170" s="14"/>
      <c r="B170" s="258"/>
      <c r="C170" s="259"/>
      <c r="D170" s="249" t="s">
        <v>183</v>
      </c>
      <c r="E170" s="260" t="s">
        <v>1</v>
      </c>
      <c r="F170" s="261" t="s">
        <v>1074</v>
      </c>
      <c r="G170" s="259"/>
      <c r="H170" s="262">
        <v>21.889000000000003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183</v>
      </c>
      <c r="AU170" s="268" t="s">
        <v>84</v>
      </c>
      <c r="AV170" s="14" t="s">
        <v>84</v>
      </c>
      <c r="AW170" s="14" t="s">
        <v>32</v>
      </c>
      <c r="AX170" s="14" t="s">
        <v>74</v>
      </c>
      <c r="AY170" s="268" t="s">
        <v>139</v>
      </c>
    </row>
    <row r="171" s="14" customFormat="1">
      <c r="A171" s="14"/>
      <c r="B171" s="258"/>
      <c r="C171" s="259"/>
      <c r="D171" s="249" t="s">
        <v>183</v>
      </c>
      <c r="E171" s="260" t="s">
        <v>1</v>
      </c>
      <c r="F171" s="261" t="s">
        <v>1075</v>
      </c>
      <c r="G171" s="259"/>
      <c r="H171" s="262">
        <v>37.805000000000007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8" t="s">
        <v>183</v>
      </c>
      <c r="AU171" s="268" t="s">
        <v>84</v>
      </c>
      <c r="AV171" s="14" t="s">
        <v>84</v>
      </c>
      <c r="AW171" s="14" t="s">
        <v>32</v>
      </c>
      <c r="AX171" s="14" t="s">
        <v>74</v>
      </c>
      <c r="AY171" s="268" t="s">
        <v>139</v>
      </c>
    </row>
    <row r="172" s="14" customFormat="1">
      <c r="A172" s="14"/>
      <c r="B172" s="258"/>
      <c r="C172" s="259"/>
      <c r="D172" s="249" t="s">
        <v>183</v>
      </c>
      <c r="E172" s="260" t="s">
        <v>1</v>
      </c>
      <c r="F172" s="261" t="s">
        <v>1076</v>
      </c>
      <c r="G172" s="259"/>
      <c r="H172" s="262">
        <v>22.219249999999999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8" t="s">
        <v>183</v>
      </c>
      <c r="AU172" s="268" t="s">
        <v>84</v>
      </c>
      <c r="AV172" s="14" t="s">
        <v>84</v>
      </c>
      <c r="AW172" s="14" t="s">
        <v>32</v>
      </c>
      <c r="AX172" s="14" t="s">
        <v>74</v>
      </c>
      <c r="AY172" s="268" t="s">
        <v>139</v>
      </c>
    </row>
    <row r="173" s="14" customFormat="1">
      <c r="A173" s="14"/>
      <c r="B173" s="258"/>
      <c r="C173" s="259"/>
      <c r="D173" s="249" t="s">
        <v>183</v>
      </c>
      <c r="E173" s="260" t="s">
        <v>1</v>
      </c>
      <c r="F173" s="261" t="s">
        <v>1077</v>
      </c>
      <c r="G173" s="259"/>
      <c r="H173" s="262">
        <v>17.310749999999999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183</v>
      </c>
      <c r="AU173" s="268" t="s">
        <v>84</v>
      </c>
      <c r="AV173" s="14" t="s">
        <v>84</v>
      </c>
      <c r="AW173" s="14" t="s">
        <v>32</v>
      </c>
      <c r="AX173" s="14" t="s">
        <v>74</v>
      </c>
      <c r="AY173" s="268" t="s">
        <v>139</v>
      </c>
    </row>
    <row r="174" s="14" customFormat="1">
      <c r="A174" s="14"/>
      <c r="B174" s="258"/>
      <c r="C174" s="259"/>
      <c r="D174" s="249" t="s">
        <v>183</v>
      </c>
      <c r="E174" s="260" t="s">
        <v>1</v>
      </c>
      <c r="F174" s="261" t="s">
        <v>1078</v>
      </c>
      <c r="G174" s="259"/>
      <c r="H174" s="262">
        <v>14.050000000000001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8" t="s">
        <v>183</v>
      </c>
      <c r="AU174" s="268" t="s">
        <v>84</v>
      </c>
      <c r="AV174" s="14" t="s">
        <v>84</v>
      </c>
      <c r="AW174" s="14" t="s">
        <v>32</v>
      </c>
      <c r="AX174" s="14" t="s">
        <v>74</v>
      </c>
      <c r="AY174" s="268" t="s">
        <v>139</v>
      </c>
    </row>
    <row r="175" s="14" customFormat="1">
      <c r="A175" s="14"/>
      <c r="B175" s="258"/>
      <c r="C175" s="259"/>
      <c r="D175" s="249" t="s">
        <v>183</v>
      </c>
      <c r="E175" s="260" t="s">
        <v>1</v>
      </c>
      <c r="F175" s="261" t="s">
        <v>1079</v>
      </c>
      <c r="G175" s="259"/>
      <c r="H175" s="262">
        <v>11.233125000000001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8" t="s">
        <v>183</v>
      </c>
      <c r="AU175" s="268" t="s">
        <v>84</v>
      </c>
      <c r="AV175" s="14" t="s">
        <v>84</v>
      </c>
      <c r="AW175" s="14" t="s">
        <v>32</v>
      </c>
      <c r="AX175" s="14" t="s">
        <v>74</v>
      </c>
      <c r="AY175" s="268" t="s">
        <v>139</v>
      </c>
    </row>
    <row r="176" s="14" customFormat="1">
      <c r="A176" s="14"/>
      <c r="B176" s="258"/>
      <c r="C176" s="259"/>
      <c r="D176" s="249" t="s">
        <v>183</v>
      </c>
      <c r="E176" s="260" t="s">
        <v>1</v>
      </c>
      <c r="F176" s="261" t="s">
        <v>1080</v>
      </c>
      <c r="G176" s="259"/>
      <c r="H176" s="262">
        <v>38.972500000000011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8" t="s">
        <v>183</v>
      </c>
      <c r="AU176" s="268" t="s">
        <v>84</v>
      </c>
      <c r="AV176" s="14" t="s">
        <v>84</v>
      </c>
      <c r="AW176" s="14" t="s">
        <v>32</v>
      </c>
      <c r="AX176" s="14" t="s">
        <v>74</v>
      </c>
      <c r="AY176" s="268" t="s">
        <v>139</v>
      </c>
    </row>
    <row r="177" s="14" customFormat="1">
      <c r="A177" s="14"/>
      <c r="B177" s="258"/>
      <c r="C177" s="259"/>
      <c r="D177" s="249" t="s">
        <v>183</v>
      </c>
      <c r="E177" s="260" t="s">
        <v>1</v>
      </c>
      <c r="F177" s="261" t="s">
        <v>1081</v>
      </c>
      <c r="G177" s="259"/>
      <c r="H177" s="262">
        <v>16.762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8" t="s">
        <v>183</v>
      </c>
      <c r="AU177" s="268" t="s">
        <v>84</v>
      </c>
      <c r="AV177" s="14" t="s">
        <v>84</v>
      </c>
      <c r="AW177" s="14" t="s">
        <v>32</v>
      </c>
      <c r="AX177" s="14" t="s">
        <v>74</v>
      </c>
      <c r="AY177" s="268" t="s">
        <v>139</v>
      </c>
    </row>
    <row r="178" s="14" customFormat="1">
      <c r="A178" s="14"/>
      <c r="B178" s="258"/>
      <c r="C178" s="259"/>
      <c r="D178" s="249" t="s">
        <v>183</v>
      </c>
      <c r="E178" s="260" t="s">
        <v>1</v>
      </c>
      <c r="F178" s="261" t="s">
        <v>1082</v>
      </c>
      <c r="G178" s="259"/>
      <c r="H178" s="262">
        <v>14.577875000000001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8" t="s">
        <v>183</v>
      </c>
      <c r="AU178" s="268" t="s">
        <v>84</v>
      </c>
      <c r="AV178" s="14" t="s">
        <v>84</v>
      </c>
      <c r="AW178" s="14" t="s">
        <v>32</v>
      </c>
      <c r="AX178" s="14" t="s">
        <v>74</v>
      </c>
      <c r="AY178" s="268" t="s">
        <v>139</v>
      </c>
    </row>
    <row r="179" s="16" customFormat="1">
      <c r="A179" s="16"/>
      <c r="B179" s="295"/>
      <c r="C179" s="296"/>
      <c r="D179" s="249" t="s">
        <v>183</v>
      </c>
      <c r="E179" s="297" t="s">
        <v>1</v>
      </c>
      <c r="F179" s="298" t="s">
        <v>1057</v>
      </c>
      <c r="G179" s="296"/>
      <c r="H179" s="299">
        <v>194.81950000000001</v>
      </c>
      <c r="I179" s="300"/>
      <c r="J179" s="296"/>
      <c r="K179" s="296"/>
      <c r="L179" s="301"/>
      <c r="M179" s="302"/>
      <c r="N179" s="303"/>
      <c r="O179" s="303"/>
      <c r="P179" s="303"/>
      <c r="Q179" s="303"/>
      <c r="R179" s="303"/>
      <c r="S179" s="303"/>
      <c r="T179" s="304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305" t="s">
        <v>183</v>
      </c>
      <c r="AU179" s="305" t="s">
        <v>84</v>
      </c>
      <c r="AV179" s="16" t="s">
        <v>178</v>
      </c>
      <c r="AW179" s="16" t="s">
        <v>32</v>
      </c>
      <c r="AX179" s="16" t="s">
        <v>74</v>
      </c>
      <c r="AY179" s="305" t="s">
        <v>139</v>
      </c>
    </row>
    <row r="180" s="15" customFormat="1">
      <c r="A180" s="15"/>
      <c r="B180" s="269"/>
      <c r="C180" s="270"/>
      <c r="D180" s="249" t="s">
        <v>183</v>
      </c>
      <c r="E180" s="271" t="s">
        <v>1</v>
      </c>
      <c r="F180" s="272" t="s">
        <v>189</v>
      </c>
      <c r="G180" s="270"/>
      <c r="H180" s="273">
        <v>417.6570000000001</v>
      </c>
      <c r="I180" s="274"/>
      <c r="J180" s="270"/>
      <c r="K180" s="270"/>
      <c r="L180" s="275"/>
      <c r="M180" s="276"/>
      <c r="N180" s="277"/>
      <c r="O180" s="277"/>
      <c r="P180" s="277"/>
      <c r="Q180" s="277"/>
      <c r="R180" s="277"/>
      <c r="S180" s="277"/>
      <c r="T180" s="278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9" t="s">
        <v>183</v>
      </c>
      <c r="AU180" s="279" t="s">
        <v>84</v>
      </c>
      <c r="AV180" s="15" t="s">
        <v>146</v>
      </c>
      <c r="AW180" s="15" t="s">
        <v>32</v>
      </c>
      <c r="AX180" s="15" t="s">
        <v>82</v>
      </c>
      <c r="AY180" s="279" t="s">
        <v>139</v>
      </c>
    </row>
    <row r="181" s="2" customFormat="1" ht="24.15" customHeight="1">
      <c r="A181" s="39"/>
      <c r="B181" s="40"/>
      <c r="C181" s="228" t="s">
        <v>146</v>
      </c>
      <c r="D181" s="228" t="s">
        <v>142</v>
      </c>
      <c r="E181" s="229" t="s">
        <v>1083</v>
      </c>
      <c r="F181" s="230" t="s">
        <v>1084</v>
      </c>
      <c r="G181" s="231" t="s">
        <v>324</v>
      </c>
      <c r="H181" s="232">
        <v>33.600000000000001</v>
      </c>
      <c r="I181" s="233"/>
      <c r="J181" s="234">
        <f>ROUND(I181*H181,1)</f>
        <v>0</v>
      </c>
      <c r="K181" s="235"/>
      <c r="L181" s="45"/>
      <c r="M181" s="236" t="s">
        <v>1</v>
      </c>
      <c r="N181" s="237" t="s">
        <v>39</v>
      </c>
      <c r="O181" s="92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0" t="s">
        <v>146</v>
      </c>
      <c r="AT181" s="240" t="s">
        <v>142</v>
      </c>
      <c r="AU181" s="240" t="s">
        <v>84</v>
      </c>
      <c r="AY181" s="18" t="s">
        <v>139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82</v>
      </c>
      <c r="BK181" s="241">
        <f>ROUND(I181*H181,1)</f>
        <v>0</v>
      </c>
      <c r="BL181" s="18" t="s">
        <v>146</v>
      </c>
      <c r="BM181" s="240" t="s">
        <v>1085</v>
      </c>
    </row>
    <row r="182" s="13" customFormat="1">
      <c r="A182" s="13"/>
      <c r="B182" s="247"/>
      <c r="C182" s="248"/>
      <c r="D182" s="249" t="s">
        <v>183</v>
      </c>
      <c r="E182" s="250" t="s">
        <v>1</v>
      </c>
      <c r="F182" s="251" t="s">
        <v>1048</v>
      </c>
      <c r="G182" s="248"/>
      <c r="H182" s="250" t="s">
        <v>1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7" t="s">
        <v>183</v>
      </c>
      <c r="AU182" s="257" t="s">
        <v>84</v>
      </c>
      <c r="AV182" s="13" t="s">
        <v>82</v>
      </c>
      <c r="AW182" s="13" t="s">
        <v>32</v>
      </c>
      <c r="AX182" s="13" t="s">
        <v>74</v>
      </c>
      <c r="AY182" s="257" t="s">
        <v>139</v>
      </c>
    </row>
    <row r="183" s="14" customFormat="1">
      <c r="A183" s="14"/>
      <c r="B183" s="258"/>
      <c r="C183" s="259"/>
      <c r="D183" s="249" t="s">
        <v>183</v>
      </c>
      <c r="E183" s="260" t="s">
        <v>1</v>
      </c>
      <c r="F183" s="261" t="s">
        <v>1086</v>
      </c>
      <c r="G183" s="259"/>
      <c r="H183" s="262">
        <v>33.599999999999994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8" t="s">
        <v>183</v>
      </c>
      <c r="AU183" s="268" t="s">
        <v>84</v>
      </c>
      <c r="AV183" s="14" t="s">
        <v>84</v>
      </c>
      <c r="AW183" s="14" t="s">
        <v>32</v>
      </c>
      <c r="AX183" s="14" t="s">
        <v>74</v>
      </c>
      <c r="AY183" s="268" t="s">
        <v>139</v>
      </c>
    </row>
    <row r="184" s="15" customFormat="1">
      <c r="A184" s="15"/>
      <c r="B184" s="269"/>
      <c r="C184" s="270"/>
      <c r="D184" s="249" t="s">
        <v>183</v>
      </c>
      <c r="E184" s="271" t="s">
        <v>1</v>
      </c>
      <c r="F184" s="272" t="s">
        <v>189</v>
      </c>
      <c r="G184" s="270"/>
      <c r="H184" s="273">
        <v>33.599999999999994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9" t="s">
        <v>183</v>
      </c>
      <c r="AU184" s="279" t="s">
        <v>84</v>
      </c>
      <c r="AV184" s="15" t="s">
        <v>146</v>
      </c>
      <c r="AW184" s="15" t="s">
        <v>32</v>
      </c>
      <c r="AX184" s="15" t="s">
        <v>82</v>
      </c>
      <c r="AY184" s="279" t="s">
        <v>139</v>
      </c>
    </row>
    <row r="185" s="2" customFormat="1" ht="14.4" customHeight="1">
      <c r="A185" s="39"/>
      <c r="B185" s="40"/>
      <c r="C185" s="280" t="s">
        <v>138</v>
      </c>
      <c r="D185" s="280" t="s">
        <v>408</v>
      </c>
      <c r="E185" s="281" t="s">
        <v>1087</v>
      </c>
      <c r="F185" s="282" t="s">
        <v>1088</v>
      </c>
      <c r="G185" s="283" t="s">
        <v>324</v>
      </c>
      <c r="H185" s="284">
        <v>35.280000000000001</v>
      </c>
      <c r="I185" s="285"/>
      <c r="J185" s="286">
        <f>ROUND(I185*H185,1)</f>
        <v>0</v>
      </c>
      <c r="K185" s="287"/>
      <c r="L185" s="288"/>
      <c r="M185" s="289" t="s">
        <v>1</v>
      </c>
      <c r="N185" s="290" t="s">
        <v>39</v>
      </c>
      <c r="O185" s="92"/>
      <c r="P185" s="238">
        <f>O185*H185</f>
        <v>0</v>
      </c>
      <c r="Q185" s="238">
        <v>0.00010000000000000001</v>
      </c>
      <c r="R185" s="238">
        <f>Q185*H185</f>
        <v>0.0035280000000000003</v>
      </c>
      <c r="S185" s="238">
        <v>0</v>
      </c>
      <c r="T185" s="23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0" t="s">
        <v>192</v>
      </c>
      <c r="AT185" s="240" t="s">
        <v>408</v>
      </c>
      <c r="AU185" s="240" t="s">
        <v>84</v>
      </c>
      <c r="AY185" s="18" t="s">
        <v>139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82</v>
      </c>
      <c r="BK185" s="241">
        <f>ROUND(I185*H185,1)</f>
        <v>0</v>
      </c>
      <c r="BL185" s="18" t="s">
        <v>146</v>
      </c>
      <c r="BM185" s="240" t="s">
        <v>1089</v>
      </c>
    </row>
    <row r="186" s="14" customFormat="1">
      <c r="A186" s="14"/>
      <c r="B186" s="258"/>
      <c r="C186" s="259"/>
      <c r="D186" s="249" t="s">
        <v>183</v>
      </c>
      <c r="E186" s="259"/>
      <c r="F186" s="261" t="s">
        <v>1090</v>
      </c>
      <c r="G186" s="259"/>
      <c r="H186" s="262">
        <v>35.280000000000001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8" t="s">
        <v>183</v>
      </c>
      <c r="AU186" s="268" t="s">
        <v>84</v>
      </c>
      <c r="AV186" s="14" t="s">
        <v>84</v>
      </c>
      <c r="AW186" s="14" t="s">
        <v>4</v>
      </c>
      <c r="AX186" s="14" t="s">
        <v>82</v>
      </c>
      <c r="AY186" s="268" t="s">
        <v>139</v>
      </c>
    </row>
    <row r="187" s="2" customFormat="1" ht="37.8" customHeight="1">
      <c r="A187" s="39"/>
      <c r="B187" s="40"/>
      <c r="C187" s="228" t="s">
        <v>182</v>
      </c>
      <c r="D187" s="228" t="s">
        <v>142</v>
      </c>
      <c r="E187" s="229" t="s">
        <v>1091</v>
      </c>
      <c r="F187" s="230" t="s">
        <v>1092</v>
      </c>
      <c r="G187" s="231" t="s">
        <v>263</v>
      </c>
      <c r="H187" s="232">
        <v>29.436</v>
      </c>
      <c r="I187" s="233"/>
      <c r="J187" s="234">
        <f>ROUND(I187*H187,1)</f>
        <v>0</v>
      </c>
      <c r="K187" s="235"/>
      <c r="L187" s="45"/>
      <c r="M187" s="236" t="s">
        <v>1</v>
      </c>
      <c r="N187" s="237" t="s">
        <v>39</v>
      </c>
      <c r="O187" s="92"/>
      <c r="P187" s="238">
        <f>O187*H187</f>
        <v>0</v>
      </c>
      <c r="Q187" s="238">
        <v>0.0086199999999999992</v>
      </c>
      <c r="R187" s="238">
        <f>Q187*H187</f>
        <v>0.25373831999999996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146</v>
      </c>
      <c r="AT187" s="240" t="s">
        <v>142</v>
      </c>
      <c r="AU187" s="240" t="s">
        <v>84</v>
      </c>
      <c r="AY187" s="18" t="s">
        <v>139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82</v>
      </c>
      <c r="BK187" s="241">
        <f>ROUND(I187*H187,1)</f>
        <v>0</v>
      </c>
      <c r="BL187" s="18" t="s">
        <v>146</v>
      </c>
      <c r="BM187" s="240" t="s">
        <v>1093</v>
      </c>
    </row>
    <row r="188" s="2" customFormat="1">
      <c r="A188" s="39"/>
      <c r="B188" s="40"/>
      <c r="C188" s="41"/>
      <c r="D188" s="249" t="s">
        <v>1094</v>
      </c>
      <c r="E188" s="41"/>
      <c r="F188" s="306" t="s">
        <v>1095</v>
      </c>
      <c r="G188" s="41"/>
      <c r="H188" s="41"/>
      <c r="I188" s="307"/>
      <c r="J188" s="41"/>
      <c r="K188" s="41"/>
      <c r="L188" s="45"/>
      <c r="M188" s="308"/>
      <c r="N188" s="309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1094</v>
      </c>
      <c r="AU188" s="18" t="s">
        <v>84</v>
      </c>
    </row>
    <row r="189" s="13" customFormat="1">
      <c r="A189" s="13"/>
      <c r="B189" s="247"/>
      <c r="C189" s="248"/>
      <c r="D189" s="249" t="s">
        <v>183</v>
      </c>
      <c r="E189" s="250" t="s">
        <v>1</v>
      </c>
      <c r="F189" s="251" t="s">
        <v>1096</v>
      </c>
      <c r="G189" s="248"/>
      <c r="H189" s="250" t="s">
        <v>1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7" t="s">
        <v>183</v>
      </c>
      <c r="AU189" s="257" t="s">
        <v>84</v>
      </c>
      <c r="AV189" s="13" t="s">
        <v>82</v>
      </c>
      <c r="AW189" s="13" t="s">
        <v>32</v>
      </c>
      <c r="AX189" s="13" t="s">
        <v>74</v>
      </c>
      <c r="AY189" s="257" t="s">
        <v>139</v>
      </c>
    </row>
    <row r="190" s="14" customFormat="1">
      <c r="A190" s="14"/>
      <c r="B190" s="258"/>
      <c r="C190" s="259"/>
      <c r="D190" s="249" t="s">
        <v>183</v>
      </c>
      <c r="E190" s="260" t="s">
        <v>1</v>
      </c>
      <c r="F190" s="261" t="s">
        <v>1097</v>
      </c>
      <c r="G190" s="259"/>
      <c r="H190" s="262">
        <v>4.9499999999999993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8" t="s">
        <v>183</v>
      </c>
      <c r="AU190" s="268" t="s">
        <v>84</v>
      </c>
      <c r="AV190" s="14" t="s">
        <v>84</v>
      </c>
      <c r="AW190" s="14" t="s">
        <v>32</v>
      </c>
      <c r="AX190" s="14" t="s">
        <v>74</v>
      </c>
      <c r="AY190" s="268" t="s">
        <v>139</v>
      </c>
    </row>
    <row r="191" s="14" customFormat="1">
      <c r="A191" s="14"/>
      <c r="B191" s="258"/>
      <c r="C191" s="259"/>
      <c r="D191" s="249" t="s">
        <v>183</v>
      </c>
      <c r="E191" s="260" t="s">
        <v>1</v>
      </c>
      <c r="F191" s="261" t="s">
        <v>1098</v>
      </c>
      <c r="G191" s="259"/>
      <c r="H191" s="262">
        <v>8.254999999999999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8" t="s">
        <v>183</v>
      </c>
      <c r="AU191" s="268" t="s">
        <v>84</v>
      </c>
      <c r="AV191" s="14" t="s">
        <v>84</v>
      </c>
      <c r="AW191" s="14" t="s">
        <v>32</v>
      </c>
      <c r="AX191" s="14" t="s">
        <v>74</v>
      </c>
      <c r="AY191" s="268" t="s">
        <v>139</v>
      </c>
    </row>
    <row r="192" s="14" customFormat="1">
      <c r="A192" s="14"/>
      <c r="B192" s="258"/>
      <c r="C192" s="259"/>
      <c r="D192" s="249" t="s">
        <v>183</v>
      </c>
      <c r="E192" s="260" t="s">
        <v>1</v>
      </c>
      <c r="F192" s="261" t="s">
        <v>1099</v>
      </c>
      <c r="G192" s="259"/>
      <c r="H192" s="262">
        <v>8.5090000000000003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8" t="s">
        <v>183</v>
      </c>
      <c r="AU192" s="268" t="s">
        <v>84</v>
      </c>
      <c r="AV192" s="14" t="s">
        <v>84</v>
      </c>
      <c r="AW192" s="14" t="s">
        <v>32</v>
      </c>
      <c r="AX192" s="14" t="s">
        <v>74</v>
      </c>
      <c r="AY192" s="268" t="s">
        <v>139</v>
      </c>
    </row>
    <row r="193" s="14" customFormat="1">
      <c r="A193" s="14"/>
      <c r="B193" s="258"/>
      <c r="C193" s="259"/>
      <c r="D193" s="249" t="s">
        <v>183</v>
      </c>
      <c r="E193" s="260" t="s">
        <v>1</v>
      </c>
      <c r="F193" s="261" t="s">
        <v>1100</v>
      </c>
      <c r="G193" s="259"/>
      <c r="H193" s="262">
        <v>7.7219999999999995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8" t="s">
        <v>183</v>
      </c>
      <c r="AU193" s="268" t="s">
        <v>84</v>
      </c>
      <c r="AV193" s="14" t="s">
        <v>84</v>
      </c>
      <c r="AW193" s="14" t="s">
        <v>32</v>
      </c>
      <c r="AX193" s="14" t="s">
        <v>74</v>
      </c>
      <c r="AY193" s="268" t="s">
        <v>139</v>
      </c>
    </row>
    <row r="194" s="15" customFormat="1">
      <c r="A194" s="15"/>
      <c r="B194" s="269"/>
      <c r="C194" s="270"/>
      <c r="D194" s="249" t="s">
        <v>183</v>
      </c>
      <c r="E194" s="271" t="s">
        <v>1</v>
      </c>
      <c r="F194" s="272" t="s">
        <v>189</v>
      </c>
      <c r="G194" s="270"/>
      <c r="H194" s="273">
        <v>29.436</v>
      </c>
      <c r="I194" s="274"/>
      <c r="J194" s="270"/>
      <c r="K194" s="270"/>
      <c r="L194" s="275"/>
      <c r="M194" s="276"/>
      <c r="N194" s="277"/>
      <c r="O194" s="277"/>
      <c r="P194" s="277"/>
      <c r="Q194" s="277"/>
      <c r="R194" s="277"/>
      <c r="S194" s="277"/>
      <c r="T194" s="278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9" t="s">
        <v>183</v>
      </c>
      <c r="AU194" s="279" t="s">
        <v>84</v>
      </c>
      <c r="AV194" s="15" t="s">
        <v>146</v>
      </c>
      <c r="AW194" s="15" t="s">
        <v>32</v>
      </c>
      <c r="AX194" s="15" t="s">
        <v>82</v>
      </c>
      <c r="AY194" s="279" t="s">
        <v>139</v>
      </c>
    </row>
    <row r="195" s="2" customFormat="1" ht="24.15" customHeight="1">
      <c r="A195" s="39"/>
      <c r="B195" s="40"/>
      <c r="C195" s="280" t="s">
        <v>211</v>
      </c>
      <c r="D195" s="280" t="s">
        <v>408</v>
      </c>
      <c r="E195" s="281" t="s">
        <v>1101</v>
      </c>
      <c r="F195" s="282" t="s">
        <v>1102</v>
      </c>
      <c r="G195" s="283" t="s">
        <v>181</v>
      </c>
      <c r="H195" s="284">
        <v>7.5060000000000002</v>
      </c>
      <c r="I195" s="285"/>
      <c r="J195" s="286">
        <f>ROUND(I195*H195,1)</f>
        <v>0</v>
      </c>
      <c r="K195" s="287"/>
      <c r="L195" s="288"/>
      <c r="M195" s="289" t="s">
        <v>1</v>
      </c>
      <c r="N195" s="290" t="s">
        <v>39</v>
      </c>
      <c r="O195" s="92"/>
      <c r="P195" s="238">
        <f>O195*H195</f>
        <v>0</v>
      </c>
      <c r="Q195" s="238">
        <v>0.032000000000000001</v>
      </c>
      <c r="R195" s="238">
        <f>Q195*H195</f>
        <v>0.24019200000000002</v>
      </c>
      <c r="S195" s="238">
        <v>0</v>
      </c>
      <c r="T195" s="23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0" t="s">
        <v>192</v>
      </c>
      <c r="AT195" s="240" t="s">
        <v>408</v>
      </c>
      <c r="AU195" s="240" t="s">
        <v>84</v>
      </c>
      <c r="AY195" s="18" t="s">
        <v>139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82</v>
      </c>
      <c r="BK195" s="241">
        <f>ROUND(I195*H195,1)</f>
        <v>0</v>
      </c>
      <c r="BL195" s="18" t="s">
        <v>146</v>
      </c>
      <c r="BM195" s="240" t="s">
        <v>1103</v>
      </c>
    </row>
    <row r="196" s="13" customFormat="1">
      <c r="A196" s="13"/>
      <c r="B196" s="247"/>
      <c r="C196" s="248"/>
      <c r="D196" s="249" t="s">
        <v>183</v>
      </c>
      <c r="E196" s="250" t="s">
        <v>1</v>
      </c>
      <c r="F196" s="251" t="s">
        <v>1104</v>
      </c>
      <c r="G196" s="248"/>
      <c r="H196" s="250" t="s">
        <v>1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7" t="s">
        <v>183</v>
      </c>
      <c r="AU196" s="257" t="s">
        <v>84</v>
      </c>
      <c r="AV196" s="13" t="s">
        <v>82</v>
      </c>
      <c r="AW196" s="13" t="s">
        <v>32</v>
      </c>
      <c r="AX196" s="13" t="s">
        <v>74</v>
      </c>
      <c r="AY196" s="257" t="s">
        <v>139</v>
      </c>
    </row>
    <row r="197" s="14" customFormat="1">
      <c r="A197" s="14"/>
      <c r="B197" s="258"/>
      <c r="C197" s="259"/>
      <c r="D197" s="249" t="s">
        <v>183</v>
      </c>
      <c r="E197" s="260" t="s">
        <v>1</v>
      </c>
      <c r="F197" s="261" t="s">
        <v>1105</v>
      </c>
      <c r="G197" s="259"/>
      <c r="H197" s="262">
        <v>7.359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8" t="s">
        <v>183</v>
      </c>
      <c r="AU197" s="268" t="s">
        <v>84</v>
      </c>
      <c r="AV197" s="14" t="s">
        <v>84</v>
      </c>
      <c r="AW197" s="14" t="s">
        <v>32</v>
      </c>
      <c r="AX197" s="14" t="s">
        <v>74</v>
      </c>
      <c r="AY197" s="268" t="s">
        <v>139</v>
      </c>
    </row>
    <row r="198" s="15" customFormat="1">
      <c r="A198" s="15"/>
      <c r="B198" s="269"/>
      <c r="C198" s="270"/>
      <c r="D198" s="249" t="s">
        <v>183</v>
      </c>
      <c r="E198" s="271" t="s">
        <v>1</v>
      </c>
      <c r="F198" s="272" t="s">
        <v>189</v>
      </c>
      <c r="G198" s="270"/>
      <c r="H198" s="273">
        <v>7.359</v>
      </c>
      <c r="I198" s="274"/>
      <c r="J198" s="270"/>
      <c r="K198" s="270"/>
      <c r="L198" s="275"/>
      <c r="M198" s="276"/>
      <c r="N198" s="277"/>
      <c r="O198" s="277"/>
      <c r="P198" s="277"/>
      <c r="Q198" s="277"/>
      <c r="R198" s="277"/>
      <c r="S198" s="277"/>
      <c r="T198" s="27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9" t="s">
        <v>183</v>
      </c>
      <c r="AU198" s="279" t="s">
        <v>84</v>
      </c>
      <c r="AV198" s="15" t="s">
        <v>146</v>
      </c>
      <c r="AW198" s="15" t="s">
        <v>32</v>
      </c>
      <c r="AX198" s="15" t="s">
        <v>82</v>
      </c>
      <c r="AY198" s="279" t="s">
        <v>139</v>
      </c>
    </row>
    <row r="199" s="14" customFormat="1">
      <c r="A199" s="14"/>
      <c r="B199" s="258"/>
      <c r="C199" s="259"/>
      <c r="D199" s="249" t="s">
        <v>183</v>
      </c>
      <c r="E199" s="259"/>
      <c r="F199" s="261" t="s">
        <v>1106</v>
      </c>
      <c r="G199" s="259"/>
      <c r="H199" s="262">
        <v>7.5060000000000002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8" t="s">
        <v>183</v>
      </c>
      <c r="AU199" s="268" t="s">
        <v>84</v>
      </c>
      <c r="AV199" s="14" t="s">
        <v>84</v>
      </c>
      <c r="AW199" s="14" t="s">
        <v>4</v>
      </c>
      <c r="AX199" s="14" t="s">
        <v>82</v>
      </c>
      <c r="AY199" s="268" t="s">
        <v>139</v>
      </c>
    </row>
    <row r="200" s="2" customFormat="1" ht="37.8" customHeight="1">
      <c r="A200" s="39"/>
      <c r="B200" s="40"/>
      <c r="C200" s="228" t="s">
        <v>192</v>
      </c>
      <c r="D200" s="228" t="s">
        <v>142</v>
      </c>
      <c r="E200" s="229" t="s">
        <v>1107</v>
      </c>
      <c r="F200" s="230" t="s">
        <v>1108</v>
      </c>
      <c r="G200" s="231" t="s">
        <v>263</v>
      </c>
      <c r="H200" s="232">
        <v>118.52500000000001</v>
      </c>
      <c r="I200" s="233"/>
      <c r="J200" s="234">
        <f>ROUND(I200*H200,1)</f>
        <v>0</v>
      </c>
      <c r="K200" s="235"/>
      <c r="L200" s="45"/>
      <c r="M200" s="236" t="s">
        <v>1</v>
      </c>
      <c r="N200" s="237" t="s">
        <v>39</v>
      </c>
      <c r="O200" s="92"/>
      <c r="P200" s="238">
        <f>O200*H200</f>
        <v>0</v>
      </c>
      <c r="Q200" s="238">
        <v>0.0095999999999999992</v>
      </c>
      <c r="R200" s="238">
        <f>Q200*H200</f>
        <v>1.13784</v>
      </c>
      <c r="S200" s="238">
        <v>0</v>
      </c>
      <c r="T200" s="23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0" t="s">
        <v>146</v>
      </c>
      <c r="AT200" s="240" t="s">
        <v>142</v>
      </c>
      <c r="AU200" s="240" t="s">
        <v>84</v>
      </c>
      <c r="AY200" s="18" t="s">
        <v>139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82</v>
      </c>
      <c r="BK200" s="241">
        <f>ROUND(I200*H200,1)</f>
        <v>0</v>
      </c>
      <c r="BL200" s="18" t="s">
        <v>146</v>
      </c>
      <c r="BM200" s="240" t="s">
        <v>1109</v>
      </c>
    </row>
    <row r="201" s="13" customFormat="1">
      <c r="A201" s="13"/>
      <c r="B201" s="247"/>
      <c r="C201" s="248"/>
      <c r="D201" s="249" t="s">
        <v>183</v>
      </c>
      <c r="E201" s="250" t="s">
        <v>1</v>
      </c>
      <c r="F201" s="251" t="s">
        <v>1110</v>
      </c>
      <c r="G201" s="248"/>
      <c r="H201" s="250" t="s">
        <v>1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183</v>
      </c>
      <c r="AU201" s="257" t="s">
        <v>84</v>
      </c>
      <c r="AV201" s="13" t="s">
        <v>82</v>
      </c>
      <c r="AW201" s="13" t="s">
        <v>32</v>
      </c>
      <c r="AX201" s="13" t="s">
        <v>74</v>
      </c>
      <c r="AY201" s="257" t="s">
        <v>139</v>
      </c>
    </row>
    <row r="202" s="13" customFormat="1">
      <c r="A202" s="13"/>
      <c r="B202" s="247"/>
      <c r="C202" s="248"/>
      <c r="D202" s="249" t="s">
        <v>183</v>
      </c>
      <c r="E202" s="250" t="s">
        <v>1</v>
      </c>
      <c r="F202" s="251" t="s">
        <v>1111</v>
      </c>
      <c r="G202" s="248"/>
      <c r="H202" s="250" t="s">
        <v>1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7" t="s">
        <v>183</v>
      </c>
      <c r="AU202" s="257" t="s">
        <v>84</v>
      </c>
      <c r="AV202" s="13" t="s">
        <v>82</v>
      </c>
      <c r="AW202" s="13" t="s">
        <v>32</v>
      </c>
      <c r="AX202" s="13" t="s">
        <v>74</v>
      </c>
      <c r="AY202" s="257" t="s">
        <v>139</v>
      </c>
    </row>
    <row r="203" s="14" customFormat="1">
      <c r="A203" s="14"/>
      <c r="B203" s="258"/>
      <c r="C203" s="259"/>
      <c r="D203" s="249" t="s">
        <v>183</v>
      </c>
      <c r="E203" s="260" t="s">
        <v>1</v>
      </c>
      <c r="F203" s="261" t="s">
        <v>1112</v>
      </c>
      <c r="G203" s="259"/>
      <c r="H203" s="262">
        <v>118.52499999999999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8" t="s">
        <v>183</v>
      </c>
      <c r="AU203" s="268" t="s">
        <v>84</v>
      </c>
      <c r="AV203" s="14" t="s">
        <v>84</v>
      </c>
      <c r="AW203" s="14" t="s">
        <v>32</v>
      </c>
      <c r="AX203" s="14" t="s">
        <v>74</v>
      </c>
      <c r="AY203" s="268" t="s">
        <v>139</v>
      </c>
    </row>
    <row r="204" s="15" customFormat="1">
      <c r="A204" s="15"/>
      <c r="B204" s="269"/>
      <c r="C204" s="270"/>
      <c r="D204" s="249" t="s">
        <v>183</v>
      </c>
      <c r="E204" s="271" t="s">
        <v>1</v>
      </c>
      <c r="F204" s="272" t="s">
        <v>189</v>
      </c>
      <c r="G204" s="270"/>
      <c r="H204" s="273">
        <v>118.52499999999999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9" t="s">
        <v>183</v>
      </c>
      <c r="AU204" s="279" t="s">
        <v>84</v>
      </c>
      <c r="AV204" s="15" t="s">
        <v>146</v>
      </c>
      <c r="AW204" s="15" t="s">
        <v>32</v>
      </c>
      <c r="AX204" s="15" t="s">
        <v>82</v>
      </c>
      <c r="AY204" s="279" t="s">
        <v>139</v>
      </c>
    </row>
    <row r="205" s="2" customFormat="1" ht="24.15" customHeight="1">
      <c r="A205" s="39"/>
      <c r="B205" s="40"/>
      <c r="C205" s="280" t="s">
        <v>218</v>
      </c>
      <c r="D205" s="280" t="s">
        <v>408</v>
      </c>
      <c r="E205" s="281" t="s">
        <v>1113</v>
      </c>
      <c r="F205" s="282" t="s">
        <v>1114</v>
      </c>
      <c r="G205" s="283" t="s">
        <v>263</v>
      </c>
      <c r="H205" s="284">
        <v>120.896</v>
      </c>
      <c r="I205" s="285"/>
      <c r="J205" s="286">
        <f>ROUND(I205*H205,1)</f>
        <v>0</v>
      </c>
      <c r="K205" s="287"/>
      <c r="L205" s="288"/>
      <c r="M205" s="289" t="s">
        <v>1</v>
      </c>
      <c r="N205" s="290" t="s">
        <v>39</v>
      </c>
      <c r="O205" s="92"/>
      <c r="P205" s="238">
        <f>O205*H205</f>
        <v>0</v>
      </c>
      <c r="Q205" s="238">
        <v>0.017500000000000002</v>
      </c>
      <c r="R205" s="238">
        <f>Q205*H205</f>
        <v>2.1156800000000002</v>
      </c>
      <c r="S205" s="238">
        <v>0</v>
      </c>
      <c r="T205" s="23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0" t="s">
        <v>192</v>
      </c>
      <c r="AT205" s="240" t="s">
        <v>408</v>
      </c>
      <c r="AU205" s="240" t="s">
        <v>84</v>
      </c>
      <c r="AY205" s="18" t="s">
        <v>139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82</v>
      </c>
      <c r="BK205" s="241">
        <f>ROUND(I205*H205,1)</f>
        <v>0</v>
      </c>
      <c r="BL205" s="18" t="s">
        <v>146</v>
      </c>
      <c r="BM205" s="240" t="s">
        <v>1115</v>
      </c>
    </row>
    <row r="206" s="14" customFormat="1">
      <c r="A206" s="14"/>
      <c r="B206" s="258"/>
      <c r="C206" s="259"/>
      <c r="D206" s="249" t="s">
        <v>183</v>
      </c>
      <c r="E206" s="259"/>
      <c r="F206" s="261" t="s">
        <v>1116</v>
      </c>
      <c r="G206" s="259"/>
      <c r="H206" s="262">
        <v>120.896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8" t="s">
        <v>183</v>
      </c>
      <c r="AU206" s="268" t="s">
        <v>84</v>
      </c>
      <c r="AV206" s="14" t="s">
        <v>84</v>
      </c>
      <c r="AW206" s="14" t="s">
        <v>4</v>
      </c>
      <c r="AX206" s="14" t="s">
        <v>82</v>
      </c>
      <c r="AY206" s="268" t="s">
        <v>139</v>
      </c>
    </row>
    <row r="207" s="2" customFormat="1" ht="37.8" customHeight="1">
      <c r="A207" s="39"/>
      <c r="B207" s="40"/>
      <c r="C207" s="228" t="s">
        <v>201</v>
      </c>
      <c r="D207" s="228" t="s">
        <v>142</v>
      </c>
      <c r="E207" s="229" t="s">
        <v>1117</v>
      </c>
      <c r="F207" s="230" t="s">
        <v>1118</v>
      </c>
      <c r="G207" s="231" t="s">
        <v>263</v>
      </c>
      <c r="H207" s="232">
        <v>5.5800000000000001</v>
      </c>
      <c r="I207" s="233"/>
      <c r="J207" s="234">
        <f>ROUND(I207*H207,1)</f>
        <v>0</v>
      </c>
      <c r="K207" s="235"/>
      <c r="L207" s="45"/>
      <c r="M207" s="236" t="s">
        <v>1</v>
      </c>
      <c r="N207" s="237" t="s">
        <v>39</v>
      </c>
      <c r="O207" s="92"/>
      <c r="P207" s="238">
        <f>O207*H207</f>
        <v>0</v>
      </c>
      <c r="Q207" s="238">
        <v>0.0086</v>
      </c>
      <c r="R207" s="238">
        <f>Q207*H207</f>
        <v>0.047988000000000003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146</v>
      </c>
      <c r="AT207" s="240" t="s">
        <v>142</v>
      </c>
      <c r="AU207" s="240" t="s">
        <v>84</v>
      </c>
      <c r="AY207" s="18" t="s">
        <v>139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82</v>
      </c>
      <c r="BK207" s="241">
        <f>ROUND(I207*H207,1)</f>
        <v>0</v>
      </c>
      <c r="BL207" s="18" t="s">
        <v>146</v>
      </c>
      <c r="BM207" s="240" t="s">
        <v>1119</v>
      </c>
    </row>
    <row r="208" s="13" customFormat="1">
      <c r="A208" s="13"/>
      <c r="B208" s="247"/>
      <c r="C208" s="248"/>
      <c r="D208" s="249" t="s">
        <v>183</v>
      </c>
      <c r="E208" s="250" t="s">
        <v>1</v>
      </c>
      <c r="F208" s="251" t="s">
        <v>1120</v>
      </c>
      <c r="G208" s="248"/>
      <c r="H208" s="250" t="s">
        <v>1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7" t="s">
        <v>183</v>
      </c>
      <c r="AU208" s="257" t="s">
        <v>84</v>
      </c>
      <c r="AV208" s="13" t="s">
        <v>82</v>
      </c>
      <c r="AW208" s="13" t="s">
        <v>32</v>
      </c>
      <c r="AX208" s="13" t="s">
        <v>74</v>
      </c>
      <c r="AY208" s="257" t="s">
        <v>139</v>
      </c>
    </row>
    <row r="209" s="14" customFormat="1">
      <c r="A209" s="14"/>
      <c r="B209" s="258"/>
      <c r="C209" s="259"/>
      <c r="D209" s="249" t="s">
        <v>183</v>
      </c>
      <c r="E209" s="260" t="s">
        <v>1</v>
      </c>
      <c r="F209" s="261" t="s">
        <v>1121</v>
      </c>
      <c r="G209" s="259"/>
      <c r="H209" s="262">
        <v>2.2799999999999998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8" t="s">
        <v>183</v>
      </c>
      <c r="AU209" s="268" t="s">
        <v>84</v>
      </c>
      <c r="AV209" s="14" t="s">
        <v>84</v>
      </c>
      <c r="AW209" s="14" t="s">
        <v>32</v>
      </c>
      <c r="AX209" s="14" t="s">
        <v>74</v>
      </c>
      <c r="AY209" s="268" t="s">
        <v>139</v>
      </c>
    </row>
    <row r="210" s="14" customFormat="1">
      <c r="A210" s="14"/>
      <c r="B210" s="258"/>
      <c r="C210" s="259"/>
      <c r="D210" s="249" t="s">
        <v>183</v>
      </c>
      <c r="E210" s="260" t="s">
        <v>1</v>
      </c>
      <c r="F210" s="261" t="s">
        <v>1122</v>
      </c>
      <c r="G210" s="259"/>
      <c r="H210" s="262">
        <v>3.2999999999999998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8" t="s">
        <v>183</v>
      </c>
      <c r="AU210" s="268" t="s">
        <v>84</v>
      </c>
      <c r="AV210" s="14" t="s">
        <v>84</v>
      </c>
      <c r="AW210" s="14" t="s">
        <v>32</v>
      </c>
      <c r="AX210" s="14" t="s">
        <v>74</v>
      </c>
      <c r="AY210" s="268" t="s">
        <v>139</v>
      </c>
    </row>
    <row r="211" s="15" customFormat="1">
      <c r="A211" s="15"/>
      <c r="B211" s="269"/>
      <c r="C211" s="270"/>
      <c r="D211" s="249" t="s">
        <v>183</v>
      </c>
      <c r="E211" s="271" t="s">
        <v>1</v>
      </c>
      <c r="F211" s="272" t="s">
        <v>189</v>
      </c>
      <c r="G211" s="270"/>
      <c r="H211" s="273">
        <v>5.5800000000000001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9" t="s">
        <v>183</v>
      </c>
      <c r="AU211" s="279" t="s">
        <v>84</v>
      </c>
      <c r="AV211" s="15" t="s">
        <v>146</v>
      </c>
      <c r="AW211" s="15" t="s">
        <v>32</v>
      </c>
      <c r="AX211" s="15" t="s">
        <v>82</v>
      </c>
      <c r="AY211" s="279" t="s">
        <v>139</v>
      </c>
    </row>
    <row r="212" s="2" customFormat="1" ht="24.15" customHeight="1">
      <c r="A212" s="39"/>
      <c r="B212" s="40"/>
      <c r="C212" s="280" t="s">
        <v>241</v>
      </c>
      <c r="D212" s="280" t="s">
        <v>408</v>
      </c>
      <c r="E212" s="281" t="s">
        <v>1123</v>
      </c>
      <c r="F212" s="282" t="s">
        <v>1124</v>
      </c>
      <c r="G212" s="283" t="s">
        <v>263</v>
      </c>
      <c r="H212" s="284">
        <v>5.6920000000000002</v>
      </c>
      <c r="I212" s="285"/>
      <c r="J212" s="286">
        <f>ROUND(I212*H212,1)</f>
        <v>0</v>
      </c>
      <c r="K212" s="287"/>
      <c r="L212" s="288"/>
      <c r="M212" s="289" t="s">
        <v>1</v>
      </c>
      <c r="N212" s="290" t="s">
        <v>39</v>
      </c>
      <c r="O212" s="92"/>
      <c r="P212" s="238">
        <f>O212*H212</f>
        <v>0</v>
      </c>
      <c r="Q212" s="238">
        <v>0.0044999999999999997</v>
      </c>
      <c r="R212" s="238">
        <f>Q212*H212</f>
        <v>0.025613999999999998</v>
      </c>
      <c r="S212" s="238">
        <v>0</v>
      </c>
      <c r="T212" s="23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0" t="s">
        <v>192</v>
      </c>
      <c r="AT212" s="240" t="s">
        <v>408</v>
      </c>
      <c r="AU212" s="240" t="s">
        <v>84</v>
      </c>
      <c r="AY212" s="18" t="s">
        <v>139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82</v>
      </c>
      <c r="BK212" s="241">
        <f>ROUND(I212*H212,1)</f>
        <v>0</v>
      </c>
      <c r="BL212" s="18" t="s">
        <v>146</v>
      </c>
      <c r="BM212" s="240" t="s">
        <v>1125</v>
      </c>
    </row>
    <row r="213" s="14" customFormat="1">
      <c r="A213" s="14"/>
      <c r="B213" s="258"/>
      <c r="C213" s="259"/>
      <c r="D213" s="249" t="s">
        <v>183</v>
      </c>
      <c r="E213" s="259"/>
      <c r="F213" s="261" t="s">
        <v>1126</v>
      </c>
      <c r="G213" s="259"/>
      <c r="H213" s="262">
        <v>5.6920000000000002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8" t="s">
        <v>183</v>
      </c>
      <c r="AU213" s="268" t="s">
        <v>84</v>
      </c>
      <c r="AV213" s="14" t="s">
        <v>84</v>
      </c>
      <c r="AW213" s="14" t="s">
        <v>4</v>
      </c>
      <c r="AX213" s="14" t="s">
        <v>82</v>
      </c>
      <c r="AY213" s="268" t="s">
        <v>139</v>
      </c>
    </row>
    <row r="214" s="2" customFormat="1" ht="37.8" customHeight="1">
      <c r="A214" s="39"/>
      <c r="B214" s="40"/>
      <c r="C214" s="228" t="s">
        <v>204</v>
      </c>
      <c r="D214" s="228" t="s">
        <v>142</v>
      </c>
      <c r="E214" s="229" t="s">
        <v>1127</v>
      </c>
      <c r="F214" s="230" t="s">
        <v>1128</v>
      </c>
      <c r="G214" s="231" t="s">
        <v>263</v>
      </c>
      <c r="H214" s="232">
        <v>86.331000000000003</v>
      </c>
      <c r="I214" s="233"/>
      <c r="J214" s="234">
        <f>ROUND(I214*H214,1)</f>
        <v>0</v>
      </c>
      <c r="K214" s="235"/>
      <c r="L214" s="45"/>
      <c r="M214" s="236" t="s">
        <v>1</v>
      </c>
      <c r="N214" s="237" t="s">
        <v>39</v>
      </c>
      <c r="O214" s="92"/>
      <c r="P214" s="238">
        <f>O214*H214</f>
        <v>0</v>
      </c>
      <c r="Q214" s="238">
        <v>0.0088400000000000006</v>
      </c>
      <c r="R214" s="238">
        <f>Q214*H214</f>
        <v>0.7631660400000001</v>
      </c>
      <c r="S214" s="238">
        <v>0</v>
      </c>
      <c r="T214" s="23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0" t="s">
        <v>146</v>
      </c>
      <c r="AT214" s="240" t="s">
        <v>142</v>
      </c>
      <c r="AU214" s="240" t="s">
        <v>84</v>
      </c>
      <c r="AY214" s="18" t="s">
        <v>139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8" t="s">
        <v>82</v>
      </c>
      <c r="BK214" s="241">
        <f>ROUND(I214*H214,1)</f>
        <v>0</v>
      </c>
      <c r="BL214" s="18" t="s">
        <v>146</v>
      </c>
      <c r="BM214" s="240" t="s">
        <v>1129</v>
      </c>
    </row>
    <row r="215" s="13" customFormat="1">
      <c r="A215" s="13"/>
      <c r="B215" s="247"/>
      <c r="C215" s="248"/>
      <c r="D215" s="249" t="s">
        <v>183</v>
      </c>
      <c r="E215" s="250" t="s">
        <v>1</v>
      </c>
      <c r="F215" s="251" t="s">
        <v>1130</v>
      </c>
      <c r="G215" s="248"/>
      <c r="H215" s="250" t="s">
        <v>1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7" t="s">
        <v>183</v>
      </c>
      <c r="AU215" s="257" t="s">
        <v>84</v>
      </c>
      <c r="AV215" s="13" t="s">
        <v>82</v>
      </c>
      <c r="AW215" s="13" t="s">
        <v>32</v>
      </c>
      <c r="AX215" s="13" t="s">
        <v>74</v>
      </c>
      <c r="AY215" s="257" t="s">
        <v>139</v>
      </c>
    </row>
    <row r="216" s="13" customFormat="1">
      <c r="A216" s="13"/>
      <c r="B216" s="247"/>
      <c r="C216" s="248"/>
      <c r="D216" s="249" t="s">
        <v>183</v>
      </c>
      <c r="E216" s="250" t="s">
        <v>1</v>
      </c>
      <c r="F216" s="251" t="s">
        <v>1131</v>
      </c>
      <c r="G216" s="248"/>
      <c r="H216" s="250" t="s">
        <v>1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7" t="s">
        <v>183</v>
      </c>
      <c r="AU216" s="257" t="s">
        <v>84</v>
      </c>
      <c r="AV216" s="13" t="s">
        <v>82</v>
      </c>
      <c r="AW216" s="13" t="s">
        <v>32</v>
      </c>
      <c r="AX216" s="13" t="s">
        <v>74</v>
      </c>
      <c r="AY216" s="257" t="s">
        <v>139</v>
      </c>
    </row>
    <row r="217" s="14" customFormat="1">
      <c r="A217" s="14"/>
      <c r="B217" s="258"/>
      <c r="C217" s="259"/>
      <c r="D217" s="249" t="s">
        <v>183</v>
      </c>
      <c r="E217" s="260" t="s">
        <v>1</v>
      </c>
      <c r="F217" s="261" t="s">
        <v>1132</v>
      </c>
      <c r="G217" s="259"/>
      <c r="H217" s="262">
        <v>26.024999999999999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8" t="s">
        <v>183</v>
      </c>
      <c r="AU217" s="268" t="s">
        <v>84</v>
      </c>
      <c r="AV217" s="14" t="s">
        <v>84</v>
      </c>
      <c r="AW217" s="14" t="s">
        <v>32</v>
      </c>
      <c r="AX217" s="14" t="s">
        <v>74</v>
      </c>
      <c r="AY217" s="268" t="s">
        <v>139</v>
      </c>
    </row>
    <row r="218" s="14" customFormat="1">
      <c r="A218" s="14"/>
      <c r="B218" s="258"/>
      <c r="C218" s="259"/>
      <c r="D218" s="249" t="s">
        <v>183</v>
      </c>
      <c r="E218" s="260" t="s">
        <v>1</v>
      </c>
      <c r="F218" s="261" t="s">
        <v>1133</v>
      </c>
      <c r="G218" s="259"/>
      <c r="H218" s="262">
        <v>7.6799999999999988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8" t="s">
        <v>183</v>
      </c>
      <c r="AU218" s="268" t="s">
        <v>84</v>
      </c>
      <c r="AV218" s="14" t="s">
        <v>84</v>
      </c>
      <c r="AW218" s="14" t="s">
        <v>32</v>
      </c>
      <c r="AX218" s="14" t="s">
        <v>74</v>
      </c>
      <c r="AY218" s="268" t="s">
        <v>139</v>
      </c>
    </row>
    <row r="219" s="16" customFormat="1">
      <c r="A219" s="16"/>
      <c r="B219" s="295"/>
      <c r="C219" s="296"/>
      <c r="D219" s="249" t="s">
        <v>183</v>
      </c>
      <c r="E219" s="297" t="s">
        <v>1</v>
      </c>
      <c r="F219" s="298" t="s">
        <v>1057</v>
      </c>
      <c r="G219" s="296"/>
      <c r="H219" s="299">
        <v>33.704999999999998</v>
      </c>
      <c r="I219" s="300"/>
      <c r="J219" s="296"/>
      <c r="K219" s="296"/>
      <c r="L219" s="301"/>
      <c r="M219" s="302"/>
      <c r="N219" s="303"/>
      <c r="O219" s="303"/>
      <c r="P219" s="303"/>
      <c r="Q219" s="303"/>
      <c r="R219" s="303"/>
      <c r="S219" s="303"/>
      <c r="T219" s="304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305" t="s">
        <v>183</v>
      </c>
      <c r="AU219" s="305" t="s">
        <v>84</v>
      </c>
      <c r="AV219" s="16" t="s">
        <v>178</v>
      </c>
      <c r="AW219" s="16" t="s">
        <v>32</v>
      </c>
      <c r="AX219" s="16" t="s">
        <v>74</v>
      </c>
      <c r="AY219" s="305" t="s">
        <v>139</v>
      </c>
    </row>
    <row r="220" s="13" customFormat="1">
      <c r="A220" s="13"/>
      <c r="B220" s="247"/>
      <c r="C220" s="248"/>
      <c r="D220" s="249" t="s">
        <v>183</v>
      </c>
      <c r="E220" s="250" t="s">
        <v>1</v>
      </c>
      <c r="F220" s="251" t="s">
        <v>1134</v>
      </c>
      <c r="G220" s="248"/>
      <c r="H220" s="250" t="s">
        <v>1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7" t="s">
        <v>183</v>
      </c>
      <c r="AU220" s="257" t="s">
        <v>84</v>
      </c>
      <c r="AV220" s="13" t="s">
        <v>82</v>
      </c>
      <c r="AW220" s="13" t="s">
        <v>32</v>
      </c>
      <c r="AX220" s="13" t="s">
        <v>74</v>
      </c>
      <c r="AY220" s="257" t="s">
        <v>139</v>
      </c>
    </row>
    <row r="221" s="14" customFormat="1">
      <c r="A221" s="14"/>
      <c r="B221" s="258"/>
      <c r="C221" s="259"/>
      <c r="D221" s="249" t="s">
        <v>183</v>
      </c>
      <c r="E221" s="260" t="s">
        <v>1</v>
      </c>
      <c r="F221" s="261" t="s">
        <v>1135</v>
      </c>
      <c r="G221" s="259"/>
      <c r="H221" s="262">
        <v>20.384999999999998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8" t="s">
        <v>183</v>
      </c>
      <c r="AU221" s="268" t="s">
        <v>84</v>
      </c>
      <c r="AV221" s="14" t="s">
        <v>84</v>
      </c>
      <c r="AW221" s="14" t="s">
        <v>32</v>
      </c>
      <c r="AX221" s="14" t="s">
        <v>74</v>
      </c>
      <c r="AY221" s="268" t="s">
        <v>139</v>
      </c>
    </row>
    <row r="222" s="14" customFormat="1">
      <c r="A222" s="14"/>
      <c r="B222" s="258"/>
      <c r="C222" s="259"/>
      <c r="D222" s="249" t="s">
        <v>183</v>
      </c>
      <c r="E222" s="260" t="s">
        <v>1</v>
      </c>
      <c r="F222" s="261" t="s">
        <v>1133</v>
      </c>
      <c r="G222" s="259"/>
      <c r="H222" s="262">
        <v>7.6799999999999988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8" t="s">
        <v>183</v>
      </c>
      <c r="AU222" s="268" t="s">
        <v>84</v>
      </c>
      <c r="AV222" s="14" t="s">
        <v>84</v>
      </c>
      <c r="AW222" s="14" t="s">
        <v>32</v>
      </c>
      <c r="AX222" s="14" t="s">
        <v>74</v>
      </c>
      <c r="AY222" s="268" t="s">
        <v>139</v>
      </c>
    </row>
    <row r="223" s="16" customFormat="1">
      <c r="A223" s="16"/>
      <c r="B223" s="295"/>
      <c r="C223" s="296"/>
      <c r="D223" s="249" t="s">
        <v>183</v>
      </c>
      <c r="E223" s="297" t="s">
        <v>1</v>
      </c>
      <c r="F223" s="298" t="s">
        <v>1057</v>
      </c>
      <c r="G223" s="296"/>
      <c r="H223" s="299">
        <v>28.064999999999998</v>
      </c>
      <c r="I223" s="300"/>
      <c r="J223" s="296"/>
      <c r="K223" s="296"/>
      <c r="L223" s="301"/>
      <c r="M223" s="302"/>
      <c r="N223" s="303"/>
      <c r="O223" s="303"/>
      <c r="P223" s="303"/>
      <c r="Q223" s="303"/>
      <c r="R223" s="303"/>
      <c r="S223" s="303"/>
      <c r="T223" s="304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305" t="s">
        <v>183</v>
      </c>
      <c r="AU223" s="305" t="s">
        <v>84</v>
      </c>
      <c r="AV223" s="16" t="s">
        <v>178</v>
      </c>
      <c r="AW223" s="16" t="s">
        <v>32</v>
      </c>
      <c r="AX223" s="16" t="s">
        <v>74</v>
      </c>
      <c r="AY223" s="305" t="s">
        <v>139</v>
      </c>
    </row>
    <row r="224" s="13" customFormat="1">
      <c r="A224" s="13"/>
      <c r="B224" s="247"/>
      <c r="C224" s="248"/>
      <c r="D224" s="249" t="s">
        <v>183</v>
      </c>
      <c r="E224" s="250" t="s">
        <v>1</v>
      </c>
      <c r="F224" s="251" t="s">
        <v>1136</v>
      </c>
      <c r="G224" s="248"/>
      <c r="H224" s="250" t="s">
        <v>1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7" t="s">
        <v>183</v>
      </c>
      <c r="AU224" s="257" t="s">
        <v>84</v>
      </c>
      <c r="AV224" s="13" t="s">
        <v>82</v>
      </c>
      <c r="AW224" s="13" t="s">
        <v>32</v>
      </c>
      <c r="AX224" s="13" t="s">
        <v>74</v>
      </c>
      <c r="AY224" s="257" t="s">
        <v>139</v>
      </c>
    </row>
    <row r="225" s="14" customFormat="1">
      <c r="A225" s="14"/>
      <c r="B225" s="258"/>
      <c r="C225" s="259"/>
      <c r="D225" s="249" t="s">
        <v>183</v>
      </c>
      <c r="E225" s="260" t="s">
        <v>1</v>
      </c>
      <c r="F225" s="261" t="s">
        <v>1137</v>
      </c>
      <c r="G225" s="259"/>
      <c r="H225" s="262">
        <v>20.696874999999999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8" t="s">
        <v>183</v>
      </c>
      <c r="AU225" s="268" t="s">
        <v>84</v>
      </c>
      <c r="AV225" s="14" t="s">
        <v>84</v>
      </c>
      <c r="AW225" s="14" t="s">
        <v>32</v>
      </c>
      <c r="AX225" s="14" t="s">
        <v>74</v>
      </c>
      <c r="AY225" s="268" t="s">
        <v>139</v>
      </c>
    </row>
    <row r="226" s="14" customFormat="1">
      <c r="A226" s="14"/>
      <c r="B226" s="258"/>
      <c r="C226" s="259"/>
      <c r="D226" s="249" t="s">
        <v>183</v>
      </c>
      <c r="E226" s="260" t="s">
        <v>1</v>
      </c>
      <c r="F226" s="261" t="s">
        <v>1138</v>
      </c>
      <c r="G226" s="259"/>
      <c r="H226" s="262">
        <v>7.9056249999999988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8" t="s">
        <v>183</v>
      </c>
      <c r="AU226" s="268" t="s">
        <v>84</v>
      </c>
      <c r="AV226" s="14" t="s">
        <v>84</v>
      </c>
      <c r="AW226" s="14" t="s">
        <v>32</v>
      </c>
      <c r="AX226" s="14" t="s">
        <v>74</v>
      </c>
      <c r="AY226" s="268" t="s">
        <v>139</v>
      </c>
    </row>
    <row r="227" s="14" customFormat="1">
      <c r="A227" s="14"/>
      <c r="B227" s="258"/>
      <c r="C227" s="259"/>
      <c r="D227" s="249" t="s">
        <v>183</v>
      </c>
      <c r="E227" s="260" t="s">
        <v>1</v>
      </c>
      <c r="F227" s="261" t="s">
        <v>1139</v>
      </c>
      <c r="G227" s="259"/>
      <c r="H227" s="262">
        <v>7.458750000000002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8" t="s">
        <v>183</v>
      </c>
      <c r="AU227" s="268" t="s">
        <v>84</v>
      </c>
      <c r="AV227" s="14" t="s">
        <v>84</v>
      </c>
      <c r="AW227" s="14" t="s">
        <v>32</v>
      </c>
      <c r="AX227" s="14" t="s">
        <v>74</v>
      </c>
      <c r="AY227" s="268" t="s">
        <v>139</v>
      </c>
    </row>
    <row r="228" s="14" customFormat="1">
      <c r="A228" s="14"/>
      <c r="B228" s="258"/>
      <c r="C228" s="259"/>
      <c r="D228" s="249" t="s">
        <v>183</v>
      </c>
      <c r="E228" s="260" t="s">
        <v>1</v>
      </c>
      <c r="F228" s="261" t="s">
        <v>1140</v>
      </c>
      <c r="G228" s="259"/>
      <c r="H228" s="262">
        <v>-11.5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8" t="s">
        <v>183</v>
      </c>
      <c r="AU228" s="268" t="s">
        <v>84</v>
      </c>
      <c r="AV228" s="14" t="s">
        <v>84</v>
      </c>
      <c r="AW228" s="14" t="s">
        <v>32</v>
      </c>
      <c r="AX228" s="14" t="s">
        <v>74</v>
      </c>
      <c r="AY228" s="268" t="s">
        <v>139</v>
      </c>
    </row>
    <row r="229" s="16" customFormat="1">
      <c r="A229" s="16"/>
      <c r="B229" s="295"/>
      <c r="C229" s="296"/>
      <c r="D229" s="249" t="s">
        <v>183</v>
      </c>
      <c r="E229" s="297" t="s">
        <v>1</v>
      </c>
      <c r="F229" s="298" t="s">
        <v>1057</v>
      </c>
      <c r="G229" s="296"/>
      <c r="H229" s="299">
        <v>24.561250000000001</v>
      </c>
      <c r="I229" s="300"/>
      <c r="J229" s="296"/>
      <c r="K229" s="296"/>
      <c r="L229" s="301"/>
      <c r="M229" s="302"/>
      <c r="N229" s="303"/>
      <c r="O229" s="303"/>
      <c r="P229" s="303"/>
      <c r="Q229" s="303"/>
      <c r="R229" s="303"/>
      <c r="S229" s="303"/>
      <c r="T229" s="304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305" t="s">
        <v>183</v>
      </c>
      <c r="AU229" s="305" t="s">
        <v>84</v>
      </c>
      <c r="AV229" s="16" t="s">
        <v>178</v>
      </c>
      <c r="AW229" s="16" t="s">
        <v>32</v>
      </c>
      <c r="AX229" s="16" t="s">
        <v>74</v>
      </c>
      <c r="AY229" s="305" t="s">
        <v>139</v>
      </c>
    </row>
    <row r="230" s="15" customFormat="1">
      <c r="A230" s="15"/>
      <c r="B230" s="269"/>
      <c r="C230" s="270"/>
      <c r="D230" s="249" t="s">
        <v>183</v>
      </c>
      <c r="E230" s="271" t="s">
        <v>1</v>
      </c>
      <c r="F230" s="272" t="s">
        <v>189</v>
      </c>
      <c r="G230" s="270"/>
      <c r="H230" s="273">
        <v>86.331249999999983</v>
      </c>
      <c r="I230" s="274"/>
      <c r="J230" s="270"/>
      <c r="K230" s="270"/>
      <c r="L230" s="275"/>
      <c r="M230" s="276"/>
      <c r="N230" s="277"/>
      <c r="O230" s="277"/>
      <c r="P230" s="277"/>
      <c r="Q230" s="277"/>
      <c r="R230" s="277"/>
      <c r="S230" s="277"/>
      <c r="T230" s="278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9" t="s">
        <v>183</v>
      </c>
      <c r="AU230" s="279" t="s">
        <v>84</v>
      </c>
      <c r="AV230" s="15" t="s">
        <v>146</v>
      </c>
      <c r="AW230" s="15" t="s">
        <v>32</v>
      </c>
      <c r="AX230" s="15" t="s">
        <v>82</v>
      </c>
      <c r="AY230" s="279" t="s">
        <v>139</v>
      </c>
    </row>
    <row r="231" s="2" customFormat="1" ht="14.4" customHeight="1">
      <c r="A231" s="39"/>
      <c r="B231" s="40"/>
      <c r="C231" s="280" t="s">
        <v>260</v>
      </c>
      <c r="D231" s="280" t="s">
        <v>408</v>
      </c>
      <c r="E231" s="281" t="s">
        <v>1141</v>
      </c>
      <c r="F231" s="282" t="s">
        <v>1142</v>
      </c>
      <c r="G231" s="283" t="s">
        <v>263</v>
      </c>
      <c r="H231" s="284">
        <v>88.058000000000007</v>
      </c>
      <c r="I231" s="285"/>
      <c r="J231" s="286">
        <f>ROUND(I231*H231,1)</f>
        <v>0</v>
      </c>
      <c r="K231" s="287"/>
      <c r="L231" s="288"/>
      <c r="M231" s="289" t="s">
        <v>1</v>
      </c>
      <c r="N231" s="290" t="s">
        <v>39</v>
      </c>
      <c r="O231" s="92"/>
      <c r="P231" s="238">
        <f>O231*H231</f>
        <v>0</v>
      </c>
      <c r="Q231" s="238">
        <v>0.0044999999999999997</v>
      </c>
      <c r="R231" s="238">
        <f>Q231*H231</f>
        <v>0.39626099999999997</v>
      </c>
      <c r="S231" s="238">
        <v>0</v>
      </c>
      <c r="T231" s="23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0" t="s">
        <v>192</v>
      </c>
      <c r="AT231" s="240" t="s">
        <v>408</v>
      </c>
      <c r="AU231" s="240" t="s">
        <v>84</v>
      </c>
      <c r="AY231" s="18" t="s">
        <v>139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8" t="s">
        <v>82</v>
      </c>
      <c r="BK231" s="241">
        <f>ROUND(I231*H231,1)</f>
        <v>0</v>
      </c>
      <c r="BL231" s="18" t="s">
        <v>146</v>
      </c>
      <c r="BM231" s="240" t="s">
        <v>1143</v>
      </c>
    </row>
    <row r="232" s="14" customFormat="1">
      <c r="A232" s="14"/>
      <c r="B232" s="258"/>
      <c r="C232" s="259"/>
      <c r="D232" s="249" t="s">
        <v>183</v>
      </c>
      <c r="E232" s="259"/>
      <c r="F232" s="261" t="s">
        <v>1144</v>
      </c>
      <c r="G232" s="259"/>
      <c r="H232" s="262">
        <v>88.058000000000007</v>
      </c>
      <c r="I232" s="263"/>
      <c r="J232" s="259"/>
      <c r="K232" s="259"/>
      <c r="L232" s="264"/>
      <c r="M232" s="265"/>
      <c r="N232" s="266"/>
      <c r="O232" s="266"/>
      <c r="P232" s="266"/>
      <c r="Q232" s="266"/>
      <c r="R232" s="266"/>
      <c r="S232" s="266"/>
      <c r="T232" s="26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8" t="s">
        <v>183</v>
      </c>
      <c r="AU232" s="268" t="s">
        <v>84</v>
      </c>
      <c r="AV232" s="14" t="s">
        <v>84</v>
      </c>
      <c r="AW232" s="14" t="s">
        <v>4</v>
      </c>
      <c r="AX232" s="14" t="s">
        <v>82</v>
      </c>
      <c r="AY232" s="268" t="s">
        <v>139</v>
      </c>
    </row>
    <row r="233" s="2" customFormat="1" ht="24.15" customHeight="1">
      <c r="A233" s="39"/>
      <c r="B233" s="40"/>
      <c r="C233" s="228" t="s">
        <v>214</v>
      </c>
      <c r="D233" s="228" t="s">
        <v>142</v>
      </c>
      <c r="E233" s="229" t="s">
        <v>1145</v>
      </c>
      <c r="F233" s="230" t="s">
        <v>1146</v>
      </c>
      <c r="G233" s="231" t="s">
        <v>324</v>
      </c>
      <c r="H233" s="232">
        <v>68.924999999999997</v>
      </c>
      <c r="I233" s="233"/>
      <c r="J233" s="234">
        <f>ROUND(I233*H233,1)</f>
        <v>0</v>
      </c>
      <c r="K233" s="235"/>
      <c r="L233" s="45"/>
      <c r="M233" s="236" t="s">
        <v>1</v>
      </c>
      <c r="N233" s="237" t="s">
        <v>39</v>
      </c>
      <c r="O233" s="92"/>
      <c r="P233" s="238">
        <f>O233*H233</f>
        <v>0</v>
      </c>
      <c r="Q233" s="238">
        <v>0.0059661999999999996</v>
      </c>
      <c r="R233" s="238">
        <f>Q233*H233</f>
        <v>0.41122033499999994</v>
      </c>
      <c r="S233" s="238">
        <v>0</v>
      </c>
      <c r="T233" s="23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0" t="s">
        <v>146</v>
      </c>
      <c r="AT233" s="240" t="s">
        <v>142</v>
      </c>
      <c r="AU233" s="240" t="s">
        <v>84</v>
      </c>
      <c r="AY233" s="18" t="s">
        <v>139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8" t="s">
        <v>82</v>
      </c>
      <c r="BK233" s="241">
        <f>ROUND(I233*H233,1)</f>
        <v>0</v>
      </c>
      <c r="BL233" s="18" t="s">
        <v>146</v>
      </c>
      <c r="BM233" s="240" t="s">
        <v>1147</v>
      </c>
    </row>
    <row r="234" s="13" customFormat="1">
      <c r="A234" s="13"/>
      <c r="B234" s="247"/>
      <c r="C234" s="248"/>
      <c r="D234" s="249" t="s">
        <v>183</v>
      </c>
      <c r="E234" s="250" t="s">
        <v>1</v>
      </c>
      <c r="F234" s="251" t="s">
        <v>1048</v>
      </c>
      <c r="G234" s="248"/>
      <c r="H234" s="250" t="s">
        <v>1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7" t="s">
        <v>183</v>
      </c>
      <c r="AU234" s="257" t="s">
        <v>84</v>
      </c>
      <c r="AV234" s="13" t="s">
        <v>82</v>
      </c>
      <c r="AW234" s="13" t="s">
        <v>32</v>
      </c>
      <c r="AX234" s="13" t="s">
        <v>74</v>
      </c>
      <c r="AY234" s="257" t="s">
        <v>139</v>
      </c>
    </row>
    <row r="235" s="14" customFormat="1">
      <c r="A235" s="14"/>
      <c r="B235" s="258"/>
      <c r="C235" s="259"/>
      <c r="D235" s="249" t="s">
        <v>183</v>
      </c>
      <c r="E235" s="260" t="s">
        <v>1</v>
      </c>
      <c r="F235" s="261" t="s">
        <v>1148</v>
      </c>
      <c r="G235" s="259"/>
      <c r="H235" s="262">
        <v>5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8" t="s">
        <v>183</v>
      </c>
      <c r="AU235" s="268" t="s">
        <v>84</v>
      </c>
      <c r="AV235" s="14" t="s">
        <v>84</v>
      </c>
      <c r="AW235" s="14" t="s">
        <v>32</v>
      </c>
      <c r="AX235" s="14" t="s">
        <v>74</v>
      </c>
      <c r="AY235" s="268" t="s">
        <v>139</v>
      </c>
    </row>
    <row r="236" s="14" customFormat="1">
      <c r="A236" s="14"/>
      <c r="B236" s="258"/>
      <c r="C236" s="259"/>
      <c r="D236" s="249" t="s">
        <v>183</v>
      </c>
      <c r="E236" s="260" t="s">
        <v>1</v>
      </c>
      <c r="F236" s="261" t="s">
        <v>1149</v>
      </c>
      <c r="G236" s="259"/>
      <c r="H236" s="262">
        <v>8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8" t="s">
        <v>183</v>
      </c>
      <c r="AU236" s="268" t="s">
        <v>84</v>
      </c>
      <c r="AV236" s="14" t="s">
        <v>84</v>
      </c>
      <c r="AW236" s="14" t="s">
        <v>32</v>
      </c>
      <c r="AX236" s="14" t="s">
        <v>74</v>
      </c>
      <c r="AY236" s="268" t="s">
        <v>139</v>
      </c>
    </row>
    <row r="237" s="14" customFormat="1">
      <c r="A237" s="14"/>
      <c r="B237" s="258"/>
      <c r="C237" s="259"/>
      <c r="D237" s="249" t="s">
        <v>183</v>
      </c>
      <c r="E237" s="260" t="s">
        <v>1</v>
      </c>
      <c r="F237" s="261" t="s">
        <v>1150</v>
      </c>
      <c r="G237" s="259"/>
      <c r="H237" s="262">
        <v>9.625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8" t="s">
        <v>183</v>
      </c>
      <c r="AU237" s="268" t="s">
        <v>84</v>
      </c>
      <c r="AV237" s="14" t="s">
        <v>84</v>
      </c>
      <c r="AW237" s="14" t="s">
        <v>32</v>
      </c>
      <c r="AX237" s="14" t="s">
        <v>74</v>
      </c>
      <c r="AY237" s="268" t="s">
        <v>139</v>
      </c>
    </row>
    <row r="238" s="14" customFormat="1">
      <c r="A238" s="14"/>
      <c r="B238" s="258"/>
      <c r="C238" s="259"/>
      <c r="D238" s="249" t="s">
        <v>183</v>
      </c>
      <c r="E238" s="260" t="s">
        <v>1</v>
      </c>
      <c r="F238" s="261" t="s">
        <v>1151</v>
      </c>
      <c r="G238" s="259"/>
      <c r="H238" s="262">
        <v>5.7999999999999998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8" t="s">
        <v>183</v>
      </c>
      <c r="AU238" s="268" t="s">
        <v>84</v>
      </c>
      <c r="AV238" s="14" t="s">
        <v>84</v>
      </c>
      <c r="AW238" s="14" t="s">
        <v>32</v>
      </c>
      <c r="AX238" s="14" t="s">
        <v>74</v>
      </c>
      <c r="AY238" s="268" t="s">
        <v>139</v>
      </c>
    </row>
    <row r="239" s="16" customFormat="1">
      <c r="A239" s="16"/>
      <c r="B239" s="295"/>
      <c r="C239" s="296"/>
      <c r="D239" s="249" t="s">
        <v>183</v>
      </c>
      <c r="E239" s="297" t="s">
        <v>1</v>
      </c>
      <c r="F239" s="298" t="s">
        <v>1057</v>
      </c>
      <c r="G239" s="296"/>
      <c r="H239" s="299">
        <v>28.425000000000001</v>
      </c>
      <c r="I239" s="300"/>
      <c r="J239" s="296"/>
      <c r="K239" s="296"/>
      <c r="L239" s="301"/>
      <c r="M239" s="302"/>
      <c r="N239" s="303"/>
      <c r="O239" s="303"/>
      <c r="P239" s="303"/>
      <c r="Q239" s="303"/>
      <c r="R239" s="303"/>
      <c r="S239" s="303"/>
      <c r="T239" s="304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305" t="s">
        <v>183</v>
      </c>
      <c r="AU239" s="305" t="s">
        <v>84</v>
      </c>
      <c r="AV239" s="16" t="s">
        <v>178</v>
      </c>
      <c r="AW239" s="16" t="s">
        <v>32</v>
      </c>
      <c r="AX239" s="16" t="s">
        <v>74</v>
      </c>
      <c r="AY239" s="305" t="s">
        <v>139</v>
      </c>
    </row>
    <row r="240" s="13" customFormat="1">
      <c r="A240" s="13"/>
      <c r="B240" s="247"/>
      <c r="C240" s="248"/>
      <c r="D240" s="249" t="s">
        <v>183</v>
      </c>
      <c r="E240" s="250" t="s">
        <v>1</v>
      </c>
      <c r="F240" s="251" t="s">
        <v>1058</v>
      </c>
      <c r="G240" s="248"/>
      <c r="H240" s="250" t="s">
        <v>1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7" t="s">
        <v>183</v>
      </c>
      <c r="AU240" s="257" t="s">
        <v>84</v>
      </c>
      <c r="AV240" s="13" t="s">
        <v>82</v>
      </c>
      <c r="AW240" s="13" t="s">
        <v>32</v>
      </c>
      <c r="AX240" s="13" t="s">
        <v>74</v>
      </c>
      <c r="AY240" s="257" t="s">
        <v>139</v>
      </c>
    </row>
    <row r="241" s="14" customFormat="1">
      <c r="A241" s="14"/>
      <c r="B241" s="258"/>
      <c r="C241" s="259"/>
      <c r="D241" s="249" t="s">
        <v>183</v>
      </c>
      <c r="E241" s="260" t="s">
        <v>1</v>
      </c>
      <c r="F241" s="261" t="s">
        <v>1152</v>
      </c>
      <c r="G241" s="259"/>
      <c r="H241" s="262">
        <v>7.5999999999999996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8" t="s">
        <v>183</v>
      </c>
      <c r="AU241" s="268" t="s">
        <v>84</v>
      </c>
      <c r="AV241" s="14" t="s">
        <v>84</v>
      </c>
      <c r="AW241" s="14" t="s">
        <v>32</v>
      </c>
      <c r="AX241" s="14" t="s">
        <v>74</v>
      </c>
      <c r="AY241" s="268" t="s">
        <v>139</v>
      </c>
    </row>
    <row r="242" s="14" customFormat="1">
      <c r="A242" s="14"/>
      <c r="B242" s="258"/>
      <c r="C242" s="259"/>
      <c r="D242" s="249" t="s">
        <v>183</v>
      </c>
      <c r="E242" s="260" t="s">
        <v>1</v>
      </c>
      <c r="F242" s="261" t="s">
        <v>1153</v>
      </c>
      <c r="G242" s="259"/>
      <c r="H242" s="262">
        <v>9.5999999999999996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8" t="s">
        <v>183</v>
      </c>
      <c r="AU242" s="268" t="s">
        <v>84</v>
      </c>
      <c r="AV242" s="14" t="s">
        <v>84</v>
      </c>
      <c r="AW242" s="14" t="s">
        <v>32</v>
      </c>
      <c r="AX242" s="14" t="s">
        <v>74</v>
      </c>
      <c r="AY242" s="268" t="s">
        <v>139</v>
      </c>
    </row>
    <row r="243" s="14" customFormat="1">
      <c r="A243" s="14"/>
      <c r="B243" s="258"/>
      <c r="C243" s="259"/>
      <c r="D243" s="249" t="s">
        <v>183</v>
      </c>
      <c r="E243" s="260" t="s">
        <v>1</v>
      </c>
      <c r="F243" s="261" t="s">
        <v>1154</v>
      </c>
      <c r="G243" s="259"/>
      <c r="H243" s="262">
        <v>11.199999999999999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8" t="s">
        <v>183</v>
      </c>
      <c r="AU243" s="268" t="s">
        <v>84</v>
      </c>
      <c r="AV243" s="14" t="s">
        <v>84</v>
      </c>
      <c r="AW243" s="14" t="s">
        <v>32</v>
      </c>
      <c r="AX243" s="14" t="s">
        <v>74</v>
      </c>
      <c r="AY243" s="268" t="s">
        <v>139</v>
      </c>
    </row>
    <row r="244" s="14" customFormat="1">
      <c r="A244" s="14"/>
      <c r="B244" s="258"/>
      <c r="C244" s="259"/>
      <c r="D244" s="249" t="s">
        <v>183</v>
      </c>
      <c r="E244" s="260" t="s">
        <v>1</v>
      </c>
      <c r="F244" s="261" t="s">
        <v>1155</v>
      </c>
      <c r="G244" s="259"/>
      <c r="H244" s="262">
        <v>7.5999999999999996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8" t="s">
        <v>183</v>
      </c>
      <c r="AU244" s="268" t="s">
        <v>84</v>
      </c>
      <c r="AV244" s="14" t="s">
        <v>84</v>
      </c>
      <c r="AW244" s="14" t="s">
        <v>32</v>
      </c>
      <c r="AX244" s="14" t="s">
        <v>74</v>
      </c>
      <c r="AY244" s="268" t="s">
        <v>139</v>
      </c>
    </row>
    <row r="245" s="14" customFormat="1">
      <c r="A245" s="14"/>
      <c r="B245" s="258"/>
      <c r="C245" s="259"/>
      <c r="D245" s="249" t="s">
        <v>183</v>
      </c>
      <c r="E245" s="260" t="s">
        <v>1</v>
      </c>
      <c r="F245" s="261" t="s">
        <v>1156</v>
      </c>
      <c r="G245" s="259"/>
      <c r="H245" s="262">
        <v>4.5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8" t="s">
        <v>183</v>
      </c>
      <c r="AU245" s="268" t="s">
        <v>84</v>
      </c>
      <c r="AV245" s="14" t="s">
        <v>84</v>
      </c>
      <c r="AW245" s="14" t="s">
        <v>32</v>
      </c>
      <c r="AX245" s="14" t="s">
        <v>74</v>
      </c>
      <c r="AY245" s="268" t="s">
        <v>139</v>
      </c>
    </row>
    <row r="246" s="16" customFormat="1">
      <c r="A246" s="16"/>
      <c r="B246" s="295"/>
      <c r="C246" s="296"/>
      <c r="D246" s="249" t="s">
        <v>183</v>
      </c>
      <c r="E246" s="297" t="s">
        <v>1</v>
      </c>
      <c r="F246" s="298" t="s">
        <v>1057</v>
      </c>
      <c r="G246" s="296"/>
      <c r="H246" s="299">
        <v>40.5</v>
      </c>
      <c r="I246" s="300"/>
      <c r="J246" s="296"/>
      <c r="K246" s="296"/>
      <c r="L246" s="301"/>
      <c r="M246" s="302"/>
      <c r="N246" s="303"/>
      <c r="O246" s="303"/>
      <c r="P246" s="303"/>
      <c r="Q246" s="303"/>
      <c r="R246" s="303"/>
      <c r="S246" s="303"/>
      <c r="T246" s="304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305" t="s">
        <v>183</v>
      </c>
      <c r="AU246" s="305" t="s">
        <v>84</v>
      </c>
      <c r="AV246" s="16" t="s">
        <v>178</v>
      </c>
      <c r="AW246" s="16" t="s">
        <v>32</v>
      </c>
      <c r="AX246" s="16" t="s">
        <v>74</v>
      </c>
      <c r="AY246" s="305" t="s">
        <v>139</v>
      </c>
    </row>
    <row r="247" s="15" customFormat="1">
      <c r="A247" s="15"/>
      <c r="B247" s="269"/>
      <c r="C247" s="270"/>
      <c r="D247" s="249" t="s">
        <v>183</v>
      </c>
      <c r="E247" s="271" t="s">
        <v>1</v>
      </c>
      <c r="F247" s="272" t="s">
        <v>189</v>
      </c>
      <c r="G247" s="270"/>
      <c r="H247" s="273">
        <v>68.924999999999997</v>
      </c>
      <c r="I247" s="274"/>
      <c r="J247" s="270"/>
      <c r="K247" s="270"/>
      <c r="L247" s="275"/>
      <c r="M247" s="276"/>
      <c r="N247" s="277"/>
      <c r="O247" s="277"/>
      <c r="P247" s="277"/>
      <c r="Q247" s="277"/>
      <c r="R247" s="277"/>
      <c r="S247" s="277"/>
      <c r="T247" s="27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9" t="s">
        <v>183</v>
      </c>
      <c r="AU247" s="279" t="s">
        <v>84</v>
      </c>
      <c r="AV247" s="15" t="s">
        <v>146</v>
      </c>
      <c r="AW247" s="15" t="s">
        <v>32</v>
      </c>
      <c r="AX247" s="15" t="s">
        <v>82</v>
      </c>
      <c r="AY247" s="279" t="s">
        <v>139</v>
      </c>
    </row>
    <row r="248" s="2" customFormat="1" ht="24.15" customHeight="1">
      <c r="A248" s="39"/>
      <c r="B248" s="40"/>
      <c r="C248" s="228" t="s">
        <v>9</v>
      </c>
      <c r="D248" s="228" t="s">
        <v>142</v>
      </c>
      <c r="E248" s="229" t="s">
        <v>1157</v>
      </c>
      <c r="F248" s="230" t="s">
        <v>1158</v>
      </c>
      <c r="G248" s="231" t="s">
        <v>263</v>
      </c>
      <c r="H248" s="232">
        <v>17.193000000000001</v>
      </c>
      <c r="I248" s="233"/>
      <c r="J248" s="234">
        <f>ROUND(I248*H248,1)</f>
        <v>0</v>
      </c>
      <c r="K248" s="235"/>
      <c r="L248" s="45"/>
      <c r="M248" s="236" t="s">
        <v>1</v>
      </c>
      <c r="N248" s="237" t="s">
        <v>39</v>
      </c>
      <c r="O248" s="92"/>
      <c r="P248" s="238">
        <f>O248*H248</f>
        <v>0</v>
      </c>
      <c r="Q248" s="238">
        <v>0.0026900000000000001</v>
      </c>
      <c r="R248" s="238">
        <f>Q248*H248</f>
        <v>0.046249170000000006</v>
      </c>
      <c r="S248" s="238">
        <v>0</v>
      </c>
      <c r="T248" s="23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0" t="s">
        <v>146</v>
      </c>
      <c r="AT248" s="240" t="s">
        <v>142</v>
      </c>
      <c r="AU248" s="240" t="s">
        <v>84</v>
      </c>
      <c r="AY248" s="18" t="s">
        <v>139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8" t="s">
        <v>82</v>
      </c>
      <c r="BK248" s="241">
        <f>ROUND(I248*H248,1)</f>
        <v>0</v>
      </c>
      <c r="BL248" s="18" t="s">
        <v>146</v>
      </c>
      <c r="BM248" s="240" t="s">
        <v>1159</v>
      </c>
    </row>
    <row r="249" s="13" customFormat="1">
      <c r="A249" s="13"/>
      <c r="B249" s="247"/>
      <c r="C249" s="248"/>
      <c r="D249" s="249" t="s">
        <v>183</v>
      </c>
      <c r="E249" s="250" t="s">
        <v>1</v>
      </c>
      <c r="F249" s="251" t="s">
        <v>1160</v>
      </c>
      <c r="G249" s="248"/>
      <c r="H249" s="250" t="s">
        <v>1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7" t="s">
        <v>183</v>
      </c>
      <c r="AU249" s="257" t="s">
        <v>84</v>
      </c>
      <c r="AV249" s="13" t="s">
        <v>82</v>
      </c>
      <c r="AW249" s="13" t="s">
        <v>32</v>
      </c>
      <c r="AX249" s="13" t="s">
        <v>74</v>
      </c>
      <c r="AY249" s="257" t="s">
        <v>139</v>
      </c>
    </row>
    <row r="250" s="14" customFormat="1">
      <c r="A250" s="14"/>
      <c r="B250" s="258"/>
      <c r="C250" s="259"/>
      <c r="D250" s="249" t="s">
        <v>183</v>
      </c>
      <c r="E250" s="260" t="s">
        <v>1</v>
      </c>
      <c r="F250" s="261" t="s">
        <v>1161</v>
      </c>
      <c r="G250" s="259"/>
      <c r="H250" s="262">
        <v>17.192499999999999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8" t="s">
        <v>183</v>
      </c>
      <c r="AU250" s="268" t="s">
        <v>84</v>
      </c>
      <c r="AV250" s="14" t="s">
        <v>84</v>
      </c>
      <c r="AW250" s="14" t="s">
        <v>32</v>
      </c>
      <c r="AX250" s="14" t="s">
        <v>74</v>
      </c>
      <c r="AY250" s="268" t="s">
        <v>139</v>
      </c>
    </row>
    <row r="251" s="15" customFormat="1">
      <c r="A251" s="15"/>
      <c r="B251" s="269"/>
      <c r="C251" s="270"/>
      <c r="D251" s="249" t="s">
        <v>183</v>
      </c>
      <c r="E251" s="271" t="s">
        <v>1</v>
      </c>
      <c r="F251" s="272" t="s">
        <v>189</v>
      </c>
      <c r="G251" s="270"/>
      <c r="H251" s="273">
        <v>17.192499999999999</v>
      </c>
      <c r="I251" s="274"/>
      <c r="J251" s="270"/>
      <c r="K251" s="270"/>
      <c r="L251" s="275"/>
      <c r="M251" s="276"/>
      <c r="N251" s="277"/>
      <c r="O251" s="277"/>
      <c r="P251" s="277"/>
      <c r="Q251" s="277"/>
      <c r="R251" s="277"/>
      <c r="S251" s="277"/>
      <c r="T251" s="278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9" t="s">
        <v>183</v>
      </c>
      <c r="AU251" s="279" t="s">
        <v>84</v>
      </c>
      <c r="AV251" s="15" t="s">
        <v>146</v>
      </c>
      <c r="AW251" s="15" t="s">
        <v>32</v>
      </c>
      <c r="AX251" s="15" t="s">
        <v>82</v>
      </c>
      <c r="AY251" s="279" t="s">
        <v>139</v>
      </c>
    </row>
    <row r="252" s="2" customFormat="1" ht="24.15" customHeight="1">
      <c r="A252" s="39"/>
      <c r="B252" s="40"/>
      <c r="C252" s="228" t="s">
        <v>217</v>
      </c>
      <c r="D252" s="228" t="s">
        <v>142</v>
      </c>
      <c r="E252" s="229" t="s">
        <v>1162</v>
      </c>
      <c r="F252" s="230" t="s">
        <v>1163</v>
      </c>
      <c r="G252" s="231" t="s">
        <v>263</v>
      </c>
      <c r="H252" s="232">
        <v>44.960000000000001</v>
      </c>
      <c r="I252" s="233"/>
      <c r="J252" s="234">
        <f>ROUND(I252*H252,1)</f>
        <v>0</v>
      </c>
      <c r="K252" s="235"/>
      <c r="L252" s="45"/>
      <c r="M252" s="236" t="s">
        <v>1</v>
      </c>
      <c r="N252" s="237" t="s">
        <v>39</v>
      </c>
      <c r="O252" s="92"/>
      <c r="P252" s="238">
        <f>O252*H252</f>
        <v>0</v>
      </c>
      <c r="Q252" s="238">
        <v>0.0037699999999999999</v>
      </c>
      <c r="R252" s="238">
        <f>Q252*H252</f>
        <v>0.16949919999999999</v>
      </c>
      <c r="S252" s="238">
        <v>0</v>
      </c>
      <c r="T252" s="23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0" t="s">
        <v>146</v>
      </c>
      <c r="AT252" s="240" t="s">
        <v>142</v>
      </c>
      <c r="AU252" s="240" t="s">
        <v>84</v>
      </c>
      <c r="AY252" s="18" t="s">
        <v>139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82</v>
      </c>
      <c r="BK252" s="241">
        <f>ROUND(I252*H252,1)</f>
        <v>0</v>
      </c>
      <c r="BL252" s="18" t="s">
        <v>146</v>
      </c>
      <c r="BM252" s="240" t="s">
        <v>1164</v>
      </c>
    </row>
    <row r="253" s="13" customFormat="1">
      <c r="A253" s="13"/>
      <c r="B253" s="247"/>
      <c r="C253" s="248"/>
      <c r="D253" s="249" t="s">
        <v>183</v>
      </c>
      <c r="E253" s="250" t="s">
        <v>1</v>
      </c>
      <c r="F253" s="251" t="s">
        <v>1165</v>
      </c>
      <c r="G253" s="248"/>
      <c r="H253" s="250" t="s">
        <v>1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7" t="s">
        <v>183</v>
      </c>
      <c r="AU253" s="257" t="s">
        <v>84</v>
      </c>
      <c r="AV253" s="13" t="s">
        <v>82</v>
      </c>
      <c r="AW253" s="13" t="s">
        <v>32</v>
      </c>
      <c r="AX253" s="13" t="s">
        <v>74</v>
      </c>
      <c r="AY253" s="257" t="s">
        <v>139</v>
      </c>
    </row>
    <row r="254" s="14" customFormat="1">
      <c r="A254" s="14"/>
      <c r="B254" s="258"/>
      <c r="C254" s="259"/>
      <c r="D254" s="249" t="s">
        <v>183</v>
      </c>
      <c r="E254" s="260" t="s">
        <v>1</v>
      </c>
      <c r="F254" s="261" t="s">
        <v>1166</v>
      </c>
      <c r="G254" s="259"/>
      <c r="H254" s="262">
        <v>44.960000000000001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8" t="s">
        <v>183</v>
      </c>
      <c r="AU254" s="268" t="s">
        <v>84</v>
      </c>
      <c r="AV254" s="14" t="s">
        <v>84</v>
      </c>
      <c r="AW254" s="14" t="s">
        <v>32</v>
      </c>
      <c r="AX254" s="14" t="s">
        <v>74</v>
      </c>
      <c r="AY254" s="268" t="s">
        <v>139</v>
      </c>
    </row>
    <row r="255" s="15" customFormat="1">
      <c r="A255" s="15"/>
      <c r="B255" s="269"/>
      <c r="C255" s="270"/>
      <c r="D255" s="249" t="s">
        <v>183</v>
      </c>
      <c r="E255" s="271" t="s">
        <v>1</v>
      </c>
      <c r="F255" s="272" t="s">
        <v>189</v>
      </c>
      <c r="G255" s="270"/>
      <c r="H255" s="273">
        <v>44.960000000000001</v>
      </c>
      <c r="I255" s="274"/>
      <c r="J255" s="270"/>
      <c r="K255" s="270"/>
      <c r="L255" s="275"/>
      <c r="M255" s="276"/>
      <c r="N255" s="277"/>
      <c r="O255" s="277"/>
      <c r="P255" s="277"/>
      <c r="Q255" s="277"/>
      <c r="R255" s="277"/>
      <c r="S255" s="277"/>
      <c r="T255" s="278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9" t="s">
        <v>183</v>
      </c>
      <c r="AU255" s="279" t="s">
        <v>84</v>
      </c>
      <c r="AV255" s="15" t="s">
        <v>146</v>
      </c>
      <c r="AW255" s="15" t="s">
        <v>32</v>
      </c>
      <c r="AX255" s="15" t="s">
        <v>82</v>
      </c>
      <c r="AY255" s="279" t="s">
        <v>139</v>
      </c>
    </row>
    <row r="256" s="2" customFormat="1" ht="14.4" customHeight="1">
      <c r="A256" s="39"/>
      <c r="B256" s="40"/>
      <c r="C256" s="280" t="s">
        <v>277</v>
      </c>
      <c r="D256" s="280" t="s">
        <v>408</v>
      </c>
      <c r="E256" s="281" t="s">
        <v>1167</v>
      </c>
      <c r="F256" s="282" t="s">
        <v>1168</v>
      </c>
      <c r="G256" s="283" t="s">
        <v>263</v>
      </c>
      <c r="H256" s="284">
        <v>77.691000000000002</v>
      </c>
      <c r="I256" s="285"/>
      <c r="J256" s="286">
        <f>ROUND(I256*H256,1)</f>
        <v>0</v>
      </c>
      <c r="K256" s="287"/>
      <c r="L256" s="288"/>
      <c r="M256" s="289" t="s">
        <v>1</v>
      </c>
      <c r="N256" s="290" t="s">
        <v>39</v>
      </c>
      <c r="O256" s="92"/>
      <c r="P256" s="238">
        <f>O256*H256</f>
        <v>0</v>
      </c>
      <c r="Q256" s="238">
        <v>0.034000000000000002</v>
      </c>
      <c r="R256" s="238">
        <f>Q256*H256</f>
        <v>2.6414940000000002</v>
      </c>
      <c r="S256" s="238">
        <v>0</v>
      </c>
      <c r="T256" s="23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0" t="s">
        <v>192</v>
      </c>
      <c r="AT256" s="240" t="s">
        <v>408</v>
      </c>
      <c r="AU256" s="240" t="s">
        <v>84</v>
      </c>
      <c r="AY256" s="18" t="s">
        <v>139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82</v>
      </c>
      <c r="BK256" s="241">
        <f>ROUND(I256*H256,1)</f>
        <v>0</v>
      </c>
      <c r="BL256" s="18" t="s">
        <v>146</v>
      </c>
      <c r="BM256" s="240" t="s">
        <v>1169</v>
      </c>
    </row>
    <row r="257" s="13" customFormat="1">
      <c r="A257" s="13"/>
      <c r="B257" s="247"/>
      <c r="C257" s="248"/>
      <c r="D257" s="249" t="s">
        <v>183</v>
      </c>
      <c r="E257" s="250" t="s">
        <v>1</v>
      </c>
      <c r="F257" s="251" t="s">
        <v>1160</v>
      </c>
      <c r="G257" s="248"/>
      <c r="H257" s="250" t="s">
        <v>1</v>
      </c>
      <c r="I257" s="252"/>
      <c r="J257" s="248"/>
      <c r="K257" s="248"/>
      <c r="L257" s="253"/>
      <c r="M257" s="254"/>
      <c r="N257" s="255"/>
      <c r="O257" s="255"/>
      <c r="P257" s="255"/>
      <c r="Q257" s="255"/>
      <c r="R257" s="255"/>
      <c r="S257" s="255"/>
      <c r="T257" s="25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7" t="s">
        <v>183</v>
      </c>
      <c r="AU257" s="257" t="s">
        <v>84</v>
      </c>
      <c r="AV257" s="13" t="s">
        <v>82</v>
      </c>
      <c r="AW257" s="13" t="s">
        <v>32</v>
      </c>
      <c r="AX257" s="13" t="s">
        <v>74</v>
      </c>
      <c r="AY257" s="257" t="s">
        <v>139</v>
      </c>
    </row>
    <row r="258" s="14" customFormat="1">
      <c r="A258" s="14"/>
      <c r="B258" s="258"/>
      <c r="C258" s="259"/>
      <c r="D258" s="249" t="s">
        <v>183</v>
      </c>
      <c r="E258" s="260" t="s">
        <v>1</v>
      </c>
      <c r="F258" s="261" t="s">
        <v>1161</v>
      </c>
      <c r="G258" s="259"/>
      <c r="H258" s="262">
        <v>17.192499999999999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8" t="s">
        <v>183</v>
      </c>
      <c r="AU258" s="268" t="s">
        <v>84</v>
      </c>
      <c r="AV258" s="14" t="s">
        <v>84</v>
      </c>
      <c r="AW258" s="14" t="s">
        <v>32</v>
      </c>
      <c r="AX258" s="14" t="s">
        <v>74</v>
      </c>
      <c r="AY258" s="268" t="s">
        <v>139</v>
      </c>
    </row>
    <row r="259" s="13" customFormat="1">
      <c r="A259" s="13"/>
      <c r="B259" s="247"/>
      <c r="C259" s="248"/>
      <c r="D259" s="249" t="s">
        <v>183</v>
      </c>
      <c r="E259" s="250" t="s">
        <v>1</v>
      </c>
      <c r="F259" s="251" t="s">
        <v>1165</v>
      </c>
      <c r="G259" s="248"/>
      <c r="H259" s="250" t="s">
        <v>1</v>
      </c>
      <c r="I259" s="252"/>
      <c r="J259" s="248"/>
      <c r="K259" s="248"/>
      <c r="L259" s="253"/>
      <c r="M259" s="254"/>
      <c r="N259" s="255"/>
      <c r="O259" s="255"/>
      <c r="P259" s="255"/>
      <c r="Q259" s="255"/>
      <c r="R259" s="255"/>
      <c r="S259" s="255"/>
      <c r="T259" s="25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7" t="s">
        <v>183</v>
      </c>
      <c r="AU259" s="257" t="s">
        <v>84</v>
      </c>
      <c r="AV259" s="13" t="s">
        <v>82</v>
      </c>
      <c r="AW259" s="13" t="s">
        <v>32</v>
      </c>
      <c r="AX259" s="13" t="s">
        <v>74</v>
      </c>
      <c r="AY259" s="257" t="s">
        <v>139</v>
      </c>
    </row>
    <row r="260" s="14" customFormat="1">
      <c r="A260" s="14"/>
      <c r="B260" s="258"/>
      <c r="C260" s="259"/>
      <c r="D260" s="249" t="s">
        <v>183</v>
      </c>
      <c r="E260" s="260" t="s">
        <v>1</v>
      </c>
      <c r="F260" s="261" t="s">
        <v>1166</v>
      </c>
      <c r="G260" s="259"/>
      <c r="H260" s="262">
        <v>44.960000000000001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8" t="s">
        <v>183</v>
      </c>
      <c r="AU260" s="268" t="s">
        <v>84</v>
      </c>
      <c r="AV260" s="14" t="s">
        <v>84</v>
      </c>
      <c r="AW260" s="14" t="s">
        <v>32</v>
      </c>
      <c r="AX260" s="14" t="s">
        <v>74</v>
      </c>
      <c r="AY260" s="268" t="s">
        <v>139</v>
      </c>
    </row>
    <row r="261" s="15" customFormat="1">
      <c r="A261" s="15"/>
      <c r="B261" s="269"/>
      <c r="C261" s="270"/>
      <c r="D261" s="249" t="s">
        <v>183</v>
      </c>
      <c r="E261" s="271" t="s">
        <v>1</v>
      </c>
      <c r="F261" s="272" t="s">
        <v>189</v>
      </c>
      <c r="G261" s="270"/>
      <c r="H261" s="273">
        <v>62.152500000000003</v>
      </c>
      <c r="I261" s="274"/>
      <c r="J261" s="270"/>
      <c r="K261" s="270"/>
      <c r="L261" s="275"/>
      <c r="M261" s="276"/>
      <c r="N261" s="277"/>
      <c r="O261" s="277"/>
      <c r="P261" s="277"/>
      <c r="Q261" s="277"/>
      <c r="R261" s="277"/>
      <c r="S261" s="277"/>
      <c r="T261" s="278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9" t="s">
        <v>183</v>
      </c>
      <c r="AU261" s="279" t="s">
        <v>84</v>
      </c>
      <c r="AV261" s="15" t="s">
        <v>146</v>
      </c>
      <c r="AW261" s="15" t="s">
        <v>32</v>
      </c>
      <c r="AX261" s="15" t="s">
        <v>82</v>
      </c>
      <c r="AY261" s="279" t="s">
        <v>139</v>
      </c>
    </row>
    <row r="262" s="14" customFormat="1">
      <c r="A262" s="14"/>
      <c r="B262" s="258"/>
      <c r="C262" s="259"/>
      <c r="D262" s="249" t="s">
        <v>183</v>
      </c>
      <c r="E262" s="259"/>
      <c r="F262" s="261" t="s">
        <v>1170</v>
      </c>
      <c r="G262" s="259"/>
      <c r="H262" s="262">
        <v>77.691000000000002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8" t="s">
        <v>183</v>
      </c>
      <c r="AU262" s="268" t="s">
        <v>84</v>
      </c>
      <c r="AV262" s="14" t="s">
        <v>84</v>
      </c>
      <c r="AW262" s="14" t="s">
        <v>4</v>
      </c>
      <c r="AX262" s="14" t="s">
        <v>82</v>
      </c>
      <c r="AY262" s="268" t="s">
        <v>139</v>
      </c>
    </row>
    <row r="263" s="2" customFormat="1" ht="24.15" customHeight="1">
      <c r="A263" s="39"/>
      <c r="B263" s="40"/>
      <c r="C263" s="228" t="s">
        <v>221</v>
      </c>
      <c r="D263" s="228" t="s">
        <v>142</v>
      </c>
      <c r="E263" s="229" t="s">
        <v>1171</v>
      </c>
      <c r="F263" s="230" t="s">
        <v>1172</v>
      </c>
      <c r="G263" s="231" t="s">
        <v>263</v>
      </c>
      <c r="H263" s="232">
        <v>210.43600000000001</v>
      </c>
      <c r="I263" s="233"/>
      <c r="J263" s="234">
        <f>ROUND(I263*H263,1)</f>
        <v>0</v>
      </c>
      <c r="K263" s="235"/>
      <c r="L263" s="45"/>
      <c r="M263" s="236" t="s">
        <v>1</v>
      </c>
      <c r="N263" s="237" t="s">
        <v>39</v>
      </c>
      <c r="O263" s="92"/>
      <c r="P263" s="238">
        <f>O263*H263</f>
        <v>0</v>
      </c>
      <c r="Q263" s="238">
        <v>0.00348</v>
      </c>
      <c r="R263" s="238">
        <f>Q263*H263</f>
        <v>0.73231728000000007</v>
      </c>
      <c r="S263" s="238">
        <v>0</v>
      </c>
      <c r="T263" s="23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0" t="s">
        <v>146</v>
      </c>
      <c r="AT263" s="240" t="s">
        <v>142</v>
      </c>
      <c r="AU263" s="240" t="s">
        <v>84</v>
      </c>
      <c r="AY263" s="18" t="s">
        <v>139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8" t="s">
        <v>82</v>
      </c>
      <c r="BK263" s="241">
        <f>ROUND(I263*H263,1)</f>
        <v>0</v>
      </c>
      <c r="BL263" s="18" t="s">
        <v>146</v>
      </c>
      <c r="BM263" s="240" t="s">
        <v>1173</v>
      </c>
    </row>
    <row r="264" s="13" customFormat="1">
      <c r="A264" s="13"/>
      <c r="B264" s="247"/>
      <c r="C264" s="248"/>
      <c r="D264" s="249" t="s">
        <v>183</v>
      </c>
      <c r="E264" s="250" t="s">
        <v>1</v>
      </c>
      <c r="F264" s="251" t="s">
        <v>1110</v>
      </c>
      <c r="G264" s="248"/>
      <c r="H264" s="250" t="s">
        <v>1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7" t="s">
        <v>183</v>
      </c>
      <c r="AU264" s="257" t="s">
        <v>84</v>
      </c>
      <c r="AV264" s="13" t="s">
        <v>82</v>
      </c>
      <c r="AW264" s="13" t="s">
        <v>32</v>
      </c>
      <c r="AX264" s="13" t="s">
        <v>74</v>
      </c>
      <c r="AY264" s="257" t="s">
        <v>139</v>
      </c>
    </row>
    <row r="265" s="13" customFormat="1">
      <c r="A265" s="13"/>
      <c r="B265" s="247"/>
      <c r="C265" s="248"/>
      <c r="D265" s="249" t="s">
        <v>183</v>
      </c>
      <c r="E265" s="250" t="s">
        <v>1</v>
      </c>
      <c r="F265" s="251" t="s">
        <v>1111</v>
      </c>
      <c r="G265" s="248"/>
      <c r="H265" s="250" t="s">
        <v>1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7" t="s">
        <v>183</v>
      </c>
      <c r="AU265" s="257" t="s">
        <v>84</v>
      </c>
      <c r="AV265" s="13" t="s">
        <v>82</v>
      </c>
      <c r="AW265" s="13" t="s">
        <v>32</v>
      </c>
      <c r="AX265" s="13" t="s">
        <v>74</v>
      </c>
      <c r="AY265" s="257" t="s">
        <v>139</v>
      </c>
    </row>
    <row r="266" s="14" customFormat="1">
      <c r="A266" s="14"/>
      <c r="B266" s="258"/>
      <c r="C266" s="259"/>
      <c r="D266" s="249" t="s">
        <v>183</v>
      </c>
      <c r="E266" s="260" t="s">
        <v>1</v>
      </c>
      <c r="F266" s="261" t="s">
        <v>1112</v>
      </c>
      <c r="G266" s="259"/>
      <c r="H266" s="262">
        <v>118.52499999999999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8" t="s">
        <v>183</v>
      </c>
      <c r="AU266" s="268" t="s">
        <v>84</v>
      </c>
      <c r="AV266" s="14" t="s">
        <v>84</v>
      </c>
      <c r="AW266" s="14" t="s">
        <v>32</v>
      </c>
      <c r="AX266" s="14" t="s">
        <v>74</v>
      </c>
      <c r="AY266" s="268" t="s">
        <v>139</v>
      </c>
    </row>
    <row r="267" s="16" customFormat="1">
      <c r="A267" s="16"/>
      <c r="B267" s="295"/>
      <c r="C267" s="296"/>
      <c r="D267" s="249" t="s">
        <v>183</v>
      </c>
      <c r="E267" s="297" t="s">
        <v>1</v>
      </c>
      <c r="F267" s="298" t="s">
        <v>1057</v>
      </c>
      <c r="G267" s="296"/>
      <c r="H267" s="299">
        <v>118.52499999999999</v>
      </c>
      <c r="I267" s="300"/>
      <c r="J267" s="296"/>
      <c r="K267" s="296"/>
      <c r="L267" s="301"/>
      <c r="M267" s="302"/>
      <c r="N267" s="303"/>
      <c r="O267" s="303"/>
      <c r="P267" s="303"/>
      <c r="Q267" s="303"/>
      <c r="R267" s="303"/>
      <c r="S267" s="303"/>
      <c r="T267" s="304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305" t="s">
        <v>183</v>
      </c>
      <c r="AU267" s="305" t="s">
        <v>84</v>
      </c>
      <c r="AV267" s="16" t="s">
        <v>178</v>
      </c>
      <c r="AW267" s="16" t="s">
        <v>32</v>
      </c>
      <c r="AX267" s="16" t="s">
        <v>74</v>
      </c>
      <c r="AY267" s="305" t="s">
        <v>139</v>
      </c>
    </row>
    <row r="268" s="13" customFormat="1">
      <c r="A268" s="13"/>
      <c r="B268" s="247"/>
      <c r="C268" s="248"/>
      <c r="D268" s="249" t="s">
        <v>183</v>
      </c>
      <c r="E268" s="250" t="s">
        <v>1</v>
      </c>
      <c r="F268" s="251" t="s">
        <v>1120</v>
      </c>
      <c r="G268" s="248"/>
      <c r="H268" s="250" t="s">
        <v>1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7" t="s">
        <v>183</v>
      </c>
      <c r="AU268" s="257" t="s">
        <v>84</v>
      </c>
      <c r="AV268" s="13" t="s">
        <v>82</v>
      </c>
      <c r="AW268" s="13" t="s">
        <v>32</v>
      </c>
      <c r="AX268" s="13" t="s">
        <v>74</v>
      </c>
      <c r="AY268" s="257" t="s">
        <v>139</v>
      </c>
    </row>
    <row r="269" s="14" customFormat="1">
      <c r="A269" s="14"/>
      <c r="B269" s="258"/>
      <c r="C269" s="259"/>
      <c r="D269" s="249" t="s">
        <v>183</v>
      </c>
      <c r="E269" s="260" t="s">
        <v>1</v>
      </c>
      <c r="F269" s="261" t="s">
        <v>1121</v>
      </c>
      <c r="G269" s="259"/>
      <c r="H269" s="262">
        <v>2.2799999999999998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8" t="s">
        <v>183</v>
      </c>
      <c r="AU269" s="268" t="s">
        <v>84</v>
      </c>
      <c r="AV269" s="14" t="s">
        <v>84</v>
      </c>
      <c r="AW269" s="14" t="s">
        <v>32</v>
      </c>
      <c r="AX269" s="14" t="s">
        <v>74</v>
      </c>
      <c r="AY269" s="268" t="s">
        <v>139</v>
      </c>
    </row>
    <row r="270" s="14" customFormat="1">
      <c r="A270" s="14"/>
      <c r="B270" s="258"/>
      <c r="C270" s="259"/>
      <c r="D270" s="249" t="s">
        <v>183</v>
      </c>
      <c r="E270" s="260" t="s">
        <v>1</v>
      </c>
      <c r="F270" s="261" t="s">
        <v>1122</v>
      </c>
      <c r="G270" s="259"/>
      <c r="H270" s="262">
        <v>3.2999999999999998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8" t="s">
        <v>183</v>
      </c>
      <c r="AU270" s="268" t="s">
        <v>84</v>
      </c>
      <c r="AV270" s="14" t="s">
        <v>84</v>
      </c>
      <c r="AW270" s="14" t="s">
        <v>32</v>
      </c>
      <c r="AX270" s="14" t="s">
        <v>74</v>
      </c>
      <c r="AY270" s="268" t="s">
        <v>139</v>
      </c>
    </row>
    <row r="271" s="16" customFormat="1">
      <c r="A271" s="16"/>
      <c r="B271" s="295"/>
      <c r="C271" s="296"/>
      <c r="D271" s="249" t="s">
        <v>183</v>
      </c>
      <c r="E271" s="297" t="s">
        <v>1</v>
      </c>
      <c r="F271" s="298" t="s">
        <v>1057</v>
      </c>
      <c r="G271" s="296"/>
      <c r="H271" s="299">
        <v>5.5800000000000001</v>
      </c>
      <c r="I271" s="300"/>
      <c r="J271" s="296"/>
      <c r="K271" s="296"/>
      <c r="L271" s="301"/>
      <c r="M271" s="302"/>
      <c r="N271" s="303"/>
      <c r="O271" s="303"/>
      <c r="P271" s="303"/>
      <c r="Q271" s="303"/>
      <c r="R271" s="303"/>
      <c r="S271" s="303"/>
      <c r="T271" s="304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305" t="s">
        <v>183</v>
      </c>
      <c r="AU271" s="305" t="s">
        <v>84</v>
      </c>
      <c r="AV271" s="16" t="s">
        <v>178</v>
      </c>
      <c r="AW271" s="16" t="s">
        <v>32</v>
      </c>
      <c r="AX271" s="16" t="s">
        <v>74</v>
      </c>
      <c r="AY271" s="305" t="s">
        <v>139</v>
      </c>
    </row>
    <row r="272" s="13" customFormat="1">
      <c r="A272" s="13"/>
      <c r="B272" s="247"/>
      <c r="C272" s="248"/>
      <c r="D272" s="249" t="s">
        <v>183</v>
      </c>
      <c r="E272" s="250" t="s">
        <v>1</v>
      </c>
      <c r="F272" s="251" t="s">
        <v>1130</v>
      </c>
      <c r="G272" s="248"/>
      <c r="H272" s="250" t="s">
        <v>1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7" t="s">
        <v>183</v>
      </c>
      <c r="AU272" s="257" t="s">
        <v>84</v>
      </c>
      <c r="AV272" s="13" t="s">
        <v>82</v>
      </c>
      <c r="AW272" s="13" t="s">
        <v>32</v>
      </c>
      <c r="AX272" s="13" t="s">
        <v>74</v>
      </c>
      <c r="AY272" s="257" t="s">
        <v>139</v>
      </c>
    </row>
    <row r="273" s="13" customFormat="1">
      <c r="A273" s="13"/>
      <c r="B273" s="247"/>
      <c r="C273" s="248"/>
      <c r="D273" s="249" t="s">
        <v>183</v>
      </c>
      <c r="E273" s="250" t="s">
        <v>1</v>
      </c>
      <c r="F273" s="251" t="s">
        <v>1131</v>
      </c>
      <c r="G273" s="248"/>
      <c r="H273" s="250" t="s">
        <v>1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7" t="s">
        <v>183</v>
      </c>
      <c r="AU273" s="257" t="s">
        <v>84</v>
      </c>
      <c r="AV273" s="13" t="s">
        <v>82</v>
      </c>
      <c r="AW273" s="13" t="s">
        <v>32</v>
      </c>
      <c r="AX273" s="13" t="s">
        <v>74</v>
      </c>
      <c r="AY273" s="257" t="s">
        <v>139</v>
      </c>
    </row>
    <row r="274" s="14" customFormat="1">
      <c r="A274" s="14"/>
      <c r="B274" s="258"/>
      <c r="C274" s="259"/>
      <c r="D274" s="249" t="s">
        <v>183</v>
      </c>
      <c r="E274" s="260" t="s">
        <v>1</v>
      </c>
      <c r="F274" s="261" t="s">
        <v>1132</v>
      </c>
      <c r="G274" s="259"/>
      <c r="H274" s="262">
        <v>26.024999999999999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8" t="s">
        <v>183</v>
      </c>
      <c r="AU274" s="268" t="s">
        <v>84</v>
      </c>
      <c r="AV274" s="14" t="s">
        <v>84</v>
      </c>
      <c r="AW274" s="14" t="s">
        <v>32</v>
      </c>
      <c r="AX274" s="14" t="s">
        <v>74</v>
      </c>
      <c r="AY274" s="268" t="s">
        <v>139</v>
      </c>
    </row>
    <row r="275" s="14" customFormat="1">
      <c r="A275" s="14"/>
      <c r="B275" s="258"/>
      <c r="C275" s="259"/>
      <c r="D275" s="249" t="s">
        <v>183</v>
      </c>
      <c r="E275" s="260" t="s">
        <v>1</v>
      </c>
      <c r="F275" s="261" t="s">
        <v>1133</v>
      </c>
      <c r="G275" s="259"/>
      <c r="H275" s="262">
        <v>7.6799999999999988</v>
      </c>
      <c r="I275" s="263"/>
      <c r="J275" s="259"/>
      <c r="K275" s="259"/>
      <c r="L275" s="264"/>
      <c r="M275" s="265"/>
      <c r="N275" s="266"/>
      <c r="O275" s="266"/>
      <c r="P275" s="266"/>
      <c r="Q275" s="266"/>
      <c r="R275" s="266"/>
      <c r="S275" s="266"/>
      <c r="T275" s="26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8" t="s">
        <v>183</v>
      </c>
      <c r="AU275" s="268" t="s">
        <v>84</v>
      </c>
      <c r="AV275" s="14" t="s">
        <v>84</v>
      </c>
      <c r="AW275" s="14" t="s">
        <v>32</v>
      </c>
      <c r="AX275" s="14" t="s">
        <v>74</v>
      </c>
      <c r="AY275" s="268" t="s">
        <v>139</v>
      </c>
    </row>
    <row r="276" s="16" customFormat="1">
      <c r="A276" s="16"/>
      <c r="B276" s="295"/>
      <c r="C276" s="296"/>
      <c r="D276" s="249" t="s">
        <v>183</v>
      </c>
      <c r="E276" s="297" t="s">
        <v>1</v>
      </c>
      <c r="F276" s="298" t="s">
        <v>1057</v>
      </c>
      <c r="G276" s="296"/>
      <c r="H276" s="299">
        <v>33.704999999999998</v>
      </c>
      <c r="I276" s="300"/>
      <c r="J276" s="296"/>
      <c r="K276" s="296"/>
      <c r="L276" s="301"/>
      <c r="M276" s="302"/>
      <c r="N276" s="303"/>
      <c r="O276" s="303"/>
      <c r="P276" s="303"/>
      <c r="Q276" s="303"/>
      <c r="R276" s="303"/>
      <c r="S276" s="303"/>
      <c r="T276" s="304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305" t="s">
        <v>183</v>
      </c>
      <c r="AU276" s="305" t="s">
        <v>84</v>
      </c>
      <c r="AV276" s="16" t="s">
        <v>178</v>
      </c>
      <c r="AW276" s="16" t="s">
        <v>32</v>
      </c>
      <c r="AX276" s="16" t="s">
        <v>74</v>
      </c>
      <c r="AY276" s="305" t="s">
        <v>139</v>
      </c>
    </row>
    <row r="277" s="13" customFormat="1">
      <c r="A277" s="13"/>
      <c r="B277" s="247"/>
      <c r="C277" s="248"/>
      <c r="D277" s="249" t="s">
        <v>183</v>
      </c>
      <c r="E277" s="250" t="s">
        <v>1</v>
      </c>
      <c r="F277" s="251" t="s">
        <v>1134</v>
      </c>
      <c r="G277" s="248"/>
      <c r="H277" s="250" t="s">
        <v>1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7" t="s">
        <v>183</v>
      </c>
      <c r="AU277" s="257" t="s">
        <v>84</v>
      </c>
      <c r="AV277" s="13" t="s">
        <v>82</v>
      </c>
      <c r="AW277" s="13" t="s">
        <v>32</v>
      </c>
      <c r="AX277" s="13" t="s">
        <v>74</v>
      </c>
      <c r="AY277" s="257" t="s">
        <v>139</v>
      </c>
    </row>
    <row r="278" s="14" customFormat="1">
      <c r="A278" s="14"/>
      <c r="B278" s="258"/>
      <c r="C278" s="259"/>
      <c r="D278" s="249" t="s">
        <v>183</v>
      </c>
      <c r="E278" s="260" t="s">
        <v>1</v>
      </c>
      <c r="F278" s="261" t="s">
        <v>1135</v>
      </c>
      <c r="G278" s="259"/>
      <c r="H278" s="262">
        <v>20.384999999999998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8" t="s">
        <v>183</v>
      </c>
      <c r="AU278" s="268" t="s">
        <v>84</v>
      </c>
      <c r="AV278" s="14" t="s">
        <v>84</v>
      </c>
      <c r="AW278" s="14" t="s">
        <v>32</v>
      </c>
      <c r="AX278" s="14" t="s">
        <v>74</v>
      </c>
      <c r="AY278" s="268" t="s">
        <v>139</v>
      </c>
    </row>
    <row r="279" s="14" customFormat="1">
      <c r="A279" s="14"/>
      <c r="B279" s="258"/>
      <c r="C279" s="259"/>
      <c r="D279" s="249" t="s">
        <v>183</v>
      </c>
      <c r="E279" s="260" t="s">
        <v>1</v>
      </c>
      <c r="F279" s="261" t="s">
        <v>1133</v>
      </c>
      <c r="G279" s="259"/>
      <c r="H279" s="262">
        <v>7.6799999999999988</v>
      </c>
      <c r="I279" s="263"/>
      <c r="J279" s="259"/>
      <c r="K279" s="259"/>
      <c r="L279" s="264"/>
      <c r="M279" s="265"/>
      <c r="N279" s="266"/>
      <c r="O279" s="266"/>
      <c r="P279" s="266"/>
      <c r="Q279" s="266"/>
      <c r="R279" s="266"/>
      <c r="S279" s="266"/>
      <c r="T279" s="26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8" t="s">
        <v>183</v>
      </c>
      <c r="AU279" s="268" t="s">
        <v>84</v>
      </c>
      <c r="AV279" s="14" t="s">
        <v>84</v>
      </c>
      <c r="AW279" s="14" t="s">
        <v>32</v>
      </c>
      <c r="AX279" s="14" t="s">
        <v>74</v>
      </c>
      <c r="AY279" s="268" t="s">
        <v>139</v>
      </c>
    </row>
    <row r="280" s="16" customFormat="1">
      <c r="A280" s="16"/>
      <c r="B280" s="295"/>
      <c r="C280" s="296"/>
      <c r="D280" s="249" t="s">
        <v>183</v>
      </c>
      <c r="E280" s="297" t="s">
        <v>1</v>
      </c>
      <c r="F280" s="298" t="s">
        <v>1057</v>
      </c>
      <c r="G280" s="296"/>
      <c r="H280" s="299">
        <v>28.064999999999998</v>
      </c>
      <c r="I280" s="300"/>
      <c r="J280" s="296"/>
      <c r="K280" s="296"/>
      <c r="L280" s="301"/>
      <c r="M280" s="302"/>
      <c r="N280" s="303"/>
      <c r="O280" s="303"/>
      <c r="P280" s="303"/>
      <c r="Q280" s="303"/>
      <c r="R280" s="303"/>
      <c r="S280" s="303"/>
      <c r="T280" s="304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305" t="s">
        <v>183</v>
      </c>
      <c r="AU280" s="305" t="s">
        <v>84</v>
      </c>
      <c r="AV280" s="16" t="s">
        <v>178</v>
      </c>
      <c r="AW280" s="16" t="s">
        <v>32</v>
      </c>
      <c r="AX280" s="16" t="s">
        <v>74</v>
      </c>
      <c r="AY280" s="305" t="s">
        <v>139</v>
      </c>
    </row>
    <row r="281" s="13" customFormat="1">
      <c r="A281" s="13"/>
      <c r="B281" s="247"/>
      <c r="C281" s="248"/>
      <c r="D281" s="249" t="s">
        <v>183</v>
      </c>
      <c r="E281" s="250" t="s">
        <v>1</v>
      </c>
      <c r="F281" s="251" t="s">
        <v>1136</v>
      </c>
      <c r="G281" s="248"/>
      <c r="H281" s="250" t="s">
        <v>1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7" t="s">
        <v>183</v>
      </c>
      <c r="AU281" s="257" t="s">
        <v>84</v>
      </c>
      <c r="AV281" s="13" t="s">
        <v>82</v>
      </c>
      <c r="AW281" s="13" t="s">
        <v>32</v>
      </c>
      <c r="AX281" s="13" t="s">
        <v>74</v>
      </c>
      <c r="AY281" s="257" t="s">
        <v>139</v>
      </c>
    </row>
    <row r="282" s="14" customFormat="1">
      <c r="A282" s="14"/>
      <c r="B282" s="258"/>
      <c r="C282" s="259"/>
      <c r="D282" s="249" t="s">
        <v>183</v>
      </c>
      <c r="E282" s="260" t="s">
        <v>1</v>
      </c>
      <c r="F282" s="261" t="s">
        <v>1137</v>
      </c>
      <c r="G282" s="259"/>
      <c r="H282" s="262">
        <v>20.696874999999999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8" t="s">
        <v>183</v>
      </c>
      <c r="AU282" s="268" t="s">
        <v>84</v>
      </c>
      <c r="AV282" s="14" t="s">
        <v>84</v>
      </c>
      <c r="AW282" s="14" t="s">
        <v>32</v>
      </c>
      <c r="AX282" s="14" t="s">
        <v>74</v>
      </c>
      <c r="AY282" s="268" t="s">
        <v>139</v>
      </c>
    </row>
    <row r="283" s="14" customFormat="1">
      <c r="A283" s="14"/>
      <c r="B283" s="258"/>
      <c r="C283" s="259"/>
      <c r="D283" s="249" t="s">
        <v>183</v>
      </c>
      <c r="E283" s="260" t="s">
        <v>1</v>
      </c>
      <c r="F283" s="261" t="s">
        <v>1138</v>
      </c>
      <c r="G283" s="259"/>
      <c r="H283" s="262">
        <v>7.9056249999999988</v>
      </c>
      <c r="I283" s="263"/>
      <c r="J283" s="259"/>
      <c r="K283" s="259"/>
      <c r="L283" s="264"/>
      <c r="M283" s="265"/>
      <c r="N283" s="266"/>
      <c r="O283" s="266"/>
      <c r="P283" s="266"/>
      <c r="Q283" s="266"/>
      <c r="R283" s="266"/>
      <c r="S283" s="266"/>
      <c r="T283" s="26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8" t="s">
        <v>183</v>
      </c>
      <c r="AU283" s="268" t="s">
        <v>84</v>
      </c>
      <c r="AV283" s="14" t="s">
        <v>84</v>
      </c>
      <c r="AW283" s="14" t="s">
        <v>32</v>
      </c>
      <c r="AX283" s="14" t="s">
        <v>74</v>
      </c>
      <c r="AY283" s="268" t="s">
        <v>139</v>
      </c>
    </row>
    <row r="284" s="14" customFormat="1">
      <c r="A284" s="14"/>
      <c r="B284" s="258"/>
      <c r="C284" s="259"/>
      <c r="D284" s="249" t="s">
        <v>183</v>
      </c>
      <c r="E284" s="260" t="s">
        <v>1</v>
      </c>
      <c r="F284" s="261" t="s">
        <v>1139</v>
      </c>
      <c r="G284" s="259"/>
      <c r="H284" s="262">
        <v>7.458750000000002</v>
      </c>
      <c r="I284" s="263"/>
      <c r="J284" s="259"/>
      <c r="K284" s="259"/>
      <c r="L284" s="264"/>
      <c r="M284" s="265"/>
      <c r="N284" s="266"/>
      <c r="O284" s="266"/>
      <c r="P284" s="266"/>
      <c r="Q284" s="266"/>
      <c r="R284" s="266"/>
      <c r="S284" s="266"/>
      <c r="T284" s="26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8" t="s">
        <v>183</v>
      </c>
      <c r="AU284" s="268" t="s">
        <v>84</v>
      </c>
      <c r="AV284" s="14" t="s">
        <v>84</v>
      </c>
      <c r="AW284" s="14" t="s">
        <v>32</v>
      </c>
      <c r="AX284" s="14" t="s">
        <v>74</v>
      </c>
      <c r="AY284" s="268" t="s">
        <v>139</v>
      </c>
    </row>
    <row r="285" s="14" customFormat="1">
      <c r="A285" s="14"/>
      <c r="B285" s="258"/>
      <c r="C285" s="259"/>
      <c r="D285" s="249" t="s">
        <v>183</v>
      </c>
      <c r="E285" s="260" t="s">
        <v>1</v>
      </c>
      <c r="F285" s="261" t="s">
        <v>1140</v>
      </c>
      <c r="G285" s="259"/>
      <c r="H285" s="262">
        <v>-11.5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8" t="s">
        <v>183</v>
      </c>
      <c r="AU285" s="268" t="s">
        <v>84</v>
      </c>
      <c r="AV285" s="14" t="s">
        <v>84</v>
      </c>
      <c r="AW285" s="14" t="s">
        <v>32</v>
      </c>
      <c r="AX285" s="14" t="s">
        <v>74</v>
      </c>
      <c r="AY285" s="268" t="s">
        <v>139</v>
      </c>
    </row>
    <row r="286" s="16" customFormat="1">
      <c r="A286" s="16"/>
      <c r="B286" s="295"/>
      <c r="C286" s="296"/>
      <c r="D286" s="249" t="s">
        <v>183</v>
      </c>
      <c r="E286" s="297" t="s">
        <v>1</v>
      </c>
      <c r="F286" s="298" t="s">
        <v>1057</v>
      </c>
      <c r="G286" s="296"/>
      <c r="H286" s="299">
        <v>24.561250000000001</v>
      </c>
      <c r="I286" s="300"/>
      <c r="J286" s="296"/>
      <c r="K286" s="296"/>
      <c r="L286" s="301"/>
      <c r="M286" s="302"/>
      <c r="N286" s="303"/>
      <c r="O286" s="303"/>
      <c r="P286" s="303"/>
      <c r="Q286" s="303"/>
      <c r="R286" s="303"/>
      <c r="S286" s="303"/>
      <c r="T286" s="304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305" t="s">
        <v>183</v>
      </c>
      <c r="AU286" s="305" t="s">
        <v>84</v>
      </c>
      <c r="AV286" s="16" t="s">
        <v>178</v>
      </c>
      <c r="AW286" s="16" t="s">
        <v>32</v>
      </c>
      <c r="AX286" s="16" t="s">
        <v>74</v>
      </c>
      <c r="AY286" s="305" t="s">
        <v>139</v>
      </c>
    </row>
    <row r="287" s="15" customFormat="1">
      <c r="A287" s="15"/>
      <c r="B287" s="269"/>
      <c r="C287" s="270"/>
      <c r="D287" s="249" t="s">
        <v>183</v>
      </c>
      <c r="E287" s="271" t="s">
        <v>1</v>
      </c>
      <c r="F287" s="272" t="s">
        <v>189</v>
      </c>
      <c r="G287" s="270"/>
      <c r="H287" s="273">
        <v>210.43625</v>
      </c>
      <c r="I287" s="274"/>
      <c r="J287" s="270"/>
      <c r="K287" s="270"/>
      <c r="L287" s="275"/>
      <c r="M287" s="276"/>
      <c r="N287" s="277"/>
      <c r="O287" s="277"/>
      <c r="P287" s="277"/>
      <c r="Q287" s="277"/>
      <c r="R287" s="277"/>
      <c r="S287" s="277"/>
      <c r="T287" s="278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9" t="s">
        <v>183</v>
      </c>
      <c r="AU287" s="279" t="s">
        <v>84</v>
      </c>
      <c r="AV287" s="15" t="s">
        <v>146</v>
      </c>
      <c r="AW287" s="15" t="s">
        <v>32</v>
      </c>
      <c r="AX287" s="15" t="s">
        <v>82</v>
      </c>
      <c r="AY287" s="279" t="s">
        <v>139</v>
      </c>
    </row>
    <row r="288" s="2" customFormat="1" ht="24.15" customHeight="1">
      <c r="A288" s="39"/>
      <c r="B288" s="40"/>
      <c r="C288" s="228" t="s">
        <v>285</v>
      </c>
      <c r="D288" s="228" t="s">
        <v>142</v>
      </c>
      <c r="E288" s="229" t="s">
        <v>1174</v>
      </c>
      <c r="F288" s="230" t="s">
        <v>1175</v>
      </c>
      <c r="G288" s="231" t="s">
        <v>263</v>
      </c>
      <c r="H288" s="232">
        <v>3.3599999999999999</v>
      </c>
      <c r="I288" s="233"/>
      <c r="J288" s="234">
        <f>ROUND(I288*H288,1)</f>
        <v>0</v>
      </c>
      <c r="K288" s="235"/>
      <c r="L288" s="45"/>
      <c r="M288" s="236" t="s">
        <v>1</v>
      </c>
      <c r="N288" s="237" t="s">
        <v>39</v>
      </c>
      <c r="O288" s="92"/>
      <c r="P288" s="238">
        <f>O288*H288</f>
        <v>0</v>
      </c>
      <c r="Q288" s="238">
        <v>0.0047800000000000004</v>
      </c>
      <c r="R288" s="238">
        <f>Q288*H288</f>
        <v>0.0160608</v>
      </c>
      <c r="S288" s="238">
        <v>0</v>
      </c>
      <c r="T288" s="23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0" t="s">
        <v>146</v>
      </c>
      <c r="AT288" s="240" t="s">
        <v>142</v>
      </c>
      <c r="AU288" s="240" t="s">
        <v>84</v>
      </c>
      <c r="AY288" s="18" t="s">
        <v>139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8" t="s">
        <v>82</v>
      </c>
      <c r="BK288" s="241">
        <f>ROUND(I288*H288,1)</f>
        <v>0</v>
      </c>
      <c r="BL288" s="18" t="s">
        <v>146</v>
      </c>
      <c r="BM288" s="240" t="s">
        <v>1176</v>
      </c>
    </row>
    <row r="289" s="13" customFormat="1">
      <c r="A289" s="13"/>
      <c r="B289" s="247"/>
      <c r="C289" s="248"/>
      <c r="D289" s="249" t="s">
        <v>183</v>
      </c>
      <c r="E289" s="250" t="s">
        <v>1</v>
      </c>
      <c r="F289" s="251" t="s">
        <v>1048</v>
      </c>
      <c r="G289" s="248"/>
      <c r="H289" s="250" t="s">
        <v>1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7" t="s">
        <v>183</v>
      </c>
      <c r="AU289" s="257" t="s">
        <v>84</v>
      </c>
      <c r="AV289" s="13" t="s">
        <v>82</v>
      </c>
      <c r="AW289" s="13" t="s">
        <v>32</v>
      </c>
      <c r="AX289" s="13" t="s">
        <v>74</v>
      </c>
      <c r="AY289" s="257" t="s">
        <v>139</v>
      </c>
    </row>
    <row r="290" s="14" customFormat="1">
      <c r="A290" s="14"/>
      <c r="B290" s="258"/>
      <c r="C290" s="259"/>
      <c r="D290" s="249" t="s">
        <v>183</v>
      </c>
      <c r="E290" s="260" t="s">
        <v>1</v>
      </c>
      <c r="F290" s="261" t="s">
        <v>1177</v>
      </c>
      <c r="G290" s="259"/>
      <c r="H290" s="262">
        <v>3.3599999999999994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8" t="s">
        <v>183</v>
      </c>
      <c r="AU290" s="268" t="s">
        <v>84</v>
      </c>
      <c r="AV290" s="14" t="s">
        <v>84</v>
      </c>
      <c r="AW290" s="14" t="s">
        <v>32</v>
      </c>
      <c r="AX290" s="14" t="s">
        <v>74</v>
      </c>
      <c r="AY290" s="268" t="s">
        <v>139</v>
      </c>
    </row>
    <row r="291" s="15" customFormat="1">
      <c r="A291" s="15"/>
      <c r="B291" s="269"/>
      <c r="C291" s="270"/>
      <c r="D291" s="249" t="s">
        <v>183</v>
      </c>
      <c r="E291" s="271" t="s">
        <v>1</v>
      </c>
      <c r="F291" s="272" t="s">
        <v>189</v>
      </c>
      <c r="G291" s="270"/>
      <c r="H291" s="273">
        <v>3.3599999999999994</v>
      </c>
      <c r="I291" s="274"/>
      <c r="J291" s="270"/>
      <c r="K291" s="270"/>
      <c r="L291" s="275"/>
      <c r="M291" s="276"/>
      <c r="N291" s="277"/>
      <c r="O291" s="277"/>
      <c r="P291" s="277"/>
      <c r="Q291" s="277"/>
      <c r="R291" s="277"/>
      <c r="S291" s="277"/>
      <c r="T291" s="278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9" t="s">
        <v>183</v>
      </c>
      <c r="AU291" s="279" t="s">
        <v>84</v>
      </c>
      <c r="AV291" s="15" t="s">
        <v>146</v>
      </c>
      <c r="AW291" s="15" t="s">
        <v>32</v>
      </c>
      <c r="AX291" s="15" t="s">
        <v>82</v>
      </c>
      <c r="AY291" s="279" t="s">
        <v>139</v>
      </c>
    </row>
    <row r="292" s="2" customFormat="1" ht="24.15" customHeight="1">
      <c r="A292" s="39"/>
      <c r="B292" s="40"/>
      <c r="C292" s="228" t="s">
        <v>229</v>
      </c>
      <c r="D292" s="228" t="s">
        <v>142</v>
      </c>
      <c r="E292" s="229" t="s">
        <v>1178</v>
      </c>
      <c r="F292" s="230" t="s">
        <v>1179</v>
      </c>
      <c r="G292" s="231" t="s">
        <v>181</v>
      </c>
      <c r="H292" s="232">
        <v>9.5839999999999996</v>
      </c>
      <c r="I292" s="233"/>
      <c r="J292" s="234">
        <f>ROUND(I292*H292,1)</f>
        <v>0</v>
      </c>
      <c r="K292" s="235"/>
      <c r="L292" s="45"/>
      <c r="M292" s="236" t="s">
        <v>1</v>
      </c>
      <c r="N292" s="237" t="s">
        <v>39</v>
      </c>
      <c r="O292" s="92"/>
      <c r="P292" s="238">
        <f>O292*H292</f>
        <v>0</v>
      </c>
      <c r="Q292" s="238">
        <v>2.2563399999999998</v>
      </c>
      <c r="R292" s="238">
        <f>Q292*H292</f>
        <v>21.624762559999997</v>
      </c>
      <c r="S292" s="238">
        <v>0</v>
      </c>
      <c r="T292" s="23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0" t="s">
        <v>146</v>
      </c>
      <c r="AT292" s="240" t="s">
        <v>142</v>
      </c>
      <c r="AU292" s="240" t="s">
        <v>84</v>
      </c>
      <c r="AY292" s="18" t="s">
        <v>139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82</v>
      </c>
      <c r="BK292" s="241">
        <f>ROUND(I292*H292,1)</f>
        <v>0</v>
      </c>
      <c r="BL292" s="18" t="s">
        <v>146</v>
      </c>
      <c r="BM292" s="240" t="s">
        <v>1180</v>
      </c>
    </row>
    <row r="293" s="13" customFormat="1">
      <c r="A293" s="13"/>
      <c r="B293" s="247"/>
      <c r="C293" s="248"/>
      <c r="D293" s="249" t="s">
        <v>183</v>
      </c>
      <c r="E293" s="250" t="s">
        <v>1</v>
      </c>
      <c r="F293" s="251" t="s">
        <v>1048</v>
      </c>
      <c r="G293" s="248"/>
      <c r="H293" s="250" t="s">
        <v>1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7" t="s">
        <v>183</v>
      </c>
      <c r="AU293" s="257" t="s">
        <v>84</v>
      </c>
      <c r="AV293" s="13" t="s">
        <v>82</v>
      </c>
      <c r="AW293" s="13" t="s">
        <v>32</v>
      </c>
      <c r="AX293" s="13" t="s">
        <v>74</v>
      </c>
      <c r="AY293" s="257" t="s">
        <v>139</v>
      </c>
    </row>
    <row r="294" s="14" customFormat="1">
      <c r="A294" s="14"/>
      <c r="B294" s="258"/>
      <c r="C294" s="259"/>
      <c r="D294" s="249" t="s">
        <v>183</v>
      </c>
      <c r="E294" s="260" t="s">
        <v>1</v>
      </c>
      <c r="F294" s="261" t="s">
        <v>1181</v>
      </c>
      <c r="G294" s="259"/>
      <c r="H294" s="262">
        <v>4.8360000000000003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8" t="s">
        <v>183</v>
      </c>
      <c r="AU294" s="268" t="s">
        <v>84</v>
      </c>
      <c r="AV294" s="14" t="s">
        <v>84</v>
      </c>
      <c r="AW294" s="14" t="s">
        <v>32</v>
      </c>
      <c r="AX294" s="14" t="s">
        <v>74</v>
      </c>
      <c r="AY294" s="268" t="s">
        <v>139</v>
      </c>
    </row>
    <row r="295" s="13" customFormat="1">
      <c r="A295" s="13"/>
      <c r="B295" s="247"/>
      <c r="C295" s="248"/>
      <c r="D295" s="249" t="s">
        <v>183</v>
      </c>
      <c r="E295" s="250" t="s">
        <v>1</v>
      </c>
      <c r="F295" s="251" t="s">
        <v>1058</v>
      </c>
      <c r="G295" s="248"/>
      <c r="H295" s="250" t="s">
        <v>1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7" t="s">
        <v>183</v>
      </c>
      <c r="AU295" s="257" t="s">
        <v>84</v>
      </c>
      <c r="AV295" s="13" t="s">
        <v>82</v>
      </c>
      <c r="AW295" s="13" t="s">
        <v>32</v>
      </c>
      <c r="AX295" s="13" t="s">
        <v>74</v>
      </c>
      <c r="AY295" s="257" t="s">
        <v>139</v>
      </c>
    </row>
    <row r="296" s="14" customFormat="1">
      <c r="A296" s="14"/>
      <c r="B296" s="258"/>
      <c r="C296" s="259"/>
      <c r="D296" s="249" t="s">
        <v>183</v>
      </c>
      <c r="E296" s="260" t="s">
        <v>1</v>
      </c>
      <c r="F296" s="261" t="s">
        <v>1182</v>
      </c>
      <c r="G296" s="259"/>
      <c r="H296" s="262">
        <v>4.7482499999999996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8" t="s">
        <v>183</v>
      </c>
      <c r="AU296" s="268" t="s">
        <v>84</v>
      </c>
      <c r="AV296" s="14" t="s">
        <v>84</v>
      </c>
      <c r="AW296" s="14" t="s">
        <v>32</v>
      </c>
      <c r="AX296" s="14" t="s">
        <v>74</v>
      </c>
      <c r="AY296" s="268" t="s">
        <v>139</v>
      </c>
    </row>
    <row r="297" s="15" customFormat="1">
      <c r="A297" s="15"/>
      <c r="B297" s="269"/>
      <c r="C297" s="270"/>
      <c r="D297" s="249" t="s">
        <v>183</v>
      </c>
      <c r="E297" s="271" t="s">
        <v>1</v>
      </c>
      <c r="F297" s="272" t="s">
        <v>189</v>
      </c>
      <c r="G297" s="270"/>
      <c r="H297" s="273">
        <v>9.5842500000000008</v>
      </c>
      <c r="I297" s="274"/>
      <c r="J297" s="270"/>
      <c r="K297" s="270"/>
      <c r="L297" s="275"/>
      <c r="M297" s="276"/>
      <c r="N297" s="277"/>
      <c r="O297" s="277"/>
      <c r="P297" s="277"/>
      <c r="Q297" s="277"/>
      <c r="R297" s="277"/>
      <c r="S297" s="277"/>
      <c r="T297" s="27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9" t="s">
        <v>183</v>
      </c>
      <c r="AU297" s="279" t="s">
        <v>84</v>
      </c>
      <c r="AV297" s="15" t="s">
        <v>146</v>
      </c>
      <c r="AW297" s="15" t="s">
        <v>32</v>
      </c>
      <c r="AX297" s="15" t="s">
        <v>82</v>
      </c>
      <c r="AY297" s="279" t="s">
        <v>139</v>
      </c>
    </row>
    <row r="298" s="2" customFormat="1" ht="24.15" customHeight="1">
      <c r="A298" s="39"/>
      <c r="B298" s="40"/>
      <c r="C298" s="228" t="s">
        <v>7</v>
      </c>
      <c r="D298" s="228" t="s">
        <v>142</v>
      </c>
      <c r="E298" s="229" t="s">
        <v>1183</v>
      </c>
      <c r="F298" s="230" t="s">
        <v>1184</v>
      </c>
      <c r="G298" s="231" t="s">
        <v>181</v>
      </c>
      <c r="H298" s="232">
        <v>9.5839999999999996</v>
      </c>
      <c r="I298" s="233"/>
      <c r="J298" s="234">
        <f>ROUND(I298*H298,1)</f>
        <v>0</v>
      </c>
      <c r="K298" s="235"/>
      <c r="L298" s="45"/>
      <c r="M298" s="236" t="s">
        <v>1</v>
      </c>
      <c r="N298" s="237" t="s">
        <v>39</v>
      </c>
      <c r="O298" s="92"/>
      <c r="P298" s="238">
        <f>O298*H298</f>
        <v>0</v>
      </c>
      <c r="Q298" s="238">
        <v>0.00091</v>
      </c>
      <c r="R298" s="238">
        <f>Q298*H298</f>
        <v>0.0087214400000000004</v>
      </c>
      <c r="S298" s="238">
        <v>0</v>
      </c>
      <c r="T298" s="23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0" t="s">
        <v>146</v>
      </c>
      <c r="AT298" s="240" t="s">
        <v>142</v>
      </c>
      <c r="AU298" s="240" t="s">
        <v>84</v>
      </c>
      <c r="AY298" s="18" t="s">
        <v>139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8" t="s">
        <v>82</v>
      </c>
      <c r="BK298" s="241">
        <f>ROUND(I298*H298,1)</f>
        <v>0</v>
      </c>
      <c r="BL298" s="18" t="s">
        <v>146</v>
      </c>
      <c r="BM298" s="240" t="s">
        <v>1185</v>
      </c>
    </row>
    <row r="299" s="2" customFormat="1" ht="24.15" customHeight="1">
      <c r="A299" s="39"/>
      <c r="B299" s="40"/>
      <c r="C299" s="228" t="s">
        <v>244</v>
      </c>
      <c r="D299" s="228" t="s">
        <v>142</v>
      </c>
      <c r="E299" s="229" t="s">
        <v>1186</v>
      </c>
      <c r="F299" s="230" t="s">
        <v>1187</v>
      </c>
      <c r="G299" s="231" t="s">
        <v>181</v>
      </c>
      <c r="H299" s="232">
        <v>1.75</v>
      </c>
      <c r="I299" s="233"/>
      <c r="J299" s="234">
        <f>ROUND(I299*H299,1)</f>
        <v>0</v>
      </c>
      <c r="K299" s="235"/>
      <c r="L299" s="45"/>
      <c r="M299" s="236" t="s">
        <v>1</v>
      </c>
      <c r="N299" s="237" t="s">
        <v>39</v>
      </c>
      <c r="O299" s="92"/>
      <c r="P299" s="238">
        <f>O299*H299</f>
        <v>0</v>
      </c>
      <c r="Q299" s="238">
        <v>2.2563399999999998</v>
      </c>
      <c r="R299" s="238">
        <f>Q299*H299</f>
        <v>3.9485949999999996</v>
      </c>
      <c r="S299" s="238">
        <v>0</v>
      </c>
      <c r="T299" s="23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0" t="s">
        <v>146</v>
      </c>
      <c r="AT299" s="240" t="s">
        <v>142</v>
      </c>
      <c r="AU299" s="240" t="s">
        <v>84</v>
      </c>
      <c r="AY299" s="18" t="s">
        <v>139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8" t="s">
        <v>82</v>
      </c>
      <c r="BK299" s="241">
        <f>ROUND(I299*H299,1)</f>
        <v>0</v>
      </c>
      <c r="BL299" s="18" t="s">
        <v>146</v>
      </c>
      <c r="BM299" s="240" t="s">
        <v>1188</v>
      </c>
    </row>
    <row r="300" s="14" customFormat="1">
      <c r="A300" s="14"/>
      <c r="B300" s="258"/>
      <c r="C300" s="259"/>
      <c r="D300" s="249" t="s">
        <v>183</v>
      </c>
      <c r="E300" s="260" t="s">
        <v>1</v>
      </c>
      <c r="F300" s="261" t="s">
        <v>1189</v>
      </c>
      <c r="G300" s="259"/>
      <c r="H300" s="262">
        <v>1.75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8" t="s">
        <v>183</v>
      </c>
      <c r="AU300" s="268" t="s">
        <v>84</v>
      </c>
      <c r="AV300" s="14" t="s">
        <v>84</v>
      </c>
      <c r="AW300" s="14" t="s">
        <v>32</v>
      </c>
      <c r="AX300" s="14" t="s">
        <v>74</v>
      </c>
      <c r="AY300" s="268" t="s">
        <v>139</v>
      </c>
    </row>
    <row r="301" s="15" customFormat="1">
      <c r="A301" s="15"/>
      <c r="B301" s="269"/>
      <c r="C301" s="270"/>
      <c r="D301" s="249" t="s">
        <v>183</v>
      </c>
      <c r="E301" s="271" t="s">
        <v>1</v>
      </c>
      <c r="F301" s="272" t="s">
        <v>189</v>
      </c>
      <c r="G301" s="270"/>
      <c r="H301" s="273">
        <v>1.75</v>
      </c>
      <c r="I301" s="274"/>
      <c r="J301" s="270"/>
      <c r="K301" s="270"/>
      <c r="L301" s="275"/>
      <c r="M301" s="276"/>
      <c r="N301" s="277"/>
      <c r="O301" s="277"/>
      <c r="P301" s="277"/>
      <c r="Q301" s="277"/>
      <c r="R301" s="277"/>
      <c r="S301" s="277"/>
      <c r="T301" s="27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9" t="s">
        <v>183</v>
      </c>
      <c r="AU301" s="279" t="s">
        <v>84</v>
      </c>
      <c r="AV301" s="15" t="s">
        <v>146</v>
      </c>
      <c r="AW301" s="15" t="s">
        <v>32</v>
      </c>
      <c r="AX301" s="15" t="s">
        <v>82</v>
      </c>
      <c r="AY301" s="279" t="s">
        <v>139</v>
      </c>
    </row>
    <row r="302" s="2" customFormat="1" ht="24.15" customHeight="1">
      <c r="A302" s="39"/>
      <c r="B302" s="40"/>
      <c r="C302" s="228" t="s">
        <v>304</v>
      </c>
      <c r="D302" s="228" t="s">
        <v>142</v>
      </c>
      <c r="E302" s="229" t="s">
        <v>1190</v>
      </c>
      <c r="F302" s="230" t="s">
        <v>1191</v>
      </c>
      <c r="G302" s="231" t="s">
        <v>181</v>
      </c>
      <c r="H302" s="232">
        <v>1.75</v>
      </c>
      <c r="I302" s="233"/>
      <c r="J302" s="234">
        <f>ROUND(I302*H302,1)</f>
        <v>0</v>
      </c>
      <c r="K302" s="235"/>
      <c r="L302" s="45"/>
      <c r="M302" s="236" t="s">
        <v>1</v>
      </c>
      <c r="N302" s="237" t="s">
        <v>39</v>
      </c>
      <c r="O302" s="92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0" t="s">
        <v>146</v>
      </c>
      <c r="AT302" s="240" t="s">
        <v>142</v>
      </c>
      <c r="AU302" s="240" t="s">
        <v>84</v>
      </c>
      <c r="AY302" s="18" t="s">
        <v>139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8" t="s">
        <v>82</v>
      </c>
      <c r="BK302" s="241">
        <f>ROUND(I302*H302,1)</f>
        <v>0</v>
      </c>
      <c r="BL302" s="18" t="s">
        <v>146</v>
      </c>
      <c r="BM302" s="240" t="s">
        <v>1192</v>
      </c>
    </row>
    <row r="303" s="2" customFormat="1" ht="24.15" customHeight="1">
      <c r="A303" s="39"/>
      <c r="B303" s="40"/>
      <c r="C303" s="228" t="s">
        <v>259</v>
      </c>
      <c r="D303" s="228" t="s">
        <v>142</v>
      </c>
      <c r="E303" s="229" t="s">
        <v>1193</v>
      </c>
      <c r="F303" s="230" t="s">
        <v>1194</v>
      </c>
      <c r="G303" s="231" t="s">
        <v>181</v>
      </c>
      <c r="H303" s="232">
        <v>1.75</v>
      </c>
      <c r="I303" s="233"/>
      <c r="J303" s="234">
        <f>ROUND(I303*H303,1)</f>
        <v>0</v>
      </c>
      <c r="K303" s="235"/>
      <c r="L303" s="45"/>
      <c r="M303" s="236" t="s">
        <v>1</v>
      </c>
      <c r="N303" s="237" t="s">
        <v>39</v>
      </c>
      <c r="O303" s="92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0" t="s">
        <v>146</v>
      </c>
      <c r="AT303" s="240" t="s">
        <v>142</v>
      </c>
      <c r="AU303" s="240" t="s">
        <v>84</v>
      </c>
      <c r="AY303" s="18" t="s">
        <v>139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8" t="s">
        <v>82</v>
      </c>
      <c r="BK303" s="241">
        <f>ROUND(I303*H303,1)</f>
        <v>0</v>
      </c>
      <c r="BL303" s="18" t="s">
        <v>146</v>
      </c>
      <c r="BM303" s="240" t="s">
        <v>1195</v>
      </c>
    </row>
    <row r="304" s="2" customFormat="1" ht="14.4" customHeight="1">
      <c r="A304" s="39"/>
      <c r="B304" s="40"/>
      <c r="C304" s="228" t="s">
        <v>317</v>
      </c>
      <c r="D304" s="228" t="s">
        <v>142</v>
      </c>
      <c r="E304" s="229" t="s">
        <v>1196</v>
      </c>
      <c r="F304" s="230" t="s">
        <v>1197</v>
      </c>
      <c r="G304" s="231" t="s">
        <v>280</v>
      </c>
      <c r="H304" s="232">
        <v>0.11700000000000001</v>
      </c>
      <c r="I304" s="233"/>
      <c r="J304" s="234">
        <f>ROUND(I304*H304,1)</f>
        <v>0</v>
      </c>
      <c r="K304" s="235"/>
      <c r="L304" s="45"/>
      <c r="M304" s="236" t="s">
        <v>1</v>
      </c>
      <c r="N304" s="237" t="s">
        <v>39</v>
      </c>
      <c r="O304" s="92"/>
      <c r="P304" s="238">
        <f>O304*H304</f>
        <v>0</v>
      </c>
      <c r="Q304" s="238">
        <v>1.06277</v>
      </c>
      <c r="R304" s="238">
        <f>Q304*H304</f>
        <v>0.12434409</v>
      </c>
      <c r="S304" s="238">
        <v>0</v>
      </c>
      <c r="T304" s="23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0" t="s">
        <v>146</v>
      </c>
      <c r="AT304" s="240" t="s">
        <v>142</v>
      </c>
      <c r="AU304" s="240" t="s">
        <v>84</v>
      </c>
      <c r="AY304" s="18" t="s">
        <v>139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8" t="s">
        <v>82</v>
      </c>
      <c r="BK304" s="241">
        <f>ROUND(I304*H304,1)</f>
        <v>0</v>
      </c>
      <c r="BL304" s="18" t="s">
        <v>146</v>
      </c>
      <c r="BM304" s="240" t="s">
        <v>1198</v>
      </c>
    </row>
    <row r="305" s="14" customFormat="1">
      <c r="A305" s="14"/>
      <c r="B305" s="258"/>
      <c r="C305" s="259"/>
      <c r="D305" s="249" t="s">
        <v>183</v>
      </c>
      <c r="E305" s="260" t="s">
        <v>1</v>
      </c>
      <c r="F305" s="261" t="s">
        <v>1199</v>
      </c>
      <c r="G305" s="259"/>
      <c r="H305" s="262">
        <v>0.116725</v>
      </c>
      <c r="I305" s="263"/>
      <c r="J305" s="259"/>
      <c r="K305" s="259"/>
      <c r="L305" s="264"/>
      <c r="M305" s="265"/>
      <c r="N305" s="266"/>
      <c r="O305" s="266"/>
      <c r="P305" s="266"/>
      <c r="Q305" s="266"/>
      <c r="R305" s="266"/>
      <c r="S305" s="266"/>
      <c r="T305" s="26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8" t="s">
        <v>183</v>
      </c>
      <c r="AU305" s="268" t="s">
        <v>84</v>
      </c>
      <c r="AV305" s="14" t="s">
        <v>84</v>
      </c>
      <c r="AW305" s="14" t="s">
        <v>32</v>
      </c>
      <c r="AX305" s="14" t="s">
        <v>74</v>
      </c>
      <c r="AY305" s="268" t="s">
        <v>139</v>
      </c>
    </row>
    <row r="306" s="15" customFormat="1">
      <c r="A306" s="15"/>
      <c r="B306" s="269"/>
      <c r="C306" s="270"/>
      <c r="D306" s="249" t="s">
        <v>183</v>
      </c>
      <c r="E306" s="271" t="s">
        <v>1</v>
      </c>
      <c r="F306" s="272" t="s">
        <v>189</v>
      </c>
      <c r="G306" s="270"/>
      <c r="H306" s="273">
        <v>0.116725</v>
      </c>
      <c r="I306" s="274"/>
      <c r="J306" s="270"/>
      <c r="K306" s="270"/>
      <c r="L306" s="275"/>
      <c r="M306" s="276"/>
      <c r="N306" s="277"/>
      <c r="O306" s="277"/>
      <c r="P306" s="277"/>
      <c r="Q306" s="277"/>
      <c r="R306" s="277"/>
      <c r="S306" s="277"/>
      <c r="T306" s="278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9" t="s">
        <v>183</v>
      </c>
      <c r="AU306" s="279" t="s">
        <v>84</v>
      </c>
      <c r="AV306" s="15" t="s">
        <v>146</v>
      </c>
      <c r="AW306" s="15" t="s">
        <v>32</v>
      </c>
      <c r="AX306" s="15" t="s">
        <v>82</v>
      </c>
      <c r="AY306" s="279" t="s">
        <v>139</v>
      </c>
    </row>
    <row r="307" s="2" customFormat="1" ht="14.4" customHeight="1">
      <c r="A307" s="39"/>
      <c r="B307" s="40"/>
      <c r="C307" s="228" t="s">
        <v>264</v>
      </c>
      <c r="D307" s="228" t="s">
        <v>142</v>
      </c>
      <c r="E307" s="229" t="s">
        <v>1200</v>
      </c>
      <c r="F307" s="230" t="s">
        <v>1201</v>
      </c>
      <c r="G307" s="231" t="s">
        <v>263</v>
      </c>
      <c r="H307" s="232">
        <v>147.44999999999999</v>
      </c>
      <c r="I307" s="233"/>
      <c r="J307" s="234">
        <f>ROUND(I307*H307,1)</f>
        <v>0</v>
      </c>
      <c r="K307" s="235"/>
      <c r="L307" s="45"/>
      <c r="M307" s="236" t="s">
        <v>1</v>
      </c>
      <c r="N307" s="237" t="s">
        <v>39</v>
      </c>
      <c r="O307" s="92"/>
      <c r="P307" s="238">
        <f>O307*H307</f>
        <v>0</v>
      </c>
      <c r="Q307" s="238">
        <v>0.00012999999999999999</v>
      </c>
      <c r="R307" s="238">
        <f>Q307*H307</f>
        <v>0.019168499999999998</v>
      </c>
      <c r="S307" s="238">
        <v>0</v>
      </c>
      <c r="T307" s="23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0" t="s">
        <v>146</v>
      </c>
      <c r="AT307" s="240" t="s">
        <v>142</v>
      </c>
      <c r="AU307" s="240" t="s">
        <v>84</v>
      </c>
      <c r="AY307" s="18" t="s">
        <v>139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8" t="s">
        <v>82</v>
      </c>
      <c r="BK307" s="241">
        <f>ROUND(I307*H307,1)</f>
        <v>0</v>
      </c>
      <c r="BL307" s="18" t="s">
        <v>146</v>
      </c>
      <c r="BM307" s="240" t="s">
        <v>1202</v>
      </c>
    </row>
    <row r="308" s="13" customFormat="1">
      <c r="A308" s="13"/>
      <c r="B308" s="247"/>
      <c r="C308" s="248"/>
      <c r="D308" s="249" t="s">
        <v>183</v>
      </c>
      <c r="E308" s="250" t="s">
        <v>1</v>
      </c>
      <c r="F308" s="251" t="s">
        <v>1048</v>
      </c>
      <c r="G308" s="248"/>
      <c r="H308" s="250" t="s">
        <v>1</v>
      </c>
      <c r="I308" s="252"/>
      <c r="J308" s="248"/>
      <c r="K308" s="248"/>
      <c r="L308" s="253"/>
      <c r="M308" s="254"/>
      <c r="N308" s="255"/>
      <c r="O308" s="255"/>
      <c r="P308" s="255"/>
      <c r="Q308" s="255"/>
      <c r="R308" s="255"/>
      <c r="S308" s="255"/>
      <c r="T308" s="25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7" t="s">
        <v>183</v>
      </c>
      <c r="AU308" s="257" t="s">
        <v>84</v>
      </c>
      <c r="AV308" s="13" t="s">
        <v>82</v>
      </c>
      <c r="AW308" s="13" t="s">
        <v>32</v>
      </c>
      <c r="AX308" s="13" t="s">
        <v>74</v>
      </c>
      <c r="AY308" s="257" t="s">
        <v>139</v>
      </c>
    </row>
    <row r="309" s="14" customFormat="1">
      <c r="A309" s="14"/>
      <c r="B309" s="258"/>
      <c r="C309" s="259"/>
      <c r="D309" s="249" t="s">
        <v>183</v>
      </c>
      <c r="E309" s="260" t="s">
        <v>1</v>
      </c>
      <c r="F309" s="261" t="s">
        <v>1203</v>
      </c>
      <c r="G309" s="259"/>
      <c r="H309" s="262">
        <v>74.400000000000006</v>
      </c>
      <c r="I309" s="263"/>
      <c r="J309" s="259"/>
      <c r="K309" s="259"/>
      <c r="L309" s="264"/>
      <c r="M309" s="265"/>
      <c r="N309" s="266"/>
      <c r="O309" s="266"/>
      <c r="P309" s="266"/>
      <c r="Q309" s="266"/>
      <c r="R309" s="266"/>
      <c r="S309" s="266"/>
      <c r="T309" s="26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8" t="s">
        <v>183</v>
      </c>
      <c r="AU309" s="268" t="s">
        <v>84</v>
      </c>
      <c r="AV309" s="14" t="s">
        <v>84</v>
      </c>
      <c r="AW309" s="14" t="s">
        <v>32</v>
      </c>
      <c r="AX309" s="14" t="s">
        <v>74</v>
      </c>
      <c r="AY309" s="268" t="s">
        <v>139</v>
      </c>
    </row>
    <row r="310" s="13" customFormat="1">
      <c r="A310" s="13"/>
      <c r="B310" s="247"/>
      <c r="C310" s="248"/>
      <c r="D310" s="249" t="s">
        <v>183</v>
      </c>
      <c r="E310" s="250" t="s">
        <v>1</v>
      </c>
      <c r="F310" s="251" t="s">
        <v>1058</v>
      </c>
      <c r="G310" s="248"/>
      <c r="H310" s="250" t="s">
        <v>1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7" t="s">
        <v>183</v>
      </c>
      <c r="AU310" s="257" t="s">
        <v>84</v>
      </c>
      <c r="AV310" s="13" t="s">
        <v>82</v>
      </c>
      <c r="AW310" s="13" t="s">
        <v>32</v>
      </c>
      <c r="AX310" s="13" t="s">
        <v>74</v>
      </c>
      <c r="AY310" s="257" t="s">
        <v>139</v>
      </c>
    </row>
    <row r="311" s="14" customFormat="1">
      <c r="A311" s="14"/>
      <c r="B311" s="258"/>
      <c r="C311" s="259"/>
      <c r="D311" s="249" t="s">
        <v>183</v>
      </c>
      <c r="E311" s="260" t="s">
        <v>1</v>
      </c>
      <c r="F311" s="261" t="s">
        <v>1204</v>
      </c>
      <c r="G311" s="259"/>
      <c r="H311" s="262">
        <v>73.049999999999997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8" t="s">
        <v>183</v>
      </c>
      <c r="AU311" s="268" t="s">
        <v>84</v>
      </c>
      <c r="AV311" s="14" t="s">
        <v>84</v>
      </c>
      <c r="AW311" s="14" t="s">
        <v>32</v>
      </c>
      <c r="AX311" s="14" t="s">
        <v>74</v>
      </c>
      <c r="AY311" s="268" t="s">
        <v>139</v>
      </c>
    </row>
    <row r="312" s="15" customFormat="1">
      <c r="A312" s="15"/>
      <c r="B312" s="269"/>
      <c r="C312" s="270"/>
      <c r="D312" s="249" t="s">
        <v>183</v>
      </c>
      <c r="E312" s="271" t="s">
        <v>1</v>
      </c>
      <c r="F312" s="272" t="s">
        <v>189</v>
      </c>
      <c r="G312" s="270"/>
      <c r="H312" s="273">
        <v>147.44999999999999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9" t="s">
        <v>183</v>
      </c>
      <c r="AU312" s="279" t="s">
        <v>84</v>
      </c>
      <c r="AV312" s="15" t="s">
        <v>146</v>
      </c>
      <c r="AW312" s="15" t="s">
        <v>32</v>
      </c>
      <c r="AX312" s="15" t="s">
        <v>82</v>
      </c>
      <c r="AY312" s="279" t="s">
        <v>139</v>
      </c>
    </row>
    <row r="313" s="2" customFormat="1" ht="24.15" customHeight="1">
      <c r="A313" s="39"/>
      <c r="B313" s="40"/>
      <c r="C313" s="228" t="s">
        <v>327</v>
      </c>
      <c r="D313" s="228" t="s">
        <v>142</v>
      </c>
      <c r="E313" s="229" t="s">
        <v>1205</v>
      </c>
      <c r="F313" s="230" t="s">
        <v>1206</v>
      </c>
      <c r="G313" s="231" t="s">
        <v>263</v>
      </c>
      <c r="H313" s="232">
        <v>16.550000000000001</v>
      </c>
      <c r="I313" s="233"/>
      <c r="J313" s="234">
        <f>ROUND(I313*H313,1)</f>
        <v>0</v>
      </c>
      <c r="K313" s="235"/>
      <c r="L313" s="45"/>
      <c r="M313" s="236" t="s">
        <v>1</v>
      </c>
      <c r="N313" s="237" t="s">
        <v>39</v>
      </c>
      <c r="O313" s="92"/>
      <c r="P313" s="238">
        <f>O313*H313</f>
        <v>0</v>
      </c>
      <c r="Q313" s="238">
        <v>0.0016000000000000001</v>
      </c>
      <c r="R313" s="238">
        <f>Q313*H313</f>
        <v>0.026480000000000004</v>
      </c>
      <c r="S313" s="238">
        <v>0</v>
      </c>
      <c r="T313" s="23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0" t="s">
        <v>146</v>
      </c>
      <c r="AT313" s="240" t="s">
        <v>142</v>
      </c>
      <c r="AU313" s="240" t="s">
        <v>84</v>
      </c>
      <c r="AY313" s="18" t="s">
        <v>139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8" t="s">
        <v>82</v>
      </c>
      <c r="BK313" s="241">
        <f>ROUND(I313*H313,1)</f>
        <v>0</v>
      </c>
      <c r="BL313" s="18" t="s">
        <v>146</v>
      </c>
      <c r="BM313" s="240" t="s">
        <v>1207</v>
      </c>
    </row>
    <row r="314" s="13" customFormat="1">
      <c r="A314" s="13"/>
      <c r="B314" s="247"/>
      <c r="C314" s="248"/>
      <c r="D314" s="249" t="s">
        <v>183</v>
      </c>
      <c r="E314" s="250" t="s">
        <v>1</v>
      </c>
      <c r="F314" s="251" t="s">
        <v>1208</v>
      </c>
      <c r="G314" s="248"/>
      <c r="H314" s="250" t="s">
        <v>1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7" t="s">
        <v>183</v>
      </c>
      <c r="AU314" s="257" t="s">
        <v>84</v>
      </c>
      <c r="AV314" s="13" t="s">
        <v>82</v>
      </c>
      <c r="AW314" s="13" t="s">
        <v>32</v>
      </c>
      <c r="AX314" s="13" t="s">
        <v>74</v>
      </c>
      <c r="AY314" s="257" t="s">
        <v>139</v>
      </c>
    </row>
    <row r="315" s="14" customFormat="1">
      <c r="A315" s="14"/>
      <c r="B315" s="258"/>
      <c r="C315" s="259"/>
      <c r="D315" s="249" t="s">
        <v>183</v>
      </c>
      <c r="E315" s="260" t="s">
        <v>1</v>
      </c>
      <c r="F315" s="261" t="s">
        <v>1209</v>
      </c>
      <c r="G315" s="259"/>
      <c r="H315" s="262">
        <v>16.550000000000001</v>
      </c>
      <c r="I315" s="263"/>
      <c r="J315" s="259"/>
      <c r="K315" s="259"/>
      <c r="L315" s="264"/>
      <c r="M315" s="265"/>
      <c r="N315" s="266"/>
      <c r="O315" s="266"/>
      <c r="P315" s="266"/>
      <c r="Q315" s="266"/>
      <c r="R315" s="266"/>
      <c r="S315" s="266"/>
      <c r="T315" s="26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8" t="s">
        <v>183</v>
      </c>
      <c r="AU315" s="268" t="s">
        <v>84</v>
      </c>
      <c r="AV315" s="14" t="s">
        <v>84</v>
      </c>
      <c r="AW315" s="14" t="s">
        <v>32</v>
      </c>
      <c r="AX315" s="14" t="s">
        <v>74</v>
      </c>
      <c r="AY315" s="268" t="s">
        <v>139</v>
      </c>
    </row>
    <row r="316" s="15" customFormat="1">
      <c r="A316" s="15"/>
      <c r="B316" s="269"/>
      <c r="C316" s="270"/>
      <c r="D316" s="249" t="s">
        <v>183</v>
      </c>
      <c r="E316" s="271" t="s">
        <v>1</v>
      </c>
      <c r="F316" s="272" t="s">
        <v>189</v>
      </c>
      <c r="G316" s="270"/>
      <c r="H316" s="273">
        <v>16.550000000000001</v>
      </c>
      <c r="I316" s="274"/>
      <c r="J316" s="270"/>
      <c r="K316" s="270"/>
      <c r="L316" s="275"/>
      <c r="M316" s="276"/>
      <c r="N316" s="277"/>
      <c r="O316" s="277"/>
      <c r="P316" s="277"/>
      <c r="Q316" s="277"/>
      <c r="R316" s="277"/>
      <c r="S316" s="277"/>
      <c r="T316" s="278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9" t="s">
        <v>183</v>
      </c>
      <c r="AU316" s="279" t="s">
        <v>84</v>
      </c>
      <c r="AV316" s="15" t="s">
        <v>146</v>
      </c>
      <c r="AW316" s="15" t="s">
        <v>32</v>
      </c>
      <c r="AX316" s="15" t="s">
        <v>82</v>
      </c>
      <c r="AY316" s="279" t="s">
        <v>139</v>
      </c>
    </row>
    <row r="317" s="2" customFormat="1" ht="37.8" customHeight="1">
      <c r="A317" s="39"/>
      <c r="B317" s="40"/>
      <c r="C317" s="280" t="s">
        <v>269</v>
      </c>
      <c r="D317" s="280" t="s">
        <v>408</v>
      </c>
      <c r="E317" s="281" t="s">
        <v>1210</v>
      </c>
      <c r="F317" s="282" t="s">
        <v>1211</v>
      </c>
      <c r="G317" s="283" t="s">
        <v>263</v>
      </c>
      <c r="H317" s="284">
        <v>16.881</v>
      </c>
      <c r="I317" s="285"/>
      <c r="J317" s="286">
        <f>ROUND(I317*H317,1)</f>
        <v>0</v>
      </c>
      <c r="K317" s="287"/>
      <c r="L317" s="288"/>
      <c r="M317" s="289" t="s">
        <v>1</v>
      </c>
      <c r="N317" s="290" t="s">
        <v>39</v>
      </c>
      <c r="O317" s="92"/>
      <c r="P317" s="238">
        <f>O317*H317</f>
        <v>0</v>
      </c>
      <c r="Q317" s="238">
        <v>0.025000000000000001</v>
      </c>
      <c r="R317" s="238">
        <f>Q317*H317</f>
        <v>0.42202500000000004</v>
      </c>
      <c r="S317" s="238">
        <v>0</v>
      </c>
      <c r="T317" s="23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0" t="s">
        <v>192</v>
      </c>
      <c r="AT317" s="240" t="s">
        <v>408</v>
      </c>
      <c r="AU317" s="240" t="s">
        <v>84</v>
      </c>
      <c r="AY317" s="18" t="s">
        <v>139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82</v>
      </c>
      <c r="BK317" s="241">
        <f>ROUND(I317*H317,1)</f>
        <v>0</v>
      </c>
      <c r="BL317" s="18" t="s">
        <v>146</v>
      </c>
      <c r="BM317" s="240" t="s">
        <v>1212</v>
      </c>
    </row>
    <row r="318" s="14" customFormat="1">
      <c r="A318" s="14"/>
      <c r="B318" s="258"/>
      <c r="C318" s="259"/>
      <c r="D318" s="249" t="s">
        <v>183</v>
      </c>
      <c r="E318" s="259"/>
      <c r="F318" s="261" t="s">
        <v>1213</v>
      </c>
      <c r="G318" s="259"/>
      <c r="H318" s="262">
        <v>16.881</v>
      </c>
      <c r="I318" s="263"/>
      <c r="J318" s="259"/>
      <c r="K318" s="259"/>
      <c r="L318" s="264"/>
      <c r="M318" s="265"/>
      <c r="N318" s="266"/>
      <c r="O318" s="266"/>
      <c r="P318" s="266"/>
      <c r="Q318" s="266"/>
      <c r="R318" s="266"/>
      <c r="S318" s="266"/>
      <c r="T318" s="26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8" t="s">
        <v>183</v>
      </c>
      <c r="AU318" s="268" t="s">
        <v>84</v>
      </c>
      <c r="AV318" s="14" t="s">
        <v>84</v>
      </c>
      <c r="AW318" s="14" t="s">
        <v>4</v>
      </c>
      <c r="AX318" s="14" t="s">
        <v>82</v>
      </c>
      <c r="AY318" s="268" t="s">
        <v>139</v>
      </c>
    </row>
    <row r="319" s="2" customFormat="1" ht="24.15" customHeight="1">
      <c r="A319" s="39"/>
      <c r="B319" s="40"/>
      <c r="C319" s="228" t="s">
        <v>345</v>
      </c>
      <c r="D319" s="228" t="s">
        <v>142</v>
      </c>
      <c r="E319" s="229" t="s">
        <v>1214</v>
      </c>
      <c r="F319" s="230" t="s">
        <v>1215</v>
      </c>
      <c r="G319" s="231" t="s">
        <v>357</v>
      </c>
      <c r="H319" s="232">
        <v>1</v>
      </c>
      <c r="I319" s="233"/>
      <c r="J319" s="234">
        <f>ROUND(I319*H319,1)</f>
        <v>0</v>
      </c>
      <c r="K319" s="235"/>
      <c r="L319" s="45"/>
      <c r="M319" s="236" t="s">
        <v>1</v>
      </c>
      <c r="N319" s="237" t="s">
        <v>39</v>
      </c>
      <c r="O319" s="92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0" t="s">
        <v>146</v>
      </c>
      <c r="AT319" s="240" t="s">
        <v>142</v>
      </c>
      <c r="AU319" s="240" t="s">
        <v>84</v>
      </c>
      <c r="AY319" s="18" t="s">
        <v>139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8" t="s">
        <v>82</v>
      </c>
      <c r="BK319" s="241">
        <f>ROUND(I319*H319,1)</f>
        <v>0</v>
      </c>
      <c r="BL319" s="18" t="s">
        <v>146</v>
      </c>
      <c r="BM319" s="240" t="s">
        <v>1216</v>
      </c>
    </row>
    <row r="320" s="2" customFormat="1" ht="14.4" customHeight="1">
      <c r="A320" s="39"/>
      <c r="B320" s="40"/>
      <c r="C320" s="280" t="s">
        <v>272</v>
      </c>
      <c r="D320" s="280" t="s">
        <v>408</v>
      </c>
      <c r="E320" s="281" t="s">
        <v>1217</v>
      </c>
      <c r="F320" s="282" t="s">
        <v>1218</v>
      </c>
      <c r="G320" s="283" t="s">
        <v>357</v>
      </c>
      <c r="H320" s="284">
        <v>1</v>
      </c>
      <c r="I320" s="285"/>
      <c r="J320" s="286">
        <f>ROUND(I320*H320,1)</f>
        <v>0</v>
      </c>
      <c r="K320" s="287"/>
      <c r="L320" s="288"/>
      <c r="M320" s="289" t="s">
        <v>1</v>
      </c>
      <c r="N320" s="290" t="s">
        <v>39</v>
      </c>
      <c r="O320" s="92"/>
      <c r="P320" s="238">
        <f>O320*H320</f>
        <v>0</v>
      </c>
      <c r="Q320" s="238">
        <v>0.0025999999999999999</v>
      </c>
      <c r="R320" s="238">
        <f>Q320*H320</f>
        <v>0.0025999999999999999</v>
      </c>
      <c r="S320" s="238">
        <v>0</v>
      </c>
      <c r="T320" s="23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0" t="s">
        <v>192</v>
      </c>
      <c r="AT320" s="240" t="s">
        <v>408</v>
      </c>
      <c r="AU320" s="240" t="s">
        <v>84</v>
      </c>
      <c r="AY320" s="18" t="s">
        <v>139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8" t="s">
        <v>82</v>
      </c>
      <c r="BK320" s="241">
        <f>ROUND(I320*H320,1)</f>
        <v>0</v>
      </c>
      <c r="BL320" s="18" t="s">
        <v>146</v>
      </c>
      <c r="BM320" s="240" t="s">
        <v>1219</v>
      </c>
    </row>
    <row r="321" s="12" customFormat="1" ht="22.8" customHeight="1">
      <c r="A321" s="12"/>
      <c r="B321" s="212"/>
      <c r="C321" s="213"/>
      <c r="D321" s="214" t="s">
        <v>73</v>
      </c>
      <c r="E321" s="226" t="s">
        <v>632</v>
      </c>
      <c r="F321" s="226" t="s">
        <v>633</v>
      </c>
      <c r="G321" s="213"/>
      <c r="H321" s="213"/>
      <c r="I321" s="216"/>
      <c r="J321" s="227">
        <f>BK321</f>
        <v>0</v>
      </c>
      <c r="K321" s="213"/>
      <c r="L321" s="218"/>
      <c r="M321" s="219"/>
      <c r="N321" s="220"/>
      <c r="O321" s="220"/>
      <c r="P321" s="221">
        <f>P322</f>
        <v>0</v>
      </c>
      <c r="Q321" s="220"/>
      <c r="R321" s="221">
        <f>R322</f>
        <v>0</v>
      </c>
      <c r="S321" s="220"/>
      <c r="T321" s="222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23" t="s">
        <v>82</v>
      </c>
      <c r="AT321" s="224" t="s">
        <v>73</v>
      </c>
      <c r="AU321" s="224" t="s">
        <v>82</v>
      </c>
      <c r="AY321" s="223" t="s">
        <v>139</v>
      </c>
      <c r="BK321" s="225">
        <f>BK322</f>
        <v>0</v>
      </c>
    </row>
    <row r="322" s="2" customFormat="1" ht="14.4" customHeight="1">
      <c r="A322" s="39"/>
      <c r="B322" s="40"/>
      <c r="C322" s="228" t="s">
        <v>354</v>
      </c>
      <c r="D322" s="228" t="s">
        <v>142</v>
      </c>
      <c r="E322" s="229" t="s">
        <v>1220</v>
      </c>
      <c r="F322" s="230" t="s">
        <v>1221</v>
      </c>
      <c r="G322" s="231" t="s">
        <v>280</v>
      </c>
      <c r="H322" s="232">
        <v>40.963000000000001</v>
      </c>
      <c r="I322" s="233"/>
      <c r="J322" s="234">
        <f>ROUND(I322*H322,1)</f>
        <v>0</v>
      </c>
      <c r="K322" s="235"/>
      <c r="L322" s="45"/>
      <c r="M322" s="236" t="s">
        <v>1</v>
      </c>
      <c r="N322" s="237" t="s">
        <v>39</v>
      </c>
      <c r="O322" s="92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0" t="s">
        <v>146</v>
      </c>
      <c r="AT322" s="240" t="s">
        <v>142</v>
      </c>
      <c r="AU322" s="240" t="s">
        <v>84</v>
      </c>
      <c r="AY322" s="18" t="s">
        <v>139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82</v>
      </c>
      <c r="BK322" s="241">
        <f>ROUND(I322*H322,1)</f>
        <v>0</v>
      </c>
      <c r="BL322" s="18" t="s">
        <v>146</v>
      </c>
      <c r="BM322" s="240" t="s">
        <v>1222</v>
      </c>
    </row>
    <row r="323" s="12" customFormat="1" ht="25.92" customHeight="1">
      <c r="A323" s="12"/>
      <c r="B323" s="212"/>
      <c r="C323" s="213"/>
      <c r="D323" s="214" t="s">
        <v>73</v>
      </c>
      <c r="E323" s="215" t="s">
        <v>638</v>
      </c>
      <c r="F323" s="215" t="s">
        <v>639</v>
      </c>
      <c r="G323" s="213"/>
      <c r="H323" s="213"/>
      <c r="I323" s="216"/>
      <c r="J323" s="217">
        <f>BK323</f>
        <v>0</v>
      </c>
      <c r="K323" s="213"/>
      <c r="L323" s="218"/>
      <c r="M323" s="219"/>
      <c r="N323" s="220"/>
      <c r="O323" s="220"/>
      <c r="P323" s="221">
        <f>P324+P379+P413+P432+P446+P494+P497+P538+P562+P570+P574+P593+P643</f>
        <v>0</v>
      </c>
      <c r="Q323" s="220"/>
      <c r="R323" s="221">
        <f>R324+R379+R413+R432+R446+R494+R497+R538+R562+R570+R574+R593+R643</f>
        <v>16.840306989999998</v>
      </c>
      <c r="S323" s="220"/>
      <c r="T323" s="222">
        <f>T324+T379+T413+T432+T446+T494+T497+T538+T562+T570+T574+T593+T643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23" t="s">
        <v>84</v>
      </c>
      <c r="AT323" s="224" t="s">
        <v>73</v>
      </c>
      <c r="AU323" s="224" t="s">
        <v>74</v>
      </c>
      <c r="AY323" s="223" t="s">
        <v>139</v>
      </c>
      <c r="BK323" s="225">
        <f>BK324+BK379+BK413+BK432+BK446+BK494+BK497+BK538+BK562+BK570+BK574+BK593+BK643</f>
        <v>0</v>
      </c>
    </row>
    <row r="324" s="12" customFormat="1" ht="22.8" customHeight="1">
      <c r="A324" s="12"/>
      <c r="B324" s="212"/>
      <c r="C324" s="213"/>
      <c r="D324" s="214" t="s">
        <v>73</v>
      </c>
      <c r="E324" s="226" t="s">
        <v>1223</v>
      </c>
      <c r="F324" s="226" t="s">
        <v>1224</v>
      </c>
      <c r="G324" s="213"/>
      <c r="H324" s="213"/>
      <c r="I324" s="216"/>
      <c r="J324" s="227">
        <f>BK324</f>
        <v>0</v>
      </c>
      <c r="K324" s="213"/>
      <c r="L324" s="218"/>
      <c r="M324" s="219"/>
      <c r="N324" s="220"/>
      <c r="O324" s="220"/>
      <c r="P324" s="221">
        <f>SUM(P325:P378)</f>
        <v>0</v>
      </c>
      <c r="Q324" s="220"/>
      <c r="R324" s="221">
        <f>SUM(R325:R378)</f>
        <v>4.3080728199999996</v>
      </c>
      <c r="S324" s="220"/>
      <c r="T324" s="222">
        <f>SUM(T325:T378)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84</v>
      </c>
      <c r="AT324" s="224" t="s">
        <v>73</v>
      </c>
      <c r="AU324" s="224" t="s">
        <v>82</v>
      </c>
      <c r="AY324" s="223" t="s">
        <v>139</v>
      </c>
      <c r="BK324" s="225">
        <f>SUM(BK325:BK378)</f>
        <v>0</v>
      </c>
    </row>
    <row r="325" s="2" customFormat="1" ht="24.15" customHeight="1">
      <c r="A325" s="39"/>
      <c r="B325" s="40"/>
      <c r="C325" s="228" t="s">
        <v>276</v>
      </c>
      <c r="D325" s="228" t="s">
        <v>142</v>
      </c>
      <c r="E325" s="229" t="s">
        <v>1225</v>
      </c>
      <c r="F325" s="230" t="s">
        <v>1226</v>
      </c>
      <c r="G325" s="231" t="s">
        <v>263</v>
      </c>
      <c r="H325" s="232">
        <v>73.049999999999997</v>
      </c>
      <c r="I325" s="233"/>
      <c r="J325" s="234">
        <f>ROUND(I325*H325,1)</f>
        <v>0</v>
      </c>
      <c r="K325" s="235"/>
      <c r="L325" s="45"/>
      <c r="M325" s="236" t="s">
        <v>1</v>
      </c>
      <c r="N325" s="237" t="s">
        <v>39</v>
      </c>
      <c r="O325" s="92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217</v>
      </c>
      <c r="AT325" s="240" t="s">
        <v>142</v>
      </c>
      <c r="AU325" s="240" t="s">
        <v>84</v>
      </c>
      <c r="AY325" s="18" t="s">
        <v>139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82</v>
      </c>
      <c r="BK325" s="241">
        <f>ROUND(I325*H325,1)</f>
        <v>0</v>
      </c>
      <c r="BL325" s="18" t="s">
        <v>217</v>
      </c>
      <c r="BM325" s="240" t="s">
        <v>1227</v>
      </c>
    </row>
    <row r="326" s="13" customFormat="1">
      <c r="A326" s="13"/>
      <c r="B326" s="247"/>
      <c r="C326" s="248"/>
      <c r="D326" s="249" t="s">
        <v>183</v>
      </c>
      <c r="E326" s="250" t="s">
        <v>1</v>
      </c>
      <c r="F326" s="251" t="s">
        <v>1058</v>
      </c>
      <c r="G326" s="248"/>
      <c r="H326" s="250" t="s">
        <v>1</v>
      </c>
      <c r="I326" s="252"/>
      <c r="J326" s="248"/>
      <c r="K326" s="248"/>
      <c r="L326" s="253"/>
      <c r="M326" s="254"/>
      <c r="N326" s="255"/>
      <c r="O326" s="255"/>
      <c r="P326" s="255"/>
      <c r="Q326" s="255"/>
      <c r="R326" s="255"/>
      <c r="S326" s="255"/>
      <c r="T326" s="25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7" t="s">
        <v>183</v>
      </c>
      <c r="AU326" s="257" t="s">
        <v>84</v>
      </c>
      <c r="AV326" s="13" t="s">
        <v>82</v>
      </c>
      <c r="AW326" s="13" t="s">
        <v>32</v>
      </c>
      <c r="AX326" s="13" t="s">
        <v>74</v>
      </c>
      <c r="AY326" s="257" t="s">
        <v>139</v>
      </c>
    </row>
    <row r="327" s="14" customFormat="1">
      <c r="A327" s="14"/>
      <c r="B327" s="258"/>
      <c r="C327" s="259"/>
      <c r="D327" s="249" t="s">
        <v>183</v>
      </c>
      <c r="E327" s="260" t="s">
        <v>1</v>
      </c>
      <c r="F327" s="261" t="s">
        <v>1204</v>
      </c>
      <c r="G327" s="259"/>
      <c r="H327" s="262">
        <v>73.049999999999997</v>
      </c>
      <c r="I327" s="263"/>
      <c r="J327" s="259"/>
      <c r="K327" s="259"/>
      <c r="L327" s="264"/>
      <c r="M327" s="265"/>
      <c r="N327" s="266"/>
      <c r="O327" s="266"/>
      <c r="P327" s="266"/>
      <c r="Q327" s="266"/>
      <c r="R327" s="266"/>
      <c r="S327" s="266"/>
      <c r="T327" s="26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8" t="s">
        <v>183</v>
      </c>
      <c r="AU327" s="268" t="s">
        <v>84</v>
      </c>
      <c r="AV327" s="14" t="s">
        <v>84</v>
      </c>
      <c r="AW327" s="14" t="s">
        <v>32</v>
      </c>
      <c r="AX327" s="14" t="s">
        <v>74</v>
      </c>
      <c r="AY327" s="268" t="s">
        <v>139</v>
      </c>
    </row>
    <row r="328" s="15" customFormat="1">
      <c r="A328" s="15"/>
      <c r="B328" s="269"/>
      <c r="C328" s="270"/>
      <c r="D328" s="249" t="s">
        <v>183</v>
      </c>
      <c r="E328" s="271" t="s">
        <v>1</v>
      </c>
      <c r="F328" s="272" t="s">
        <v>189</v>
      </c>
      <c r="G328" s="270"/>
      <c r="H328" s="273">
        <v>73.049999999999997</v>
      </c>
      <c r="I328" s="274"/>
      <c r="J328" s="270"/>
      <c r="K328" s="270"/>
      <c r="L328" s="275"/>
      <c r="M328" s="276"/>
      <c r="N328" s="277"/>
      <c r="O328" s="277"/>
      <c r="P328" s="277"/>
      <c r="Q328" s="277"/>
      <c r="R328" s="277"/>
      <c r="S328" s="277"/>
      <c r="T328" s="278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9" t="s">
        <v>183</v>
      </c>
      <c r="AU328" s="279" t="s">
        <v>84</v>
      </c>
      <c r="AV328" s="15" t="s">
        <v>146</v>
      </c>
      <c r="AW328" s="15" t="s">
        <v>32</v>
      </c>
      <c r="AX328" s="15" t="s">
        <v>82</v>
      </c>
      <c r="AY328" s="279" t="s">
        <v>139</v>
      </c>
    </row>
    <row r="329" s="2" customFormat="1" ht="24.15" customHeight="1">
      <c r="A329" s="39"/>
      <c r="B329" s="40"/>
      <c r="C329" s="280" t="s">
        <v>380</v>
      </c>
      <c r="D329" s="280" t="s">
        <v>408</v>
      </c>
      <c r="E329" s="281" t="s">
        <v>1228</v>
      </c>
      <c r="F329" s="282" t="s">
        <v>1229</v>
      </c>
      <c r="G329" s="283" t="s">
        <v>263</v>
      </c>
      <c r="H329" s="284">
        <v>74.510999999999996</v>
      </c>
      <c r="I329" s="285"/>
      <c r="J329" s="286">
        <f>ROUND(I329*H329,1)</f>
        <v>0</v>
      </c>
      <c r="K329" s="287"/>
      <c r="L329" s="288"/>
      <c r="M329" s="289" t="s">
        <v>1</v>
      </c>
      <c r="N329" s="290" t="s">
        <v>39</v>
      </c>
      <c r="O329" s="92"/>
      <c r="P329" s="238">
        <f>O329*H329</f>
        <v>0</v>
      </c>
      <c r="Q329" s="238">
        <v>0.0044999999999999997</v>
      </c>
      <c r="R329" s="238">
        <f>Q329*H329</f>
        <v>0.33529949999999997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276</v>
      </c>
      <c r="AT329" s="240" t="s">
        <v>408</v>
      </c>
      <c r="AU329" s="240" t="s">
        <v>84</v>
      </c>
      <c r="AY329" s="18" t="s">
        <v>139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82</v>
      </c>
      <c r="BK329" s="241">
        <f>ROUND(I329*H329,1)</f>
        <v>0</v>
      </c>
      <c r="BL329" s="18" t="s">
        <v>217</v>
      </c>
      <c r="BM329" s="240" t="s">
        <v>1230</v>
      </c>
    </row>
    <row r="330" s="14" customFormat="1">
      <c r="A330" s="14"/>
      <c r="B330" s="258"/>
      <c r="C330" s="259"/>
      <c r="D330" s="249" t="s">
        <v>183</v>
      </c>
      <c r="E330" s="259"/>
      <c r="F330" s="261" t="s">
        <v>1231</v>
      </c>
      <c r="G330" s="259"/>
      <c r="H330" s="262">
        <v>74.510999999999996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8" t="s">
        <v>183</v>
      </c>
      <c r="AU330" s="268" t="s">
        <v>84</v>
      </c>
      <c r="AV330" s="14" t="s">
        <v>84</v>
      </c>
      <c r="AW330" s="14" t="s">
        <v>4</v>
      </c>
      <c r="AX330" s="14" t="s">
        <v>82</v>
      </c>
      <c r="AY330" s="268" t="s">
        <v>139</v>
      </c>
    </row>
    <row r="331" s="2" customFormat="1" ht="24.15" customHeight="1">
      <c r="A331" s="39"/>
      <c r="B331" s="40"/>
      <c r="C331" s="228" t="s">
        <v>281</v>
      </c>
      <c r="D331" s="228" t="s">
        <v>142</v>
      </c>
      <c r="E331" s="229" t="s">
        <v>1232</v>
      </c>
      <c r="F331" s="230" t="s">
        <v>1233</v>
      </c>
      <c r="G331" s="231" t="s">
        <v>263</v>
      </c>
      <c r="H331" s="232">
        <v>74.400000000000006</v>
      </c>
      <c r="I331" s="233"/>
      <c r="J331" s="234">
        <f>ROUND(I331*H331,1)</f>
        <v>0</v>
      </c>
      <c r="K331" s="235"/>
      <c r="L331" s="45"/>
      <c r="M331" s="236" t="s">
        <v>1</v>
      </c>
      <c r="N331" s="237" t="s">
        <v>39</v>
      </c>
      <c r="O331" s="92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0" t="s">
        <v>217</v>
      </c>
      <c r="AT331" s="240" t="s">
        <v>142</v>
      </c>
      <c r="AU331" s="240" t="s">
        <v>84</v>
      </c>
      <c r="AY331" s="18" t="s">
        <v>139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8" t="s">
        <v>82</v>
      </c>
      <c r="BK331" s="241">
        <f>ROUND(I331*H331,1)</f>
        <v>0</v>
      </c>
      <c r="BL331" s="18" t="s">
        <v>217</v>
      </c>
      <c r="BM331" s="240" t="s">
        <v>1234</v>
      </c>
    </row>
    <row r="332" s="13" customFormat="1">
      <c r="A332" s="13"/>
      <c r="B332" s="247"/>
      <c r="C332" s="248"/>
      <c r="D332" s="249" t="s">
        <v>183</v>
      </c>
      <c r="E332" s="250" t="s">
        <v>1</v>
      </c>
      <c r="F332" s="251" t="s">
        <v>1048</v>
      </c>
      <c r="G332" s="248"/>
      <c r="H332" s="250" t="s">
        <v>1</v>
      </c>
      <c r="I332" s="252"/>
      <c r="J332" s="248"/>
      <c r="K332" s="248"/>
      <c r="L332" s="253"/>
      <c r="M332" s="254"/>
      <c r="N332" s="255"/>
      <c r="O332" s="255"/>
      <c r="P332" s="255"/>
      <c r="Q332" s="255"/>
      <c r="R332" s="255"/>
      <c r="S332" s="255"/>
      <c r="T332" s="25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7" t="s">
        <v>183</v>
      </c>
      <c r="AU332" s="257" t="s">
        <v>84</v>
      </c>
      <c r="AV332" s="13" t="s">
        <v>82</v>
      </c>
      <c r="AW332" s="13" t="s">
        <v>32</v>
      </c>
      <c r="AX332" s="13" t="s">
        <v>74</v>
      </c>
      <c r="AY332" s="257" t="s">
        <v>139</v>
      </c>
    </row>
    <row r="333" s="14" customFormat="1">
      <c r="A333" s="14"/>
      <c r="B333" s="258"/>
      <c r="C333" s="259"/>
      <c r="D333" s="249" t="s">
        <v>183</v>
      </c>
      <c r="E333" s="260" t="s">
        <v>1</v>
      </c>
      <c r="F333" s="261" t="s">
        <v>1203</v>
      </c>
      <c r="G333" s="259"/>
      <c r="H333" s="262">
        <v>74.400000000000006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8" t="s">
        <v>183</v>
      </c>
      <c r="AU333" s="268" t="s">
        <v>84</v>
      </c>
      <c r="AV333" s="14" t="s">
        <v>84</v>
      </c>
      <c r="AW333" s="14" t="s">
        <v>32</v>
      </c>
      <c r="AX333" s="14" t="s">
        <v>74</v>
      </c>
      <c r="AY333" s="268" t="s">
        <v>139</v>
      </c>
    </row>
    <row r="334" s="15" customFormat="1">
      <c r="A334" s="15"/>
      <c r="B334" s="269"/>
      <c r="C334" s="270"/>
      <c r="D334" s="249" t="s">
        <v>183</v>
      </c>
      <c r="E334" s="271" t="s">
        <v>1</v>
      </c>
      <c r="F334" s="272" t="s">
        <v>189</v>
      </c>
      <c r="G334" s="270"/>
      <c r="H334" s="273">
        <v>74.400000000000006</v>
      </c>
      <c r="I334" s="274"/>
      <c r="J334" s="270"/>
      <c r="K334" s="270"/>
      <c r="L334" s="275"/>
      <c r="M334" s="276"/>
      <c r="N334" s="277"/>
      <c r="O334" s="277"/>
      <c r="P334" s="277"/>
      <c r="Q334" s="277"/>
      <c r="R334" s="277"/>
      <c r="S334" s="277"/>
      <c r="T334" s="278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9" t="s">
        <v>183</v>
      </c>
      <c r="AU334" s="279" t="s">
        <v>84</v>
      </c>
      <c r="AV334" s="15" t="s">
        <v>146</v>
      </c>
      <c r="AW334" s="15" t="s">
        <v>32</v>
      </c>
      <c r="AX334" s="15" t="s">
        <v>82</v>
      </c>
      <c r="AY334" s="279" t="s">
        <v>139</v>
      </c>
    </row>
    <row r="335" s="2" customFormat="1" ht="14.4" customHeight="1">
      <c r="A335" s="39"/>
      <c r="B335" s="40"/>
      <c r="C335" s="280" t="s">
        <v>400</v>
      </c>
      <c r="D335" s="280" t="s">
        <v>408</v>
      </c>
      <c r="E335" s="281" t="s">
        <v>1235</v>
      </c>
      <c r="F335" s="282" t="s">
        <v>1236</v>
      </c>
      <c r="G335" s="283" t="s">
        <v>263</v>
      </c>
      <c r="H335" s="284">
        <v>75.888000000000005</v>
      </c>
      <c r="I335" s="285"/>
      <c r="J335" s="286">
        <f>ROUND(I335*H335,1)</f>
        <v>0</v>
      </c>
      <c r="K335" s="287"/>
      <c r="L335" s="288"/>
      <c r="M335" s="289" t="s">
        <v>1</v>
      </c>
      <c r="N335" s="290" t="s">
        <v>39</v>
      </c>
      <c r="O335" s="92"/>
      <c r="P335" s="238">
        <f>O335*H335</f>
        <v>0</v>
      </c>
      <c r="Q335" s="238">
        <v>0.0014599999999999999</v>
      </c>
      <c r="R335" s="238">
        <f>Q335*H335</f>
        <v>0.11079648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276</v>
      </c>
      <c r="AT335" s="240" t="s">
        <v>408</v>
      </c>
      <c r="AU335" s="240" t="s">
        <v>84</v>
      </c>
      <c r="AY335" s="18" t="s">
        <v>139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82</v>
      </c>
      <c r="BK335" s="241">
        <f>ROUND(I335*H335,1)</f>
        <v>0</v>
      </c>
      <c r="BL335" s="18" t="s">
        <v>217</v>
      </c>
      <c r="BM335" s="240" t="s">
        <v>1237</v>
      </c>
    </row>
    <row r="336" s="14" customFormat="1">
      <c r="A336" s="14"/>
      <c r="B336" s="258"/>
      <c r="C336" s="259"/>
      <c r="D336" s="249" t="s">
        <v>183</v>
      </c>
      <c r="E336" s="259"/>
      <c r="F336" s="261" t="s">
        <v>1238</v>
      </c>
      <c r="G336" s="259"/>
      <c r="H336" s="262">
        <v>75.888000000000005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8" t="s">
        <v>183</v>
      </c>
      <c r="AU336" s="268" t="s">
        <v>84</v>
      </c>
      <c r="AV336" s="14" t="s">
        <v>84</v>
      </c>
      <c r="AW336" s="14" t="s">
        <v>4</v>
      </c>
      <c r="AX336" s="14" t="s">
        <v>82</v>
      </c>
      <c r="AY336" s="268" t="s">
        <v>139</v>
      </c>
    </row>
    <row r="337" s="2" customFormat="1" ht="14.4" customHeight="1">
      <c r="A337" s="39"/>
      <c r="B337" s="40"/>
      <c r="C337" s="280" t="s">
        <v>284</v>
      </c>
      <c r="D337" s="280" t="s">
        <v>408</v>
      </c>
      <c r="E337" s="281" t="s">
        <v>1239</v>
      </c>
      <c r="F337" s="282" t="s">
        <v>1240</v>
      </c>
      <c r="G337" s="283" t="s">
        <v>263</v>
      </c>
      <c r="H337" s="284">
        <v>75.888000000000005</v>
      </c>
      <c r="I337" s="285"/>
      <c r="J337" s="286">
        <f>ROUND(I337*H337,1)</f>
        <v>0</v>
      </c>
      <c r="K337" s="287"/>
      <c r="L337" s="288"/>
      <c r="M337" s="289" t="s">
        <v>1</v>
      </c>
      <c r="N337" s="290" t="s">
        <v>39</v>
      </c>
      <c r="O337" s="92"/>
      <c r="P337" s="238">
        <f>O337*H337</f>
        <v>0</v>
      </c>
      <c r="Q337" s="238">
        <v>0.0050000000000000001</v>
      </c>
      <c r="R337" s="238">
        <f>Q337*H337</f>
        <v>0.37944000000000006</v>
      </c>
      <c r="S337" s="238">
        <v>0</v>
      </c>
      <c r="T337" s="23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0" t="s">
        <v>276</v>
      </c>
      <c r="AT337" s="240" t="s">
        <v>408</v>
      </c>
      <c r="AU337" s="240" t="s">
        <v>84</v>
      </c>
      <c r="AY337" s="18" t="s">
        <v>139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8" t="s">
        <v>82</v>
      </c>
      <c r="BK337" s="241">
        <f>ROUND(I337*H337,1)</f>
        <v>0</v>
      </c>
      <c r="BL337" s="18" t="s">
        <v>217</v>
      </c>
      <c r="BM337" s="240" t="s">
        <v>1241</v>
      </c>
    </row>
    <row r="338" s="14" customFormat="1">
      <c r="A338" s="14"/>
      <c r="B338" s="258"/>
      <c r="C338" s="259"/>
      <c r="D338" s="249" t="s">
        <v>183</v>
      </c>
      <c r="E338" s="259"/>
      <c r="F338" s="261" t="s">
        <v>1238</v>
      </c>
      <c r="G338" s="259"/>
      <c r="H338" s="262">
        <v>75.888000000000005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8" t="s">
        <v>183</v>
      </c>
      <c r="AU338" s="268" t="s">
        <v>84</v>
      </c>
      <c r="AV338" s="14" t="s">
        <v>84</v>
      </c>
      <c r="AW338" s="14" t="s">
        <v>4</v>
      </c>
      <c r="AX338" s="14" t="s">
        <v>82</v>
      </c>
      <c r="AY338" s="268" t="s">
        <v>139</v>
      </c>
    </row>
    <row r="339" s="2" customFormat="1" ht="24.15" customHeight="1">
      <c r="A339" s="39"/>
      <c r="B339" s="40"/>
      <c r="C339" s="228" t="s">
        <v>407</v>
      </c>
      <c r="D339" s="228" t="s">
        <v>142</v>
      </c>
      <c r="E339" s="229" t="s">
        <v>1242</v>
      </c>
      <c r="F339" s="230" t="s">
        <v>1243</v>
      </c>
      <c r="G339" s="231" t="s">
        <v>263</v>
      </c>
      <c r="H339" s="232">
        <v>17.5</v>
      </c>
      <c r="I339" s="233"/>
      <c r="J339" s="234">
        <f>ROUND(I339*H339,1)</f>
        <v>0</v>
      </c>
      <c r="K339" s="235"/>
      <c r="L339" s="45"/>
      <c r="M339" s="236" t="s">
        <v>1</v>
      </c>
      <c r="N339" s="237" t="s">
        <v>39</v>
      </c>
      <c r="O339" s="92"/>
      <c r="P339" s="238">
        <f>O339*H339</f>
        <v>0</v>
      </c>
      <c r="Q339" s="238">
        <v>0</v>
      </c>
      <c r="R339" s="238">
        <f>Q339*H339</f>
        <v>0</v>
      </c>
      <c r="S339" s="238">
        <v>0</v>
      </c>
      <c r="T339" s="23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0" t="s">
        <v>217</v>
      </c>
      <c r="AT339" s="240" t="s">
        <v>142</v>
      </c>
      <c r="AU339" s="240" t="s">
        <v>84</v>
      </c>
      <c r="AY339" s="18" t="s">
        <v>139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8" t="s">
        <v>82</v>
      </c>
      <c r="BK339" s="241">
        <f>ROUND(I339*H339,1)</f>
        <v>0</v>
      </c>
      <c r="BL339" s="18" t="s">
        <v>217</v>
      </c>
      <c r="BM339" s="240" t="s">
        <v>1244</v>
      </c>
    </row>
    <row r="340" s="13" customFormat="1">
      <c r="A340" s="13"/>
      <c r="B340" s="247"/>
      <c r="C340" s="248"/>
      <c r="D340" s="249" t="s">
        <v>183</v>
      </c>
      <c r="E340" s="250" t="s">
        <v>1</v>
      </c>
      <c r="F340" s="251" t="s">
        <v>1245</v>
      </c>
      <c r="G340" s="248"/>
      <c r="H340" s="250" t="s">
        <v>1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7" t="s">
        <v>183</v>
      </c>
      <c r="AU340" s="257" t="s">
        <v>84</v>
      </c>
      <c r="AV340" s="13" t="s">
        <v>82</v>
      </c>
      <c r="AW340" s="13" t="s">
        <v>32</v>
      </c>
      <c r="AX340" s="13" t="s">
        <v>74</v>
      </c>
      <c r="AY340" s="257" t="s">
        <v>139</v>
      </c>
    </row>
    <row r="341" s="14" customFormat="1">
      <c r="A341" s="14"/>
      <c r="B341" s="258"/>
      <c r="C341" s="259"/>
      <c r="D341" s="249" t="s">
        <v>183</v>
      </c>
      <c r="E341" s="260" t="s">
        <v>1</v>
      </c>
      <c r="F341" s="261" t="s">
        <v>628</v>
      </c>
      <c r="G341" s="259"/>
      <c r="H341" s="262">
        <v>17.5</v>
      </c>
      <c r="I341" s="263"/>
      <c r="J341" s="259"/>
      <c r="K341" s="259"/>
      <c r="L341" s="264"/>
      <c r="M341" s="265"/>
      <c r="N341" s="266"/>
      <c r="O341" s="266"/>
      <c r="P341" s="266"/>
      <c r="Q341" s="266"/>
      <c r="R341" s="266"/>
      <c r="S341" s="266"/>
      <c r="T341" s="26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8" t="s">
        <v>183</v>
      </c>
      <c r="AU341" s="268" t="s">
        <v>84</v>
      </c>
      <c r="AV341" s="14" t="s">
        <v>84</v>
      </c>
      <c r="AW341" s="14" t="s">
        <v>32</v>
      </c>
      <c r="AX341" s="14" t="s">
        <v>74</v>
      </c>
      <c r="AY341" s="268" t="s">
        <v>139</v>
      </c>
    </row>
    <row r="342" s="15" customFormat="1">
      <c r="A342" s="15"/>
      <c r="B342" s="269"/>
      <c r="C342" s="270"/>
      <c r="D342" s="249" t="s">
        <v>183</v>
      </c>
      <c r="E342" s="271" t="s">
        <v>1</v>
      </c>
      <c r="F342" s="272" t="s">
        <v>189</v>
      </c>
      <c r="G342" s="270"/>
      <c r="H342" s="273">
        <v>17.5</v>
      </c>
      <c r="I342" s="274"/>
      <c r="J342" s="270"/>
      <c r="K342" s="270"/>
      <c r="L342" s="275"/>
      <c r="M342" s="276"/>
      <c r="N342" s="277"/>
      <c r="O342" s="277"/>
      <c r="P342" s="277"/>
      <c r="Q342" s="277"/>
      <c r="R342" s="277"/>
      <c r="S342" s="277"/>
      <c r="T342" s="278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9" t="s">
        <v>183</v>
      </c>
      <c r="AU342" s="279" t="s">
        <v>84</v>
      </c>
      <c r="AV342" s="15" t="s">
        <v>146</v>
      </c>
      <c r="AW342" s="15" t="s">
        <v>32</v>
      </c>
      <c r="AX342" s="15" t="s">
        <v>82</v>
      </c>
      <c r="AY342" s="279" t="s">
        <v>139</v>
      </c>
    </row>
    <row r="343" s="2" customFormat="1" ht="24.15" customHeight="1">
      <c r="A343" s="39"/>
      <c r="B343" s="40"/>
      <c r="C343" s="280" t="s">
        <v>288</v>
      </c>
      <c r="D343" s="280" t="s">
        <v>408</v>
      </c>
      <c r="E343" s="281" t="s">
        <v>1246</v>
      </c>
      <c r="F343" s="282" t="s">
        <v>1247</v>
      </c>
      <c r="G343" s="283" t="s">
        <v>263</v>
      </c>
      <c r="H343" s="284">
        <v>17.850000000000001</v>
      </c>
      <c r="I343" s="285"/>
      <c r="J343" s="286">
        <f>ROUND(I343*H343,1)</f>
        <v>0</v>
      </c>
      <c r="K343" s="287"/>
      <c r="L343" s="288"/>
      <c r="M343" s="289" t="s">
        <v>1</v>
      </c>
      <c r="N343" s="290" t="s">
        <v>39</v>
      </c>
      <c r="O343" s="92"/>
      <c r="P343" s="238">
        <f>O343*H343</f>
        <v>0</v>
      </c>
      <c r="Q343" s="238">
        <v>0.02674</v>
      </c>
      <c r="R343" s="238">
        <f>Q343*H343</f>
        <v>0.47730900000000004</v>
      </c>
      <c r="S343" s="238">
        <v>0</v>
      </c>
      <c r="T343" s="23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0" t="s">
        <v>276</v>
      </c>
      <c r="AT343" s="240" t="s">
        <v>408</v>
      </c>
      <c r="AU343" s="240" t="s">
        <v>84</v>
      </c>
      <c r="AY343" s="18" t="s">
        <v>139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8" t="s">
        <v>82</v>
      </c>
      <c r="BK343" s="241">
        <f>ROUND(I343*H343,1)</f>
        <v>0</v>
      </c>
      <c r="BL343" s="18" t="s">
        <v>217</v>
      </c>
      <c r="BM343" s="240" t="s">
        <v>1248</v>
      </c>
    </row>
    <row r="344" s="14" customFormat="1">
      <c r="A344" s="14"/>
      <c r="B344" s="258"/>
      <c r="C344" s="259"/>
      <c r="D344" s="249" t="s">
        <v>183</v>
      </c>
      <c r="E344" s="259"/>
      <c r="F344" s="261" t="s">
        <v>1249</v>
      </c>
      <c r="G344" s="259"/>
      <c r="H344" s="262">
        <v>17.850000000000001</v>
      </c>
      <c r="I344" s="263"/>
      <c r="J344" s="259"/>
      <c r="K344" s="259"/>
      <c r="L344" s="264"/>
      <c r="M344" s="265"/>
      <c r="N344" s="266"/>
      <c r="O344" s="266"/>
      <c r="P344" s="266"/>
      <c r="Q344" s="266"/>
      <c r="R344" s="266"/>
      <c r="S344" s="266"/>
      <c r="T344" s="26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8" t="s">
        <v>183</v>
      </c>
      <c r="AU344" s="268" t="s">
        <v>84</v>
      </c>
      <c r="AV344" s="14" t="s">
        <v>84</v>
      </c>
      <c r="AW344" s="14" t="s">
        <v>4</v>
      </c>
      <c r="AX344" s="14" t="s">
        <v>82</v>
      </c>
      <c r="AY344" s="268" t="s">
        <v>139</v>
      </c>
    </row>
    <row r="345" s="2" customFormat="1" ht="24.15" customHeight="1">
      <c r="A345" s="39"/>
      <c r="B345" s="40"/>
      <c r="C345" s="228" t="s">
        <v>418</v>
      </c>
      <c r="D345" s="228" t="s">
        <v>142</v>
      </c>
      <c r="E345" s="229" t="s">
        <v>1250</v>
      </c>
      <c r="F345" s="230" t="s">
        <v>1251</v>
      </c>
      <c r="G345" s="231" t="s">
        <v>263</v>
      </c>
      <c r="H345" s="232">
        <v>112.45</v>
      </c>
      <c r="I345" s="233"/>
      <c r="J345" s="234">
        <f>ROUND(I345*H345,1)</f>
        <v>0</v>
      </c>
      <c r="K345" s="235"/>
      <c r="L345" s="45"/>
      <c r="M345" s="236" t="s">
        <v>1</v>
      </c>
      <c r="N345" s="237" t="s">
        <v>39</v>
      </c>
      <c r="O345" s="92"/>
      <c r="P345" s="238">
        <f>O345*H345</f>
        <v>0</v>
      </c>
      <c r="Q345" s="238">
        <v>0</v>
      </c>
      <c r="R345" s="238">
        <f>Q345*H345</f>
        <v>0</v>
      </c>
      <c r="S345" s="238">
        <v>0</v>
      </c>
      <c r="T345" s="23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0" t="s">
        <v>217</v>
      </c>
      <c r="AT345" s="240" t="s">
        <v>142</v>
      </c>
      <c r="AU345" s="240" t="s">
        <v>84</v>
      </c>
      <c r="AY345" s="18" t="s">
        <v>139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8" t="s">
        <v>82</v>
      </c>
      <c r="BK345" s="241">
        <f>ROUND(I345*H345,1)</f>
        <v>0</v>
      </c>
      <c r="BL345" s="18" t="s">
        <v>217</v>
      </c>
      <c r="BM345" s="240" t="s">
        <v>1252</v>
      </c>
    </row>
    <row r="346" s="13" customFormat="1">
      <c r="A346" s="13"/>
      <c r="B346" s="247"/>
      <c r="C346" s="248"/>
      <c r="D346" s="249" t="s">
        <v>183</v>
      </c>
      <c r="E346" s="250" t="s">
        <v>1</v>
      </c>
      <c r="F346" s="251" t="s">
        <v>1058</v>
      </c>
      <c r="G346" s="248"/>
      <c r="H346" s="250" t="s">
        <v>1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7" t="s">
        <v>183</v>
      </c>
      <c r="AU346" s="257" t="s">
        <v>84</v>
      </c>
      <c r="AV346" s="13" t="s">
        <v>82</v>
      </c>
      <c r="AW346" s="13" t="s">
        <v>32</v>
      </c>
      <c r="AX346" s="13" t="s">
        <v>74</v>
      </c>
      <c r="AY346" s="257" t="s">
        <v>139</v>
      </c>
    </row>
    <row r="347" s="14" customFormat="1">
      <c r="A347" s="14"/>
      <c r="B347" s="258"/>
      <c r="C347" s="259"/>
      <c r="D347" s="249" t="s">
        <v>183</v>
      </c>
      <c r="E347" s="260" t="s">
        <v>1</v>
      </c>
      <c r="F347" s="261" t="s">
        <v>1204</v>
      </c>
      <c r="G347" s="259"/>
      <c r="H347" s="262">
        <v>73.049999999999997</v>
      </c>
      <c r="I347" s="263"/>
      <c r="J347" s="259"/>
      <c r="K347" s="259"/>
      <c r="L347" s="264"/>
      <c r="M347" s="265"/>
      <c r="N347" s="266"/>
      <c r="O347" s="266"/>
      <c r="P347" s="266"/>
      <c r="Q347" s="266"/>
      <c r="R347" s="266"/>
      <c r="S347" s="266"/>
      <c r="T347" s="26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8" t="s">
        <v>183</v>
      </c>
      <c r="AU347" s="268" t="s">
        <v>84</v>
      </c>
      <c r="AV347" s="14" t="s">
        <v>84</v>
      </c>
      <c r="AW347" s="14" t="s">
        <v>32</v>
      </c>
      <c r="AX347" s="14" t="s">
        <v>74</v>
      </c>
      <c r="AY347" s="268" t="s">
        <v>139</v>
      </c>
    </row>
    <row r="348" s="13" customFormat="1">
      <c r="A348" s="13"/>
      <c r="B348" s="247"/>
      <c r="C348" s="248"/>
      <c r="D348" s="249" t="s">
        <v>183</v>
      </c>
      <c r="E348" s="250" t="s">
        <v>1</v>
      </c>
      <c r="F348" s="251" t="s">
        <v>1253</v>
      </c>
      <c r="G348" s="248"/>
      <c r="H348" s="250" t="s">
        <v>1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7" t="s">
        <v>183</v>
      </c>
      <c r="AU348" s="257" t="s">
        <v>84</v>
      </c>
      <c r="AV348" s="13" t="s">
        <v>82</v>
      </c>
      <c r="AW348" s="13" t="s">
        <v>32</v>
      </c>
      <c r="AX348" s="13" t="s">
        <v>74</v>
      </c>
      <c r="AY348" s="257" t="s">
        <v>139</v>
      </c>
    </row>
    <row r="349" s="14" customFormat="1">
      <c r="A349" s="14"/>
      <c r="B349" s="258"/>
      <c r="C349" s="259"/>
      <c r="D349" s="249" t="s">
        <v>183</v>
      </c>
      <c r="E349" s="260" t="s">
        <v>1</v>
      </c>
      <c r="F349" s="261" t="s">
        <v>1254</v>
      </c>
      <c r="G349" s="259"/>
      <c r="H349" s="262">
        <v>-9.8499999999999996</v>
      </c>
      <c r="I349" s="263"/>
      <c r="J349" s="259"/>
      <c r="K349" s="259"/>
      <c r="L349" s="264"/>
      <c r="M349" s="265"/>
      <c r="N349" s="266"/>
      <c r="O349" s="266"/>
      <c r="P349" s="266"/>
      <c r="Q349" s="266"/>
      <c r="R349" s="266"/>
      <c r="S349" s="266"/>
      <c r="T349" s="26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8" t="s">
        <v>183</v>
      </c>
      <c r="AU349" s="268" t="s">
        <v>84</v>
      </c>
      <c r="AV349" s="14" t="s">
        <v>84</v>
      </c>
      <c r="AW349" s="14" t="s">
        <v>32</v>
      </c>
      <c r="AX349" s="14" t="s">
        <v>74</v>
      </c>
      <c r="AY349" s="268" t="s">
        <v>139</v>
      </c>
    </row>
    <row r="350" s="13" customFormat="1">
      <c r="A350" s="13"/>
      <c r="B350" s="247"/>
      <c r="C350" s="248"/>
      <c r="D350" s="249" t="s">
        <v>183</v>
      </c>
      <c r="E350" s="250" t="s">
        <v>1</v>
      </c>
      <c r="F350" s="251" t="s">
        <v>1255</v>
      </c>
      <c r="G350" s="248"/>
      <c r="H350" s="250" t="s">
        <v>1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7" t="s">
        <v>183</v>
      </c>
      <c r="AU350" s="257" t="s">
        <v>84</v>
      </c>
      <c r="AV350" s="13" t="s">
        <v>82</v>
      </c>
      <c r="AW350" s="13" t="s">
        <v>32</v>
      </c>
      <c r="AX350" s="13" t="s">
        <v>74</v>
      </c>
      <c r="AY350" s="257" t="s">
        <v>139</v>
      </c>
    </row>
    <row r="351" s="14" customFormat="1">
      <c r="A351" s="14"/>
      <c r="B351" s="258"/>
      <c r="C351" s="259"/>
      <c r="D351" s="249" t="s">
        <v>183</v>
      </c>
      <c r="E351" s="260" t="s">
        <v>1</v>
      </c>
      <c r="F351" s="261" t="s">
        <v>1256</v>
      </c>
      <c r="G351" s="259"/>
      <c r="H351" s="262">
        <v>49.25</v>
      </c>
      <c r="I351" s="263"/>
      <c r="J351" s="259"/>
      <c r="K351" s="259"/>
      <c r="L351" s="264"/>
      <c r="M351" s="265"/>
      <c r="N351" s="266"/>
      <c r="O351" s="266"/>
      <c r="P351" s="266"/>
      <c r="Q351" s="266"/>
      <c r="R351" s="266"/>
      <c r="S351" s="266"/>
      <c r="T351" s="26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8" t="s">
        <v>183</v>
      </c>
      <c r="AU351" s="268" t="s">
        <v>84</v>
      </c>
      <c r="AV351" s="14" t="s">
        <v>84</v>
      </c>
      <c r="AW351" s="14" t="s">
        <v>32</v>
      </c>
      <c r="AX351" s="14" t="s">
        <v>74</v>
      </c>
      <c r="AY351" s="268" t="s">
        <v>139</v>
      </c>
    </row>
    <row r="352" s="15" customFormat="1">
      <c r="A352" s="15"/>
      <c r="B352" s="269"/>
      <c r="C352" s="270"/>
      <c r="D352" s="249" t="s">
        <v>183</v>
      </c>
      <c r="E352" s="271" t="s">
        <v>1</v>
      </c>
      <c r="F352" s="272" t="s">
        <v>189</v>
      </c>
      <c r="G352" s="270"/>
      <c r="H352" s="273">
        <v>112.44999999999999</v>
      </c>
      <c r="I352" s="274"/>
      <c r="J352" s="270"/>
      <c r="K352" s="270"/>
      <c r="L352" s="275"/>
      <c r="M352" s="276"/>
      <c r="N352" s="277"/>
      <c r="O352" s="277"/>
      <c r="P352" s="277"/>
      <c r="Q352" s="277"/>
      <c r="R352" s="277"/>
      <c r="S352" s="277"/>
      <c r="T352" s="278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9" t="s">
        <v>183</v>
      </c>
      <c r="AU352" s="279" t="s">
        <v>84</v>
      </c>
      <c r="AV352" s="15" t="s">
        <v>146</v>
      </c>
      <c r="AW352" s="15" t="s">
        <v>32</v>
      </c>
      <c r="AX352" s="15" t="s">
        <v>82</v>
      </c>
      <c r="AY352" s="279" t="s">
        <v>139</v>
      </c>
    </row>
    <row r="353" s="2" customFormat="1" ht="24.15" customHeight="1">
      <c r="A353" s="39"/>
      <c r="B353" s="40"/>
      <c r="C353" s="280" t="s">
        <v>295</v>
      </c>
      <c r="D353" s="280" t="s">
        <v>408</v>
      </c>
      <c r="E353" s="281" t="s">
        <v>1257</v>
      </c>
      <c r="F353" s="282" t="s">
        <v>1258</v>
      </c>
      <c r="G353" s="283" t="s">
        <v>263</v>
      </c>
      <c r="H353" s="284">
        <v>293.86200000000002</v>
      </c>
      <c r="I353" s="285"/>
      <c r="J353" s="286">
        <f>ROUND(I353*H353,1)</f>
        <v>0</v>
      </c>
      <c r="K353" s="287"/>
      <c r="L353" s="288"/>
      <c r="M353" s="289" t="s">
        <v>1</v>
      </c>
      <c r="N353" s="290" t="s">
        <v>39</v>
      </c>
      <c r="O353" s="92"/>
      <c r="P353" s="238">
        <f>O353*H353</f>
        <v>0</v>
      </c>
      <c r="Q353" s="238">
        <v>0.01</v>
      </c>
      <c r="R353" s="238">
        <f>Q353*H353</f>
        <v>2.9386200000000002</v>
      </c>
      <c r="S353" s="238">
        <v>0</v>
      </c>
      <c r="T353" s="23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0" t="s">
        <v>276</v>
      </c>
      <c r="AT353" s="240" t="s">
        <v>408</v>
      </c>
      <c r="AU353" s="240" t="s">
        <v>84</v>
      </c>
      <c r="AY353" s="18" t="s">
        <v>139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8" t="s">
        <v>82</v>
      </c>
      <c r="BK353" s="241">
        <f>ROUND(I353*H353,1)</f>
        <v>0</v>
      </c>
      <c r="BL353" s="18" t="s">
        <v>217</v>
      </c>
      <c r="BM353" s="240" t="s">
        <v>1259</v>
      </c>
    </row>
    <row r="354" s="13" customFormat="1">
      <c r="A354" s="13"/>
      <c r="B354" s="247"/>
      <c r="C354" s="248"/>
      <c r="D354" s="249" t="s">
        <v>183</v>
      </c>
      <c r="E354" s="250" t="s">
        <v>1</v>
      </c>
      <c r="F354" s="251" t="s">
        <v>1260</v>
      </c>
      <c r="G354" s="248"/>
      <c r="H354" s="250" t="s">
        <v>1</v>
      </c>
      <c r="I354" s="252"/>
      <c r="J354" s="248"/>
      <c r="K354" s="248"/>
      <c r="L354" s="253"/>
      <c r="M354" s="254"/>
      <c r="N354" s="255"/>
      <c r="O354" s="255"/>
      <c r="P354" s="255"/>
      <c r="Q354" s="255"/>
      <c r="R354" s="255"/>
      <c r="S354" s="255"/>
      <c r="T354" s="25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7" t="s">
        <v>183</v>
      </c>
      <c r="AU354" s="257" t="s">
        <v>84</v>
      </c>
      <c r="AV354" s="13" t="s">
        <v>82</v>
      </c>
      <c r="AW354" s="13" t="s">
        <v>32</v>
      </c>
      <c r="AX354" s="13" t="s">
        <v>74</v>
      </c>
      <c r="AY354" s="257" t="s">
        <v>139</v>
      </c>
    </row>
    <row r="355" s="14" customFormat="1">
      <c r="A355" s="14"/>
      <c r="B355" s="258"/>
      <c r="C355" s="259"/>
      <c r="D355" s="249" t="s">
        <v>183</v>
      </c>
      <c r="E355" s="260" t="s">
        <v>1</v>
      </c>
      <c r="F355" s="261" t="s">
        <v>1261</v>
      </c>
      <c r="G355" s="259"/>
      <c r="H355" s="262">
        <v>98.5</v>
      </c>
      <c r="I355" s="263"/>
      <c r="J355" s="259"/>
      <c r="K355" s="259"/>
      <c r="L355" s="264"/>
      <c r="M355" s="265"/>
      <c r="N355" s="266"/>
      <c r="O355" s="266"/>
      <c r="P355" s="266"/>
      <c r="Q355" s="266"/>
      <c r="R355" s="266"/>
      <c r="S355" s="266"/>
      <c r="T355" s="26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8" t="s">
        <v>183</v>
      </c>
      <c r="AU355" s="268" t="s">
        <v>84</v>
      </c>
      <c r="AV355" s="14" t="s">
        <v>84</v>
      </c>
      <c r="AW355" s="14" t="s">
        <v>32</v>
      </c>
      <c r="AX355" s="14" t="s">
        <v>74</v>
      </c>
      <c r="AY355" s="268" t="s">
        <v>139</v>
      </c>
    </row>
    <row r="356" s="16" customFormat="1">
      <c r="A356" s="16"/>
      <c r="B356" s="295"/>
      <c r="C356" s="296"/>
      <c r="D356" s="249" t="s">
        <v>183</v>
      </c>
      <c r="E356" s="297" t="s">
        <v>1</v>
      </c>
      <c r="F356" s="298" t="s">
        <v>1057</v>
      </c>
      <c r="G356" s="296"/>
      <c r="H356" s="299">
        <v>98.5</v>
      </c>
      <c r="I356" s="300"/>
      <c r="J356" s="296"/>
      <c r="K356" s="296"/>
      <c r="L356" s="301"/>
      <c r="M356" s="302"/>
      <c r="N356" s="303"/>
      <c r="O356" s="303"/>
      <c r="P356" s="303"/>
      <c r="Q356" s="303"/>
      <c r="R356" s="303"/>
      <c r="S356" s="303"/>
      <c r="T356" s="304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305" t="s">
        <v>183</v>
      </c>
      <c r="AU356" s="305" t="s">
        <v>84</v>
      </c>
      <c r="AV356" s="16" t="s">
        <v>178</v>
      </c>
      <c r="AW356" s="16" t="s">
        <v>32</v>
      </c>
      <c r="AX356" s="16" t="s">
        <v>74</v>
      </c>
      <c r="AY356" s="305" t="s">
        <v>139</v>
      </c>
    </row>
    <row r="357" s="13" customFormat="1">
      <c r="A357" s="13"/>
      <c r="B357" s="247"/>
      <c r="C357" s="248"/>
      <c r="D357" s="249" t="s">
        <v>183</v>
      </c>
      <c r="E357" s="250" t="s">
        <v>1</v>
      </c>
      <c r="F357" s="251" t="s">
        <v>1262</v>
      </c>
      <c r="G357" s="248"/>
      <c r="H357" s="250" t="s">
        <v>1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7" t="s">
        <v>183</v>
      </c>
      <c r="AU357" s="257" t="s">
        <v>84</v>
      </c>
      <c r="AV357" s="13" t="s">
        <v>82</v>
      </c>
      <c r="AW357" s="13" t="s">
        <v>32</v>
      </c>
      <c r="AX357" s="13" t="s">
        <v>74</v>
      </c>
      <c r="AY357" s="257" t="s">
        <v>139</v>
      </c>
    </row>
    <row r="358" s="14" customFormat="1">
      <c r="A358" s="14"/>
      <c r="B358" s="258"/>
      <c r="C358" s="259"/>
      <c r="D358" s="249" t="s">
        <v>183</v>
      </c>
      <c r="E358" s="260" t="s">
        <v>1</v>
      </c>
      <c r="F358" s="261" t="s">
        <v>1263</v>
      </c>
      <c r="G358" s="259"/>
      <c r="H358" s="262">
        <v>219.14999999999998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8" t="s">
        <v>183</v>
      </c>
      <c r="AU358" s="268" t="s">
        <v>84</v>
      </c>
      <c r="AV358" s="14" t="s">
        <v>84</v>
      </c>
      <c r="AW358" s="14" t="s">
        <v>32</v>
      </c>
      <c r="AX358" s="14" t="s">
        <v>74</v>
      </c>
      <c r="AY358" s="268" t="s">
        <v>139</v>
      </c>
    </row>
    <row r="359" s="13" customFormat="1">
      <c r="A359" s="13"/>
      <c r="B359" s="247"/>
      <c r="C359" s="248"/>
      <c r="D359" s="249" t="s">
        <v>183</v>
      </c>
      <c r="E359" s="250" t="s">
        <v>1</v>
      </c>
      <c r="F359" s="251" t="s">
        <v>1253</v>
      </c>
      <c r="G359" s="248"/>
      <c r="H359" s="250" t="s">
        <v>1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7" t="s">
        <v>183</v>
      </c>
      <c r="AU359" s="257" t="s">
        <v>84</v>
      </c>
      <c r="AV359" s="13" t="s">
        <v>82</v>
      </c>
      <c r="AW359" s="13" t="s">
        <v>32</v>
      </c>
      <c r="AX359" s="13" t="s">
        <v>74</v>
      </c>
      <c r="AY359" s="257" t="s">
        <v>139</v>
      </c>
    </row>
    <row r="360" s="14" customFormat="1">
      <c r="A360" s="14"/>
      <c r="B360" s="258"/>
      <c r="C360" s="259"/>
      <c r="D360" s="249" t="s">
        <v>183</v>
      </c>
      <c r="E360" s="260" t="s">
        <v>1</v>
      </c>
      <c r="F360" s="261" t="s">
        <v>1264</v>
      </c>
      <c r="G360" s="259"/>
      <c r="H360" s="262">
        <v>-29.549999999999997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8" t="s">
        <v>183</v>
      </c>
      <c r="AU360" s="268" t="s">
        <v>84</v>
      </c>
      <c r="AV360" s="14" t="s">
        <v>84</v>
      </c>
      <c r="AW360" s="14" t="s">
        <v>32</v>
      </c>
      <c r="AX360" s="14" t="s">
        <v>74</v>
      </c>
      <c r="AY360" s="268" t="s">
        <v>139</v>
      </c>
    </row>
    <row r="361" s="16" customFormat="1">
      <c r="A361" s="16"/>
      <c r="B361" s="295"/>
      <c r="C361" s="296"/>
      <c r="D361" s="249" t="s">
        <v>183</v>
      </c>
      <c r="E361" s="297" t="s">
        <v>1</v>
      </c>
      <c r="F361" s="298" t="s">
        <v>1057</v>
      </c>
      <c r="G361" s="296"/>
      <c r="H361" s="299">
        <v>189.59999999999997</v>
      </c>
      <c r="I361" s="300"/>
      <c r="J361" s="296"/>
      <c r="K361" s="296"/>
      <c r="L361" s="301"/>
      <c r="M361" s="302"/>
      <c r="N361" s="303"/>
      <c r="O361" s="303"/>
      <c r="P361" s="303"/>
      <c r="Q361" s="303"/>
      <c r="R361" s="303"/>
      <c r="S361" s="303"/>
      <c r="T361" s="304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305" t="s">
        <v>183</v>
      </c>
      <c r="AU361" s="305" t="s">
        <v>84</v>
      </c>
      <c r="AV361" s="16" t="s">
        <v>178</v>
      </c>
      <c r="AW361" s="16" t="s">
        <v>32</v>
      </c>
      <c r="AX361" s="16" t="s">
        <v>74</v>
      </c>
      <c r="AY361" s="305" t="s">
        <v>139</v>
      </c>
    </row>
    <row r="362" s="15" customFormat="1">
      <c r="A362" s="15"/>
      <c r="B362" s="269"/>
      <c r="C362" s="270"/>
      <c r="D362" s="249" t="s">
        <v>183</v>
      </c>
      <c r="E362" s="271" t="s">
        <v>1</v>
      </c>
      <c r="F362" s="272" t="s">
        <v>189</v>
      </c>
      <c r="G362" s="270"/>
      <c r="H362" s="273">
        <v>288.09999999999997</v>
      </c>
      <c r="I362" s="274"/>
      <c r="J362" s="270"/>
      <c r="K362" s="270"/>
      <c r="L362" s="275"/>
      <c r="M362" s="276"/>
      <c r="N362" s="277"/>
      <c r="O362" s="277"/>
      <c r="P362" s="277"/>
      <c r="Q362" s="277"/>
      <c r="R362" s="277"/>
      <c r="S362" s="277"/>
      <c r="T362" s="278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9" t="s">
        <v>183</v>
      </c>
      <c r="AU362" s="279" t="s">
        <v>84</v>
      </c>
      <c r="AV362" s="15" t="s">
        <v>146</v>
      </c>
      <c r="AW362" s="15" t="s">
        <v>32</v>
      </c>
      <c r="AX362" s="15" t="s">
        <v>82</v>
      </c>
      <c r="AY362" s="279" t="s">
        <v>139</v>
      </c>
    </row>
    <row r="363" s="14" customFormat="1">
      <c r="A363" s="14"/>
      <c r="B363" s="258"/>
      <c r="C363" s="259"/>
      <c r="D363" s="249" t="s">
        <v>183</v>
      </c>
      <c r="E363" s="259"/>
      <c r="F363" s="261" t="s">
        <v>1265</v>
      </c>
      <c r="G363" s="259"/>
      <c r="H363" s="262">
        <v>293.86200000000002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8" t="s">
        <v>183</v>
      </c>
      <c r="AU363" s="268" t="s">
        <v>84</v>
      </c>
      <c r="AV363" s="14" t="s">
        <v>84</v>
      </c>
      <c r="AW363" s="14" t="s">
        <v>4</v>
      </c>
      <c r="AX363" s="14" t="s">
        <v>82</v>
      </c>
      <c r="AY363" s="268" t="s">
        <v>139</v>
      </c>
    </row>
    <row r="364" s="2" customFormat="1" ht="24.15" customHeight="1">
      <c r="A364" s="39"/>
      <c r="B364" s="40"/>
      <c r="C364" s="228" t="s">
        <v>430</v>
      </c>
      <c r="D364" s="228" t="s">
        <v>142</v>
      </c>
      <c r="E364" s="229" t="s">
        <v>1266</v>
      </c>
      <c r="F364" s="230" t="s">
        <v>1267</v>
      </c>
      <c r="G364" s="231" t="s">
        <v>263</v>
      </c>
      <c r="H364" s="232">
        <v>129.94999999999999</v>
      </c>
      <c r="I364" s="233"/>
      <c r="J364" s="234">
        <f>ROUND(I364*H364,1)</f>
        <v>0</v>
      </c>
      <c r="K364" s="235"/>
      <c r="L364" s="45"/>
      <c r="M364" s="236" t="s">
        <v>1</v>
      </c>
      <c r="N364" s="237" t="s">
        <v>39</v>
      </c>
      <c r="O364" s="92"/>
      <c r="P364" s="238">
        <f>O364*H364</f>
        <v>0</v>
      </c>
      <c r="Q364" s="238">
        <v>1.0000000000000001E-05</v>
      </c>
      <c r="R364" s="238">
        <f>Q364*H364</f>
        <v>0.0012995000000000001</v>
      </c>
      <c r="S364" s="238">
        <v>0</v>
      </c>
      <c r="T364" s="23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0" t="s">
        <v>217</v>
      </c>
      <c r="AT364" s="240" t="s">
        <v>142</v>
      </c>
      <c r="AU364" s="240" t="s">
        <v>84</v>
      </c>
      <c r="AY364" s="18" t="s">
        <v>139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8" t="s">
        <v>82</v>
      </c>
      <c r="BK364" s="241">
        <f>ROUND(I364*H364,1)</f>
        <v>0</v>
      </c>
      <c r="BL364" s="18" t="s">
        <v>217</v>
      </c>
      <c r="BM364" s="240" t="s">
        <v>1268</v>
      </c>
    </row>
    <row r="365" s="13" customFormat="1">
      <c r="A365" s="13"/>
      <c r="B365" s="247"/>
      <c r="C365" s="248"/>
      <c r="D365" s="249" t="s">
        <v>183</v>
      </c>
      <c r="E365" s="250" t="s">
        <v>1</v>
      </c>
      <c r="F365" s="251" t="s">
        <v>1245</v>
      </c>
      <c r="G365" s="248"/>
      <c r="H365" s="250" t="s">
        <v>1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7" t="s">
        <v>183</v>
      </c>
      <c r="AU365" s="257" t="s">
        <v>84</v>
      </c>
      <c r="AV365" s="13" t="s">
        <v>82</v>
      </c>
      <c r="AW365" s="13" t="s">
        <v>32</v>
      </c>
      <c r="AX365" s="13" t="s">
        <v>74</v>
      </c>
      <c r="AY365" s="257" t="s">
        <v>139</v>
      </c>
    </row>
    <row r="366" s="14" customFormat="1">
      <c r="A366" s="14"/>
      <c r="B366" s="258"/>
      <c r="C366" s="259"/>
      <c r="D366" s="249" t="s">
        <v>183</v>
      </c>
      <c r="E366" s="260" t="s">
        <v>1</v>
      </c>
      <c r="F366" s="261" t="s">
        <v>628</v>
      </c>
      <c r="G366" s="259"/>
      <c r="H366" s="262">
        <v>17.5</v>
      </c>
      <c r="I366" s="263"/>
      <c r="J366" s="259"/>
      <c r="K366" s="259"/>
      <c r="L366" s="264"/>
      <c r="M366" s="265"/>
      <c r="N366" s="266"/>
      <c r="O366" s="266"/>
      <c r="P366" s="266"/>
      <c r="Q366" s="266"/>
      <c r="R366" s="266"/>
      <c r="S366" s="266"/>
      <c r="T366" s="26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8" t="s">
        <v>183</v>
      </c>
      <c r="AU366" s="268" t="s">
        <v>84</v>
      </c>
      <c r="AV366" s="14" t="s">
        <v>84</v>
      </c>
      <c r="AW366" s="14" t="s">
        <v>32</v>
      </c>
      <c r="AX366" s="14" t="s">
        <v>74</v>
      </c>
      <c r="AY366" s="268" t="s">
        <v>139</v>
      </c>
    </row>
    <row r="367" s="13" customFormat="1">
      <c r="A367" s="13"/>
      <c r="B367" s="247"/>
      <c r="C367" s="248"/>
      <c r="D367" s="249" t="s">
        <v>183</v>
      </c>
      <c r="E367" s="250" t="s">
        <v>1</v>
      </c>
      <c r="F367" s="251" t="s">
        <v>1058</v>
      </c>
      <c r="G367" s="248"/>
      <c r="H367" s="250" t="s">
        <v>1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7" t="s">
        <v>183</v>
      </c>
      <c r="AU367" s="257" t="s">
        <v>84</v>
      </c>
      <c r="AV367" s="13" t="s">
        <v>82</v>
      </c>
      <c r="AW367" s="13" t="s">
        <v>32</v>
      </c>
      <c r="AX367" s="13" t="s">
        <v>74</v>
      </c>
      <c r="AY367" s="257" t="s">
        <v>139</v>
      </c>
    </row>
    <row r="368" s="14" customFormat="1">
      <c r="A368" s="14"/>
      <c r="B368" s="258"/>
      <c r="C368" s="259"/>
      <c r="D368" s="249" t="s">
        <v>183</v>
      </c>
      <c r="E368" s="260" t="s">
        <v>1</v>
      </c>
      <c r="F368" s="261" t="s">
        <v>1204</v>
      </c>
      <c r="G368" s="259"/>
      <c r="H368" s="262">
        <v>73.049999999999997</v>
      </c>
      <c r="I368" s="263"/>
      <c r="J368" s="259"/>
      <c r="K368" s="259"/>
      <c r="L368" s="264"/>
      <c r="M368" s="265"/>
      <c r="N368" s="266"/>
      <c r="O368" s="266"/>
      <c r="P368" s="266"/>
      <c r="Q368" s="266"/>
      <c r="R368" s="266"/>
      <c r="S368" s="266"/>
      <c r="T368" s="26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8" t="s">
        <v>183</v>
      </c>
      <c r="AU368" s="268" t="s">
        <v>84</v>
      </c>
      <c r="AV368" s="14" t="s">
        <v>84</v>
      </c>
      <c r="AW368" s="14" t="s">
        <v>32</v>
      </c>
      <c r="AX368" s="14" t="s">
        <v>74</v>
      </c>
      <c r="AY368" s="268" t="s">
        <v>139</v>
      </c>
    </row>
    <row r="369" s="13" customFormat="1">
      <c r="A369" s="13"/>
      <c r="B369" s="247"/>
      <c r="C369" s="248"/>
      <c r="D369" s="249" t="s">
        <v>183</v>
      </c>
      <c r="E369" s="250" t="s">
        <v>1</v>
      </c>
      <c r="F369" s="251" t="s">
        <v>1253</v>
      </c>
      <c r="G369" s="248"/>
      <c r="H369" s="250" t="s">
        <v>1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7" t="s">
        <v>183</v>
      </c>
      <c r="AU369" s="257" t="s">
        <v>84</v>
      </c>
      <c r="AV369" s="13" t="s">
        <v>82</v>
      </c>
      <c r="AW369" s="13" t="s">
        <v>32</v>
      </c>
      <c r="AX369" s="13" t="s">
        <v>74</v>
      </c>
      <c r="AY369" s="257" t="s">
        <v>139</v>
      </c>
    </row>
    <row r="370" s="14" customFormat="1">
      <c r="A370" s="14"/>
      <c r="B370" s="258"/>
      <c r="C370" s="259"/>
      <c r="D370" s="249" t="s">
        <v>183</v>
      </c>
      <c r="E370" s="260" t="s">
        <v>1</v>
      </c>
      <c r="F370" s="261" t="s">
        <v>1254</v>
      </c>
      <c r="G370" s="259"/>
      <c r="H370" s="262">
        <v>-9.8499999999999996</v>
      </c>
      <c r="I370" s="263"/>
      <c r="J370" s="259"/>
      <c r="K370" s="259"/>
      <c r="L370" s="264"/>
      <c r="M370" s="265"/>
      <c r="N370" s="266"/>
      <c r="O370" s="266"/>
      <c r="P370" s="266"/>
      <c r="Q370" s="266"/>
      <c r="R370" s="266"/>
      <c r="S370" s="266"/>
      <c r="T370" s="26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8" t="s">
        <v>183</v>
      </c>
      <c r="AU370" s="268" t="s">
        <v>84</v>
      </c>
      <c r="AV370" s="14" t="s">
        <v>84</v>
      </c>
      <c r="AW370" s="14" t="s">
        <v>32</v>
      </c>
      <c r="AX370" s="14" t="s">
        <v>74</v>
      </c>
      <c r="AY370" s="268" t="s">
        <v>139</v>
      </c>
    </row>
    <row r="371" s="13" customFormat="1">
      <c r="A371" s="13"/>
      <c r="B371" s="247"/>
      <c r="C371" s="248"/>
      <c r="D371" s="249" t="s">
        <v>183</v>
      </c>
      <c r="E371" s="250" t="s">
        <v>1</v>
      </c>
      <c r="F371" s="251" t="s">
        <v>1255</v>
      </c>
      <c r="G371" s="248"/>
      <c r="H371" s="250" t="s">
        <v>1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7" t="s">
        <v>183</v>
      </c>
      <c r="AU371" s="257" t="s">
        <v>84</v>
      </c>
      <c r="AV371" s="13" t="s">
        <v>82</v>
      </c>
      <c r="AW371" s="13" t="s">
        <v>32</v>
      </c>
      <c r="AX371" s="13" t="s">
        <v>74</v>
      </c>
      <c r="AY371" s="257" t="s">
        <v>139</v>
      </c>
    </row>
    <row r="372" s="14" customFormat="1">
      <c r="A372" s="14"/>
      <c r="B372" s="258"/>
      <c r="C372" s="259"/>
      <c r="D372" s="249" t="s">
        <v>183</v>
      </c>
      <c r="E372" s="260" t="s">
        <v>1</v>
      </c>
      <c r="F372" s="261" t="s">
        <v>1256</v>
      </c>
      <c r="G372" s="259"/>
      <c r="H372" s="262">
        <v>49.25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8" t="s">
        <v>183</v>
      </c>
      <c r="AU372" s="268" t="s">
        <v>84</v>
      </c>
      <c r="AV372" s="14" t="s">
        <v>84</v>
      </c>
      <c r="AW372" s="14" t="s">
        <v>32</v>
      </c>
      <c r="AX372" s="14" t="s">
        <v>74</v>
      </c>
      <c r="AY372" s="268" t="s">
        <v>139</v>
      </c>
    </row>
    <row r="373" s="15" customFormat="1">
      <c r="A373" s="15"/>
      <c r="B373" s="269"/>
      <c r="C373" s="270"/>
      <c r="D373" s="249" t="s">
        <v>183</v>
      </c>
      <c r="E373" s="271" t="s">
        <v>1</v>
      </c>
      <c r="F373" s="272" t="s">
        <v>189</v>
      </c>
      <c r="G373" s="270"/>
      <c r="H373" s="273">
        <v>129.94999999999999</v>
      </c>
      <c r="I373" s="274"/>
      <c r="J373" s="270"/>
      <c r="K373" s="270"/>
      <c r="L373" s="275"/>
      <c r="M373" s="276"/>
      <c r="N373" s="277"/>
      <c r="O373" s="277"/>
      <c r="P373" s="277"/>
      <c r="Q373" s="277"/>
      <c r="R373" s="277"/>
      <c r="S373" s="277"/>
      <c r="T373" s="278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79" t="s">
        <v>183</v>
      </c>
      <c r="AU373" s="279" t="s">
        <v>84</v>
      </c>
      <c r="AV373" s="15" t="s">
        <v>146</v>
      </c>
      <c r="AW373" s="15" t="s">
        <v>32</v>
      </c>
      <c r="AX373" s="15" t="s">
        <v>82</v>
      </c>
      <c r="AY373" s="279" t="s">
        <v>139</v>
      </c>
    </row>
    <row r="374" s="2" customFormat="1" ht="24.15" customHeight="1">
      <c r="A374" s="39"/>
      <c r="B374" s="40"/>
      <c r="C374" s="280" t="s">
        <v>298</v>
      </c>
      <c r="D374" s="280" t="s">
        <v>408</v>
      </c>
      <c r="E374" s="281" t="s">
        <v>1269</v>
      </c>
      <c r="F374" s="282" t="s">
        <v>1270</v>
      </c>
      <c r="G374" s="283" t="s">
        <v>263</v>
      </c>
      <c r="H374" s="284">
        <v>132.54900000000001</v>
      </c>
      <c r="I374" s="285"/>
      <c r="J374" s="286">
        <f>ROUND(I374*H374,1)</f>
        <v>0</v>
      </c>
      <c r="K374" s="287"/>
      <c r="L374" s="288"/>
      <c r="M374" s="289" t="s">
        <v>1</v>
      </c>
      <c r="N374" s="290" t="s">
        <v>39</v>
      </c>
      <c r="O374" s="92"/>
      <c r="P374" s="238">
        <f>O374*H374</f>
        <v>0</v>
      </c>
      <c r="Q374" s="238">
        <v>0.00016000000000000001</v>
      </c>
      <c r="R374" s="238">
        <f>Q374*H374</f>
        <v>0.021207840000000002</v>
      </c>
      <c r="S374" s="238">
        <v>0</v>
      </c>
      <c r="T374" s="23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0" t="s">
        <v>276</v>
      </c>
      <c r="AT374" s="240" t="s">
        <v>408</v>
      </c>
      <c r="AU374" s="240" t="s">
        <v>84</v>
      </c>
      <c r="AY374" s="18" t="s">
        <v>139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82</v>
      </c>
      <c r="BK374" s="241">
        <f>ROUND(I374*H374,1)</f>
        <v>0</v>
      </c>
      <c r="BL374" s="18" t="s">
        <v>217</v>
      </c>
      <c r="BM374" s="240" t="s">
        <v>1271</v>
      </c>
    </row>
    <row r="375" s="14" customFormat="1">
      <c r="A375" s="14"/>
      <c r="B375" s="258"/>
      <c r="C375" s="259"/>
      <c r="D375" s="249" t="s">
        <v>183</v>
      </c>
      <c r="E375" s="259"/>
      <c r="F375" s="261" t="s">
        <v>1272</v>
      </c>
      <c r="G375" s="259"/>
      <c r="H375" s="262">
        <v>132.54900000000001</v>
      </c>
      <c r="I375" s="263"/>
      <c r="J375" s="259"/>
      <c r="K375" s="259"/>
      <c r="L375" s="264"/>
      <c r="M375" s="265"/>
      <c r="N375" s="266"/>
      <c r="O375" s="266"/>
      <c r="P375" s="266"/>
      <c r="Q375" s="266"/>
      <c r="R375" s="266"/>
      <c r="S375" s="266"/>
      <c r="T375" s="26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8" t="s">
        <v>183</v>
      </c>
      <c r="AU375" s="268" t="s">
        <v>84</v>
      </c>
      <c r="AV375" s="14" t="s">
        <v>84</v>
      </c>
      <c r="AW375" s="14" t="s">
        <v>4</v>
      </c>
      <c r="AX375" s="14" t="s">
        <v>82</v>
      </c>
      <c r="AY375" s="268" t="s">
        <v>139</v>
      </c>
    </row>
    <row r="376" s="2" customFormat="1" ht="24.15" customHeight="1">
      <c r="A376" s="39"/>
      <c r="B376" s="40"/>
      <c r="C376" s="228" t="s">
        <v>437</v>
      </c>
      <c r="D376" s="228" t="s">
        <v>142</v>
      </c>
      <c r="E376" s="229" t="s">
        <v>1266</v>
      </c>
      <c r="F376" s="230" t="s">
        <v>1267</v>
      </c>
      <c r="G376" s="231" t="s">
        <v>263</v>
      </c>
      <c r="H376" s="232">
        <v>74.400000000000006</v>
      </c>
      <c r="I376" s="233"/>
      <c r="J376" s="234">
        <f>ROUND(I376*H376,1)</f>
        <v>0</v>
      </c>
      <c r="K376" s="235"/>
      <c r="L376" s="45"/>
      <c r="M376" s="236" t="s">
        <v>1</v>
      </c>
      <c r="N376" s="237" t="s">
        <v>39</v>
      </c>
      <c r="O376" s="92"/>
      <c r="P376" s="238">
        <f>O376*H376</f>
        <v>0</v>
      </c>
      <c r="Q376" s="238">
        <v>1.0000000000000001E-05</v>
      </c>
      <c r="R376" s="238">
        <f>Q376*H376</f>
        <v>0.00074400000000000009</v>
      </c>
      <c r="S376" s="238">
        <v>0</v>
      </c>
      <c r="T376" s="23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0" t="s">
        <v>217</v>
      </c>
      <c r="AT376" s="240" t="s">
        <v>142</v>
      </c>
      <c r="AU376" s="240" t="s">
        <v>84</v>
      </c>
      <c r="AY376" s="18" t="s">
        <v>139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8" t="s">
        <v>82</v>
      </c>
      <c r="BK376" s="241">
        <f>ROUND(I376*H376,1)</f>
        <v>0</v>
      </c>
      <c r="BL376" s="18" t="s">
        <v>217</v>
      </c>
      <c r="BM376" s="240" t="s">
        <v>1273</v>
      </c>
    </row>
    <row r="377" s="2" customFormat="1" ht="24.15" customHeight="1">
      <c r="A377" s="39"/>
      <c r="B377" s="40"/>
      <c r="C377" s="280" t="s">
        <v>301</v>
      </c>
      <c r="D377" s="280" t="s">
        <v>408</v>
      </c>
      <c r="E377" s="281" t="s">
        <v>1274</v>
      </c>
      <c r="F377" s="282" t="s">
        <v>1275</v>
      </c>
      <c r="G377" s="283" t="s">
        <v>263</v>
      </c>
      <c r="H377" s="284">
        <v>86.712999999999994</v>
      </c>
      <c r="I377" s="285"/>
      <c r="J377" s="286">
        <f>ROUND(I377*H377,1)</f>
        <v>0</v>
      </c>
      <c r="K377" s="287"/>
      <c r="L377" s="288"/>
      <c r="M377" s="289" t="s">
        <v>1</v>
      </c>
      <c r="N377" s="290" t="s">
        <v>39</v>
      </c>
      <c r="O377" s="92"/>
      <c r="P377" s="238">
        <f>O377*H377</f>
        <v>0</v>
      </c>
      <c r="Q377" s="238">
        <v>0.00050000000000000001</v>
      </c>
      <c r="R377" s="238">
        <f>Q377*H377</f>
        <v>0.043356499999999999</v>
      </c>
      <c r="S377" s="238">
        <v>0</v>
      </c>
      <c r="T377" s="23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0" t="s">
        <v>276</v>
      </c>
      <c r="AT377" s="240" t="s">
        <v>408</v>
      </c>
      <c r="AU377" s="240" t="s">
        <v>84</v>
      </c>
      <c r="AY377" s="18" t="s">
        <v>139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8" t="s">
        <v>82</v>
      </c>
      <c r="BK377" s="241">
        <f>ROUND(I377*H377,1)</f>
        <v>0</v>
      </c>
      <c r="BL377" s="18" t="s">
        <v>217</v>
      </c>
      <c r="BM377" s="240" t="s">
        <v>1276</v>
      </c>
    </row>
    <row r="378" s="14" customFormat="1">
      <c r="A378" s="14"/>
      <c r="B378" s="258"/>
      <c r="C378" s="259"/>
      <c r="D378" s="249" t="s">
        <v>183</v>
      </c>
      <c r="E378" s="259"/>
      <c r="F378" s="261" t="s">
        <v>1277</v>
      </c>
      <c r="G378" s="259"/>
      <c r="H378" s="262">
        <v>86.712999999999994</v>
      </c>
      <c r="I378" s="263"/>
      <c r="J378" s="259"/>
      <c r="K378" s="259"/>
      <c r="L378" s="264"/>
      <c r="M378" s="265"/>
      <c r="N378" s="266"/>
      <c r="O378" s="266"/>
      <c r="P378" s="266"/>
      <c r="Q378" s="266"/>
      <c r="R378" s="266"/>
      <c r="S378" s="266"/>
      <c r="T378" s="26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8" t="s">
        <v>183</v>
      </c>
      <c r="AU378" s="268" t="s">
        <v>84</v>
      </c>
      <c r="AV378" s="14" t="s">
        <v>84</v>
      </c>
      <c r="AW378" s="14" t="s">
        <v>4</v>
      </c>
      <c r="AX378" s="14" t="s">
        <v>82</v>
      </c>
      <c r="AY378" s="268" t="s">
        <v>139</v>
      </c>
    </row>
    <row r="379" s="12" customFormat="1" ht="22.8" customHeight="1">
      <c r="A379" s="12"/>
      <c r="B379" s="212"/>
      <c r="C379" s="213"/>
      <c r="D379" s="214" t="s">
        <v>73</v>
      </c>
      <c r="E379" s="226" t="s">
        <v>829</v>
      </c>
      <c r="F379" s="226" t="s">
        <v>830</v>
      </c>
      <c r="G379" s="213"/>
      <c r="H379" s="213"/>
      <c r="I379" s="216"/>
      <c r="J379" s="227">
        <f>BK379</f>
        <v>0</v>
      </c>
      <c r="K379" s="213"/>
      <c r="L379" s="218"/>
      <c r="M379" s="219"/>
      <c r="N379" s="220"/>
      <c r="O379" s="220"/>
      <c r="P379" s="221">
        <f>SUM(P380:P412)</f>
        <v>0</v>
      </c>
      <c r="Q379" s="220"/>
      <c r="R379" s="221">
        <f>SUM(R380:R412)</f>
        <v>1.5149168100000001</v>
      </c>
      <c r="S379" s="220"/>
      <c r="T379" s="222">
        <f>SUM(T380:T412)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3" t="s">
        <v>84</v>
      </c>
      <c r="AT379" s="224" t="s">
        <v>73</v>
      </c>
      <c r="AU379" s="224" t="s">
        <v>82</v>
      </c>
      <c r="AY379" s="223" t="s">
        <v>139</v>
      </c>
      <c r="BK379" s="225">
        <f>SUM(BK380:BK412)</f>
        <v>0</v>
      </c>
    </row>
    <row r="380" s="2" customFormat="1" ht="24.15" customHeight="1">
      <c r="A380" s="39"/>
      <c r="B380" s="40"/>
      <c r="C380" s="228" t="s">
        <v>447</v>
      </c>
      <c r="D380" s="228" t="s">
        <v>142</v>
      </c>
      <c r="E380" s="229" t="s">
        <v>1278</v>
      </c>
      <c r="F380" s="230" t="s">
        <v>1279</v>
      </c>
      <c r="G380" s="231" t="s">
        <v>324</v>
      </c>
      <c r="H380" s="232">
        <v>141.17599999999999</v>
      </c>
      <c r="I380" s="233"/>
      <c r="J380" s="234">
        <f>ROUND(I380*H380,1)</f>
        <v>0</v>
      </c>
      <c r="K380" s="235"/>
      <c r="L380" s="45"/>
      <c r="M380" s="236" t="s">
        <v>1</v>
      </c>
      <c r="N380" s="237" t="s">
        <v>39</v>
      </c>
      <c r="O380" s="92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0" t="s">
        <v>217</v>
      </c>
      <c r="AT380" s="240" t="s">
        <v>142</v>
      </c>
      <c r="AU380" s="240" t="s">
        <v>84</v>
      </c>
      <c r="AY380" s="18" t="s">
        <v>139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8" t="s">
        <v>82</v>
      </c>
      <c r="BK380" s="241">
        <f>ROUND(I380*H380,1)</f>
        <v>0</v>
      </c>
      <c r="BL380" s="18" t="s">
        <v>217</v>
      </c>
      <c r="BM380" s="240" t="s">
        <v>1280</v>
      </c>
    </row>
    <row r="381" s="13" customFormat="1">
      <c r="A381" s="13"/>
      <c r="B381" s="247"/>
      <c r="C381" s="248"/>
      <c r="D381" s="249" t="s">
        <v>183</v>
      </c>
      <c r="E381" s="250" t="s">
        <v>1</v>
      </c>
      <c r="F381" s="251" t="s">
        <v>1281</v>
      </c>
      <c r="G381" s="248"/>
      <c r="H381" s="250" t="s">
        <v>1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7" t="s">
        <v>183</v>
      </c>
      <c r="AU381" s="257" t="s">
        <v>84</v>
      </c>
      <c r="AV381" s="13" t="s">
        <v>82</v>
      </c>
      <c r="AW381" s="13" t="s">
        <v>32</v>
      </c>
      <c r="AX381" s="13" t="s">
        <v>74</v>
      </c>
      <c r="AY381" s="257" t="s">
        <v>139</v>
      </c>
    </row>
    <row r="382" s="14" customFormat="1">
      <c r="A382" s="14"/>
      <c r="B382" s="258"/>
      <c r="C382" s="259"/>
      <c r="D382" s="249" t="s">
        <v>183</v>
      </c>
      <c r="E382" s="260" t="s">
        <v>1</v>
      </c>
      <c r="F382" s="261" t="s">
        <v>1282</v>
      </c>
      <c r="G382" s="259"/>
      <c r="H382" s="262">
        <v>78.431250000000006</v>
      </c>
      <c r="I382" s="263"/>
      <c r="J382" s="259"/>
      <c r="K382" s="259"/>
      <c r="L382" s="264"/>
      <c r="M382" s="265"/>
      <c r="N382" s="266"/>
      <c r="O382" s="266"/>
      <c r="P382" s="266"/>
      <c r="Q382" s="266"/>
      <c r="R382" s="266"/>
      <c r="S382" s="266"/>
      <c r="T382" s="26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8" t="s">
        <v>183</v>
      </c>
      <c r="AU382" s="268" t="s">
        <v>84</v>
      </c>
      <c r="AV382" s="14" t="s">
        <v>84</v>
      </c>
      <c r="AW382" s="14" t="s">
        <v>32</v>
      </c>
      <c r="AX382" s="14" t="s">
        <v>74</v>
      </c>
      <c r="AY382" s="268" t="s">
        <v>139</v>
      </c>
    </row>
    <row r="383" s="14" customFormat="1">
      <c r="A383" s="14"/>
      <c r="B383" s="258"/>
      <c r="C383" s="259"/>
      <c r="D383" s="249" t="s">
        <v>183</v>
      </c>
      <c r="E383" s="260" t="s">
        <v>1</v>
      </c>
      <c r="F383" s="261" t="s">
        <v>1283</v>
      </c>
      <c r="G383" s="259"/>
      <c r="H383" s="262">
        <v>62.745000000000012</v>
      </c>
      <c r="I383" s="263"/>
      <c r="J383" s="259"/>
      <c r="K383" s="259"/>
      <c r="L383" s="264"/>
      <c r="M383" s="265"/>
      <c r="N383" s="266"/>
      <c r="O383" s="266"/>
      <c r="P383" s="266"/>
      <c r="Q383" s="266"/>
      <c r="R383" s="266"/>
      <c r="S383" s="266"/>
      <c r="T383" s="26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8" t="s">
        <v>183</v>
      </c>
      <c r="AU383" s="268" t="s">
        <v>84</v>
      </c>
      <c r="AV383" s="14" t="s">
        <v>84</v>
      </c>
      <c r="AW383" s="14" t="s">
        <v>32</v>
      </c>
      <c r="AX383" s="14" t="s">
        <v>74</v>
      </c>
      <c r="AY383" s="268" t="s">
        <v>139</v>
      </c>
    </row>
    <row r="384" s="15" customFormat="1">
      <c r="A384" s="15"/>
      <c r="B384" s="269"/>
      <c r="C384" s="270"/>
      <c r="D384" s="249" t="s">
        <v>183</v>
      </c>
      <c r="E384" s="271" t="s">
        <v>1</v>
      </c>
      <c r="F384" s="272" t="s">
        <v>189</v>
      </c>
      <c r="G384" s="270"/>
      <c r="H384" s="273">
        <v>141.17625000000001</v>
      </c>
      <c r="I384" s="274"/>
      <c r="J384" s="270"/>
      <c r="K384" s="270"/>
      <c r="L384" s="275"/>
      <c r="M384" s="276"/>
      <c r="N384" s="277"/>
      <c r="O384" s="277"/>
      <c r="P384" s="277"/>
      <c r="Q384" s="277"/>
      <c r="R384" s="277"/>
      <c r="S384" s="277"/>
      <c r="T384" s="278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9" t="s">
        <v>183</v>
      </c>
      <c r="AU384" s="279" t="s">
        <v>84</v>
      </c>
      <c r="AV384" s="15" t="s">
        <v>146</v>
      </c>
      <c r="AW384" s="15" t="s">
        <v>32</v>
      </c>
      <c r="AX384" s="15" t="s">
        <v>82</v>
      </c>
      <c r="AY384" s="279" t="s">
        <v>139</v>
      </c>
    </row>
    <row r="385" s="2" customFormat="1" ht="24.15" customHeight="1">
      <c r="A385" s="39"/>
      <c r="B385" s="40"/>
      <c r="C385" s="280" t="s">
        <v>307</v>
      </c>
      <c r="D385" s="280" t="s">
        <v>408</v>
      </c>
      <c r="E385" s="281" t="s">
        <v>1284</v>
      </c>
      <c r="F385" s="282" t="s">
        <v>1285</v>
      </c>
      <c r="G385" s="283" t="s">
        <v>181</v>
      </c>
      <c r="H385" s="284">
        <v>0.23300000000000001</v>
      </c>
      <c r="I385" s="285"/>
      <c r="J385" s="286">
        <f>ROUND(I385*H385,1)</f>
        <v>0</v>
      </c>
      <c r="K385" s="287"/>
      <c r="L385" s="288"/>
      <c r="M385" s="289" t="s">
        <v>1</v>
      </c>
      <c r="N385" s="290" t="s">
        <v>39</v>
      </c>
      <c r="O385" s="92"/>
      <c r="P385" s="238">
        <f>O385*H385</f>
        <v>0</v>
      </c>
      <c r="Q385" s="238">
        <v>0.55000000000000004</v>
      </c>
      <c r="R385" s="238">
        <f>Q385*H385</f>
        <v>0.12815000000000001</v>
      </c>
      <c r="S385" s="238">
        <v>0</v>
      </c>
      <c r="T385" s="23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0" t="s">
        <v>276</v>
      </c>
      <c r="AT385" s="240" t="s">
        <v>408</v>
      </c>
      <c r="AU385" s="240" t="s">
        <v>84</v>
      </c>
      <c r="AY385" s="18" t="s">
        <v>139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8" t="s">
        <v>82</v>
      </c>
      <c r="BK385" s="241">
        <f>ROUND(I385*H385,1)</f>
        <v>0</v>
      </c>
      <c r="BL385" s="18" t="s">
        <v>217</v>
      </c>
      <c r="BM385" s="240" t="s">
        <v>1286</v>
      </c>
    </row>
    <row r="386" s="13" customFormat="1">
      <c r="A386" s="13"/>
      <c r="B386" s="247"/>
      <c r="C386" s="248"/>
      <c r="D386" s="249" t="s">
        <v>183</v>
      </c>
      <c r="E386" s="250" t="s">
        <v>1</v>
      </c>
      <c r="F386" s="251" t="s">
        <v>1281</v>
      </c>
      <c r="G386" s="248"/>
      <c r="H386" s="250" t="s">
        <v>1</v>
      </c>
      <c r="I386" s="252"/>
      <c r="J386" s="248"/>
      <c r="K386" s="248"/>
      <c r="L386" s="253"/>
      <c r="M386" s="254"/>
      <c r="N386" s="255"/>
      <c r="O386" s="255"/>
      <c r="P386" s="255"/>
      <c r="Q386" s="255"/>
      <c r="R386" s="255"/>
      <c r="S386" s="255"/>
      <c r="T386" s="25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7" t="s">
        <v>183</v>
      </c>
      <c r="AU386" s="257" t="s">
        <v>84</v>
      </c>
      <c r="AV386" s="13" t="s">
        <v>82</v>
      </c>
      <c r="AW386" s="13" t="s">
        <v>32</v>
      </c>
      <c r="AX386" s="13" t="s">
        <v>74</v>
      </c>
      <c r="AY386" s="257" t="s">
        <v>139</v>
      </c>
    </row>
    <row r="387" s="14" customFormat="1">
      <c r="A387" s="14"/>
      <c r="B387" s="258"/>
      <c r="C387" s="259"/>
      <c r="D387" s="249" t="s">
        <v>183</v>
      </c>
      <c r="E387" s="260" t="s">
        <v>1</v>
      </c>
      <c r="F387" s="261" t="s">
        <v>1287</v>
      </c>
      <c r="G387" s="259"/>
      <c r="H387" s="262">
        <v>0.117646875</v>
      </c>
      <c r="I387" s="263"/>
      <c r="J387" s="259"/>
      <c r="K387" s="259"/>
      <c r="L387" s="264"/>
      <c r="M387" s="265"/>
      <c r="N387" s="266"/>
      <c r="O387" s="266"/>
      <c r="P387" s="266"/>
      <c r="Q387" s="266"/>
      <c r="R387" s="266"/>
      <c r="S387" s="266"/>
      <c r="T387" s="26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8" t="s">
        <v>183</v>
      </c>
      <c r="AU387" s="268" t="s">
        <v>84</v>
      </c>
      <c r="AV387" s="14" t="s">
        <v>84</v>
      </c>
      <c r="AW387" s="14" t="s">
        <v>32</v>
      </c>
      <c r="AX387" s="14" t="s">
        <v>74</v>
      </c>
      <c r="AY387" s="268" t="s">
        <v>139</v>
      </c>
    </row>
    <row r="388" s="14" customFormat="1">
      <c r="A388" s="14"/>
      <c r="B388" s="258"/>
      <c r="C388" s="259"/>
      <c r="D388" s="249" t="s">
        <v>183</v>
      </c>
      <c r="E388" s="260" t="s">
        <v>1</v>
      </c>
      <c r="F388" s="261" t="s">
        <v>1288</v>
      </c>
      <c r="G388" s="259"/>
      <c r="H388" s="262">
        <v>0.094117500000000021</v>
      </c>
      <c r="I388" s="263"/>
      <c r="J388" s="259"/>
      <c r="K388" s="259"/>
      <c r="L388" s="264"/>
      <c r="M388" s="265"/>
      <c r="N388" s="266"/>
      <c r="O388" s="266"/>
      <c r="P388" s="266"/>
      <c r="Q388" s="266"/>
      <c r="R388" s="266"/>
      <c r="S388" s="266"/>
      <c r="T388" s="26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8" t="s">
        <v>183</v>
      </c>
      <c r="AU388" s="268" t="s">
        <v>84</v>
      </c>
      <c r="AV388" s="14" t="s">
        <v>84</v>
      </c>
      <c r="AW388" s="14" t="s">
        <v>32</v>
      </c>
      <c r="AX388" s="14" t="s">
        <v>74</v>
      </c>
      <c r="AY388" s="268" t="s">
        <v>139</v>
      </c>
    </row>
    <row r="389" s="15" customFormat="1">
      <c r="A389" s="15"/>
      <c r="B389" s="269"/>
      <c r="C389" s="270"/>
      <c r="D389" s="249" t="s">
        <v>183</v>
      </c>
      <c r="E389" s="271" t="s">
        <v>1</v>
      </c>
      <c r="F389" s="272" t="s">
        <v>189</v>
      </c>
      <c r="G389" s="270"/>
      <c r="H389" s="273">
        <v>0.21176437500000001</v>
      </c>
      <c r="I389" s="274"/>
      <c r="J389" s="270"/>
      <c r="K389" s="270"/>
      <c r="L389" s="275"/>
      <c r="M389" s="276"/>
      <c r="N389" s="277"/>
      <c r="O389" s="277"/>
      <c r="P389" s="277"/>
      <c r="Q389" s="277"/>
      <c r="R389" s="277"/>
      <c r="S389" s="277"/>
      <c r="T389" s="278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79" t="s">
        <v>183</v>
      </c>
      <c r="AU389" s="279" t="s">
        <v>84</v>
      </c>
      <c r="AV389" s="15" t="s">
        <v>146</v>
      </c>
      <c r="AW389" s="15" t="s">
        <v>32</v>
      </c>
      <c r="AX389" s="15" t="s">
        <v>82</v>
      </c>
      <c r="AY389" s="279" t="s">
        <v>139</v>
      </c>
    </row>
    <row r="390" s="14" customFormat="1">
      <c r="A390" s="14"/>
      <c r="B390" s="258"/>
      <c r="C390" s="259"/>
      <c r="D390" s="249" t="s">
        <v>183</v>
      </c>
      <c r="E390" s="259"/>
      <c r="F390" s="261" t="s">
        <v>1289</v>
      </c>
      <c r="G390" s="259"/>
      <c r="H390" s="262">
        <v>0.23300000000000001</v>
      </c>
      <c r="I390" s="263"/>
      <c r="J390" s="259"/>
      <c r="K390" s="259"/>
      <c r="L390" s="264"/>
      <c r="M390" s="265"/>
      <c r="N390" s="266"/>
      <c r="O390" s="266"/>
      <c r="P390" s="266"/>
      <c r="Q390" s="266"/>
      <c r="R390" s="266"/>
      <c r="S390" s="266"/>
      <c r="T390" s="26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8" t="s">
        <v>183</v>
      </c>
      <c r="AU390" s="268" t="s">
        <v>84</v>
      </c>
      <c r="AV390" s="14" t="s">
        <v>84</v>
      </c>
      <c r="AW390" s="14" t="s">
        <v>4</v>
      </c>
      <c r="AX390" s="14" t="s">
        <v>82</v>
      </c>
      <c r="AY390" s="268" t="s">
        <v>139</v>
      </c>
    </row>
    <row r="391" s="2" customFormat="1" ht="24.15" customHeight="1">
      <c r="A391" s="39"/>
      <c r="B391" s="40"/>
      <c r="C391" s="228" t="s">
        <v>457</v>
      </c>
      <c r="D391" s="228" t="s">
        <v>142</v>
      </c>
      <c r="E391" s="229" t="s">
        <v>1290</v>
      </c>
      <c r="F391" s="230" t="s">
        <v>1291</v>
      </c>
      <c r="G391" s="231" t="s">
        <v>263</v>
      </c>
      <c r="H391" s="232">
        <v>26.428000000000001</v>
      </c>
      <c r="I391" s="233"/>
      <c r="J391" s="234">
        <f>ROUND(I391*H391,1)</f>
        <v>0</v>
      </c>
      <c r="K391" s="235"/>
      <c r="L391" s="45"/>
      <c r="M391" s="236" t="s">
        <v>1</v>
      </c>
      <c r="N391" s="237" t="s">
        <v>39</v>
      </c>
      <c r="O391" s="92"/>
      <c r="P391" s="238">
        <f>O391*H391</f>
        <v>0</v>
      </c>
      <c r="Q391" s="238">
        <v>0</v>
      </c>
      <c r="R391" s="238">
        <f>Q391*H391</f>
        <v>0</v>
      </c>
      <c r="S391" s="238">
        <v>0</v>
      </c>
      <c r="T391" s="23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0" t="s">
        <v>217</v>
      </c>
      <c r="AT391" s="240" t="s">
        <v>142</v>
      </c>
      <c r="AU391" s="240" t="s">
        <v>84</v>
      </c>
      <c r="AY391" s="18" t="s">
        <v>139</v>
      </c>
      <c r="BE391" s="241">
        <f>IF(N391="základní",J391,0)</f>
        <v>0</v>
      </c>
      <c r="BF391" s="241">
        <f>IF(N391="snížená",J391,0)</f>
        <v>0</v>
      </c>
      <c r="BG391" s="241">
        <f>IF(N391="zákl. přenesená",J391,0)</f>
        <v>0</v>
      </c>
      <c r="BH391" s="241">
        <f>IF(N391="sníž. přenesená",J391,0)</f>
        <v>0</v>
      </c>
      <c r="BI391" s="241">
        <f>IF(N391="nulová",J391,0)</f>
        <v>0</v>
      </c>
      <c r="BJ391" s="18" t="s">
        <v>82</v>
      </c>
      <c r="BK391" s="241">
        <f>ROUND(I391*H391,1)</f>
        <v>0</v>
      </c>
      <c r="BL391" s="18" t="s">
        <v>217</v>
      </c>
      <c r="BM391" s="240" t="s">
        <v>1292</v>
      </c>
    </row>
    <row r="392" s="13" customFormat="1">
      <c r="A392" s="13"/>
      <c r="B392" s="247"/>
      <c r="C392" s="248"/>
      <c r="D392" s="249" t="s">
        <v>183</v>
      </c>
      <c r="E392" s="250" t="s">
        <v>1</v>
      </c>
      <c r="F392" s="251" t="s">
        <v>1293</v>
      </c>
      <c r="G392" s="248"/>
      <c r="H392" s="250" t="s">
        <v>1</v>
      </c>
      <c r="I392" s="252"/>
      <c r="J392" s="248"/>
      <c r="K392" s="248"/>
      <c r="L392" s="253"/>
      <c r="M392" s="254"/>
      <c r="N392" s="255"/>
      <c r="O392" s="255"/>
      <c r="P392" s="255"/>
      <c r="Q392" s="255"/>
      <c r="R392" s="255"/>
      <c r="S392" s="255"/>
      <c r="T392" s="25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7" t="s">
        <v>183</v>
      </c>
      <c r="AU392" s="257" t="s">
        <v>84</v>
      </c>
      <c r="AV392" s="13" t="s">
        <v>82</v>
      </c>
      <c r="AW392" s="13" t="s">
        <v>32</v>
      </c>
      <c r="AX392" s="13" t="s">
        <v>74</v>
      </c>
      <c r="AY392" s="257" t="s">
        <v>139</v>
      </c>
    </row>
    <row r="393" s="14" customFormat="1">
      <c r="A393" s="14"/>
      <c r="B393" s="258"/>
      <c r="C393" s="259"/>
      <c r="D393" s="249" t="s">
        <v>183</v>
      </c>
      <c r="E393" s="260" t="s">
        <v>1</v>
      </c>
      <c r="F393" s="261" t="s">
        <v>1294</v>
      </c>
      <c r="G393" s="259"/>
      <c r="H393" s="262">
        <v>26.427500000000006</v>
      </c>
      <c r="I393" s="263"/>
      <c r="J393" s="259"/>
      <c r="K393" s="259"/>
      <c r="L393" s="264"/>
      <c r="M393" s="265"/>
      <c r="N393" s="266"/>
      <c r="O393" s="266"/>
      <c r="P393" s="266"/>
      <c r="Q393" s="266"/>
      <c r="R393" s="266"/>
      <c r="S393" s="266"/>
      <c r="T393" s="26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8" t="s">
        <v>183</v>
      </c>
      <c r="AU393" s="268" t="s">
        <v>84</v>
      </c>
      <c r="AV393" s="14" t="s">
        <v>84</v>
      </c>
      <c r="AW393" s="14" t="s">
        <v>32</v>
      </c>
      <c r="AX393" s="14" t="s">
        <v>74</v>
      </c>
      <c r="AY393" s="268" t="s">
        <v>139</v>
      </c>
    </row>
    <row r="394" s="15" customFormat="1">
      <c r="A394" s="15"/>
      <c r="B394" s="269"/>
      <c r="C394" s="270"/>
      <c r="D394" s="249" t="s">
        <v>183</v>
      </c>
      <c r="E394" s="271" t="s">
        <v>1</v>
      </c>
      <c r="F394" s="272" t="s">
        <v>189</v>
      </c>
      <c r="G394" s="270"/>
      <c r="H394" s="273">
        <v>26.427500000000006</v>
      </c>
      <c r="I394" s="274"/>
      <c r="J394" s="270"/>
      <c r="K394" s="270"/>
      <c r="L394" s="275"/>
      <c r="M394" s="276"/>
      <c r="N394" s="277"/>
      <c r="O394" s="277"/>
      <c r="P394" s="277"/>
      <c r="Q394" s="277"/>
      <c r="R394" s="277"/>
      <c r="S394" s="277"/>
      <c r="T394" s="278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79" t="s">
        <v>183</v>
      </c>
      <c r="AU394" s="279" t="s">
        <v>84</v>
      </c>
      <c r="AV394" s="15" t="s">
        <v>146</v>
      </c>
      <c r="AW394" s="15" t="s">
        <v>32</v>
      </c>
      <c r="AX394" s="15" t="s">
        <v>82</v>
      </c>
      <c r="AY394" s="279" t="s">
        <v>139</v>
      </c>
    </row>
    <row r="395" s="2" customFormat="1" ht="24.15" customHeight="1">
      <c r="A395" s="39"/>
      <c r="B395" s="40"/>
      <c r="C395" s="280" t="s">
        <v>311</v>
      </c>
      <c r="D395" s="280" t="s">
        <v>408</v>
      </c>
      <c r="E395" s="281" t="s">
        <v>1295</v>
      </c>
      <c r="F395" s="282" t="s">
        <v>1296</v>
      </c>
      <c r="G395" s="283" t="s">
        <v>263</v>
      </c>
      <c r="H395" s="284">
        <v>29.071000000000002</v>
      </c>
      <c r="I395" s="285"/>
      <c r="J395" s="286">
        <f>ROUND(I395*H395,1)</f>
        <v>0</v>
      </c>
      <c r="K395" s="287"/>
      <c r="L395" s="288"/>
      <c r="M395" s="289" t="s">
        <v>1</v>
      </c>
      <c r="N395" s="290" t="s">
        <v>39</v>
      </c>
      <c r="O395" s="92"/>
      <c r="P395" s="238">
        <f>O395*H395</f>
        <v>0</v>
      </c>
      <c r="Q395" s="238">
        <v>0.0093100000000000006</v>
      </c>
      <c r="R395" s="238">
        <f>Q395*H395</f>
        <v>0.27065101000000003</v>
      </c>
      <c r="S395" s="238">
        <v>0</v>
      </c>
      <c r="T395" s="23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0" t="s">
        <v>276</v>
      </c>
      <c r="AT395" s="240" t="s">
        <v>408</v>
      </c>
      <c r="AU395" s="240" t="s">
        <v>84</v>
      </c>
      <c r="AY395" s="18" t="s">
        <v>139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8" t="s">
        <v>82</v>
      </c>
      <c r="BK395" s="241">
        <f>ROUND(I395*H395,1)</f>
        <v>0</v>
      </c>
      <c r="BL395" s="18" t="s">
        <v>217</v>
      </c>
      <c r="BM395" s="240" t="s">
        <v>1297</v>
      </c>
    </row>
    <row r="396" s="14" customFormat="1">
      <c r="A396" s="14"/>
      <c r="B396" s="258"/>
      <c r="C396" s="259"/>
      <c r="D396" s="249" t="s">
        <v>183</v>
      </c>
      <c r="E396" s="259"/>
      <c r="F396" s="261" t="s">
        <v>1298</v>
      </c>
      <c r="G396" s="259"/>
      <c r="H396" s="262">
        <v>29.071000000000002</v>
      </c>
      <c r="I396" s="263"/>
      <c r="J396" s="259"/>
      <c r="K396" s="259"/>
      <c r="L396" s="264"/>
      <c r="M396" s="265"/>
      <c r="N396" s="266"/>
      <c r="O396" s="266"/>
      <c r="P396" s="266"/>
      <c r="Q396" s="266"/>
      <c r="R396" s="266"/>
      <c r="S396" s="266"/>
      <c r="T396" s="26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8" t="s">
        <v>183</v>
      </c>
      <c r="AU396" s="268" t="s">
        <v>84</v>
      </c>
      <c r="AV396" s="14" t="s">
        <v>84</v>
      </c>
      <c r="AW396" s="14" t="s">
        <v>4</v>
      </c>
      <c r="AX396" s="14" t="s">
        <v>82</v>
      </c>
      <c r="AY396" s="268" t="s">
        <v>139</v>
      </c>
    </row>
    <row r="397" s="2" customFormat="1" ht="24.15" customHeight="1">
      <c r="A397" s="39"/>
      <c r="B397" s="40"/>
      <c r="C397" s="228" t="s">
        <v>467</v>
      </c>
      <c r="D397" s="228" t="s">
        <v>142</v>
      </c>
      <c r="E397" s="229" t="s">
        <v>1299</v>
      </c>
      <c r="F397" s="230" t="s">
        <v>1300</v>
      </c>
      <c r="G397" s="231" t="s">
        <v>263</v>
      </c>
      <c r="H397" s="232">
        <v>17.5</v>
      </c>
      <c r="I397" s="233"/>
      <c r="J397" s="234">
        <f>ROUND(I397*H397,1)</f>
        <v>0</v>
      </c>
      <c r="K397" s="235"/>
      <c r="L397" s="45"/>
      <c r="M397" s="236" t="s">
        <v>1</v>
      </c>
      <c r="N397" s="237" t="s">
        <v>39</v>
      </c>
      <c r="O397" s="92"/>
      <c r="P397" s="238">
        <f>O397*H397</f>
        <v>0</v>
      </c>
      <c r="Q397" s="238">
        <v>0.0094199999999999996</v>
      </c>
      <c r="R397" s="238">
        <f>Q397*H397</f>
        <v>0.16485</v>
      </c>
      <c r="S397" s="238">
        <v>0</v>
      </c>
      <c r="T397" s="23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0" t="s">
        <v>217</v>
      </c>
      <c r="AT397" s="240" t="s">
        <v>142</v>
      </c>
      <c r="AU397" s="240" t="s">
        <v>84</v>
      </c>
      <c r="AY397" s="18" t="s">
        <v>139</v>
      </c>
      <c r="BE397" s="241">
        <f>IF(N397="základní",J397,0)</f>
        <v>0</v>
      </c>
      <c r="BF397" s="241">
        <f>IF(N397="snížená",J397,0)</f>
        <v>0</v>
      </c>
      <c r="BG397" s="241">
        <f>IF(N397="zákl. přenesená",J397,0)</f>
        <v>0</v>
      </c>
      <c r="BH397" s="241">
        <f>IF(N397="sníž. přenesená",J397,0)</f>
        <v>0</v>
      </c>
      <c r="BI397" s="241">
        <f>IF(N397="nulová",J397,0)</f>
        <v>0</v>
      </c>
      <c r="BJ397" s="18" t="s">
        <v>82</v>
      </c>
      <c r="BK397" s="241">
        <f>ROUND(I397*H397,1)</f>
        <v>0</v>
      </c>
      <c r="BL397" s="18" t="s">
        <v>217</v>
      </c>
      <c r="BM397" s="240" t="s">
        <v>1301</v>
      </c>
    </row>
    <row r="398" s="13" customFormat="1">
      <c r="A398" s="13"/>
      <c r="B398" s="247"/>
      <c r="C398" s="248"/>
      <c r="D398" s="249" t="s">
        <v>183</v>
      </c>
      <c r="E398" s="250" t="s">
        <v>1</v>
      </c>
      <c r="F398" s="251" t="s">
        <v>1245</v>
      </c>
      <c r="G398" s="248"/>
      <c r="H398" s="250" t="s">
        <v>1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7" t="s">
        <v>183</v>
      </c>
      <c r="AU398" s="257" t="s">
        <v>84</v>
      </c>
      <c r="AV398" s="13" t="s">
        <v>82</v>
      </c>
      <c r="AW398" s="13" t="s">
        <v>32</v>
      </c>
      <c r="AX398" s="13" t="s">
        <v>74</v>
      </c>
      <c r="AY398" s="257" t="s">
        <v>139</v>
      </c>
    </row>
    <row r="399" s="14" customFormat="1">
      <c r="A399" s="14"/>
      <c r="B399" s="258"/>
      <c r="C399" s="259"/>
      <c r="D399" s="249" t="s">
        <v>183</v>
      </c>
      <c r="E399" s="260" t="s">
        <v>1</v>
      </c>
      <c r="F399" s="261" t="s">
        <v>628</v>
      </c>
      <c r="G399" s="259"/>
      <c r="H399" s="262">
        <v>17.5</v>
      </c>
      <c r="I399" s="263"/>
      <c r="J399" s="259"/>
      <c r="K399" s="259"/>
      <c r="L399" s="264"/>
      <c r="M399" s="265"/>
      <c r="N399" s="266"/>
      <c r="O399" s="266"/>
      <c r="P399" s="266"/>
      <c r="Q399" s="266"/>
      <c r="R399" s="266"/>
      <c r="S399" s="266"/>
      <c r="T399" s="26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8" t="s">
        <v>183</v>
      </c>
      <c r="AU399" s="268" t="s">
        <v>84</v>
      </c>
      <c r="AV399" s="14" t="s">
        <v>84</v>
      </c>
      <c r="AW399" s="14" t="s">
        <v>32</v>
      </c>
      <c r="AX399" s="14" t="s">
        <v>74</v>
      </c>
      <c r="AY399" s="268" t="s">
        <v>139</v>
      </c>
    </row>
    <row r="400" s="15" customFormat="1">
      <c r="A400" s="15"/>
      <c r="B400" s="269"/>
      <c r="C400" s="270"/>
      <c r="D400" s="249" t="s">
        <v>183</v>
      </c>
      <c r="E400" s="271" t="s">
        <v>1</v>
      </c>
      <c r="F400" s="272" t="s">
        <v>189</v>
      </c>
      <c r="G400" s="270"/>
      <c r="H400" s="273">
        <v>17.5</v>
      </c>
      <c r="I400" s="274"/>
      <c r="J400" s="270"/>
      <c r="K400" s="270"/>
      <c r="L400" s="275"/>
      <c r="M400" s="276"/>
      <c r="N400" s="277"/>
      <c r="O400" s="277"/>
      <c r="P400" s="277"/>
      <c r="Q400" s="277"/>
      <c r="R400" s="277"/>
      <c r="S400" s="277"/>
      <c r="T400" s="278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9" t="s">
        <v>183</v>
      </c>
      <c r="AU400" s="279" t="s">
        <v>84</v>
      </c>
      <c r="AV400" s="15" t="s">
        <v>146</v>
      </c>
      <c r="AW400" s="15" t="s">
        <v>32</v>
      </c>
      <c r="AX400" s="15" t="s">
        <v>82</v>
      </c>
      <c r="AY400" s="279" t="s">
        <v>139</v>
      </c>
    </row>
    <row r="401" s="2" customFormat="1" ht="24.15" customHeight="1">
      <c r="A401" s="39"/>
      <c r="B401" s="40"/>
      <c r="C401" s="228" t="s">
        <v>320</v>
      </c>
      <c r="D401" s="228" t="s">
        <v>142</v>
      </c>
      <c r="E401" s="229" t="s">
        <v>1302</v>
      </c>
      <c r="F401" s="230" t="s">
        <v>1303</v>
      </c>
      <c r="G401" s="231" t="s">
        <v>263</v>
      </c>
      <c r="H401" s="232">
        <v>62.460000000000001</v>
      </c>
      <c r="I401" s="233"/>
      <c r="J401" s="234">
        <f>ROUND(I401*H401,1)</f>
        <v>0</v>
      </c>
      <c r="K401" s="235"/>
      <c r="L401" s="45"/>
      <c r="M401" s="236" t="s">
        <v>1</v>
      </c>
      <c r="N401" s="237" t="s">
        <v>39</v>
      </c>
      <c r="O401" s="92"/>
      <c r="P401" s="238">
        <f>O401*H401</f>
        <v>0</v>
      </c>
      <c r="Q401" s="238">
        <v>0.015230000000000001</v>
      </c>
      <c r="R401" s="238">
        <f>Q401*H401</f>
        <v>0.95126580000000005</v>
      </c>
      <c r="S401" s="238">
        <v>0</v>
      </c>
      <c r="T401" s="23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0" t="s">
        <v>217</v>
      </c>
      <c r="AT401" s="240" t="s">
        <v>142</v>
      </c>
      <c r="AU401" s="240" t="s">
        <v>84</v>
      </c>
      <c r="AY401" s="18" t="s">
        <v>139</v>
      </c>
      <c r="BE401" s="241">
        <f>IF(N401="základní",J401,0)</f>
        <v>0</v>
      </c>
      <c r="BF401" s="241">
        <f>IF(N401="snížená",J401,0)</f>
        <v>0</v>
      </c>
      <c r="BG401" s="241">
        <f>IF(N401="zákl. přenesená",J401,0)</f>
        <v>0</v>
      </c>
      <c r="BH401" s="241">
        <f>IF(N401="sníž. přenesená",J401,0)</f>
        <v>0</v>
      </c>
      <c r="BI401" s="241">
        <f>IF(N401="nulová",J401,0)</f>
        <v>0</v>
      </c>
      <c r="BJ401" s="18" t="s">
        <v>82</v>
      </c>
      <c r="BK401" s="241">
        <f>ROUND(I401*H401,1)</f>
        <v>0</v>
      </c>
      <c r="BL401" s="18" t="s">
        <v>217</v>
      </c>
      <c r="BM401" s="240" t="s">
        <v>1304</v>
      </c>
    </row>
    <row r="402" s="13" customFormat="1">
      <c r="A402" s="13"/>
      <c r="B402" s="247"/>
      <c r="C402" s="248"/>
      <c r="D402" s="249" t="s">
        <v>183</v>
      </c>
      <c r="E402" s="250" t="s">
        <v>1</v>
      </c>
      <c r="F402" s="251" t="s">
        <v>1245</v>
      </c>
      <c r="G402" s="248"/>
      <c r="H402" s="250" t="s">
        <v>1</v>
      </c>
      <c r="I402" s="252"/>
      <c r="J402" s="248"/>
      <c r="K402" s="248"/>
      <c r="L402" s="253"/>
      <c r="M402" s="254"/>
      <c r="N402" s="255"/>
      <c r="O402" s="255"/>
      <c r="P402" s="255"/>
      <c r="Q402" s="255"/>
      <c r="R402" s="255"/>
      <c r="S402" s="255"/>
      <c r="T402" s="25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7" t="s">
        <v>183</v>
      </c>
      <c r="AU402" s="257" t="s">
        <v>84</v>
      </c>
      <c r="AV402" s="13" t="s">
        <v>82</v>
      </c>
      <c r="AW402" s="13" t="s">
        <v>32</v>
      </c>
      <c r="AX402" s="13" t="s">
        <v>74</v>
      </c>
      <c r="AY402" s="257" t="s">
        <v>139</v>
      </c>
    </row>
    <row r="403" s="14" customFormat="1">
      <c r="A403" s="14"/>
      <c r="B403" s="258"/>
      <c r="C403" s="259"/>
      <c r="D403" s="249" t="s">
        <v>183</v>
      </c>
      <c r="E403" s="260" t="s">
        <v>1</v>
      </c>
      <c r="F403" s="261" t="s">
        <v>628</v>
      </c>
      <c r="G403" s="259"/>
      <c r="H403" s="262">
        <v>17.5</v>
      </c>
      <c r="I403" s="263"/>
      <c r="J403" s="259"/>
      <c r="K403" s="259"/>
      <c r="L403" s="264"/>
      <c r="M403" s="265"/>
      <c r="N403" s="266"/>
      <c r="O403" s="266"/>
      <c r="P403" s="266"/>
      <c r="Q403" s="266"/>
      <c r="R403" s="266"/>
      <c r="S403" s="266"/>
      <c r="T403" s="26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8" t="s">
        <v>183</v>
      </c>
      <c r="AU403" s="268" t="s">
        <v>84</v>
      </c>
      <c r="AV403" s="14" t="s">
        <v>84</v>
      </c>
      <c r="AW403" s="14" t="s">
        <v>32</v>
      </c>
      <c r="AX403" s="14" t="s">
        <v>74</v>
      </c>
      <c r="AY403" s="268" t="s">
        <v>139</v>
      </c>
    </row>
    <row r="404" s="13" customFormat="1">
      <c r="A404" s="13"/>
      <c r="B404" s="247"/>
      <c r="C404" s="248"/>
      <c r="D404" s="249" t="s">
        <v>183</v>
      </c>
      <c r="E404" s="250" t="s">
        <v>1</v>
      </c>
      <c r="F404" s="251" t="s">
        <v>1165</v>
      </c>
      <c r="G404" s="248"/>
      <c r="H404" s="250" t="s">
        <v>1</v>
      </c>
      <c r="I404" s="252"/>
      <c r="J404" s="248"/>
      <c r="K404" s="248"/>
      <c r="L404" s="253"/>
      <c r="M404" s="254"/>
      <c r="N404" s="255"/>
      <c r="O404" s="255"/>
      <c r="P404" s="255"/>
      <c r="Q404" s="255"/>
      <c r="R404" s="255"/>
      <c r="S404" s="255"/>
      <c r="T404" s="25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7" t="s">
        <v>183</v>
      </c>
      <c r="AU404" s="257" t="s">
        <v>84</v>
      </c>
      <c r="AV404" s="13" t="s">
        <v>82</v>
      </c>
      <c r="AW404" s="13" t="s">
        <v>32</v>
      </c>
      <c r="AX404" s="13" t="s">
        <v>74</v>
      </c>
      <c r="AY404" s="257" t="s">
        <v>139</v>
      </c>
    </row>
    <row r="405" s="14" customFormat="1">
      <c r="A405" s="14"/>
      <c r="B405" s="258"/>
      <c r="C405" s="259"/>
      <c r="D405" s="249" t="s">
        <v>183</v>
      </c>
      <c r="E405" s="260" t="s">
        <v>1</v>
      </c>
      <c r="F405" s="261" t="s">
        <v>1166</v>
      </c>
      <c r="G405" s="259"/>
      <c r="H405" s="262">
        <v>44.960000000000001</v>
      </c>
      <c r="I405" s="263"/>
      <c r="J405" s="259"/>
      <c r="K405" s="259"/>
      <c r="L405" s="264"/>
      <c r="M405" s="265"/>
      <c r="N405" s="266"/>
      <c r="O405" s="266"/>
      <c r="P405" s="266"/>
      <c r="Q405" s="266"/>
      <c r="R405" s="266"/>
      <c r="S405" s="266"/>
      <c r="T405" s="26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8" t="s">
        <v>183</v>
      </c>
      <c r="AU405" s="268" t="s">
        <v>84</v>
      </c>
      <c r="AV405" s="14" t="s">
        <v>84</v>
      </c>
      <c r="AW405" s="14" t="s">
        <v>32</v>
      </c>
      <c r="AX405" s="14" t="s">
        <v>74</v>
      </c>
      <c r="AY405" s="268" t="s">
        <v>139</v>
      </c>
    </row>
    <row r="406" s="15" customFormat="1">
      <c r="A406" s="15"/>
      <c r="B406" s="269"/>
      <c r="C406" s="270"/>
      <c r="D406" s="249" t="s">
        <v>183</v>
      </c>
      <c r="E406" s="271" t="s">
        <v>1</v>
      </c>
      <c r="F406" s="272" t="s">
        <v>189</v>
      </c>
      <c r="G406" s="270"/>
      <c r="H406" s="273">
        <v>62.460000000000001</v>
      </c>
      <c r="I406" s="274"/>
      <c r="J406" s="270"/>
      <c r="K406" s="270"/>
      <c r="L406" s="275"/>
      <c r="M406" s="276"/>
      <c r="N406" s="277"/>
      <c r="O406" s="277"/>
      <c r="P406" s="277"/>
      <c r="Q406" s="277"/>
      <c r="R406" s="277"/>
      <c r="S406" s="277"/>
      <c r="T406" s="278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9" t="s">
        <v>183</v>
      </c>
      <c r="AU406" s="279" t="s">
        <v>84</v>
      </c>
      <c r="AV406" s="15" t="s">
        <v>146</v>
      </c>
      <c r="AW406" s="15" t="s">
        <v>32</v>
      </c>
      <c r="AX406" s="15" t="s">
        <v>82</v>
      </c>
      <c r="AY406" s="279" t="s">
        <v>139</v>
      </c>
    </row>
    <row r="407" s="2" customFormat="1" ht="24.15" customHeight="1">
      <c r="A407" s="39"/>
      <c r="B407" s="40"/>
      <c r="C407" s="228" t="s">
        <v>476</v>
      </c>
      <c r="D407" s="228" t="s">
        <v>142</v>
      </c>
      <c r="E407" s="229" t="s">
        <v>1305</v>
      </c>
      <c r="F407" s="230" t="s">
        <v>1306</v>
      </c>
      <c r="G407" s="231" t="s">
        <v>263</v>
      </c>
      <c r="H407" s="232">
        <v>9.3000000000000007</v>
      </c>
      <c r="I407" s="233"/>
      <c r="J407" s="234">
        <f>ROUND(I407*H407,1)</f>
        <v>0</v>
      </c>
      <c r="K407" s="235"/>
      <c r="L407" s="45"/>
      <c r="M407" s="236" t="s">
        <v>1</v>
      </c>
      <c r="N407" s="237" t="s">
        <v>39</v>
      </c>
      <c r="O407" s="92"/>
      <c r="P407" s="238">
        <f>O407*H407</f>
        <v>0</v>
      </c>
      <c r="Q407" s="238">
        <v>0</v>
      </c>
      <c r="R407" s="238">
        <f>Q407*H407</f>
        <v>0</v>
      </c>
      <c r="S407" s="238">
        <v>0</v>
      </c>
      <c r="T407" s="23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0" t="s">
        <v>217</v>
      </c>
      <c r="AT407" s="240" t="s">
        <v>142</v>
      </c>
      <c r="AU407" s="240" t="s">
        <v>84</v>
      </c>
      <c r="AY407" s="18" t="s">
        <v>139</v>
      </c>
      <c r="BE407" s="241">
        <f>IF(N407="základní",J407,0)</f>
        <v>0</v>
      </c>
      <c r="BF407" s="241">
        <f>IF(N407="snížená",J407,0)</f>
        <v>0</v>
      </c>
      <c r="BG407" s="241">
        <f>IF(N407="zákl. přenesená",J407,0)</f>
        <v>0</v>
      </c>
      <c r="BH407" s="241">
        <f>IF(N407="sníž. přenesená",J407,0)</f>
        <v>0</v>
      </c>
      <c r="BI407" s="241">
        <f>IF(N407="nulová",J407,0)</f>
        <v>0</v>
      </c>
      <c r="BJ407" s="18" t="s">
        <v>82</v>
      </c>
      <c r="BK407" s="241">
        <f>ROUND(I407*H407,1)</f>
        <v>0</v>
      </c>
      <c r="BL407" s="18" t="s">
        <v>217</v>
      </c>
      <c r="BM407" s="240" t="s">
        <v>1307</v>
      </c>
    </row>
    <row r="408" s="13" customFormat="1">
      <c r="A408" s="13"/>
      <c r="B408" s="247"/>
      <c r="C408" s="248"/>
      <c r="D408" s="249" t="s">
        <v>183</v>
      </c>
      <c r="E408" s="250" t="s">
        <v>1</v>
      </c>
      <c r="F408" s="251" t="s">
        <v>1120</v>
      </c>
      <c r="G408" s="248"/>
      <c r="H408" s="250" t="s">
        <v>1</v>
      </c>
      <c r="I408" s="252"/>
      <c r="J408" s="248"/>
      <c r="K408" s="248"/>
      <c r="L408" s="253"/>
      <c r="M408" s="254"/>
      <c r="N408" s="255"/>
      <c r="O408" s="255"/>
      <c r="P408" s="255"/>
      <c r="Q408" s="255"/>
      <c r="R408" s="255"/>
      <c r="S408" s="255"/>
      <c r="T408" s="25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7" t="s">
        <v>183</v>
      </c>
      <c r="AU408" s="257" t="s">
        <v>84</v>
      </c>
      <c r="AV408" s="13" t="s">
        <v>82</v>
      </c>
      <c r="AW408" s="13" t="s">
        <v>32</v>
      </c>
      <c r="AX408" s="13" t="s">
        <v>74</v>
      </c>
      <c r="AY408" s="257" t="s">
        <v>139</v>
      </c>
    </row>
    <row r="409" s="14" customFormat="1">
      <c r="A409" s="14"/>
      <c r="B409" s="258"/>
      <c r="C409" s="259"/>
      <c r="D409" s="249" t="s">
        <v>183</v>
      </c>
      <c r="E409" s="260" t="s">
        <v>1</v>
      </c>
      <c r="F409" s="261" t="s">
        <v>1308</v>
      </c>
      <c r="G409" s="259"/>
      <c r="H409" s="262">
        <v>3.7999999999999998</v>
      </c>
      <c r="I409" s="263"/>
      <c r="J409" s="259"/>
      <c r="K409" s="259"/>
      <c r="L409" s="264"/>
      <c r="M409" s="265"/>
      <c r="N409" s="266"/>
      <c r="O409" s="266"/>
      <c r="P409" s="266"/>
      <c r="Q409" s="266"/>
      <c r="R409" s="266"/>
      <c r="S409" s="266"/>
      <c r="T409" s="26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8" t="s">
        <v>183</v>
      </c>
      <c r="AU409" s="268" t="s">
        <v>84</v>
      </c>
      <c r="AV409" s="14" t="s">
        <v>84</v>
      </c>
      <c r="AW409" s="14" t="s">
        <v>32</v>
      </c>
      <c r="AX409" s="14" t="s">
        <v>74</v>
      </c>
      <c r="AY409" s="268" t="s">
        <v>139</v>
      </c>
    </row>
    <row r="410" s="14" customFormat="1">
      <c r="A410" s="14"/>
      <c r="B410" s="258"/>
      <c r="C410" s="259"/>
      <c r="D410" s="249" t="s">
        <v>183</v>
      </c>
      <c r="E410" s="260" t="s">
        <v>1</v>
      </c>
      <c r="F410" s="261" t="s">
        <v>1309</v>
      </c>
      <c r="G410" s="259"/>
      <c r="H410" s="262">
        <v>5.5</v>
      </c>
      <c r="I410" s="263"/>
      <c r="J410" s="259"/>
      <c r="K410" s="259"/>
      <c r="L410" s="264"/>
      <c r="M410" s="265"/>
      <c r="N410" s="266"/>
      <c r="O410" s="266"/>
      <c r="P410" s="266"/>
      <c r="Q410" s="266"/>
      <c r="R410" s="266"/>
      <c r="S410" s="266"/>
      <c r="T410" s="26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8" t="s">
        <v>183</v>
      </c>
      <c r="AU410" s="268" t="s">
        <v>84</v>
      </c>
      <c r="AV410" s="14" t="s">
        <v>84</v>
      </c>
      <c r="AW410" s="14" t="s">
        <v>32</v>
      </c>
      <c r="AX410" s="14" t="s">
        <v>74</v>
      </c>
      <c r="AY410" s="268" t="s">
        <v>139</v>
      </c>
    </row>
    <row r="411" s="15" customFormat="1">
      <c r="A411" s="15"/>
      <c r="B411" s="269"/>
      <c r="C411" s="270"/>
      <c r="D411" s="249" t="s">
        <v>183</v>
      </c>
      <c r="E411" s="271" t="s">
        <v>1</v>
      </c>
      <c r="F411" s="272" t="s">
        <v>189</v>
      </c>
      <c r="G411" s="270"/>
      <c r="H411" s="273">
        <v>9.3000000000000007</v>
      </c>
      <c r="I411" s="274"/>
      <c r="J411" s="270"/>
      <c r="K411" s="270"/>
      <c r="L411" s="275"/>
      <c r="M411" s="276"/>
      <c r="N411" s="277"/>
      <c r="O411" s="277"/>
      <c r="P411" s="277"/>
      <c r="Q411" s="277"/>
      <c r="R411" s="277"/>
      <c r="S411" s="277"/>
      <c r="T411" s="278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79" t="s">
        <v>183</v>
      </c>
      <c r="AU411" s="279" t="s">
        <v>84</v>
      </c>
      <c r="AV411" s="15" t="s">
        <v>146</v>
      </c>
      <c r="AW411" s="15" t="s">
        <v>32</v>
      </c>
      <c r="AX411" s="15" t="s">
        <v>82</v>
      </c>
      <c r="AY411" s="279" t="s">
        <v>139</v>
      </c>
    </row>
    <row r="412" s="2" customFormat="1" ht="24.15" customHeight="1">
      <c r="A412" s="39"/>
      <c r="B412" s="40"/>
      <c r="C412" s="228" t="s">
        <v>325</v>
      </c>
      <c r="D412" s="228" t="s">
        <v>142</v>
      </c>
      <c r="E412" s="229" t="s">
        <v>1310</v>
      </c>
      <c r="F412" s="230" t="s">
        <v>1311</v>
      </c>
      <c r="G412" s="231" t="s">
        <v>679</v>
      </c>
      <c r="H412" s="291"/>
      <c r="I412" s="233"/>
      <c r="J412" s="234">
        <f>ROUND(I412*H412,1)</f>
        <v>0</v>
      </c>
      <c r="K412" s="235"/>
      <c r="L412" s="45"/>
      <c r="M412" s="236" t="s">
        <v>1</v>
      </c>
      <c r="N412" s="237" t="s">
        <v>39</v>
      </c>
      <c r="O412" s="92"/>
      <c r="P412" s="238">
        <f>O412*H412</f>
        <v>0</v>
      </c>
      <c r="Q412" s="238">
        <v>0</v>
      </c>
      <c r="R412" s="238">
        <f>Q412*H412</f>
        <v>0</v>
      </c>
      <c r="S412" s="238">
        <v>0</v>
      </c>
      <c r="T412" s="23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0" t="s">
        <v>217</v>
      </c>
      <c r="AT412" s="240" t="s">
        <v>142</v>
      </c>
      <c r="AU412" s="240" t="s">
        <v>84</v>
      </c>
      <c r="AY412" s="18" t="s">
        <v>139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8" t="s">
        <v>82</v>
      </c>
      <c r="BK412" s="241">
        <f>ROUND(I412*H412,1)</f>
        <v>0</v>
      </c>
      <c r="BL412" s="18" t="s">
        <v>217</v>
      </c>
      <c r="BM412" s="240" t="s">
        <v>1312</v>
      </c>
    </row>
    <row r="413" s="12" customFormat="1" ht="22.8" customHeight="1">
      <c r="A413" s="12"/>
      <c r="B413" s="212"/>
      <c r="C413" s="213"/>
      <c r="D413" s="214" t="s">
        <v>73</v>
      </c>
      <c r="E413" s="226" t="s">
        <v>1313</v>
      </c>
      <c r="F413" s="226" t="s">
        <v>1314</v>
      </c>
      <c r="G413" s="213"/>
      <c r="H413" s="213"/>
      <c r="I413" s="216"/>
      <c r="J413" s="227">
        <f>BK413</f>
        <v>0</v>
      </c>
      <c r="K413" s="213"/>
      <c r="L413" s="218"/>
      <c r="M413" s="219"/>
      <c r="N413" s="220"/>
      <c r="O413" s="220"/>
      <c r="P413" s="221">
        <f>SUM(P414:P431)</f>
        <v>0</v>
      </c>
      <c r="Q413" s="220"/>
      <c r="R413" s="221">
        <f>SUM(R414:R431)</f>
        <v>1.8410625000000001</v>
      </c>
      <c r="S413" s="220"/>
      <c r="T413" s="222">
        <f>SUM(T414:T431)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23" t="s">
        <v>84</v>
      </c>
      <c r="AT413" s="224" t="s">
        <v>73</v>
      </c>
      <c r="AU413" s="224" t="s">
        <v>82</v>
      </c>
      <c r="AY413" s="223" t="s">
        <v>139</v>
      </c>
      <c r="BK413" s="225">
        <f>SUM(BK414:BK431)</f>
        <v>0</v>
      </c>
    </row>
    <row r="414" s="2" customFormat="1" ht="24.15" customHeight="1">
      <c r="A414" s="39"/>
      <c r="B414" s="40"/>
      <c r="C414" s="228" t="s">
        <v>485</v>
      </c>
      <c r="D414" s="228" t="s">
        <v>142</v>
      </c>
      <c r="E414" s="229" t="s">
        <v>1315</v>
      </c>
      <c r="F414" s="230" t="s">
        <v>1316</v>
      </c>
      <c r="G414" s="231" t="s">
        <v>263</v>
      </c>
      <c r="H414" s="232">
        <v>6.25</v>
      </c>
      <c r="I414" s="233"/>
      <c r="J414" s="234">
        <f>ROUND(I414*H414,1)</f>
        <v>0</v>
      </c>
      <c r="K414" s="235"/>
      <c r="L414" s="45"/>
      <c r="M414" s="236" t="s">
        <v>1</v>
      </c>
      <c r="N414" s="237" t="s">
        <v>39</v>
      </c>
      <c r="O414" s="92"/>
      <c r="P414" s="238">
        <f>O414*H414</f>
        <v>0</v>
      </c>
      <c r="Q414" s="238">
        <v>0.014800000000000001</v>
      </c>
      <c r="R414" s="238">
        <f>Q414*H414</f>
        <v>0.092499999999999999</v>
      </c>
      <c r="S414" s="238">
        <v>0</v>
      </c>
      <c r="T414" s="23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0" t="s">
        <v>217</v>
      </c>
      <c r="AT414" s="240" t="s">
        <v>142</v>
      </c>
      <c r="AU414" s="240" t="s">
        <v>84</v>
      </c>
      <c r="AY414" s="18" t="s">
        <v>139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8" t="s">
        <v>82</v>
      </c>
      <c r="BK414" s="241">
        <f>ROUND(I414*H414,1)</f>
        <v>0</v>
      </c>
      <c r="BL414" s="18" t="s">
        <v>217</v>
      </c>
      <c r="BM414" s="240" t="s">
        <v>1317</v>
      </c>
    </row>
    <row r="415" s="13" customFormat="1">
      <c r="A415" s="13"/>
      <c r="B415" s="247"/>
      <c r="C415" s="248"/>
      <c r="D415" s="249" t="s">
        <v>183</v>
      </c>
      <c r="E415" s="250" t="s">
        <v>1</v>
      </c>
      <c r="F415" s="251" t="s">
        <v>1058</v>
      </c>
      <c r="G415" s="248"/>
      <c r="H415" s="250" t="s">
        <v>1</v>
      </c>
      <c r="I415" s="252"/>
      <c r="J415" s="248"/>
      <c r="K415" s="248"/>
      <c r="L415" s="253"/>
      <c r="M415" s="254"/>
      <c r="N415" s="255"/>
      <c r="O415" s="255"/>
      <c r="P415" s="255"/>
      <c r="Q415" s="255"/>
      <c r="R415" s="255"/>
      <c r="S415" s="255"/>
      <c r="T415" s="25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7" t="s">
        <v>183</v>
      </c>
      <c r="AU415" s="257" t="s">
        <v>84</v>
      </c>
      <c r="AV415" s="13" t="s">
        <v>82</v>
      </c>
      <c r="AW415" s="13" t="s">
        <v>32</v>
      </c>
      <c r="AX415" s="13" t="s">
        <v>74</v>
      </c>
      <c r="AY415" s="257" t="s">
        <v>139</v>
      </c>
    </row>
    <row r="416" s="13" customFormat="1">
      <c r="A416" s="13"/>
      <c r="B416" s="247"/>
      <c r="C416" s="248"/>
      <c r="D416" s="249" t="s">
        <v>183</v>
      </c>
      <c r="E416" s="250" t="s">
        <v>1</v>
      </c>
      <c r="F416" s="251" t="s">
        <v>1318</v>
      </c>
      <c r="G416" s="248"/>
      <c r="H416" s="250" t="s">
        <v>1</v>
      </c>
      <c r="I416" s="252"/>
      <c r="J416" s="248"/>
      <c r="K416" s="248"/>
      <c r="L416" s="253"/>
      <c r="M416" s="254"/>
      <c r="N416" s="255"/>
      <c r="O416" s="255"/>
      <c r="P416" s="255"/>
      <c r="Q416" s="255"/>
      <c r="R416" s="255"/>
      <c r="S416" s="255"/>
      <c r="T416" s="25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7" t="s">
        <v>183</v>
      </c>
      <c r="AU416" s="257" t="s">
        <v>84</v>
      </c>
      <c r="AV416" s="13" t="s">
        <v>82</v>
      </c>
      <c r="AW416" s="13" t="s">
        <v>32</v>
      </c>
      <c r="AX416" s="13" t="s">
        <v>74</v>
      </c>
      <c r="AY416" s="257" t="s">
        <v>139</v>
      </c>
    </row>
    <row r="417" s="14" customFormat="1">
      <c r="A417" s="14"/>
      <c r="B417" s="258"/>
      <c r="C417" s="259"/>
      <c r="D417" s="249" t="s">
        <v>183</v>
      </c>
      <c r="E417" s="260" t="s">
        <v>1</v>
      </c>
      <c r="F417" s="261" t="s">
        <v>1319</v>
      </c>
      <c r="G417" s="259"/>
      <c r="H417" s="262">
        <v>6.25</v>
      </c>
      <c r="I417" s="263"/>
      <c r="J417" s="259"/>
      <c r="K417" s="259"/>
      <c r="L417" s="264"/>
      <c r="M417" s="265"/>
      <c r="N417" s="266"/>
      <c r="O417" s="266"/>
      <c r="P417" s="266"/>
      <c r="Q417" s="266"/>
      <c r="R417" s="266"/>
      <c r="S417" s="266"/>
      <c r="T417" s="26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8" t="s">
        <v>183</v>
      </c>
      <c r="AU417" s="268" t="s">
        <v>84</v>
      </c>
      <c r="AV417" s="14" t="s">
        <v>84</v>
      </c>
      <c r="AW417" s="14" t="s">
        <v>32</v>
      </c>
      <c r="AX417" s="14" t="s">
        <v>74</v>
      </c>
      <c r="AY417" s="268" t="s">
        <v>139</v>
      </c>
    </row>
    <row r="418" s="15" customFormat="1">
      <c r="A418" s="15"/>
      <c r="B418" s="269"/>
      <c r="C418" s="270"/>
      <c r="D418" s="249" t="s">
        <v>183</v>
      </c>
      <c r="E418" s="271" t="s">
        <v>1</v>
      </c>
      <c r="F418" s="272" t="s">
        <v>189</v>
      </c>
      <c r="G418" s="270"/>
      <c r="H418" s="273">
        <v>6.25</v>
      </c>
      <c r="I418" s="274"/>
      <c r="J418" s="270"/>
      <c r="K418" s="270"/>
      <c r="L418" s="275"/>
      <c r="M418" s="276"/>
      <c r="N418" s="277"/>
      <c r="O418" s="277"/>
      <c r="P418" s="277"/>
      <c r="Q418" s="277"/>
      <c r="R418" s="277"/>
      <c r="S418" s="277"/>
      <c r="T418" s="278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9" t="s">
        <v>183</v>
      </c>
      <c r="AU418" s="279" t="s">
        <v>84</v>
      </c>
      <c r="AV418" s="15" t="s">
        <v>146</v>
      </c>
      <c r="AW418" s="15" t="s">
        <v>32</v>
      </c>
      <c r="AX418" s="15" t="s">
        <v>82</v>
      </c>
      <c r="AY418" s="279" t="s">
        <v>139</v>
      </c>
    </row>
    <row r="419" s="2" customFormat="1" ht="24.15" customHeight="1">
      <c r="A419" s="39"/>
      <c r="B419" s="40"/>
      <c r="C419" s="228" t="s">
        <v>330</v>
      </c>
      <c r="D419" s="228" t="s">
        <v>142</v>
      </c>
      <c r="E419" s="229" t="s">
        <v>1320</v>
      </c>
      <c r="F419" s="230" t="s">
        <v>1321</v>
      </c>
      <c r="G419" s="231" t="s">
        <v>263</v>
      </c>
      <c r="H419" s="232">
        <v>126.25</v>
      </c>
      <c r="I419" s="233"/>
      <c r="J419" s="234">
        <f>ROUND(I419*H419,1)</f>
        <v>0</v>
      </c>
      <c r="K419" s="235"/>
      <c r="L419" s="45"/>
      <c r="M419" s="236" t="s">
        <v>1</v>
      </c>
      <c r="N419" s="237" t="s">
        <v>39</v>
      </c>
      <c r="O419" s="92"/>
      <c r="P419" s="238">
        <f>O419*H419</f>
        <v>0</v>
      </c>
      <c r="Q419" s="238">
        <v>0.01385</v>
      </c>
      <c r="R419" s="238">
        <f>Q419*H419</f>
        <v>1.7485625</v>
      </c>
      <c r="S419" s="238">
        <v>0</v>
      </c>
      <c r="T419" s="23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0" t="s">
        <v>217</v>
      </c>
      <c r="AT419" s="240" t="s">
        <v>142</v>
      </c>
      <c r="AU419" s="240" t="s">
        <v>84</v>
      </c>
      <c r="AY419" s="18" t="s">
        <v>139</v>
      </c>
      <c r="BE419" s="241">
        <f>IF(N419="základní",J419,0)</f>
        <v>0</v>
      </c>
      <c r="BF419" s="241">
        <f>IF(N419="snížená",J419,0)</f>
        <v>0</v>
      </c>
      <c r="BG419" s="241">
        <f>IF(N419="zákl. přenesená",J419,0)</f>
        <v>0</v>
      </c>
      <c r="BH419" s="241">
        <f>IF(N419="sníž. přenesená",J419,0)</f>
        <v>0</v>
      </c>
      <c r="BI419" s="241">
        <f>IF(N419="nulová",J419,0)</f>
        <v>0</v>
      </c>
      <c r="BJ419" s="18" t="s">
        <v>82</v>
      </c>
      <c r="BK419" s="241">
        <f>ROUND(I419*H419,1)</f>
        <v>0</v>
      </c>
      <c r="BL419" s="18" t="s">
        <v>217</v>
      </c>
      <c r="BM419" s="240" t="s">
        <v>1322</v>
      </c>
    </row>
    <row r="420" s="13" customFormat="1">
      <c r="A420" s="13"/>
      <c r="B420" s="247"/>
      <c r="C420" s="248"/>
      <c r="D420" s="249" t="s">
        <v>183</v>
      </c>
      <c r="E420" s="250" t="s">
        <v>1</v>
      </c>
      <c r="F420" s="251" t="s">
        <v>1048</v>
      </c>
      <c r="G420" s="248"/>
      <c r="H420" s="250" t="s">
        <v>1</v>
      </c>
      <c r="I420" s="252"/>
      <c r="J420" s="248"/>
      <c r="K420" s="248"/>
      <c r="L420" s="253"/>
      <c r="M420" s="254"/>
      <c r="N420" s="255"/>
      <c r="O420" s="255"/>
      <c r="P420" s="255"/>
      <c r="Q420" s="255"/>
      <c r="R420" s="255"/>
      <c r="S420" s="255"/>
      <c r="T420" s="25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7" t="s">
        <v>183</v>
      </c>
      <c r="AU420" s="257" t="s">
        <v>84</v>
      </c>
      <c r="AV420" s="13" t="s">
        <v>82</v>
      </c>
      <c r="AW420" s="13" t="s">
        <v>32</v>
      </c>
      <c r="AX420" s="13" t="s">
        <v>74</v>
      </c>
      <c r="AY420" s="257" t="s">
        <v>139</v>
      </c>
    </row>
    <row r="421" s="14" customFormat="1">
      <c r="A421" s="14"/>
      <c r="B421" s="258"/>
      <c r="C421" s="259"/>
      <c r="D421" s="249" t="s">
        <v>183</v>
      </c>
      <c r="E421" s="260" t="s">
        <v>1</v>
      </c>
      <c r="F421" s="261" t="s">
        <v>1323</v>
      </c>
      <c r="G421" s="259"/>
      <c r="H421" s="262">
        <v>25.850000000000001</v>
      </c>
      <c r="I421" s="263"/>
      <c r="J421" s="259"/>
      <c r="K421" s="259"/>
      <c r="L421" s="264"/>
      <c r="M421" s="265"/>
      <c r="N421" s="266"/>
      <c r="O421" s="266"/>
      <c r="P421" s="266"/>
      <c r="Q421" s="266"/>
      <c r="R421" s="266"/>
      <c r="S421" s="266"/>
      <c r="T421" s="26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8" t="s">
        <v>183</v>
      </c>
      <c r="AU421" s="268" t="s">
        <v>84</v>
      </c>
      <c r="AV421" s="14" t="s">
        <v>84</v>
      </c>
      <c r="AW421" s="14" t="s">
        <v>32</v>
      </c>
      <c r="AX421" s="14" t="s">
        <v>74</v>
      </c>
      <c r="AY421" s="268" t="s">
        <v>139</v>
      </c>
    </row>
    <row r="422" s="13" customFormat="1">
      <c r="A422" s="13"/>
      <c r="B422" s="247"/>
      <c r="C422" s="248"/>
      <c r="D422" s="249" t="s">
        <v>183</v>
      </c>
      <c r="E422" s="250" t="s">
        <v>1</v>
      </c>
      <c r="F422" s="251" t="s">
        <v>1245</v>
      </c>
      <c r="G422" s="248"/>
      <c r="H422" s="250" t="s">
        <v>1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7" t="s">
        <v>183</v>
      </c>
      <c r="AU422" s="257" t="s">
        <v>84</v>
      </c>
      <c r="AV422" s="13" t="s">
        <v>82</v>
      </c>
      <c r="AW422" s="13" t="s">
        <v>32</v>
      </c>
      <c r="AX422" s="13" t="s">
        <v>74</v>
      </c>
      <c r="AY422" s="257" t="s">
        <v>139</v>
      </c>
    </row>
    <row r="423" s="14" customFormat="1">
      <c r="A423" s="14"/>
      <c r="B423" s="258"/>
      <c r="C423" s="259"/>
      <c r="D423" s="249" t="s">
        <v>183</v>
      </c>
      <c r="E423" s="260" t="s">
        <v>1</v>
      </c>
      <c r="F423" s="261" t="s">
        <v>628</v>
      </c>
      <c r="G423" s="259"/>
      <c r="H423" s="262">
        <v>17.5</v>
      </c>
      <c r="I423" s="263"/>
      <c r="J423" s="259"/>
      <c r="K423" s="259"/>
      <c r="L423" s="264"/>
      <c r="M423" s="265"/>
      <c r="N423" s="266"/>
      <c r="O423" s="266"/>
      <c r="P423" s="266"/>
      <c r="Q423" s="266"/>
      <c r="R423" s="266"/>
      <c r="S423" s="266"/>
      <c r="T423" s="26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8" t="s">
        <v>183</v>
      </c>
      <c r="AU423" s="268" t="s">
        <v>84</v>
      </c>
      <c r="AV423" s="14" t="s">
        <v>84</v>
      </c>
      <c r="AW423" s="14" t="s">
        <v>32</v>
      </c>
      <c r="AX423" s="14" t="s">
        <v>74</v>
      </c>
      <c r="AY423" s="268" t="s">
        <v>139</v>
      </c>
    </row>
    <row r="424" s="16" customFormat="1">
      <c r="A424" s="16"/>
      <c r="B424" s="295"/>
      <c r="C424" s="296"/>
      <c r="D424" s="249" t="s">
        <v>183</v>
      </c>
      <c r="E424" s="297" t="s">
        <v>1</v>
      </c>
      <c r="F424" s="298" t="s">
        <v>1057</v>
      </c>
      <c r="G424" s="296"/>
      <c r="H424" s="299">
        <v>43.350000000000001</v>
      </c>
      <c r="I424" s="300"/>
      <c r="J424" s="296"/>
      <c r="K424" s="296"/>
      <c r="L424" s="301"/>
      <c r="M424" s="302"/>
      <c r="N424" s="303"/>
      <c r="O424" s="303"/>
      <c r="P424" s="303"/>
      <c r="Q424" s="303"/>
      <c r="R424" s="303"/>
      <c r="S424" s="303"/>
      <c r="T424" s="304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T424" s="305" t="s">
        <v>183</v>
      </c>
      <c r="AU424" s="305" t="s">
        <v>84</v>
      </c>
      <c r="AV424" s="16" t="s">
        <v>178</v>
      </c>
      <c r="AW424" s="16" t="s">
        <v>32</v>
      </c>
      <c r="AX424" s="16" t="s">
        <v>74</v>
      </c>
      <c r="AY424" s="305" t="s">
        <v>139</v>
      </c>
    </row>
    <row r="425" s="13" customFormat="1">
      <c r="A425" s="13"/>
      <c r="B425" s="247"/>
      <c r="C425" s="248"/>
      <c r="D425" s="249" t="s">
        <v>183</v>
      </c>
      <c r="E425" s="250" t="s">
        <v>1</v>
      </c>
      <c r="F425" s="251" t="s">
        <v>1058</v>
      </c>
      <c r="G425" s="248"/>
      <c r="H425" s="250" t="s">
        <v>1</v>
      </c>
      <c r="I425" s="252"/>
      <c r="J425" s="248"/>
      <c r="K425" s="248"/>
      <c r="L425" s="253"/>
      <c r="M425" s="254"/>
      <c r="N425" s="255"/>
      <c r="O425" s="255"/>
      <c r="P425" s="255"/>
      <c r="Q425" s="255"/>
      <c r="R425" s="255"/>
      <c r="S425" s="255"/>
      <c r="T425" s="25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7" t="s">
        <v>183</v>
      </c>
      <c r="AU425" s="257" t="s">
        <v>84</v>
      </c>
      <c r="AV425" s="13" t="s">
        <v>82</v>
      </c>
      <c r="AW425" s="13" t="s">
        <v>32</v>
      </c>
      <c r="AX425" s="13" t="s">
        <v>74</v>
      </c>
      <c r="AY425" s="257" t="s">
        <v>139</v>
      </c>
    </row>
    <row r="426" s="14" customFormat="1">
      <c r="A426" s="14"/>
      <c r="B426" s="258"/>
      <c r="C426" s="259"/>
      <c r="D426" s="249" t="s">
        <v>183</v>
      </c>
      <c r="E426" s="260" t="s">
        <v>1</v>
      </c>
      <c r="F426" s="261" t="s">
        <v>1204</v>
      </c>
      <c r="G426" s="259"/>
      <c r="H426" s="262">
        <v>73.049999999999997</v>
      </c>
      <c r="I426" s="263"/>
      <c r="J426" s="259"/>
      <c r="K426" s="259"/>
      <c r="L426" s="264"/>
      <c r="M426" s="265"/>
      <c r="N426" s="266"/>
      <c r="O426" s="266"/>
      <c r="P426" s="266"/>
      <c r="Q426" s="266"/>
      <c r="R426" s="266"/>
      <c r="S426" s="266"/>
      <c r="T426" s="26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8" t="s">
        <v>183</v>
      </c>
      <c r="AU426" s="268" t="s">
        <v>84</v>
      </c>
      <c r="AV426" s="14" t="s">
        <v>84</v>
      </c>
      <c r="AW426" s="14" t="s">
        <v>32</v>
      </c>
      <c r="AX426" s="14" t="s">
        <v>74</v>
      </c>
      <c r="AY426" s="268" t="s">
        <v>139</v>
      </c>
    </row>
    <row r="427" s="13" customFormat="1">
      <c r="A427" s="13"/>
      <c r="B427" s="247"/>
      <c r="C427" s="248"/>
      <c r="D427" s="249" t="s">
        <v>183</v>
      </c>
      <c r="E427" s="250" t="s">
        <v>1</v>
      </c>
      <c r="F427" s="251" t="s">
        <v>1324</v>
      </c>
      <c r="G427" s="248"/>
      <c r="H427" s="250" t="s">
        <v>1</v>
      </c>
      <c r="I427" s="252"/>
      <c r="J427" s="248"/>
      <c r="K427" s="248"/>
      <c r="L427" s="253"/>
      <c r="M427" s="254"/>
      <c r="N427" s="255"/>
      <c r="O427" s="255"/>
      <c r="P427" s="255"/>
      <c r="Q427" s="255"/>
      <c r="R427" s="255"/>
      <c r="S427" s="255"/>
      <c r="T427" s="25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7" t="s">
        <v>183</v>
      </c>
      <c r="AU427" s="257" t="s">
        <v>84</v>
      </c>
      <c r="AV427" s="13" t="s">
        <v>82</v>
      </c>
      <c r="AW427" s="13" t="s">
        <v>32</v>
      </c>
      <c r="AX427" s="13" t="s">
        <v>74</v>
      </c>
      <c r="AY427" s="257" t="s">
        <v>139</v>
      </c>
    </row>
    <row r="428" s="14" customFormat="1">
      <c r="A428" s="14"/>
      <c r="B428" s="258"/>
      <c r="C428" s="259"/>
      <c r="D428" s="249" t="s">
        <v>183</v>
      </c>
      <c r="E428" s="260" t="s">
        <v>1</v>
      </c>
      <c r="F428" s="261" t="s">
        <v>1325</v>
      </c>
      <c r="G428" s="259"/>
      <c r="H428" s="262">
        <v>9.8499999999999996</v>
      </c>
      <c r="I428" s="263"/>
      <c r="J428" s="259"/>
      <c r="K428" s="259"/>
      <c r="L428" s="264"/>
      <c r="M428" s="265"/>
      <c r="N428" s="266"/>
      <c r="O428" s="266"/>
      <c r="P428" s="266"/>
      <c r="Q428" s="266"/>
      <c r="R428" s="266"/>
      <c r="S428" s="266"/>
      <c r="T428" s="267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8" t="s">
        <v>183</v>
      </c>
      <c r="AU428" s="268" t="s">
        <v>84</v>
      </c>
      <c r="AV428" s="14" t="s">
        <v>84</v>
      </c>
      <c r="AW428" s="14" t="s">
        <v>32</v>
      </c>
      <c r="AX428" s="14" t="s">
        <v>74</v>
      </c>
      <c r="AY428" s="268" t="s">
        <v>139</v>
      </c>
    </row>
    <row r="429" s="16" customFormat="1">
      <c r="A429" s="16"/>
      <c r="B429" s="295"/>
      <c r="C429" s="296"/>
      <c r="D429" s="249" t="s">
        <v>183</v>
      </c>
      <c r="E429" s="297" t="s">
        <v>1</v>
      </c>
      <c r="F429" s="298" t="s">
        <v>1057</v>
      </c>
      <c r="G429" s="296"/>
      <c r="H429" s="299">
        <v>82.899999999999991</v>
      </c>
      <c r="I429" s="300"/>
      <c r="J429" s="296"/>
      <c r="K429" s="296"/>
      <c r="L429" s="301"/>
      <c r="M429" s="302"/>
      <c r="N429" s="303"/>
      <c r="O429" s="303"/>
      <c r="P429" s="303"/>
      <c r="Q429" s="303"/>
      <c r="R429" s="303"/>
      <c r="S429" s="303"/>
      <c r="T429" s="304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T429" s="305" t="s">
        <v>183</v>
      </c>
      <c r="AU429" s="305" t="s">
        <v>84</v>
      </c>
      <c r="AV429" s="16" t="s">
        <v>178</v>
      </c>
      <c r="AW429" s="16" t="s">
        <v>32</v>
      </c>
      <c r="AX429" s="16" t="s">
        <v>74</v>
      </c>
      <c r="AY429" s="305" t="s">
        <v>139</v>
      </c>
    </row>
    <row r="430" s="15" customFormat="1">
      <c r="A430" s="15"/>
      <c r="B430" s="269"/>
      <c r="C430" s="270"/>
      <c r="D430" s="249" t="s">
        <v>183</v>
      </c>
      <c r="E430" s="271" t="s">
        <v>1</v>
      </c>
      <c r="F430" s="272" t="s">
        <v>189</v>
      </c>
      <c r="G430" s="270"/>
      <c r="H430" s="273">
        <v>126.25</v>
      </c>
      <c r="I430" s="274"/>
      <c r="J430" s="270"/>
      <c r="K430" s="270"/>
      <c r="L430" s="275"/>
      <c r="M430" s="276"/>
      <c r="N430" s="277"/>
      <c r="O430" s="277"/>
      <c r="P430" s="277"/>
      <c r="Q430" s="277"/>
      <c r="R430" s="277"/>
      <c r="S430" s="277"/>
      <c r="T430" s="278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9" t="s">
        <v>183</v>
      </c>
      <c r="AU430" s="279" t="s">
        <v>84</v>
      </c>
      <c r="AV430" s="15" t="s">
        <v>146</v>
      </c>
      <c r="AW430" s="15" t="s">
        <v>32</v>
      </c>
      <c r="AX430" s="15" t="s">
        <v>82</v>
      </c>
      <c r="AY430" s="279" t="s">
        <v>139</v>
      </c>
    </row>
    <row r="431" s="2" customFormat="1" ht="24.15" customHeight="1">
      <c r="A431" s="39"/>
      <c r="B431" s="40"/>
      <c r="C431" s="228" t="s">
        <v>505</v>
      </c>
      <c r="D431" s="228" t="s">
        <v>142</v>
      </c>
      <c r="E431" s="229" t="s">
        <v>1326</v>
      </c>
      <c r="F431" s="230" t="s">
        <v>1327</v>
      </c>
      <c r="G431" s="231" t="s">
        <v>679</v>
      </c>
      <c r="H431" s="291"/>
      <c r="I431" s="233"/>
      <c r="J431" s="234">
        <f>ROUND(I431*H431,1)</f>
        <v>0</v>
      </c>
      <c r="K431" s="235"/>
      <c r="L431" s="45"/>
      <c r="M431" s="236" t="s">
        <v>1</v>
      </c>
      <c r="N431" s="237" t="s">
        <v>39</v>
      </c>
      <c r="O431" s="92"/>
      <c r="P431" s="238">
        <f>O431*H431</f>
        <v>0</v>
      </c>
      <c r="Q431" s="238">
        <v>0</v>
      </c>
      <c r="R431" s="238">
        <f>Q431*H431</f>
        <v>0</v>
      </c>
      <c r="S431" s="238">
        <v>0</v>
      </c>
      <c r="T431" s="23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0" t="s">
        <v>217</v>
      </c>
      <c r="AT431" s="240" t="s">
        <v>142</v>
      </c>
      <c r="AU431" s="240" t="s">
        <v>84</v>
      </c>
      <c r="AY431" s="18" t="s">
        <v>139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82</v>
      </c>
      <c r="BK431" s="241">
        <f>ROUND(I431*H431,1)</f>
        <v>0</v>
      </c>
      <c r="BL431" s="18" t="s">
        <v>217</v>
      </c>
      <c r="BM431" s="240" t="s">
        <v>1328</v>
      </c>
    </row>
    <row r="432" s="12" customFormat="1" ht="22.8" customHeight="1">
      <c r="A432" s="12"/>
      <c r="B432" s="212"/>
      <c r="C432" s="213"/>
      <c r="D432" s="214" t="s">
        <v>73</v>
      </c>
      <c r="E432" s="226" t="s">
        <v>936</v>
      </c>
      <c r="F432" s="226" t="s">
        <v>937</v>
      </c>
      <c r="G432" s="213"/>
      <c r="H432" s="213"/>
      <c r="I432" s="216"/>
      <c r="J432" s="227">
        <f>BK432</f>
        <v>0</v>
      </c>
      <c r="K432" s="213"/>
      <c r="L432" s="218"/>
      <c r="M432" s="219"/>
      <c r="N432" s="220"/>
      <c r="O432" s="220"/>
      <c r="P432" s="221">
        <f>SUM(P433:P445)</f>
        <v>0</v>
      </c>
      <c r="Q432" s="220"/>
      <c r="R432" s="221">
        <f>SUM(R433:R445)</f>
        <v>0.13827800000000001</v>
      </c>
      <c r="S432" s="220"/>
      <c r="T432" s="222">
        <f>SUM(T433:T445)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3" t="s">
        <v>84</v>
      </c>
      <c r="AT432" s="224" t="s">
        <v>73</v>
      </c>
      <c r="AU432" s="224" t="s">
        <v>82</v>
      </c>
      <c r="AY432" s="223" t="s">
        <v>139</v>
      </c>
      <c r="BK432" s="225">
        <f>SUM(BK433:BK445)</f>
        <v>0</v>
      </c>
    </row>
    <row r="433" s="2" customFormat="1" ht="24.15" customHeight="1">
      <c r="A433" s="39"/>
      <c r="B433" s="40"/>
      <c r="C433" s="228" t="s">
        <v>335</v>
      </c>
      <c r="D433" s="228" t="s">
        <v>142</v>
      </c>
      <c r="E433" s="229" t="s">
        <v>1329</v>
      </c>
      <c r="F433" s="230" t="s">
        <v>1330</v>
      </c>
      <c r="G433" s="231" t="s">
        <v>324</v>
      </c>
      <c r="H433" s="232">
        <v>21.5</v>
      </c>
      <c r="I433" s="233"/>
      <c r="J433" s="234">
        <f>ROUND(I433*H433,1)</f>
        <v>0</v>
      </c>
      <c r="K433" s="235"/>
      <c r="L433" s="45"/>
      <c r="M433" s="236" t="s">
        <v>1</v>
      </c>
      <c r="N433" s="237" t="s">
        <v>39</v>
      </c>
      <c r="O433" s="92"/>
      <c r="P433" s="238">
        <f>O433*H433</f>
        <v>0</v>
      </c>
      <c r="Q433" s="238">
        <v>0.0014599999999999999</v>
      </c>
      <c r="R433" s="238">
        <f>Q433*H433</f>
        <v>0.031390000000000001</v>
      </c>
      <c r="S433" s="238">
        <v>0</v>
      </c>
      <c r="T433" s="23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0" t="s">
        <v>217</v>
      </c>
      <c r="AT433" s="240" t="s">
        <v>142</v>
      </c>
      <c r="AU433" s="240" t="s">
        <v>84</v>
      </c>
      <c r="AY433" s="18" t="s">
        <v>139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8" t="s">
        <v>82</v>
      </c>
      <c r="BK433" s="241">
        <f>ROUND(I433*H433,1)</f>
        <v>0</v>
      </c>
      <c r="BL433" s="18" t="s">
        <v>217</v>
      </c>
      <c r="BM433" s="240" t="s">
        <v>1331</v>
      </c>
    </row>
    <row r="434" s="14" customFormat="1">
      <c r="A434" s="14"/>
      <c r="B434" s="258"/>
      <c r="C434" s="259"/>
      <c r="D434" s="249" t="s">
        <v>183</v>
      </c>
      <c r="E434" s="260" t="s">
        <v>1</v>
      </c>
      <c r="F434" s="261" t="s">
        <v>1332</v>
      </c>
      <c r="G434" s="259"/>
      <c r="H434" s="262">
        <v>21.5</v>
      </c>
      <c r="I434" s="263"/>
      <c r="J434" s="259"/>
      <c r="K434" s="259"/>
      <c r="L434" s="264"/>
      <c r="M434" s="265"/>
      <c r="N434" s="266"/>
      <c r="O434" s="266"/>
      <c r="P434" s="266"/>
      <c r="Q434" s="266"/>
      <c r="R434" s="266"/>
      <c r="S434" s="266"/>
      <c r="T434" s="26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8" t="s">
        <v>183</v>
      </c>
      <c r="AU434" s="268" t="s">
        <v>84</v>
      </c>
      <c r="AV434" s="14" t="s">
        <v>84</v>
      </c>
      <c r="AW434" s="14" t="s">
        <v>32</v>
      </c>
      <c r="AX434" s="14" t="s">
        <v>74</v>
      </c>
      <c r="AY434" s="268" t="s">
        <v>139</v>
      </c>
    </row>
    <row r="435" s="15" customFormat="1">
      <c r="A435" s="15"/>
      <c r="B435" s="269"/>
      <c r="C435" s="270"/>
      <c r="D435" s="249" t="s">
        <v>183</v>
      </c>
      <c r="E435" s="271" t="s">
        <v>1</v>
      </c>
      <c r="F435" s="272" t="s">
        <v>189</v>
      </c>
      <c r="G435" s="270"/>
      <c r="H435" s="273">
        <v>21.5</v>
      </c>
      <c r="I435" s="274"/>
      <c r="J435" s="270"/>
      <c r="K435" s="270"/>
      <c r="L435" s="275"/>
      <c r="M435" s="276"/>
      <c r="N435" s="277"/>
      <c r="O435" s="277"/>
      <c r="P435" s="277"/>
      <c r="Q435" s="277"/>
      <c r="R435" s="277"/>
      <c r="S435" s="277"/>
      <c r="T435" s="278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79" t="s">
        <v>183</v>
      </c>
      <c r="AU435" s="279" t="s">
        <v>84</v>
      </c>
      <c r="AV435" s="15" t="s">
        <v>146</v>
      </c>
      <c r="AW435" s="15" t="s">
        <v>32</v>
      </c>
      <c r="AX435" s="15" t="s">
        <v>82</v>
      </c>
      <c r="AY435" s="279" t="s">
        <v>139</v>
      </c>
    </row>
    <row r="436" s="2" customFormat="1" ht="14.4" customHeight="1">
      <c r="A436" s="39"/>
      <c r="B436" s="40"/>
      <c r="C436" s="228" t="s">
        <v>512</v>
      </c>
      <c r="D436" s="228" t="s">
        <v>142</v>
      </c>
      <c r="E436" s="229" t="s">
        <v>1333</v>
      </c>
      <c r="F436" s="230" t="s">
        <v>1334</v>
      </c>
      <c r="G436" s="231" t="s">
        <v>324</v>
      </c>
      <c r="H436" s="232">
        <v>25.399999999999999</v>
      </c>
      <c r="I436" s="233"/>
      <c r="J436" s="234">
        <f>ROUND(I436*H436,1)</f>
        <v>0</v>
      </c>
      <c r="K436" s="235"/>
      <c r="L436" s="45"/>
      <c r="M436" s="236" t="s">
        <v>1</v>
      </c>
      <c r="N436" s="237" t="s">
        <v>39</v>
      </c>
      <c r="O436" s="92"/>
      <c r="P436" s="238">
        <f>O436*H436</f>
        <v>0</v>
      </c>
      <c r="Q436" s="238">
        <v>0.00089999999999999998</v>
      </c>
      <c r="R436" s="238">
        <f>Q436*H436</f>
        <v>0.022859999999999998</v>
      </c>
      <c r="S436" s="238">
        <v>0</v>
      </c>
      <c r="T436" s="23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0" t="s">
        <v>217</v>
      </c>
      <c r="AT436" s="240" t="s">
        <v>142</v>
      </c>
      <c r="AU436" s="240" t="s">
        <v>84</v>
      </c>
      <c r="AY436" s="18" t="s">
        <v>139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8" t="s">
        <v>82</v>
      </c>
      <c r="BK436" s="241">
        <f>ROUND(I436*H436,1)</f>
        <v>0</v>
      </c>
      <c r="BL436" s="18" t="s">
        <v>217</v>
      </c>
      <c r="BM436" s="240" t="s">
        <v>1335</v>
      </c>
    </row>
    <row r="437" s="14" customFormat="1">
      <c r="A437" s="14"/>
      <c r="B437" s="258"/>
      <c r="C437" s="259"/>
      <c r="D437" s="249" t="s">
        <v>183</v>
      </c>
      <c r="E437" s="260" t="s">
        <v>1</v>
      </c>
      <c r="F437" s="261" t="s">
        <v>1336</v>
      </c>
      <c r="G437" s="259"/>
      <c r="H437" s="262">
        <v>25.399999999999999</v>
      </c>
      <c r="I437" s="263"/>
      <c r="J437" s="259"/>
      <c r="K437" s="259"/>
      <c r="L437" s="264"/>
      <c r="M437" s="265"/>
      <c r="N437" s="266"/>
      <c r="O437" s="266"/>
      <c r="P437" s="266"/>
      <c r="Q437" s="266"/>
      <c r="R437" s="266"/>
      <c r="S437" s="266"/>
      <c r="T437" s="26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8" t="s">
        <v>183</v>
      </c>
      <c r="AU437" s="268" t="s">
        <v>84</v>
      </c>
      <c r="AV437" s="14" t="s">
        <v>84</v>
      </c>
      <c r="AW437" s="14" t="s">
        <v>32</v>
      </c>
      <c r="AX437" s="14" t="s">
        <v>74</v>
      </c>
      <c r="AY437" s="268" t="s">
        <v>139</v>
      </c>
    </row>
    <row r="438" s="15" customFormat="1">
      <c r="A438" s="15"/>
      <c r="B438" s="269"/>
      <c r="C438" s="270"/>
      <c r="D438" s="249" t="s">
        <v>183</v>
      </c>
      <c r="E438" s="271" t="s">
        <v>1</v>
      </c>
      <c r="F438" s="272" t="s">
        <v>189</v>
      </c>
      <c r="G438" s="270"/>
      <c r="H438" s="273">
        <v>25.399999999999999</v>
      </c>
      <c r="I438" s="274"/>
      <c r="J438" s="270"/>
      <c r="K438" s="270"/>
      <c r="L438" s="275"/>
      <c r="M438" s="276"/>
      <c r="N438" s="277"/>
      <c r="O438" s="277"/>
      <c r="P438" s="277"/>
      <c r="Q438" s="277"/>
      <c r="R438" s="277"/>
      <c r="S438" s="277"/>
      <c r="T438" s="278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9" t="s">
        <v>183</v>
      </c>
      <c r="AU438" s="279" t="s">
        <v>84</v>
      </c>
      <c r="AV438" s="15" t="s">
        <v>146</v>
      </c>
      <c r="AW438" s="15" t="s">
        <v>32</v>
      </c>
      <c r="AX438" s="15" t="s">
        <v>82</v>
      </c>
      <c r="AY438" s="279" t="s">
        <v>139</v>
      </c>
    </row>
    <row r="439" s="2" customFormat="1" ht="24.15" customHeight="1">
      <c r="A439" s="39"/>
      <c r="B439" s="40"/>
      <c r="C439" s="228" t="s">
        <v>348</v>
      </c>
      <c r="D439" s="228" t="s">
        <v>142</v>
      </c>
      <c r="E439" s="229" t="s">
        <v>1337</v>
      </c>
      <c r="F439" s="230" t="s">
        <v>1338</v>
      </c>
      <c r="G439" s="231" t="s">
        <v>324</v>
      </c>
      <c r="H439" s="232">
        <v>17.949999999999999</v>
      </c>
      <c r="I439" s="233"/>
      <c r="J439" s="234">
        <f>ROUND(I439*H439,1)</f>
        <v>0</v>
      </c>
      <c r="K439" s="235"/>
      <c r="L439" s="45"/>
      <c r="M439" s="236" t="s">
        <v>1</v>
      </c>
      <c r="N439" s="237" t="s">
        <v>39</v>
      </c>
      <c r="O439" s="92"/>
      <c r="P439" s="238">
        <f>O439*H439</f>
        <v>0</v>
      </c>
      <c r="Q439" s="238">
        <v>0.00332</v>
      </c>
      <c r="R439" s="238">
        <f>Q439*H439</f>
        <v>0.059594000000000001</v>
      </c>
      <c r="S439" s="238">
        <v>0</v>
      </c>
      <c r="T439" s="23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0" t="s">
        <v>217</v>
      </c>
      <c r="AT439" s="240" t="s">
        <v>142</v>
      </c>
      <c r="AU439" s="240" t="s">
        <v>84</v>
      </c>
      <c r="AY439" s="18" t="s">
        <v>139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18" t="s">
        <v>82</v>
      </c>
      <c r="BK439" s="241">
        <f>ROUND(I439*H439,1)</f>
        <v>0</v>
      </c>
      <c r="BL439" s="18" t="s">
        <v>217</v>
      </c>
      <c r="BM439" s="240" t="s">
        <v>1339</v>
      </c>
    </row>
    <row r="440" s="14" customFormat="1">
      <c r="A440" s="14"/>
      <c r="B440" s="258"/>
      <c r="C440" s="259"/>
      <c r="D440" s="249" t="s">
        <v>183</v>
      </c>
      <c r="E440" s="260" t="s">
        <v>1</v>
      </c>
      <c r="F440" s="261" t="s">
        <v>1340</v>
      </c>
      <c r="G440" s="259"/>
      <c r="H440" s="262">
        <v>17.949999999999999</v>
      </c>
      <c r="I440" s="263"/>
      <c r="J440" s="259"/>
      <c r="K440" s="259"/>
      <c r="L440" s="264"/>
      <c r="M440" s="265"/>
      <c r="N440" s="266"/>
      <c r="O440" s="266"/>
      <c r="P440" s="266"/>
      <c r="Q440" s="266"/>
      <c r="R440" s="266"/>
      <c r="S440" s="266"/>
      <c r="T440" s="26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8" t="s">
        <v>183</v>
      </c>
      <c r="AU440" s="268" t="s">
        <v>84</v>
      </c>
      <c r="AV440" s="14" t="s">
        <v>84</v>
      </c>
      <c r="AW440" s="14" t="s">
        <v>32</v>
      </c>
      <c r="AX440" s="14" t="s">
        <v>74</v>
      </c>
      <c r="AY440" s="268" t="s">
        <v>139</v>
      </c>
    </row>
    <row r="441" s="15" customFormat="1">
      <c r="A441" s="15"/>
      <c r="B441" s="269"/>
      <c r="C441" s="270"/>
      <c r="D441" s="249" t="s">
        <v>183</v>
      </c>
      <c r="E441" s="271" t="s">
        <v>1</v>
      </c>
      <c r="F441" s="272" t="s">
        <v>189</v>
      </c>
      <c r="G441" s="270"/>
      <c r="H441" s="273">
        <v>17.949999999999999</v>
      </c>
      <c r="I441" s="274"/>
      <c r="J441" s="270"/>
      <c r="K441" s="270"/>
      <c r="L441" s="275"/>
      <c r="M441" s="276"/>
      <c r="N441" s="277"/>
      <c r="O441" s="277"/>
      <c r="P441" s="277"/>
      <c r="Q441" s="277"/>
      <c r="R441" s="277"/>
      <c r="S441" s="277"/>
      <c r="T441" s="278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79" t="s">
        <v>183</v>
      </c>
      <c r="AU441" s="279" t="s">
        <v>84</v>
      </c>
      <c r="AV441" s="15" t="s">
        <v>146</v>
      </c>
      <c r="AW441" s="15" t="s">
        <v>32</v>
      </c>
      <c r="AX441" s="15" t="s">
        <v>82</v>
      </c>
      <c r="AY441" s="279" t="s">
        <v>139</v>
      </c>
    </row>
    <row r="442" s="2" customFormat="1" ht="24.15" customHeight="1">
      <c r="A442" s="39"/>
      <c r="B442" s="40"/>
      <c r="C442" s="228" t="s">
        <v>524</v>
      </c>
      <c r="D442" s="228" t="s">
        <v>142</v>
      </c>
      <c r="E442" s="229" t="s">
        <v>1341</v>
      </c>
      <c r="F442" s="230" t="s">
        <v>1342</v>
      </c>
      <c r="G442" s="231" t="s">
        <v>324</v>
      </c>
      <c r="H442" s="232">
        <v>16.074999999999999</v>
      </c>
      <c r="I442" s="233"/>
      <c r="J442" s="234">
        <f>ROUND(I442*H442,1)</f>
        <v>0</v>
      </c>
      <c r="K442" s="235"/>
      <c r="L442" s="45"/>
      <c r="M442" s="236" t="s">
        <v>1</v>
      </c>
      <c r="N442" s="237" t="s">
        <v>39</v>
      </c>
      <c r="O442" s="92"/>
      <c r="P442" s="238">
        <f>O442*H442</f>
        <v>0</v>
      </c>
      <c r="Q442" s="238">
        <v>0.0015200000000000001</v>
      </c>
      <c r="R442" s="238">
        <f>Q442*H442</f>
        <v>0.024434000000000001</v>
      </c>
      <c r="S442" s="238">
        <v>0</v>
      </c>
      <c r="T442" s="23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0" t="s">
        <v>217</v>
      </c>
      <c r="AT442" s="240" t="s">
        <v>142</v>
      </c>
      <c r="AU442" s="240" t="s">
        <v>84</v>
      </c>
      <c r="AY442" s="18" t="s">
        <v>139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8" t="s">
        <v>82</v>
      </c>
      <c r="BK442" s="241">
        <f>ROUND(I442*H442,1)</f>
        <v>0</v>
      </c>
      <c r="BL442" s="18" t="s">
        <v>217</v>
      </c>
      <c r="BM442" s="240" t="s">
        <v>1343</v>
      </c>
    </row>
    <row r="443" s="14" customFormat="1">
      <c r="A443" s="14"/>
      <c r="B443" s="258"/>
      <c r="C443" s="259"/>
      <c r="D443" s="249" t="s">
        <v>183</v>
      </c>
      <c r="E443" s="260" t="s">
        <v>1</v>
      </c>
      <c r="F443" s="261" t="s">
        <v>1344</v>
      </c>
      <c r="G443" s="259"/>
      <c r="H443" s="262">
        <v>16.075000000000003</v>
      </c>
      <c r="I443" s="263"/>
      <c r="J443" s="259"/>
      <c r="K443" s="259"/>
      <c r="L443" s="264"/>
      <c r="M443" s="265"/>
      <c r="N443" s="266"/>
      <c r="O443" s="266"/>
      <c r="P443" s="266"/>
      <c r="Q443" s="266"/>
      <c r="R443" s="266"/>
      <c r="S443" s="266"/>
      <c r="T443" s="26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8" t="s">
        <v>183</v>
      </c>
      <c r="AU443" s="268" t="s">
        <v>84</v>
      </c>
      <c r="AV443" s="14" t="s">
        <v>84</v>
      </c>
      <c r="AW443" s="14" t="s">
        <v>32</v>
      </c>
      <c r="AX443" s="14" t="s">
        <v>74</v>
      </c>
      <c r="AY443" s="268" t="s">
        <v>139</v>
      </c>
    </row>
    <row r="444" s="15" customFormat="1">
      <c r="A444" s="15"/>
      <c r="B444" s="269"/>
      <c r="C444" s="270"/>
      <c r="D444" s="249" t="s">
        <v>183</v>
      </c>
      <c r="E444" s="271" t="s">
        <v>1</v>
      </c>
      <c r="F444" s="272" t="s">
        <v>189</v>
      </c>
      <c r="G444" s="270"/>
      <c r="H444" s="273">
        <v>16.075000000000003</v>
      </c>
      <c r="I444" s="274"/>
      <c r="J444" s="270"/>
      <c r="K444" s="270"/>
      <c r="L444" s="275"/>
      <c r="M444" s="276"/>
      <c r="N444" s="277"/>
      <c r="O444" s="277"/>
      <c r="P444" s="277"/>
      <c r="Q444" s="277"/>
      <c r="R444" s="277"/>
      <c r="S444" s="277"/>
      <c r="T444" s="278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9" t="s">
        <v>183</v>
      </c>
      <c r="AU444" s="279" t="s">
        <v>84</v>
      </c>
      <c r="AV444" s="15" t="s">
        <v>146</v>
      </c>
      <c r="AW444" s="15" t="s">
        <v>32</v>
      </c>
      <c r="AX444" s="15" t="s">
        <v>82</v>
      </c>
      <c r="AY444" s="279" t="s">
        <v>139</v>
      </c>
    </row>
    <row r="445" s="2" customFormat="1" ht="24.15" customHeight="1">
      <c r="A445" s="39"/>
      <c r="B445" s="40"/>
      <c r="C445" s="228" t="s">
        <v>352</v>
      </c>
      <c r="D445" s="228" t="s">
        <v>142</v>
      </c>
      <c r="E445" s="229" t="s">
        <v>1345</v>
      </c>
      <c r="F445" s="230" t="s">
        <v>1346</v>
      </c>
      <c r="G445" s="231" t="s">
        <v>679</v>
      </c>
      <c r="H445" s="291"/>
      <c r="I445" s="233"/>
      <c r="J445" s="234">
        <f>ROUND(I445*H445,1)</f>
        <v>0</v>
      </c>
      <c r="K445" s="235"/>
      <c r="L445" s="45"/>
      <c r="M445" s="236" t="s">
        <v>1</v>
      </c>
      <c r="N445" s="237" t="s">
        <v>39</v>
      </c>
      <c r="O445" s="92"/>
      <c r="P445" s="238">
        <f>O445*H445</f>
        <v>0</v>
      </c>
      <c r="Q445" s="238">
        <v>0</v>
      </c>
      <c r="R445" s="238">
        <f>Q445*H445</f>
        <v>0</v>
      </c>
      <c r="S445" s="238">
        <v>0</v>
      </c>
      <c r="T445" s="23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0" t="s">
        <v>217</v>
      </c>
      <c r="AT445" s="240" t="s">
        <v>142</v>
      </c>
      <c r="AU445" s="240" t="s">
        <v>84</v>
      </c>
      <c r="AY445" s="18" t="s">
        <v>139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8" t="s">
        <v>82</v>
      </c>
      <c r="BK445" s="241">
        <f>ROUND(I445*H445,1)</f>
        <v>0</v>
      </c>
      <c r="BL445" s="18" t="s">
        <v>217</v>
      </c>
      <c r="BM445" s="240" t="s">
        <v>1347</v>
      </c>
    </row>
    <row r="446" s="12" customFormat="1" ht="22.8" customHeight="1">
      <c r="A446" s="12"/>
      <c r="B446" s="212"/>
      <c r="C446" s="213"/>
      <c r="D446" s="214" t="s">
        <v>73</v>
      </c>
      <c r="E446" s="226" t="s">
        <v>1348</v>
      </c>
      <c r="F446" s="226" t="s">
        <v>1349</v>
      </c>
      <c r="G446" s="213"/>
      <c r="H446" s="213"/>
      <c r="I446" s="216"/>
      <c r="J446" s="227">
        <f>BK446</f>
        <v>0</v>
      </c>
      <c r="K446" s="213"/>
      <c r="L446" s="218"/>
      <c r="M446" s="219"/>
      <c r="N446" s="220"/>
      <c r="O446" s="220"/>
      <c r="P446" s="221">
        <f>SUM(P447:P493)</f>
        <v>0</v>
      </c>
      <c r="Q446" s="220"/>
      <c r="R446" s="221">
        <f>SUM(R447:R493)</f>
        <v>2.7613122999999997</v>
      </c>
      <c r="S446" s="220"/>
      <c r="T446" s="222">
        <f>SUM(T447:T493)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23" t="s">
        <v>84</v>
      </c>
      <c r="AT446" s="224" t="s">
        <v>73</v>
      </c>
      <c r="AU446" s="224" t="s">
        <v>82</v>
      </c>
      <c r="AY446" s="223" t="s">
        <v>139</v>
      </c>
      <c r="BK446" s="225">
        <f>SUM(BK447:BK493)</f>
        <v>0</v>
      </c>
    </row>
    <row r="447" s="2" customFormat="1" ht="14.4" customHeight="1">
      <c r="A447" s="39"/>
      <c r="B447" s="40"/>
      <c r="C447" s="228" t="s">
        <v>549</v>
      </c>
      <c r="D447" s="228" t="s">
        <v>142</v>
      </c>
      <c r="E447" s="229" t="s">
        <v>1350</v>
      </c>
      <c r="F447" s="230" t="s">
        <v>1351</v>
      </c>
      <c r="G447" s="231" t="s">
        <v>1352</v>
      </c>
      <c r="H447" s="232">
        <v>1</v>
      </c>
      <c r="I447" s="233"/>
      <c r="J447" s="234">
        <f>ROUND(I447*H447,1)</f>
        <v>0</v>
      </c>
      <c r="K447" s="235"/>
      <c r="L447" s="45"/>
      <c r="M447" s="236" t="s">
        <v>1</v>
      </c>
      <c r="N447" s="237" t="s">
        <v>39</v>
      </c>
      <c r="O447" s="92"/>
      <c r="P447" s="238">
        <f>O447*H447</f>
        <v>0</v>
      </c>
      <c r="Q447" s="238">
        <v>0</v>
      </c>
      <c r="R447" s="238">
        <f>Q447*H447</f>
        <v>0</v>
      </c>
      <c r="S447" s="238">
        <v>0</v>
      </c>
      <c r="T447" s="239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0" t="s">
        <v>217</v>
      </c>
      <c r="AT447" s="240" t="s">
        <v>142</v>
      </c>
      <c r="AU447" s="240" t="s">
        <v>84</v>
      </c>
      <c r="AY447" s="18" t="s">
        <v>139</v>
      </c>
      <c r="BE447" s="241">
        <f>IF(N447="základní",J447,0)</f>
        <v>0</v>
      </c>
      <c r="BF447" s="241">
        <f>IF(N447="snížená",J447,0)</f>
        <v>0</v>
      </c>
      <c r="BG447" s="241">
        <f>IF(N447="zákl. přenesená",J447,0)</f>
        <v>0</v>
      </c>
      <c r="BH447" s="241">
        <f>IF(N447="sníž. přenesená",J447,0)</f>
        <v>0</v>
      </c>
      <c r="BI447" s="241">
        <f>IF(N447="nulová",J447,0)</f>
        <v>0</v>
      </c>
      <c r="BJ447" s="18" t="s">
        <v>82</v>
      </c>
      <c r="BK447" s="241">
        <f>ROUND(I447*H447,1)</f>
        <v>0</v>
      </c>
      <c r="BL447" s="18" t="s">
        <v>217</v>
      </c>
      <c r="BM447" s="240" t="s">
        <v>1353</v>
      </c>
    </row>
    <row r="448" s="2" customFormat="1" ht="14.4" customHeight="1">
      <c r="A448" s="39"/>
      <c r="B448" s="40"/>
      <c r="C448" s="228" t="s">
        <v>358</v>
      </c>
      <c r="D448" s="228" t="s">
        <v>142</v>
      </c>
      <c r="E448" s="229" t="s">
        <v>1354</v>
      </c>
      <c r="F448" s="230" t="s">
        <v>1355</v>
      </c>
      <c r="G448" s="231" t="s">
        <v>310</v>
      </c>
      <c r="H448" s="232">
        <v>1</v>
      </c>
      <c r="I448" s="233"/>
      <c r="J448" s="234">
        <f>ROUND(I448*H448,1)</f>
        <v>0</v>
      </c>
      <c r="K448" s="235"/>
      <c r="L448" s="45"/>
      <c r="M448" s="236" t="s">
        <v>1</v>
      </c>
      <c r="N448" s="237" t="s">
        <v>39</v>
      </c>
      <c r="O448" s="92"/>
      <c r="P448" s="238">
        <f>O448*H448</f>
        <v>0</v>
      </c>
      <c r="Q448" s="238">
        <v>0</v>
      </c>
      <c r="R448" s="238">
        <f>Q448*H448</f>
        <v>0</v>
      </c>
      <c r="S448" s="238">
        <v>0</v>
      </c>
      <c r="T448" s="23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0" t="s">
        <v>217</v>
      </c>
      <c r="AT448" s="240" t="s">
        <v>142</v>
      </c>
      <c r="AU448" s="240" t="s">
        <v>84</v>
      </c>
      <c r="AY448" s="18" t="s">
        <v>139</v>
      </c>
      <c r="BE448" s="241">
        <f>IF(N448="základní",J448,0)</f>
        <v>0</v>
      </c>
      <c r="BF448" s="241">
        <f>IF(N448="snížená",J448,0)</f>
        <v>0</v>
      </c>
      <c r="BG448" s="241">
        <f>IF(N448="zákl. přenesená",J448,0)</f>
        <v>0</v>
      </c>
      <c r="BH448" s="241">
        <f>IF(N448="sníž. přenesená",J448,0)</f>
        <v>0</v>
      </c>
      <c r="BI448" s="241">
        <f>IF(N448="nulová",J448,0)</f>
        <v>0</v>
      </c>
      <c r="BJ448" s="18" t="s">
        <v>82</v>
      </c>
      <c r="BK448" s="241">
        <f>ROUND(I448*H448,1)</f>
        <v>0</v>
      </c>
      <c r="BL448" s="18" t="s">
        <v>217</v>
      </c>
      <c r="BM448" s="240" t="s">
        <v>1356</v>
      </c>
    </row>
    <row r="449" s="2" customFormat="1" ht="14.4" customHeight="1">
      <c r="A449" s="39"/>
      <c r="B449" s="40"/>
      <c r="C449" s="228" t="s">
        <v>571</v>
      </c>
      <c r="D449" s="228" t="s">
        <v>142</v>
      </c>
      <c r="E449" s="229" t="s">
        <v>1357</v>
      </c>
      <c r="F449" s="230" t="s">
        <v>1358</v>
      </c>
      <c r="G449" s="231" t="s">
        <v>310</v>
      </c>
      <c r="H449" s="232">
        <v>1</v>
      </c>
      <c r="I449" s="233"/>
      <c r="J449" s="234">
        <f>ROUND(I449*H449,1)</f>
        <v>0</v>
      </c>
      <c r="K449" s="235"/>
      <c r="L449" s="45"/>
      <c r="M449" s="236" t="s">
        <v>1</v>
      </c>
      <c r="N449" s="237" t="s">
        <v>39</v>
      </c>
      <c r="O449" s="92"/>
      <c r="P449" s="238">
        <f>O449*H449</f>
        <v>0</v>
      </c>
      <c r="Q449" s="238">
        <v>0</v>
      </c>
      <c r="R449" s="238">
        <f>Q449*H449</f>
        <v>0</v>
      </c>
      <c r="S449" s="238">
        <v>0</v>
      </c>
      <c r="T449" s="23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0" t="s">
        <v>217</v>
      </c>
      <c r="AT449" s="240" t="s">
        <v>142</v>
      </c>
      <c r="AU449" s="240" t="s">
        <v>84</v>
      </c>
      <c r="AY449" s="18" t="s">
        <v>139</v>
      </c>
      <c r="BE449" s="241">
        <f>IF(N449="základní",J449,0)</f>
        <v>0</v>
      </c>
      <c r="BF449" s="241">
        <f>IF(N449="snížená",J449,0)</f>
        <v>0</v>
      </c>
      <c r="BG449" s="241">
        <f>IF(N449="zákl. přenesená",J449,0)</f>
        <v>0</v>
      </c>
      <c r="BH449" s="241">
        <f>IF(N449="sníž. přenesená",J449,0)</f>
        <v>0</v>
      </c>
      <c r="BI449" s="241">
        <f>IF(N449="nulová",J449,0)</f>
        <v>0</v>
      </c>
      <c r="BJ449" s="18" t="s">
        <v>82</v>
      </c>
      <c r="BK449" s="241">
        <f>ROUND(I449*H449,1)</f>
        <v>0</v>
      </c>
      <c r="BL449" s="18" t="s">
        <v>217</v>
      </c>
      <c r="BM449" s="240" t="s">
        <v>1359</v>
      </c>
    </row>
    <row r="450" s="2" customFormat="1" ht="24.15" customHeight="1">
      <c r="A450" s="39"/>
      <c r="B450" s="40"/>
      <c r="C450" s="228" t="s">
        <v>361</v>
      </c>
      <c r="D450" s="228" t="s">
        <v>142</v>
      </c>
      <c r="E450" s="229" t="s">
        <v>1360</v>
      </c>
      <c r="F450" s="230" t="s">
        <v>1361</v>
      </c>
      <c r="G450" s="231" t="s">
        <v>324</v>
      </c>
      <c r="H450" s="232">
        <v>90</v>
      </c>
      <c r="I450" s="233"/>
      <c r="J450" s="234">
        <f>ROUND(I450*H450,1)</f>
        <v>0</v>
      </c>
      <c r="K450" s="235"/>
      <c r="L450" s="45"/>
      <c r="M450" s="236" t="s">
        <v>1</v>
      </c>
      <c r="N450" s="237" t="s">
        <v>39</v>
      </c>
      <c r="O450" s="92"/>
      <c r="P450" s="238">
        <f>O450*H450</f>
        <v>0</v>
      </c>
      <c r="Q450" s="238">
        <v>0.0074700000000000001</v>
      </c>
      <c r="R450" s="238">
        <f>Q450*H450</f>
        <v>0.67230000000000001</v>
      </c>
      <c r="S450" s="238">
        <v>0</v>
      </c>
      <c r="T450" s="23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40" t="s">
        <v>217</v>
      </c>
      <c r="AT450" s="240" t="s">
        <v>142</v>
      </c>
      <c r="AU450" s="240" t="s">
        <v>84</v>
      </c>
      <c r="AY450" s="18" t="s">
        <v>139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8" t="s">
        <v>82</v>
      </c>
      <c r="BK450" s="241">
        <f>ROUND(I450*H450,1)</f>
        <v>0</v>
      </c>
      <c r="BL450" s="18" t="s">
        <v>217</v>
      </c>
      <c r="BM450" s="240" t="s">
        <v>1362</v>
      </c>
    </row>
    <row r="451" s="14" customFormat="1">
      <c r="A451" s="14"/>
      <c r="B451" s="258"/>
      <c r="C451" s="259"/>
      <c r="D451" s="249" t="s">
        <v>183</v>
      </c>
      <c r="E451" s="260" t="s">
        <v>1</v>
      </c>
      <c r="F451" s="261" t="s">
        <v>1363</v>
      </c>
      <c r="G451" s="259"/>
      <c r="H451" s="262">
        <v>7</v>
      </c>
      <c r="I451" s="263"/>
      <c r="J451" s="259"/>
      <c r="K451" s="259"/>
      <c r="L451" s="264"/>
      <c r="M451" s="265"/>
      <c r="N451" s="266"/>
      <c r="O451" s="266"/>
      <c r="P451" s="266"/>
      <c r="Q451" s="266"/>
      <c r="R451" s="266"/>
      <c r="S451" s="266"/>
      <c r="T451" s="26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8" t="s">
        <v>183</v>
      </c>
      <c r="AU451" s="268" t="s">
        <v>84</v>
      </c>
      <c r="AV451" s="14" t="s">
        <v>84</v>
      </c>
      <c r="AW451" s="14" t="s">
        <v>32</v>
      </c>
      <c r="AX451" s="14" t="s">
        <v>74</v>
      </c>
      <c r="AY451" s="268" t="s">
        <v>139</v>
      </c>
    </row>
    <row r="452" s="14" customFormat="1">
      <c r="A452" s="14"/>
      <c r="B452" s="258"/>
      <c r="C452" s="259"/>
      <c r="D452" s="249" t="s">
        <v>183</v>
      </c>
      <c r="E452" s="260" t="s">
        <v>1</v>
      </c>
      <c r="F452" s="261" t="s">
        <v>1364</v>
      </c>
      <c r="G452" s="259"/>
      <c r="H452" s="262">
        <v>5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8" t="s">
        <v>183</v>
      </c>
      <c r="AU452" s="268" t="s">
        <v>84</v>
      </c>
      <c r="AV452" s="14" t="s">
        <v>84</v>
      </c>
      <c r="AW452" s="14" t="s">
        <v>32</v>
      </c>
      <c r="AX452" s="14" t="s">
        <v>74</v>
      </c>
      <c r="AY452" s="268" t="s">
        <v>139</v>
      </c>
    </row>
    <row r="453" s="14" customFormat="1">
      <c r="A453" s="14"/>
      <c r="B453" s="258"/>
      <c r="C453" s="259"/>
      <c r="D453" s="249" t="s">
        <v>183</v>
      </c>
      <c r="E453" s="260" t="s">
        <v>1</v>
      </c>
      <c r="F453" s="261" t="s">
        <v>1365</v>
      </c>
      <c r="G453" s="259"/>
      <c r="H453" s="262">
        <v>15</v>
      </c>
      <c r="I453" s="263"/>
      <c r="J453" s="259"/>
      <c r="K453" s="259"/>
      <c r="L453" s="264"/>
      <c r="M453" s="265"/>
      <c r="N453" s="266"/>
      <c r="O453" s="266"/>
      <c r="P453" s="266"/>
      <c r="Q453" s="266"/>
      <c r="R453" s="266"/>
      <c r="S453" s="266"/>
      <c r="T453" s="26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8" t="s">
        <v>183</v>
      </c>
      <c r="AU453" s="268" t="s">
        <v>84</v>
      </c>
      <c r="AV453" s="14" t="s">
        <v>84</v>
      </c>
      <c r="AW453" s="14" t="s">
        <v>32</v>
      </c>
      <c r="AX453" s="14" t="s">
        <v>74</v>
      </c>
      <c r="AY453" s="268" t="s">
        <v>139</v>
      </c>
    </row>
    <row r="454" s="14" customFormat="1">
      <c r="A454" s="14"/>
      <c r="B454" s="258"/>
      <c r="C454" s="259"/>
      <c r="D454" s="249" t="s">
        <v>183</v>
      </c>
      <c r="E454" s="260" t="s">
        <v>1</v>
      </c>
      <c r="F454" s="261" t="s">
        <v>1366</v>
      </c>
      <c r="G454" s="259"/>
      <c r="H454" s="262">
        <v>12.1</v>
      </c>
      <c r="I454" s="263"/>
      <c r="J454" s="259"/>
      <c r="K454" s="259"/>
      <c r="L454" s="264"/>
      <c r="M454" s="265"/>
      <c r="N454" s="266"/>
      <c r="O454" s="266"/>
      <c r="P454" s="266"/>
      <c r="Q454" s="266"/>
      <c r="R454" s="266"/>
      <c r="S454" s="266"/>
      <c r="T454" s="26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8" t="s">
        <v>183</v>
      </c>
      <c r="AU454" s="268" t="s">
        <v>84</v>
      </c>
      <c r="AV454" s="14" t="s">
        <v>84</v>
      </c>
      <c r="AW454" s="14" t="s">
        <v>32</v>
      </c>
      <c r="AX454" s="14" t="s">
        <v>74</v>
      </c>
      <c r="AY454" s="268" t="s">
        <v>139</v>
      </c>
    </row>
    <row r="455" s="14" customFormat="1">
      <c r="A455" s="14"/>
      <c r="B455" s="258"/>
      <c r="C455" s="259"/>
      <c r="D455" s="249" t="s">
        <v>183</v>
      </c>
      <c r="E455" s="260" t="s">
        <v>1</v>
      </c>
      <c r="F455" s="261" t="s">
        <v>1367</v>
      </c>
      <c r="G455" s="259"/>
      <c r="H455" s="262">
        <v>6.7999999999999998</v>
      </c>
      <c r="I455" s="263"/>
      <c r="J455" s="259"/>
      <c r="K455" s="259"/>
      <c r="L455" s="264"/>
      <c r="M455" s="265"/>
      <c r="N455" s="266"/>
      <c r="O455" s="266"/>
      <c r="P455" s="266"/>
      <c r="Q455" s="266"/>
      <c r="R455" s="266"/>
      <c r="S455" s="266"/>
      <c r="T455" s="26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8" t="s">
        <v>183</v>
      </c>
      <c r="AU455" s="268" t="s">
        <v>84</v>
      </c>
      <c r="AV455" s="14" t="s">
        <v>84</v>
      </c>
      <c r="AW455" s="14" t="s">
        <v>32</v>
      </c>
      <c r="AX455" s="14" t="s">
        <v>74</v>
      </c>
      <c r="AY455" s="268" t="s">
        <v>139</v>
      </c>
    </row>
    <row r="456" s="14" customFormat="1">
      <c r="A456" s="14"/>
      <c r="B456" s="258"/>
      <c r="C456" s="259"/>
      <c r="D456" s="249" t="s">
        <v>183</v>
      </c>
      <c r="E456" s="260" t="s">
        <v>1</v>
      </c>
      <c r="F456" s="261" t="s">
        <v>1368</v>
      </c>
      <c r="G456" s="259"/>
      <c r="H456" s="262">
        <v>13.6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8" t="s">
        <v>183</v>
      </c>
      <c r="AU456" s="268" t="s">
        <v>84</v>
      </c>
      <c r="AV456" s="14" t="s">
        <v>84</v>
      </c>
      <c r="AW456" s="14" t="s">
        <v>32</v>
      </c>
      <c r="AX456" s="14" t="s">
        <v>74</v>
      </c>
      <c r="AY456" s="268" t="s">
        <v>139</v>
      </c>
    </row>
    <row r="457" s="14" customFormat="1">
      <c r="A457" s="14"/>
      <c r="B457" s="258"/>
      <c r="C457" s="259"/>
      <c r="D457" s="249" t="s">
        <v>183</v>
      </c>
      <c r="E457" s="260" t="s">
        <v>1</v>
      </c>
      <c r="F457" s="261" t="s">
        <v>1369</v>
      </c>
      <c r="G457" s="259"/>
      <c r="H457" s="262">
        <v>6</v>
      </c>
      <c r="I457" s="263"/>
      <c r="J457" s="259"/>
      <c r="K457" s="259"/>
      <c r="L457" s="264"/>
      <c r="M457" s="265"/>
      <c r="N457" s="266"/>
      <c r="O457" s="266"/>
      <c r="P457" s="266"/>
      <c r="Q457" s="266"/>
      <c r="R457" s="266"/>
      <c r="S457" s="266"/>
      <c r="T457" s="26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8" t="s">
        <v>183</v>
      </c>
      <c r="AU457" s="268" t="s">
        <v>84</v>
      </c>
      <c r="AV457" s="14" t="s">
        <v>84</v>
      </c>
      <c r="AW457" s="14" t="s">
        <v>32</v>
      </c>
      <c r="AX457" s="14" t="s">
        <v>74</v>
      </c>
      <c r="AY457" s="268" t="s">
        <v>139</v>
      </c>
    </row>
    <row r="458" s="14" customFormat="1">
      <c r="A458" s="14"/>
      <c r="B458" s="258"/>
      <c r="C458" s="259"/>
      <c r="D458" s="249" t="s">
        <v>183</v>
      </c>
      <c r="E458" s="260" t="s">
        <v>1</v>
      </c>
      <c r="F458" s="261" t="s">
        <v>1370</v>
      </c>
      <c r="G458" s="259"/>
      <c r="H458" s="262">
        <v>6.5999999999999996</v>
      </c>
      <c r="I458" s="263"/>
      <c r="J458" s="259"/>
      <c r="K458" s="259"/>
      <c r="L458" s="264"/>
      <c r="M458" s="265"/>
      <c r="N458" s="266"/>
      <c r="O458" s="266"/>
      <c r="P458" s="266"/>
      <c r="Q458" s="266"/>
      <c r="R458" s="266"/>
      <c r="S458" s="266"/>
      <c r="T458" s="26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8" t="s">
        <v>183</v>
      </c>
      <c r="AU458" s="268" t="s">
        <v>84</v>
      </c>
      <c r="AV458" s="14" t="s">
        <v>84</v>
      </c>
      <c r="AW458" s="14" t="s">
        <v>32</v>
      </c>
      <c r="AX458" s="14" t="s">
        <v>74</v>
      </c>
      <c r="AY458" s="268" t="s">
        <v>139</v>
      </c>
    </row>
    <row r="459" s="14" customFormat="1">
      <c r="A459" s="14"/>
      <c r="B459" s="258"/>
      <c r="C459" s="259"/>
      <c r="D459" s="249" t="s">
        <v>183</v>
      </c>
      <c r="E459" s="260" t="s">
        <v>1</v>
      </c>
      <c r="F459" s="261" t="s">
        <v>1371</v>
      </c>
      <c r="G459" s="259"/>
      <c r="H459" s="262">
        <v>11.300000000000001</v>
      </c>
      <c r="I459" s="263"/>
      <c r="J459" s="259"/>
      <c r="K459" s="259"/>
      <c r="L459" s="264"/>
      <c r="M459" s="265"/>
      <c r="N459" s="266"/>
      <c r="O459" s="266"/>
      <c r="P459" s="266"/>
      <c r="Q459" s="266"/>
      <c r="R459" s="266"/>
      <c r="S459" s="266"/>
      <c r="T459" s="26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8" t="s">
        <v>183</v>
      </c>
      <c r="AU459" s="268" t="s">
        <v>84</v>
      </c>
      <c r="AV459" s="14" t="s">
        <v>84</v>
      </c>
      <c r="AW459" s="14" t="s">
        <v>32</v>
      </c>
      <c r="AX459" s="14" t="s">
        <v>74</v>
      </c>
      <c r="AY459" s="268" t="s">
        <v>139</v>
      </c>
    </row>
    <row r="460" s="14" customFormat="1">
      <c r="A460" s="14"/>
      <c r="B460" s="258"/>
      <c r="C460" s="259"/>
      <c r="D460" s="249" t="s">
        <v>183</v>
      </c>
      <c r="E460" s="260" t="s">
        <v>1</v>
      </c>
      <c r="F460" s="261" t="s">
        <v>1372</v>
      </c>
      <c r="G460" s="259"/>
      <c r="H460" s="262">
        <v>6.5999999999999996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8" t="s">
        <v>183</v>
      </c>
      <c r="AU460" s="268" t="s">
        <v>84</v>
      </c>
      <c r="AV460" s="14" t="s">
        <v>84</v>
      </c>
      <c r="AW460" s="14" t="s">
        <v>32</v>
      </c>
      <c r="AX460" s="14" t="s">
        <v>74</v>
      </c>
      <c r="AY460" s="268" t="s">
        <v>139</v>
      </c>
    </row>
    <row r="461" s="15" customFormat="1">
      <c r="A461" s="15"/>
      <c r="B461" s="269"/>
      <c r="C461" s="270"/>
      <c r="D461" s="249" t="s">
        <v>183</v>
      </c>
      <c r="E461" s="271" t="s">
        <v>1</v>
      </c>
      <c r="F461" s="272" t="s">
        <v>189</v>
      </c>
      <c r="G461" s="270"/>
      <c r="H461" s="273">
        <v>89.999999999999986</v>
      </c>
      <c r="I461" s="274"/>
      <c r="J461" s="270"/>
      <c r="K461" s="270"/>
      <c r="L461" s="275"/>
      <c r="M461" s="276"/>
      <c r="N461" s="277"/>
      <c r="O461" s="277"/>
      <c r="P461" s="277"/>
      <c r="Q461" s="277"/>
      <c r="R461" s="277"/>
      <c r="S461" s="277"/>
      <c r="T461" s="278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9" t="s">
        <v>183</v>
      </c>
      <c r="AU461" s="279" t="s">
        <v>84</v>
      </c>
      <c r="AV461" s="15" t="s">
        <v>146</v>
      </c>
      <c r="AW461" s="15" t="s">
        <v>32</v>
      </c>
      <c r="AX461" s="15" t="s">
        <v>82</v>
      </c>
      <c r="AY461" s="279" t="s">
        <v>139</v>
      </c>
    </row>
    <row r="462" s="2" customFormat="1" ht="24.15" customHeight="1">
      <c r="A462" s="39"/>
      <c r="B462" s="40"/>
      <c r="C462" s="280" t="s">
        <v>584</v>
      </c>
      <c r="D462" s="280" t="s">
        <v>408</v>
      </c>
      <c r="E462" s="281" t="s">
        <v>1373</v>
      </c>
      <c r="F462" s="282" t="s">
        <v>1374</v>
      </c>
      <c r="G462" s="283" t="s">
        <v>263</v>
      </c>
      <c r="H462" s="284">
        <v>41.314999999999998</v>
      </c>
      <c r="I462" s="285"/>
      <c r="J462" s="286">
        <f>ROUND(I462*H462,1)</f>
        <v>0</v>
      </c>
      <c r="K462" s="287"/>
      <c r="L462" s="288"/>
      <c r="M462" s="289" t="s">
        <v>1</v>
      </c>
      <c r="N462" s="290" t="s">
        <v>39</v>
      </c>
      <c r="O462" s="92"/>
      <c r="P462" s="238">
        <f>O462*H462</f>
        <v>0</v>
      </c>
      <c r="Q462" s="238">
        <v>0.036420000000000001</v>
      </c>
      <c r="R462" s="238">
        <f>Q462*H462</f>
        <v>1.5046922999999999</v>
      </c>
      <c r="S462" s="238">
        <v>0</v>
      </c>
      <c r="T462" s="23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40" t="s">
        <v>276</v>
      </c>
      <c r="AT462" s="240" t="s">
        <v>408</v>
      </c>
      <c r="AU462" s="240" t="s">
        <v>84</v>
      </c>
      <c r="AY462" s="18" t="s">
        <v>139</v>
      </c>
      <c r="BE462" s="241">
        <f>IF(N462="základní",J462,0)</f>
        <v>0</v>
      </c>
      <c r="BF462" s="241">
        <f>IF(N462="snížená",J462,0)</f>
        <v>0</v>
      </c>
      <c r="BG462" s="241">
        <f>IF(N462="zákl. přenesená",J462,0)</f>
        <v>0</v>
      </c>
      <c r="BH462" s="241">
        <f>IF(N462="sníž. přenesená",J462,0)</f>
        <v>0</v>
      </c>
      <c r="BI462" s="241">
        <f>IF(N462="nulová",J462,0)</f>
        <v>0</v>
      </c>
      <c r="BJ462" s="18" t="s">
        <v>82</v>
      </c>
      <c r="BK462" s="241">
        <f>ROUND(I462*H462,1)</f>
        <v>0</v>
      </c>
      <c r="BL462" s="18" t="s">
        <v>217</v>
      </c>
      <c r="BM462" s="240" t="s">
        <v>1375</v>
      </c>
    </row>
    <row r="463" s="14" customFormat="1">
      <c r="A463" s="14"/>
      <c r="B463" s="258"/>
      <c r="C463" s="259"/>
      <c r="D463" s="249" t="s">
        <v>183</v>
      </c>
      <c r="E463" s="260" t="s">
        <v>1</v>
      </c>
      <c r="F463" s="261" t="s">
        <v>1376</v>
      </c>
      <c r="G463" s="259"/>
      <c r="H463" s="262">
        <v>3</v>
      </c>
      <c r="I463" s="263"/>
      <c r="J463" s="259"/>
      <c r="K463" s="259"/>
      <c r="L463" s="264"/>
      <c r="M463" s="265"/>
      <c r="N463" s="266"/>
      <c r="O463" s="266"/>
      <c r="P463" s="266"/>
      <c r="Q463" s="266"/>
      <c r="R463" s="266"/>
      <c r="S463" s="266"/>
      <c r="T463" s="26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8" t="s">
        <v>183</v>
      </c>
      <c r="AU463" s="268" t="s">
        <v>84</v>
      </c>
      <c r="AV463" s="14" t="s">
        <v>84</v>
      </c>
      <c r="AW463" s="14" t="s">
        <v>32</v>
      </c>
      <c r="AX463" s="14" t="s">
        <v>74</v>
      </c>
      <c r="AY463" s="268" t="s">
        <v>139</v>
      </c>
    </row>
    <row r="464" s="14" customFormat="1">
      <c r="A464" s="14"/>
      <c r="B464" s="258"/>
      <c r="C464" s="259"/>
      <c r="D464" s="249" t="s">
        <v>183</v>
      </c>
      <c r="E464" s="260" t="s">
        <v>1</v>
      </c>
      <c r="F464" s="261" t="s">
        <v>1377</v>
      </c>
      <c r="G464" s="259"/>
      <c r="H464" s="262">
        <v>2.5</v>
      </c>
      <c r="I464" s="263"/>
      <c r="J464" s="259"/>
      <c r="K464" s="259"/>
      <c r="L464" s="264"/>
      <c r="M464" s="265"/>
      <c r="N464" s="266"/>
      <c r="O464" s="266"/>
      <c r="P464" s="266"/>
      <c r="Q464" s="266"/>
      <c r="R464" s="266"/>
      <c r="S464" s="266"/>
      <c r="T464" s="26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8" t="s">
        <v>183</v>
      </c>
      <c r="AU464" s="268" t="s">
        <v>84</v>
      </c>
      <c r="AV464" s="14" t="s">
        <v>84</v>
      </c>
      <c r="AW464" s="14" t="s">
        <v>32</v>
      </c>
      <c r="AX464" s="14" t="s">
        <v>74</v>
      </c>
      <c r="AY464" s="268" t="s">
        <v>139</v>
      </c>
    </row>
    <row r="465" s="14" customFormat="1">
      <c r="A465" s="14"/>
      <c r="B465" s="258"/>
      <c r="C465" s="259"/>
      <c r="D465" s="249" t="s">
        <v>183</v>
      </c>
      <c r="E465" s="260" t="s">
        <v>1</v>
      </c>
      <c r="F465" s="261" t="s">
        <v>1378</v>
      </c>
      <c r="G465" s="259"/>
      <c r="H465" s="262">
        <v>4.5</v>
      </c>
      <c r="I465" s="263"/>
      <c r="J465" s="259"/>
      <c r="K465" s="259"/>
      <c r="L465" s="264"/>
      <c r="M465" s="265"/>
      <c r="N465" s="266"/>
      <c r="O465" s="266"/>
      <c r="P465" s="266"/>
      <c r="Q465" s="266"/>
      <c r="R465" s="266"/>
      <c r="S465" s="266"/>
      <c r="T465" s="26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8" t="s">
        <v>183</v>
      </c>
      <c r="AU465" s="268" t="s">
        <v>84</v>
      </c>
      <c r="AV465" s="14" t="s">
        <v>84</v>
      </c>
      <c r="AW465" s="14" t="s">
        <v>32</v>
      </c>
      <c r="AX465" s="14" t="s">
        <v>74</v>
      </c>
      <c r="AY465" s="268" t="s">
        <v>139</v>
      </c>
    </row>
    <row r="466" s="14" customFormat="1">
      <c r="A466" s="14"/>
      <c r="B466" s="258"/>
      <c r="C466" s="259"/>
      <c r="D466" s="249" t="s">
        <v>183</v>
      </c>
      <c r="E466" s="260" t="s">
        <v>1</v>
      </c>
      <c r="F466" s="261" t="s">
        <v>1379</v>
      </c>
      <c r="G466" s="259"/>
      <c r="H466" s="262">
        <v>8.7599999999999998</v>
      </c>
      <c r="I466" s="263"/>
      <c r="J466" s="259"/>
      <c r="K466" s="259"/>
      <c r="L466" s="264"/>
      <c r="M466" s="265"/>
      <c r="N466" s="266"/>
      <c r="O466" s="266"/>
      <c r="P466" s="266"/>
      <c r="Q466" s="266"/>
      <c r="R466" s="266"/>
      <c r="S466" s="266"/>
      <c r="T466" s="26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8" t="s">
        <v>183</v>
      </c>
      <c r="AU466" s="268" t="s">
        <v>84</v>
      </c>
      <c r="AV466" s="14" t="s">
        <v>84</v>
      </c>
      <c r="AW466" s="14" t="s">
        <v>32</v>
      </c>
      <c r="AX466" s="14" t="s">
        <v>74</v>
      </c>
      <c r="AY466" s="268" t="s">
        <v>139</v>
      </c>
    </row>
    <row r="467" s="14" customFormat="1">
      <c r="A467" s="14"/>
      <c r="B467" s="258"/>
      <c r="C467" s="259"/>
      <c r="D467" s="249" t="s">
        <v>183</v>
      </c>
      <c r="E467" s="260" t="s">
        <v>1</v>
      </c>
      <c r="F467" s="261" t="s">
        <v>1380</v>
      </c>
      <c r="G467" s="259"/>
      <c r="H467" s="262">
        <v>2.3999999999999999</v>
      </c>
      <c r="I467" s="263"/>
      <c r="J467" s="259"/>
      <c r="K467" s="259"/>
      <c r="L467" s="264"/>
      <c r="M467" s="265"/>
      <c r="N467" s="266"/>
      <c r="O467" s="266"/>
      <c r="P467" s="266"/>
      <c r="Q467" s="266"/>
      <c r="R467" s="266"/>
      <c r="S467" s="266"/>
      <c r="T467" s="26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8" t="s">
        <v>183</v>
      </c>
      <c r="AU467" s="268" t="s">
        <v>84</v>
      </c>
      <c r="AV467" s="14" t="s">
        <v>84</v>
      </c>
      <c r="AW467" s="14" t="s">
        <v>32</v>
      </c>
      <c r="AX467" s="14" t="s">
        <v>74</v>
      </c>
      <c r="AY467" s="268" t="s">
        <v>139</v>
      </c>
    </row>
    <row r="468" s="14" customFormat="1">
      <c r="A468" s="14"/>
      <c r="B468" s="258"/>
      <c r="C468" s="259"/>
      <c r="D468" s="249" t="s">
        <v>183</v>
      </c>
      <c r="E468" s="260" t="s">
        <v>1</v>
      </c>
      <c r="F468" s="261" t="s">
        <v>1381</v>
      </c>
      <c r="G468" s="259"/>
      <c r="H468" s="262">
        <v>5.5999999999999996</v>
      </c>
      <c r="I468" s="263"/>
      <c r="J468" s="259"/>
      <c r="K468" s="259"/>
      <c r="L468" s="264"/>
      <c r="M468" s="265"/>
      <c r="N468" s="266"/>
      <c r="O468" s="266"/>
      <c r="P468" s="266"/>
      <c r="Q468" s="266"/>
      <c r="R468" s="266"/>
      <c r="S468" s="266"/>
      <c r="T468" s="26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8" t="s">
        <v>183</v>
      </c>
      <c r="AU468" s="268" t="s">
        <v>84</v>
      </c>
      <c r="AV468" s="14" t="s">
        <v>84</v>
      </c>
      <c r="AW468" s="14" t="s">
        <v>32</v>
      </c>
      <c r="AX468" s="14" t="s">
        <v>74</v>
      </c>
      <c r="AY468" s="268" t="s">
        <v>139</v>
      </c>
    </row>
    <row r="469" s="14" customFormat="1">
      <c r="A469" s="14"/>
      <c r="B469" s="258"/>
      <c r="C469" s="259"/>
      <c r="D469" s="249" t="s">
        <v>183</v>
      </c>
      <c r="E469" s="260" t="s">
        <v>1</v>
      </c>
      <c r="F469" s="261" t="s">
        <v>1382</v>
      </c>
      <c r="G469" s="259"/>
      <c r="H469" s="262">
        <v>2.25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8" t="s">
        <v>183</v>
      </c>
      <c r="AU469" s="268" t="s">
        <v>84</v>
      </c>
      <c r="AV469" s="14" t="s">
        <v>84</v>
      </c>
      <c r="AW469" s="14" t="s">
        <v>32</v>
      </c>
      <c r="AX469" s="14" t="s">
        <v>74</v>
      </c>
      <c r="AY469" s="268" t="s">
        <v>139</v>
      </c>
    </row>
    <row r="470" s="14" customFormat="1">
      <c r="A470" s="14"/>
      <c r="B470" s="258"/>
      <c r="C470" s="259"/>
      <c r="D470" s="249" t="s">
        <v>183</v>
      </c>
      <c r="E470" s="260" t="s">
        <v>1</v>
      </c>
      <c r="F470" s="261" t="s">
        <v>1383</v>
      </c>
      <c r="G470" s="259"/>
      <c r="H470" s="262">
        <v>2.2999999999999998</v>
      </c>
      <c r="I470" s="263"/>
      <c r="J470" s="259"/>
      <c r="K470" s="259"/>
      <c r="L470" s="264"/>
      <c r="M470" s="265"/>
      <c r="N470" s="266"/>
      <c r="O470" s="266"/>
      <c r="P470" s="266"/>
      <c r="Q470" s="266"/>
      <c r="R470" s="266"/>
      <c r="S470" s="266"/>
      <c r="T470" s="26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8" t="s">
        <v>183</v>
      </c>
      <c r="AU470" s="268" t="s">
        <v>84</v>
      </c>
      <c r="AV470" s="14" t="s">
        <v>84</v>
      </c>
      <c r="AW470" s="14" t="s">
        <v>32</v>
      </c>
      <c r="AX470" s="14" t="s">
        <v>74</v>
      </c>
      <c r="AY470" s="268" t="s">
        <v>139</v>
      </c>
    </row>
    <row r="471" s="14" customFormat="1">
      <c r="A471" s="14"/>
      <c r="B471" s="258"/>
      <c r="C471" s="259"/>
      <c r="D471" s="249" t="s">
        <v>183</v>
      </c>
      <c r="E471" s="260" t="s">
        <v>1</v>
      </c>
      <c r="F471" s="261" t="s">
        <v>1384</v>
      </c>
      <c r="G471" s="259"/>
      <c r="H471" s="262">
        <v>7.7049999999999992</v>
      </c>
      <c r="I471" s="263"/>
      <c r="J471" s="259"/>
      <c r="K471" s="259"/>
      <c r="L471" s="264"/>
      <c r="M471" s="265"/>
      <c r="N471" s="266"/>
      <c r="O471" s="266"/>
      <c r="P471" s="266"/>
      <c r="Q471" s="266"/>
      <c r="R471" s="266"/>
      <c r="S471" s="266"/>
      <c r="T471" s="26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8" t="s">
        <v>183</v>
      </c>
      <c r="AU471" s="268" t="s">
        <v>84</v>
      </c>
      <c r="AV471" s="14" t="s">
        <v>84</v>
      </c>
      <c r="AW471" s="14" t="s">
        <v>32</v>
      </c>
      <c r="AX471" s="14" t="s">
        <v>74</v>
      </c>
      <c r="AY471" s="268" t="s">
        <v>139</v>
      </c>
    </row>
    <row r="472" s="14" customFormat="1">
      <c r="A472" s="14"/>
      <c r="B472" s="258"/>
      <c r="C472" s="259"/>
      <c r="D472" s="249" t="s">
        <v>183</v>
      </c>
      <c r="E472" s="260" t="s">
        <v>1</v>
      </c>
      <c r="F472" s="261" t="s">
        <v>1385</v>
      </c>
      <c r="G472" s="259"/>
      <c r="H472" s="262">
        <v>2.2999999999999998</v>
      </c>
      <c r="I472" s="263"/>
      <c r="J472" s="259"/>
      <c r="K472" s="259"/>
      <c r="L472" s="264"/>
      <c r="M472" s="265"/>
      <c r="N472" s="266"/>
      <c r="O472" s="266"/>
      <c r="P472" s="266"/>
      <c r="Q472" s="266"/>
      <c r="R472" s="266"/>
      <c r="S472" s="266"/>
      <c r="T472" s="267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8" t="s">
        <v>183</v>
      </c>
      <c r="AU472" s="268" t="s">
        <v>84</v>
      </c>
      <c r="AV472" s="14" t="s">
        <v>84</v>
      </c>
      <c r="AW472" s="14" t="s">
        <v>32</v>
      </c>
      <c r="AX472" s="14" t="s">
        <v>74</v>
      </c>
      <c r="AY472" s="268" t="s">
        <v>139</v>
      </c>
    </row>
    <row r="473" s="15" customFormat="1">
      <c r="A473" s="15"/>
      <c r="B473" s="269"/>
      <c r="C473" s="270"/>
      <c r="D473" s="249" t="s">
        <v>183</v>
      </c>
      <c r="E473" s="271" t="s">
        <v>1</v>
      </c>
      <c r="F473" s="272" t="s">
        <v>189</v>
      </c>
      <c r="G473" s="270"/>
      <c r="H473" s="273">
        <v>41.314999999999998</v>
      </c>
      <c r="I473" s="274"/>
      <c r="J473" s="270"/>
      <c r="K473" s="270"/>
      <c r="L473" s="275"/>
      <c r="M473" s="276"/>
      <c r="N473" s="277"/>
      <c r="O473" s="277"/>
      <c r="P473" s="277"/>
      <c r="Q473" s="277"/>
      <c r="R473" s="277"/>
      <c r="S473" s="277"/>
      <c r="T473" s="278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9" t="s">
        <v>183</v>
      </c>
      <c r="AU473" s="279" t="s">
        <v>84</v>
      </c>
      <c r="AV473" s="15" t="s">
        <v>146</v>
      </c>
      <c r="AW473" s="15" t="s">
        <v>32</v>
      </c>
      <c r="AX473" s="15" t="s">
        <v>82</v>
      </c>
      <c r="AY473" s="279" t="s">
        <v>139</v>
      </c>
    </row>
    <row r="474" s="2" customFormat="1" ht="24.15" customHeight="1">
      <c r="A474" s="39"/>
      <c r="B474" s="40"/>
      <c r="C474" s="228" t="s">
        <v>383</v>
      </c>
      <c r="D474" s="228" t="s">
        <v>142</v>
      </c>
      <c r="E474" s="229" t="s">
        <v>1386</v>
      </c>
      <c r="F474" s="230" t="s">
        <v>1387</v>
      </c>
      <c r="G474" s="231" t="s">
        <v>357</v>
      </c>
      <c r="H474" s="232">
        <v>6</v>
      </c>
      <c r="I474" s="233"/>
      <c r="J474" s="234">
        <f>ROUND(I474*H474,1)</f>
        <v>0</v>
      </c>
      <c r="K474" s="235"/>
      <c r="L474" s="45"/>
      <c r="M474" s="236" t="s">
        <v>1</v>
      </c>
      <c r="N474" s="237" t="s">
        <v>39</v>
      </c>
      <c r="O474" s="92"/>
      <c r="P474" s="238">
        <f>O474*H474</f>
        <v>0</v>
      </c>
      <c r="Q474" s="238">
        <v>0</v>
      </c>
      <c r="R474" s="238">
        <f>Q474*H474</f>
        <v>0</v>
      </c>
      <c r="S474" s="238">
        <v>0</v>
      </c>
      <c r="T474" s="23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40" t="s">
        <v>217</v>
      </c>
      <c r="AT474" s="240" t="s">
        <v>142</v>
      </c>
      <c r="AU474" s="240" t="s">
        <v>84</v>
      </c>
      <c r="AY474" s="18" t="s">
        <v>139</v>
      </c>
      <c r="BE474" s="241">
        <f>IF(N474="základní",J474,0)</f>
        <v>0</v>
      </c>
      <c r="BF474" s="241">
        <f>IF(N474="snížená",J474,0)</f>
        <v>0</v>
      </c>
      <c r="BG474" s="241">
        <f>IF(N474="zákl. přenesená",J474,0)</f>
        <v>0</v>
      </c>
      <c r="BH474" s="241">
        <f>IF(N474="sníž. přenesená",J474,0)</f>
        <v>0</v>
      </c>
      <c r="BI474" s="241">
        <f>IF(N474="nulová",J474,0)</f>
        <v>0</v>
      </c>
      <c r="BJ474" s="18" t="s">
        <v>82</v>
      </c>
      <c r="BK474" s="241">
        <f>ROUND(I474*H474,1)</f>
        <v>0</v>
      </c>
      <c r="BL474" s="18" t="s">
        <v>217</v>
      </c>
      <c r="BM474" s="240" t="s">
        <v>1388</v>
      </c>
    </row>
    <row r="475" s="14" customFormat="1">
      <c r="A475" s="14"/>
      <c r="B475" s="258"/>
      <c r="C475" s="259"/>
      <c r="D475" s="249" t="s">
        <v>183</v>
      </c>
      <c r="E475" s="260" t="s">
        <v>1</v>
      </c>
      <c r="F475" s="261" t="s">
        <v>1389</v>
      </c>
      <c r="G475" s="259"/>
      <c r="H475" s="262">
        <v>6</v>
      </c>
      <c r="I475" s="263"/>
      <c r="J475" s="259"/>
      <c r="K475" s="259"/>
      <c r="L475" s="264"/>
      <c r="M475" s="265"/>
      <c r="N475" s="266"/>
      <c r="O475" s="266"/>
      <c r="P475" s="266"/>
      <c r="Q475" s="266"/>
      <c r="R475" s="266"/>
      <c r="S475" s="266"/>
      <c r="T475" s="26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8" t="s">
        <v>183</v>
      </c>
      <c r="AU475" s="268" t="s">
        <v>84</v>
      </c>
      <c r="AV475" s="14" t="s">
        <v>84</v>
      </c>
      <c r="AW475" s="14" t="s">
        <v>32</v>
      </c>
      <c r="AX475" s="14" t="s">
        <v>82</v>
      </c>
      <c r="AY475" s="268" t="s">
        <v>139</v>
      </c>
    </row>
    <row r="476" s="2" customFormat="1" ht="24.15" customHeight="1">
      <c r="A476" s="39"/>
      <c r="B476" s="40"/>
      <c r="C476" s="280" t="s">
        <v>601</v>
      </c>
      <c r="D476" s="280" t="s">
        <v>408</v>
      </c>
      <c r="E476" s="281" t="s">
        <v>1390</v>
      </c>
      <c r="F476" s="282" t="s">
        <v>1391</v>
      </c>
      <c r="G476" s="283" t="s">
        <v>357</v>
      </c>
      <c r="H476" s="284">
        <v>4</v>
      </c>
      <c r="I476" s="285"/>
      <c r="J476" s="286">
        <f>ROUND(I476*H476,1)</f>
        <v>0</v>
      </c>
      <c r="K476" s="287"/>
      <c r="L476" s="288"/>
      <c r="M476" s="289" t="s">
        <v>1</v>
      </c>
      <c r="N476" s="290" t="s">
        <v>39</v>
      </c>
      <c r="O476" s="92"/>
      <c r="P476" s="238">
        <f>O476*H476</f>
        <v>0</v>
      </c>
      <c r="Q476" s="238">
        <v>0.0195</v>
      </c>
      <c r="R476" s="238">
        <f>Q476*H476</f>
        <v>0.078</v>
      </c>
      <c r="S476" s="238">
        <v>0</v>
      </c>
      <c r="T476" s="23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0" t="s">
        <v>276</v>
      </c>
      <c r="AT476" s="240" t="s">
        <v>408</v>
      </c>
      <c r="AU476" s="240" t="s">
        <v>84</v>
      </c>
      <c r="AY476" s="18" t="s">
        <v>139</v>
      </c>
      <c r="BE476" s="241">
        <f>IF(N476="základní",J476,0)</f>
        <v>0</v>
      </c>
      <c r="BF476" s="241">
        <f>IF(N476="snížená",J476,0)</f>
        <v>0</v>
      </c>
      <c r="BG476" s="241">
        <f>IF(N476="zákl. přenesená",J476,0)</f>
        <v>0</v>
      </c>
      <c r="BH476" s="241">
        <f>IF(N476="sníž. přenesená",J476,0)</f>
        <v>0</v>
      </c>
      <c r="BI476" s="241">
        <f>IF(N476="nulová",J476,0)</f>
        <v>0</v>
      </c>
      <c r="BJ476" s="18" t="s">
        <v>82</v>
      </c>
      <c r="BK476" s="241">
        <f>ROUND(I476*H476,1)</f>
        <v>0</v>
      </c>
      <c r="BL476" s="18" t="s">
        <v>217</v>
      </c>
      <c r="BM476" s="240" t="s">
        <v>1392</v>
      </c>
    </row>
    <row r="477" s="2" customFormat="1" ht="24.15" customHeight="1">
      <c r="A477" s="39"/>
      <c r="B477" s="40"/>
      <c r="C477" s="280" t="s">
        <v>399</v>
      </c>
      <c r="D477" s="280" t="s">
        <v>408</v>
      </c>
      <c r="E477" s="281" t="s">
        <v>1393</v>
      </c>
      <c r="F477" s="282" t="s">
        <v>1394</v>
      </c>
      <c r="G477" s="283" t="s">
        <v>357</v>
      </c>
      <c r="H477" s="284">
        <v>2</v>
      </c>
      <c r="I477" s="285"/>
      <c r="J477" s="286">
        <f>ROUND(I477*H477,1)</f>
        <v>0</v>
      </c>
      <c r="K477" s="287"/>
      <c r="L477" s="288"/>
      <c r="M477" s="289" t="s">
        <v>1</v>
      </c>
      <c r="N477" s="290" t="s">
        <v>39</v>
      </c>
      <c r="O477" s="92"/>
      <c r="P477" s="238">
        <f>O477*H477</f>
        <v>0</v>
      </c>
      <c r="Q477" s="238">
        <v>0.017500000000000002</v>
      </c>
      <c r="R477" s="238">
        <f>Q477*H477</f>
        <v>0.035000000000000003</v>
      </c>
      <c r="S477" s="238">
        <v>0</v>
      </c>
      <c r="T477" s="23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0" t="s">
        <v>276</v>
      </c>
      <c r="AT477" s="240" t="s">
        <v>408</v>
      </c>
      <c r="AU477" s="240" t="s">
        <v>84</v>
      </c>
      <c r="AY477" s="18" t="s">
        <v>139</v>
      </c>
      <c r="BE477" s="241">
        <f>IF(N477="základní",J477,0)</f>
        <v>0</v>
      </c>
      <c r="BF477" s="241">
        <f>IF(N477="snížená",J477,0)</f>
        <v>0</v>
      </c>
      <c r="BG477" s="241">
        <f>IF(N477="zákl. přenesená",J477,0)</f>
        <v>0</v>
      </c>
      <c r="BH477" s="241">
        <f>IF(N477="sníž. přenesená",J477,0)</f>
        <v>0</v>
      </c>
      <c r="BI477" s="241">
        <f>IF(N477="nulová",J477,0)</f>
        <v>0</v>
      </c>
      <c r="BJ477" s="18" t="s">
        <v>82</v>
      </c>
      <c r="BK477" s="241">
        <f>ROUND(I477*H477,1)</f>
        <v>0</v>
      </c>
      <c r="BL477" s="18" t="s">
        <v>217</v>
      </c>
      <c r="BM477" s="240" t="s">
        <v>1395</v>
      </c>
    </row>
    <row r="478" s="2" customFormat="1" ht="24.15" customHeight="1">
      <c r="A478" s="39"/>
      <c r="B478" s="40"/>
      <c r="C478" s="280" t="s">
        <v>610</v>
      </c>
      <c r="D478" s="280" t="s">
        <v>408</v>
      </c>
      <c r="E478" s="281" t="s">
        <v>1396</v>
      </c>
      <c r="F478" s="282" t="s">
        <v>1397</v>
      </c>
      <c r="G478" s="283" t="s">
        <v>357</v>
      </c>
      <c r="H478" s="284">
        <v>1</v>
      </c>
      <c r="I478" s="285"/>
      <c r="J478" s="286">
        <f>ROUND(I478*H478,1)</f>
        <v>0</v>
      </c>
      <c r="K478" s="287"/>
      <c r="L478" s="288"/>
      <c r="M478" s="289" t="s">
        <v>1</v>
      </c>
      <c r="N478" s="290" t="s">
        <v>39</v>
      </c>
      <c r="O478" s="92"/>
      <c r="P478" s="238">
        <f>O478*H478</f>
        <v>0</v>
      </c>
      <c r="Q478" s="238">
        <v>0.020500000000000001</v>
      </c>
      <c r="R478" s="238">
        <f>Q478*H478</f>
        <v>0.020500000000000001</v>
      </c>
      <c r="S478" s="238">
        <v>0</v>
      </c>
      <c r="T478" s="23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40" t="s">
        <v>276</v>
      </c>
      <c r="AT478" s="240" t="s">
        <v>408</v>
      </c>
      <c r="AU478" s="240" t="s">
        <v>84</v>
      </c>
      <c r="AY478" s="18" t="s">
        <v>139</v>
      </c>
      <c r="BE478" s="241">
        <f>IF(N478="základní",J478,0)</f>
        <v>0</v>
      </c>
      <c r="BF478" s="241">
        <f>IF(N478="snížená",J478,0)</f>
        <v>0</v>
      </c>
      <c r="BG478" s="241">
        <f>IF(N478="zákl. přenesená",J478,0)</f>
        <v>0</v>
      </c>
      <c r="BH478" s="241">
        <f>IF(N478="sníž. přenesená",J478,0)</f>
        <v>0</v>
      </c>
      <c r="BI478" s="241">
        <f>IF(N478="nulová",J478,0)</f>
        <v>0</v>
      </c>
      <c r="BJ478" s="18" t="s">
        <v>82</v>
      </c>
      <c r="BK478" s="241">
        <f>ROUND(I478*H478,1)</f>
        <v>0</v>
      </c>
      <c r="BL478" s="18" t="s">
        <v>217</v>
      </c>
      <c r="BM478" s="240" t="s">
        <v>1398</v>
      </c>
    </row>
    <row r="479" s="2" customFormat="1" ht="24.15" customHeight="1">
      <c r="A479" s="39"/>
      <c r="B479" s="40"/>
      <c r="C479" s="280" t="s">
        <v>403</v>
      </c>
      <c r="D479" s="280" t="s">
        <v>408</v>
      </c>
      <c r="E479" s="281" t="s">
        <v>1399</v>
      </c>
      <c r="F479" s="282" t="s">
        <v>1400</v>
      </c>
      <c r="G479" s="283" t="s">
        <v>357</v>
      </c>
      <c r="H479" s="284">
        <v>2</v>
      </c>
      <c r="I479" s="285"/>
      <c r="J479" s="286">
        <f>ROUND(I479*H479,1)</f>
        <v>0</v>
      </c>
      <c r="K479" s="287"/>
      <c r="L479" s="288"/>
      <c r="M479" s="289" t="s">
        <v>1</v>
      </c>
      <c r="N479" s="290" t="s">
        <v>39</v>
      </c>
      <c r="O479" s="92"/>
      <c r="P479" s="238">
        <f>O479*H479</f>
        <v>0</v>
      </c>
      <c r="Q479" s="238">
        <v>0.020500000000000001</v>
      </c>
      <c r="R479" s="238">
        <f>Q479*H479</f>
        <v>0.041000000000000002</v>
      </c>
      <c r="S479" s="238">
        <v>0</v>
      </c>
      <c r="T479" s="23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40" t="s">
        <v>276</v>
      </c>
      <c r="AT479" s="240" t="s">
        <v>408</v>
      </c>
      <c r="AU479" s="240" t="s">
        <v>84</v>
      </c>
      <c r="AY479" s="18" t="s">
        <v>139</v>
      </c>
      <c r="BE479" s="241">
        <f>IF(N479="základní",J479,0)</f>
        <v>0</v>
      </c>
      <c r="BF479" s="241">
        <f>IF(N479="snížená",J479,0)</f>
        <v>0</v>
      </c>
      <c r="BG479" s="241">
        <f>IF(N479="zákl. přenesená",J479,0)</f>
        <v>0</v>
      </c>
      <c r="BH479" s="241">
        <f>IF(N479="sníž. přenesená",J479,0)</f>
        <v>0</v>
      </c>
      <c r="BI479" s="241">
        <f>IF(N479="nulová",J479,0)</f>
        <v>0</v>
      </c>
      <c r="BJ479" s="18" t="s">
        <v>82</v>
      </c>
      <c r="BK479" s="241">
        <f>ROUND(I479*H479,1)</f>
        <v>0</v>
      </c>
      <c r="BL479" s="18" t="s">
        <v>217</v>
      </c>
      <c r="BM479" s="240" t="s">
        <v>1401</v>
      </c>
    </row>
    <row r="480" s="2" customFormat="1" ht="24.15" customHeight="1">
      <c r="A480" s="39"/>
      <c r="B480" s="40"/>
      <c r="C480" s="228" t="s">
        <v>622</v>
      </c>
      <c r="D480" s="228" t="s">
        <v>142</v>
      </c>
      <c r="E480" s="229" t="s">
        <v>1402</v>
      </c>
      <c r="F480" s="230" t="s">
        <v>1403</v>
      </c>
      <c r="G480" s="231" t="s">
        <v>357</v>
      </c>
      <c r="H480" s="232">
        <v>6</v>
      </c>
      <c r="I480" s="233"/>
      <c r="J480" s="234">
        <f>ROUND(I480*H480,1)</f>
        <v>0</v>
      </c>
      <c r="K480" s="235"/>
      <c r="L480" s="45"/>
      <c r="M480" s="236" t="s">
        <v>1</v>
      </c>
      <c r="N480" s="237" t="s">
        <v>39</v>
      </c>
      <c r="O480" s="92"/>
      <c r="P480" s="238">
        <f>O480*H480</f>
        <v>0</v>
      </c>
      <c r="Q480" s="238">
        <v>0.00046999999999999999</v>
      </c>
      <c r="R480" s="238">
        <f>Q480*H480</f>
        <v>0.00282</v>
      </c>
      <c r="S480" s="238">
        <v>0</v>
      </c>
      <c r="T480" s="23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0" t="s">
        <v>217</v>
      </c>
      <c r="AT480" s="240" t="s">
        <v>142</v>
      </c>
      <c r="AU480" s="240" t="s">
        <v>84</v>
      </c>
      <c r="AY480" s="18" t="s">
        <v>139</v>
      </c>
      <c r="BE480" s="241">
        <f>IF(N480="základní",J480,0)</f>
        <v>0</v>
      </c>
      <c r="BF480" s="241">
        <f>IF(N480="snížená",J480,0)</f>
        <v>0</v>
      </c>
      <c r="BG480" s="241">
        <f>IF(N480="zákl. přenesená",J480,0)</f>
        <v>0</v>
      </c>
      <c r="BH480" s="241">
        <f>IF(N480="sníž. přenesená",J480,0)</f>
        <v>0</v>
      </c>
      <c r="BI480" s="241">
        <f>IF(N480="nulová",J480,0)</f>
        <v>0</v>
      </c>
      <c r="BJ480" s="18" t="s">
        <v>82</v>
      </c>
      <c r="BK480" s="241">
        <f>ROUND(I480*H480,1)</f>
        <v>0</v>
      </c>
      <c r="BL480" s="18" t="s">
        <v>217</v>
      </c>
      <c r="BM480" s="240" t="s">
        <v>1404</v>
      </c>
    </row>
    <row r="481" s="14" customFormat="1">
      <c r="A481" s="14"/>
      <c r="B481" s="258"/>
      <c r="C481" s="259"/>
      <c r="D481" s="249" t="s">
        <v>183</v>
      </c>
      <c r="E481" s="260" t="s">
        <v>1</v>
      </c>
      <c r="F481" s="261" t="s">
        <v>1405</v>
      </c>
      <c r="G481" s="259"/>
      <c r="H481" s="262">
        <v>4</v>
      </c>
      <c r="I481" s="263"/>
      <c r="J481" s="259"/>
      <c r="K481" s="259"/>
      <c r="L481" s="264"/>
      <c r="M481" s="265"/>
      <c r="N481" s="266"/>
      <c r="O481" s="266"/>
      <c r="P481" s="266"/>
      <c r="Q481" s="266"/>
      <c r="R481" s="266"/>
      <c r="S481" s="266"/>
      <c r="T481" s="26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8" t="s">
        <v>183</v>
      </c>
      <c r="AU481" s="268" t="s">
        <v>84</v>
      </c>
      <c r="AV481" s="14" t="s">
        <v>84</v>
      </c>
      <c r="AW481" s="14" t="s">
        <v>32</v>
      </c>
      <c r="AX481" s="14" t="s">
        <v>74</v>
      </c>
      <c r="AY481" s="268" t="s">
        <v>139</v>
      </c>
    </row>
    <row r="482" s="14" customFormat="1">
      <c r="A482" s="14"/>
      <c r="B482" s="258"/>
      <c r="C482" s="259"/>
      <c r="D482" s="249" t="s">
        <v>183</v>
      </c>
      <c r="E482" s="260" t="s">
        <v>1</v>
      </c>
      <c r="F482" s="261" t="s">
        <v>1406</v>
      </c>
      <c r="G482" s="259"/>
      <c r="H482" s="262">
        <v>2</v>
      </c>
      <c r="I482" s="263"/>
      <c r="J482" s="259"/>
      <c r="K482" s="259"/>
      <c r="L482" s="264"/>
      <c r="M482" s="265"/>
      <c r="N482" s="266"/>
      <c r="O482" s="266"/>
      <c r="P482" s="266"/>
      <c r="Q482" s="266"/>
      <c r="R482" s="266"/>
      <c r="S482" s="266"/>
      <c r="T482" s="26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8" t="s">
        <v>183</v>
      </c>
      <c r="AU482" s="268" t="s">
        <v>84</v>
      </c>
      <c r="AV482" s="14" t="s">
        <v>84</v>
      </c>
      <c r="AW482" s="14" t="s">
        <v>32</v>
      </c>
      <c r="AX482" s="14" t="s">
        <v>74</v>
      </c>
      <c r="AY482" s="268" t="s">
        <v>139</v>
      </c>
    </row>
    <row r="483" s="15" customFormat="1">
      <c r="A483" s="15"/>
      <c r="B483" s="269"/>
      <c r="C483" s="270"/>
      <c r="D483" s="249" t="s">
        <v>183</v>
      </c>
      <c r="E483" s="271" t="s">
        <v>1</v>
      </c>
      <c r="F483" s="272" t="s">
        <v>189</v>
      </c>
      <c r="G483" s="270"/>
      <c r="H483" s="273">
        <v>6</v>
      </c>
      <c r="I483" s="274"/>
      <c r="J483" s="270"/>
      <c r="K483" s="270"/>
      <c r="L483" s="275"/>
      <c r="M483" s="276"/>
      <c r="N483" s="277"/>
      <c r="O483" s="277"/>
      <c r="P483" s="277"/>
      <c r="Q483" s="277"/>
      <c r="R483" s="277"/>
      <c r="S483" s="277"/>
      <c r="T483" s="27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9" t="s">
        <v>183</v>
      </c>
      <c r="AU483" s="279" t="s">
        <v>84</v>
      </c>
      <c r="AV483" s="15" t="s">
        <v>146</v>
      </c>
      <c r="AW483" s="15" t="s">
        <v>32</v>
      </c>
      <c r="AX483" s="15" t="s">
        <v>82</v>
      </c>
      <c r="AY483" s="279" t="s">
        <v>139</v>
      </c>
    </row>
    <row r="484" s="2" customFormat="1" ht="24.15" customHeight="1">
      <c r="A484" s="39"/>
      <c r="B484" s="40"/>
      <c r="C484" s="280" t="s">
        <v>406</v>
      </c>
      <c r="D484" s="280" t="s">
        <v>408</v>
      </c>
      <c r="E484" s="281" t="s">
        <v>1407</v>
      </c>
      <c r="F484" s="282" t="s">
        <v>1408</v>
      </c>
      <c r="G484" s="283" t="s">
        <v>357</v>
      </c>
      <c r="H484" s="284">
        <v>6</v>
      </c>
      <c r="I484" s="285"/>
      <c r="J484" s="286">
        <f>ROUND(I484*H484,1)</f>
        <v>0</v>
      </c>
      <c r="K484" s="287"/>
      <c r="L484" s="288"/>
      <c r="M484" s="289" t="s">
        <v>1</v>
      </c>
      <c r="N484" s="290" t="s">
        <v>39</v>
      </c>
      <c r="O484" s="92"/>
      <c r="P484" s="238">
        <f>O484*H484</f>
        <v>0</v>
      </c>
      <c r="Q484" s="238">
        <v>0.016</v>
      </c>
      <c r="R484" s="238">
        <f>Q484*H484</f>
        <v>0.096000000000000002</v>
      </c>
      <c r="S484" s="238">
        <v>0</v>
      </c>
      <c r="T484" s="239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0" t="s">
        <v>276</v>
      </c>
      <c r="AT484" s="240" t="s">
        <v>408</v>
      </c>
      <c r="AU484" s="240" t="s">
        <v>84</v>
      </c>
      <c r="AY484" s="18" t="s">
        <v>139</v>
      </c>
      <c r="BE484" s="241">
        <f>IF(N484="základní",J484,0)</f>
        <v>0</v>
      </c>
      <c r="BF484" s="241">
        <f>IF(N484="snížená",J484,0)</f>
        <v>0</v>
      </c>
      <c r="BG484" s="241">
        <f>IF(N484="zákl. přenesená",J484,0)</f>
        <v>0</v>
      </c>
      <c r="BH484" s="241">
        <f>IF(N484="sníž. přenesená",J484,0)</f>
        <v>0</v>
      </c>
      <c r="BI484" s="241">
        <f>IF(N484="nulová",J484,0)</f>
        <v>0</v>
      </c>
      <c r="BJ484" s="18" t="s">
        <v>82</v>
      </c>
      <c r="BK484" s="241">
        <f>ROUND(I484*H484,1)</f>
        <v>0</v>
      </c>
      <c r="BL484" s="18" t="s">
        <v>217</v>
      </c>
      <c r="BM484" s="240" t="s">
        <v>1409</v>
      </c>
    </row>
    <row r="485" s="2" customFormat="1" ht="14.4" customHeight="1">
      <c r="A485" s="39"/>
      <c r="B485" s="40"/>
      <c r="C485" s="280" t="s">
        <v>634</v>
      </c>
      <c r="D485" s="280" t="s">
        <v>408</v>
      </c>
      <c r="E485" s="281" t="s">
        <v>1410</v>
      </c>
      <c r="F485" s="282" t="s">
        <v>1411</v>
      </c>
      <c r="G485" s="283" t="s">
        <v>357</v>
      </c>
      <c r="H485" s="284">
        <v>1</v>
      </c>
      <c r="I485" s="285"/>
      <c r="J485" s="286">
        <f>ROUND(I485*H485,1)</f>
        <v>0</v>
      </c>
      <c r="K485" s="287"/>
      <c r="L485" s="288"/>
      <c r="M485" s="289" t="s">
        <v>1</v>
      </c>
      <c r="N485" s="290" t="s">
        <v>39</v>
      </c>
      <c r="O485" s="92"/>
      <c r="P485" s="238">
        <f>O485*H485</f>
        <v>0</v>
      </c>
      <c r="Q485" s="238">
        <v>0.081000000000000003</v>
      </c>
      <c r="R485" s="238">
        <f>Q485*H485</f>
        <v>0.081000000000000003</v>
      </c>
      <c r="S485" s="238">
        <v>0</v>
      </c>
      <c r="T485" s="23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40" t="s">
        <v>276</v>
      </c>
      <c r="AT485" s="240" t="s">
        <v>408</v>
      </c>
      <c r="AU485" s="240" t="s">
        <v>84</v>
      </c>
      <c r="AY485" s="18" t="s">
        <v>139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8" t="s">
        <v>82</v>
      </c>
      <c r="BK485" s="241">
        <f>ROUND(I485*H485,1)</f>
        <v>0</v>
      </c>
      <c r="BL485" s="18" t="s">
        <v>217</v>
      </c>
      <c r="BM485" s="240" t="s">
        <v>1412</v>
      </c>
    </row>
    <row r="486" s="2" customFormat="1" ht="14.4" customHeight="1">
      <c r="A486" s="39"/>
      <c r="B486" s="40"/>
      <c r="C486" s="280" t="s">
        <v>411</v>
      </c>
      <c r="D486" s="280" t="s">
        <v>408</v>
      </c>
      <c r="E486" s="281" t="s">
        <v>1413</v>
      </c>
      <c r="F486" s="282" t="s">
        <v>1414</v>
      </c>
      <c r="G486" s="283" t="s">
        <v>357</v>
      </c>
      <c r="H486" s="284">
        <v>2</v>
      </c>
      <c r="I486" s="285"/>
      <c r="J486" s="286">
        <f>ROUND(I486*H486,1)</f>
        <v>0</v>
      </c>
      <c r="K486" s="287"/>
      <c r="L486" s="288"/>
      <c r="M486" s="289" t="s">
        <v>1</v>
      </c>
      <c r="N486" s="290" t="s">
        <v>39</v>
      </c>
      <c r="O486" s="92"/>
      <c r="P486" s="238">
        <f>O486*H486</f>
        <v>0</v>
      </c>
      <c r="Q486" s="238">
        <v>0.071999999999999995</v>
      </c>
      <c r="R486" s="238">
        <f>Q486*H486</f>
        <v>0.14399999999999999</v>
      </c>
      <c r="S486" s="238">
        <v>0</v>
      </c>
      <c r="T486" s="23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40" t="s">
        <v>276</v>
      </c>
      <c r="AT486" s="240" t="s">
        <v>408</v>
      </c>
      <c r="AU486" s="240" t="s">
        <v>84</v>
      </c>
      <c r="AY486" s="18" t="s">
        <v>139</v>
      </c>
      <c r="BE486" s="241">
        <f>IF(N486="základní",J486,0)</f>
        <v>0</v>
      </c>
      <c r="BF486" s="241">
        <f>IF(N486="snížená",J486,0)</f>
        <v>0</v>
      </c>
      <c r="BG486" s="241">
        <f>IF(N486="zákl. přenesená",J486,0)</f>
        <v>0</v>
      </c>
      <c r="BH486" s="241">
        <f>IF(N486="sníž. přenesená",J486,0)</f>
        <v>0</v>
      </c>
      <c r="BI486" s="241">
        <f>IF(N486="nulová",J486,0)</f>
        <v>0</v>
      </c>
      <c r="BJ486" s="18" t="s">
        <v>82</v>
      </c>
      <c r="BK486" s="241">
        <f>ROUND(I486*H486,1)</f>
        <v>0</v>
      </c>
      <c r="BL486" s="18" t="s">
        <v>217</v>
      </c>
      <c r="BM486" s="240" t="s">
        <v>1415</v>
      </c>
    </row>
    <row r="487" s="2" customFormat="1" ht="24.15" customHeight="1">
      <c r="A487" s="39"/>
      <c r="B487" s="40"/>
      <c r="C487" s="228" t="s">
        <v>645</v>
      </c>
      <c r="D487" s="228" t="s">
        <v>142</v>
      </c>
      <c r="E487" s="229" t="s">
        <v>1416</v>
      </c>
      <c r="F487" s="230" t="s">
        <v>1417</v>
      </c>
      <c r="G487" s="231" t="s">
        <v>357</v>
      </c>
      <c r="H487" s="232">
        <v>7</v>
      </c>
      <c r="I487" s="233"/>
      <c r="J487" s="234">
        <f>ROUND(I487*H487,1)</f>
        <v>0</v>
      </c>
      <c r="K487" s="235"/>
      <c r="L487" s="45"/>
      <c r="M487" s="236" t="s">
        <v>1</v>
      </c>
      <c r="N487" s="237" t="s">
        <v>39</v>
      </c>
      <c r="O487" s="92"/>
      <c r="P487" s="238">
        <f>O487*H487</f>
        <v>0</v>
      </c>
      <c r="Q487" s="238">
        <v>0</v>
      </c>
      <c r="R487" s="238">
        <f>Q487*H487</f>
        <v>0</v>
      </c>
      <c r="S487" s="238">
        <v>0</v>
      </c>
      <c r="T487" s="23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0" t="s">
        <v>217</v>
      </c>
      <c r="AT487" s="240" t="s">
        <v>142</v>
      </c>
      <c r="AU487" s="240" t="s">
        <v>84</v>
      </c>
      <c r="AY487" s="18" t="s">
        <v>139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8" t="s">
        <v>82</v>
      </c>
      <c r="BK487" s="241">
        <f>ROUND(I487*H487,1)</f>
        <v>0</v>
      </c>
      <c r="BL487" s="18" t="s">
        <v>217</v>
      </c>
      <c r="BM487" s="240" t="s">
        <v>1418</v>
      </c>
    </row>
    <row r="488" s="2" customFormat="1" ht="24.15" customHeight="1">
      <c r="A488" s="39"/>
      <c r="B488" s="40"/>
      <c r="C488" s="228" t="s">
        <v>417</v>
      </c>
      <c r="D488" s="228" t="s">
        <v>142</v>
      </c>
      <c r="E488" s="229" t="s">
        <v>1419</v>
      </c>
      <c r="F488" s="230" t="s">
        <v>1420</v>
      </c>
      <c r="G488" s="231" t="s">
        <v>357</v>
      </c>
      <c r="H488" s="232">
        <v>4</v>
      </c>
      <c r="I488" s="233"/>
      <c r="J488" s="234">
        <f>ROUND(I488*H488,1)</f>
        <v>0</v>
      </c>
      <c r="K488" s="235"/>
      <c r="L488" s="45"/>
      <c r="M488" s="236" t="s">
        <v>1</v>
      </c>
      <c r="N488" s="237" t="s">
        <v>39</v>
      </c>
      <c r="O488" s="92"/>
      <c r="P488" s="238">
        <f>O488*H488</f>
        <v>0</v>
      </c>
      <c r="Q488" s="238">
        <v>0</v>
      </c>
      <c r="R488" s="238">
        <f>Q488*H488</f>
        <v>0</v>
      </c>
      <c r="S488" s="238">
        <v>0</v>
      </c>
      <c r="T488" s="23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0" t="s">
        <v>217</v>
      </c>
      <c r="AT488" s="240" t="s">
        <v>142</v>
      </c>
      <c r="AU488" s="240" t="s">
        <v>84</v>
      </c>
      <c r="AY488" s="18" t="s">
        <v>139</v>
      </c>
      <c r="BE488" s="241">
        <f>IF(N488="základní",J488,0)</f>
        <v>0</v>
      </c>
      <c r="BF488" s="241">
        <f>IF(N488="snížená",J488,0)</f>
        <v>0</v>
      </c>
      <c r="BG488" s="241">
        <f>IF(N488="zákl. přenesená",J488,0)</f>
        <v>0</v>
      </c>
      <c r="BH488" s="241">
        <f>IF(N488="sníž. přenesená",J488,0)</f>
        <v>0</v>
      </c>
      <c r="BI488" s="241">
        <f>IF(N488="nulová",J488,0)</f>
        <v>0</v>
      </c>
      <c r="BJ488" s="18" t="s">
        <v>82</v>
      </c>
      <c r="BK488" s="241">
        <f>ROUND(I488*H488,1)</f>
        <v>0</v>
      </c>
      <c r="BL488" s="18" t="s">
        <v>217</v>
      </c>
      <c r="BM488" s="240" t="s">
        <v>1421</v>
      </c>
    </row>
    <row r="489" s="2" customFormat="1" ht="24.15" customHeight="1">
      <c r="A489" s="39"/>
      <c r="B489" s="40"/>
      <c r="C489" s="228" t="s">
        <v>657</v>
      </c>
      <c r="D489" s="228" t="s">
        <v>142</v>
      </c>
      <c r="E489" s="229" t="s">
        <v>1422</v>
      </c>
      <c r="F489" s="230" t="s">
        <v>1423</v>
      </c>
      <c r="G489" s="231" t="s">
        <v>357</v>
      </c>
      <c r="H489" s="232">
        <v>2</v>
      </c>
      <c r="I489" s="233"/>
      <c r="J489" s="234">
        <f>ROUND(I489*H489,1)</f>
        <v>0</v>
      </c>
      <c r="K489" s="235"/>
      <c r="L489" s="45"/>
      <c r="M489" s="236" t="s">
        <v>1</v>
      </c>
      <c r="N489" s="237" t="s">
        <v>39</v>
      </c>
      <c r="O489" s="92"/>
      <c r="P489" s="238">
        <f>O489*H489</f>
        <v>0</v>
      </c>
      <c r="Q489" s="238">
        <v>0</v>
      </c>
      <c r="R489" s="238">
        <f>Q489*H489</f>
        <v>0</v>
      </c>
      <c r="S489" s="238">
        <v>0</v>
      </c>
      <c r="T489" s="23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0" t="s">
        <v>217</v>
      </c>
      <c r="AT489" s="240" t="s">
        <v>142</v>
      </c>
      <c r="AU489" s="240" t="s">
        <v>84</v>
      </c>
      <c r="AY489" s="18" t="s">
        <v>139</v>
      </c>
      <c r="BE489" s="241">
        <f>IF(N489="základní",J489,0)</f>
        <v>0</v>
      </c>
      <c r="BF489" s="241">
        <f>IF(N489="snížená",J489,0)</f>
        <v>0</v>
      </c>
      <c r="BG489" s="241">
        <f>IF(N489="zákl. přenesená",J489,0)</f>
        <v>0</v>
      </c>
      <c r="BH489" s="241">
        <f>IF(N489="sníž. přenesená",J489,0)</f>
        <v>0</v>
      </c>
      <c r="BI489" s="241">
        <f>IF(N489="nulová",J489,0)</f>
        <v>0</v>
      </c>
      <c r="BJ489" s="18" t="s">
        <v>82</v>
      </c>
      <c r="BK489" s="241">
        <f>ROUND(I489*H489,1)</f>
        <v>0</v>
      </c>
      <c r="BL489" s="18" t="s">
        <v>217</v>
      </c>
      <c r="BM489" s="240" t="s">
        <v>1424</v>
      </c>
    </row>
    <row r="490" s="2" customFormat="1" ht="24.15" customHeight="1">
      <c r="A490" s="39"/>
      <c r="B490" s="40"/>
      <c r="C490" s="280" t="s">
        <v>421</v>
      </c>
      <c r="D490" s="280" t="s">
        <v>408</v>
      </c>
      <c r="E490" s="281" t="s">
        <v>1425</v>
      </c>
      <c r="F490" s="282" t="s">
        <v>1426</v>
      </c>
      <c r="G490" s="283" t="s">
        <v>324</v>
      </c>
      <c r="H490" s="284">
        <v>21.5</v>
      </c>
      <c r="I490" s="285"/>
      <c r="J490" s="286">
        <f>ROUND(I490*H490,1)</f>
        <v>0</v>
      </c>
      <c r="K490" s="287"/>
      <c r="L490" s="288"/>
      <c r="M490" s="289" t="s">
        <v>1</v>
      </c>
      <c r="N490" s="290" t="s">
        <v>39</v>
      </c>
      <c r="O490" s="92"/>
      <c r="P490" s="238">
        <f>O490*H490</f>
        <v>0</v>
      </c>
      <c r="Q490" s="238">
        <v>0.0040000000000000001</v>
      </c>
      <c r="R490" s="238">
        <f>Q490*H490</f>
        <v>0.086000000000000007</v>
      </c>
      <c r="S490" s="238">
        <v>0</v>
      </c>
      <c r="T490" s="239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0" t="s">
        <v>276</v>
      </c>
      <c r="AT490" s="240" t="s">
        <v>408</v>
      </c>
      <c r="AU490" s="240" t="s">
        <v>84</v>
      </c>
      <c r="AY490" s="18" t="s">
        <v>139</v>
      </c>
      <c r="BE490" s="241">
        <f>IF(N490="základní",J490,0)</f>
        <v>0</v>
      </c>
      <c r="BF490" s="241">
        <f>IF(N490="snížená",J490,0)</f>
        <v>0</v>
      </c>
      <c r="BG490" s="241">
        <f>IF(N490="zákl. přenesená",J490,0)</f>
        <v>0</v>
      </c>
      <c r="BH490" s="241">
        <f>IF(N490="sníž. přenesená",J490,0)</f>
        <v>0</v>
      </c>
      <c r="BI490" s="241">
        <f>IF(N490="nulová",J490,0)</f>
        <v>0</v>
      </c>
      <c r="BJ490" s="18" t="s">
        <v>82</v>
      </c>
      <c r="BK490" s="241">
        <f>ROUND(I490*H490,1)</f>
        <v>0</v>
      </c>
      <c r="BL490" s="18" t="s">
        <v>217</v>
      </c>
      <c r="BM490" s="240" t="s">
        <v>1427</v>
      </c>
    </row>
    <row r="491" s="14" customFormat="1">
      <c r="A491" s="14"/>
      <c r="B491" s="258"/>
      <c r="C491" s="259"/>
      <c r="D491" s="249" t="s">
        <v>183</v>
      </c>
      <c r="E491" s="260" t="s">
        <v>1</v>
      </c>
      <c r="F491" s="261" t="s">
        <v>1332</v>
      </c>
      <c r="G491" s="259"/>
      <c r="H491" s="262">
        <v>21.5</v>
      </c>
      <c r="I491" s="263"/>
      <c r="J491" s="259"/>
      <c r="K491" s="259"/>
      <c r="L491" s="264"/>
      <c r="M491" s="265"/>
      <c r="N491" s="266"/>
      <c r="O491" s="266"/>
      <c r="P491" s="266"/>
      <c r="Q491" s="266"/>
      <c r="R491" s="266"/>
      <c r="S491" s="266"/>
      <c r="T491" s="26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8" t="s">
        <v>183</v>
      </c>
      <c r="AU491" s="268" t="s">
        <v>84</v>
      </c>
      <c r="AV491" s="14" t="s">
        <v>84</v>
      </c>
      <c r="AW491" s="14" t="s">
        <v>32</v>
      </c>
      <c r="AX491" s="14" t="s">
        <v>74</v>
      </c>
      <c r="AY491" s="268" t="s">
        <v>139</v>
      </c>
    </row>
    <row r="492" s="15" customFormat="1">
      <c r="A492" s="15"/>
      <c r="B492" s="269"/>
      <c r="C492" s="270"/>
      <c r="D492" s="249" t="s">
        <v>183</v>
      </c>
      <c r="E492" s="271" t="s">
        <v>1</v>
      </c>
      <c r="F492" s="272" t="s">
        <v>189</v>
      </c>
      <c r="G492" s="270"/>
      <c r="H492" s="273">
        <v>21.5</v>
      </c>
      <c r="I492" s="274"/>
      <c r="J492" s="270"/>
      <c r="K492" s="270"/>
      <c r="L492" s="275"/>
      <c r="M492" s="276"/>
      <c r="N492" s="277"/>
      <c r="O492" s="277"/>
      <c r="P492" s="277"/>
      <c r="Q492" s="277"/>
      <c r="R492" s="277"/>
      <c r="S492" s="277"/>
      <c r="T492" s="278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79" t="s">
        <v>183</v>
      </c>
      <c r="AU492" s="279" t="s">
        <v>84</v>
      </c>
      <c r="AV492" s="15" t="s">
        <v>146</v>
      </c>
      <c r="AW492" s="15" t="s">
        <v>32</v>
      </c>
      <c r="AX492" s="15" t="s">
        <v>82</v>
      </c>
      <c r="AY492" s="279" t="s">
        <v>139</v>
      </c>
    </row>
    <row r="493" s="2" customFormat="1" ht="24.15" customHeight="1">
      <c r="A493" s="39"/>
      <c r="B493" s="40"/>
      <c r="C493" s="228" t="s">
        <v>662</v>
      </c>
      <c r="D493" s="228" t="s">
        <v>142</v>
      </c>
      <c r="E493" s="229" t="s">
        <v>1428</v>
      </c>
      <c r="F493" s="230" t="s">
        <v>1429</v>
      </c>
      <c r="G493" s="231" t="s">
        <v>679</v>
      </c>
      <c r="H493" s="291"/>
      <c r="I493" s="233"/>
      <c r="J493" s="234">
        <f>ROUND(I493*H493,1)</f>
        <v>0</v>
      </c>
      <c r="K493" s="235"/>
      <c r="L493" s="45"/>
      <c r="M493" s="236" t="s">
        <v>1</v>
      </c>
      <c r="N493" s="237" t="s">
        <v>39</v>
      </c>
      <c r="O493" s="92"/>
      <c r="P493" s="238">
        <f>O493*H493</f>
        <v>0</v>
      </c>
      <c r="Q493" s="238">
        <v>0</v>
      </c>
      <c r="R493" s="238">
        <f>Q493*H493</f>
        <v>0</v>
      </c>
      <c r="S493" s="238">
        <v>0</v>
      </c>
      <c r="T493" s="23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0" t="s">
        <v>217</v>
      </c>
      <c r="AT493" s="240" t="s">
        <v>142</v>
      </c>
      <c r="AU493" s="240" t="s">
        <v>84</v>
      </c>
      <c r="AY493" s="18" t="s">
        <v>139</v>
      </c>
      <c r="BE493" s="241">
        <f>IF(N493="základní",J493,0)</f>
        <v>0</v>
      </c>
      <c r="BF493" s="241">
        <f>IF(N493="snížená",J493,0)</f>
        <v>0</v>
      </c>
      <c r="BG493" s="241">
        <f>IF(N493="zákl. přenesená",J493,0)</f>
        <v>0</v>
      </c>
      <c r="BH493" s="241">
        <f>IF(N493="sníž. přenesená",J493,0)</f>
        <v>0</v>
      </c>
      <c r="BI493" s="241">
        <f>IF(N493="nulová",J493,0)</f>
        <v>0</v>
      </c>
      <c r="BJ493" s="18" t="s">
        <v>82</v>
      </c>
      <c r="BK493" s="241">
        <f>ROUND(I493*H493,1)</f>
        <v>0</v>
      </c>
      <c r="BL493" s="18" t="s">
        <v>217</v>
      </c>
      <c r="BM493" s="240" t="s">
        <v>1430</v>
      </c>
    </row>
    <row r="494" s="12" customFormat="1" ht="22.8" customHeight="1">
      <c r="A494" s="12"/>
      <c r="B494" s="212"/>
      <c r="C494" s="213"/>
      <c r="D494" s="214" t="s">
        <v>73</v>
      </c>
      <c r="E494" s="226" t="s">
        <v>1027</v>
      </c>
      <c r="F494" s="226" t="s">
        <v>1028</v>
      </c>
      <c r="G494" s="213"/>
      <c r="H494" s="213"/>
      <c r="I494" s="216"/>
      <c r="J494" s="227">
        <f>BK494</f>
        <v>0</v>
      </c>
      <c r="K494" s="213"/>
      <c r="L494" s="218"/>
      <c r="M494" s="219"/>
      <c r="N494" s="220"/>
      <c r="O494" s="220"/>
      <c r="P494" s="221">
        <f>SUM(P495:P496)</f>
        <v>0</v>
      </c>
      <c r="Q494" s="220"/>
      <c r="R494" s="221">
        <f>SUM(R495:R496)</f>
        <v>0</v>
      </c>
      <c r="S494" s="220"/>
      <c r="T494" s="222">
        <f>SUM(T495:T496)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23" t="s">
        <v>84</v>
      </c>
      <c r="AT494" s="224" t="s">
        <v>73</v>
      </c>
      <c r="AU494" s="224" t="s">
        <v>82</v>
      </c>
      <c r="AY494" s="223" t="s">
        <v>139</v>
      </c>
      <c r="BK494" s="225">
        <f>SUM(BK495:BK496)</f>
        <v>0</v>
      </c>
    </row>
    <row r="495" s="2" customFormat="1" ht="14.4" customHeight="1">
      <c r="A495" s="39"/>
      <c r="B495" s="40"/>
      <c r="C495" s="228" t="s">
        <v>427</v>
      </c>
      <c r="D495" s="228" t="s">
        <v>142</v>
      </c>
      <c r="E495" s="229" t="s">
        <v>1431</v>
      </c>
      <c r="F495" s="230" t="s">
        <v>1432</v>
      </c>
      <c r="G495" s="231" t="s">
        <v>1352</v>
      </c>
      <c r="H495" s="232">
        <v>1</v>
      </c>
      <c r="I495" s="233"/>
      <c r="J495" s="234">
        <f>ROUND(I495*H495,1)</f>
        <v>0</v>
      </c>
      <c r="K495" s="235"/>
      <c r="L495" s="45"/>
      <c r="M495" s="236" t="s">
        <v>1</v>
      </c>
      <c r="N495" s="237" t="s">
        <v>39</v>
      </c>
      <c r="O495" s="92"/>
      <c r="P495" s="238">
        <f>O495*H495</f>
        <v>0</v>
      </c>
      <c r="Q495" s="238">
        <v>0</v>
      </c>
      <c r="R495" s="238">
        <f>Q495*H495</f>
        <v>0</v>
      </c>
      <c r="S495" s="238">
        <v>0</v>
      </c>
      <c r="T495" s="23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0" t="s">
        <v>217</v>
      </c>
      <c r="AT495" s="240" t="s">
        <v>142</v>
      </c>
      <c r="AU495" s="240" t="s">
        <v>84</v>
      </c>
      <c r="AY495" s="18" t="s">
        <v>139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8" t="s">
        <v>82</v>
      </c>
      <c r="BK495" s="241">
        <f>ROUND(I495*H495,1)</f>
        <v>0</v>
      </c>
      <c r="BL495" s="18" t="s">
        <v>217</v>
      </c>
      <c r="BM495" s="240" t="s">
        <v>1433</v>
      </c>
    </row>
    <row r="496" s="2" customFormat="1" ht="24.15" customHeight="1">
      <c r="A496" s="39"/>
      <c r="B496" s="40"/>
      <c r="C496" s="228" t="s">
        <v>669</v>
      </c>
      <c r="D496" s="228" t="s">
        <v>142</v>
      </c>
      <c r="E496" s="229" t="s">
        <v>1434</v>
      </c>
      <c r="F496" s="230" t="s">
        <v>1435</v>
      </c>
      <c r="G496" s="231" t="s">
        <v>679</v>
      </c>
      <c r="H496" s="291"/>
      <c r="I496" s="233"/>
      <c r="J496" s="234">
        <f>ROUND(I496*H496,1)</f>
        <v>0</v>
      </c>
      <c r="K496" s="235"/>
      <c r="L496" s="45"/>
      <c r="M496" s="236" t="s">
        <v>1</v>
      </c>
      <c r="N496" s="237" t="s">
        <v>39</v>
      </c>
      <c r="O496" s="92"/>
      <c r="P496" s="238">
        <f>O496*H496</f>
        <v>0</v>
      </c>
      <c r="Q496" s="238">
        <v>0</v>
      </c>
      <c r="R496" s="238">
        <f>Q496*H496</f>
        <v>0</v>
      </c>
      <c r="S496" s="238">
        <v>0</v>
      </c>
      <c r="T496" s="23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0" t="s">
        <v>217</v>
      </c>
      <c r="AT496" s="240" t="s">
        <v>142</v>
      </c>
      <c r="AU496" s="240" t="s">
        <v>84</v>
      </c>
      <c r="AY496" s="18" t="s">
        <v>139</v>
      </c>
      <c r="BE496" s="241">
        <f>IF(N496="základní",J496,0)</f>
        <v>0</v>
      </c>
      <c r="BF496" s="241">
        <f>IF(N496="snížená",J496,0)</f>
        <v>0</v>
      </c>
      <c r="BG496" s="241">
        <f>IF(N496="zákl. přenesená",J496,0)</f>
        <v>0</v>
      </c>
      <c r="BH496" s="241">
        <f>IF(N496="sníž. přenesená",J496,0)</f>
        <v>0</v>
      </c>
      <c r="BI496" s="241">
        <f>IF(N496="nulová",J496,0)</f>
        <v>0</v>
      </c>
      <c r="BJ496" s="18" t="s">
        <v>82</v>
      </c>
      <c r="BK496" s="241">
        <f>ROUND(I496*H496,1)</f>
        <v>0</v>
      </c>
      <c r="BL496" s="18" t="s">
        <v>217</v>
      </c>
      <c r="BM496" s="240" t="s">
        <v>1436</v>
      </c>
    </row>
    <row r="497" s="12" customFormat="1" ht="22.8" customHeight="1">
      <c r="A497" s="12"/>
      <c r="B497" s="212"/>
      <c r="C497" s="213"/>
      <c r="D497" s="214" t="s">
        <v>73</v>
      </c>
      <c r="E497" s="226" t="s">
        <v>1437</v>
      </c>
      <c r="F497" s="226" t="s">
        <v>1438</v>
      </c>
      <c r="G497" s="213"/>
      <c r="H497" s="213"/>
      <c r="I497" s="216"/>
      <c r="J497" s="227">
        <f>BK497</f>
        <v>0</v>
      </c>
      <c r="K497" s="213"/>
      <c r="L497" s="218"/>
      <c r="M497" s="219"/>
      <c r="N497" s="220"/>
      <c r="O497" s="220"/>
      <c r="P497" s="221">
        <f>SUM(P498:P537)</f>
        <v>0</v>
      </c>
      <c r="Q497" s="220"/>
      <c r="R497" s="221">
        <f>SUM(R498:R537)</f>
        <v>1.5535370000000002</v>
      </c>
      <c r="S497" s="220"/>
      <c r="T497" s="222">
        <f>SUM(T498:T537)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23" t="s">
        <v>84</v>
      </c>
      <c r="AT497" s="224" t="s">
        <v>73</v>
      </c>
      <c r="AU497" s="224" t="s">
        <v>82</v>
      </c>
      <c r="AY497" s="223" t="s">
        <v>139</v>
      </c>
      <c r="BK497" s="225">
        <f>SUM(BK498:BK537)</f>
        <v>0</v>
      </c>
    </row>
    <row r="498" s="2" customFormat="1" ht="24.15" customHeight="1">
      <c r="A498" s="39"/>
      <c r="B498" s="40"/>
      <c r="C498" s="228" t="s">
        <v>433</v>
      </c>
      <c r="D498" s="228" t="s">
        <v>142</v>
      </c>
      <c r="E498" s="229" t="s">
        <v>1439</v>
      </c>
      <c r="F498" s="230" t="s">
        <v>1440</v>
      </c>
      <c r="G498" s="231" t="s">
        <v>324</v>
      </c>
      <c r="H498" s="232">
        <v>25.5</v>
      </c>
      <c r="I498" s="233"/>
      <c r="J498" s="234">
        <f>ROUND(I498*H498,1)</f>
        <v>0</v>
      </c>
      <c r="K498" s="235"/>
      <c r="L498" s="45"/>
      <c r="M498" s="236" t="s">
        <v>1</v>
      </c>
      <c r="N498" s="237" t="s">
        <v>39</v>
      </c>
      <c r="O498" s="92"/>
      <c r="P498" s="238">
        <f>O498*H498</f>
        <v>0</v>
      </c>
      <c r="Q498" s="238">
        <v>0.00058</v>
      </c>
      <c r="R498" s="238">
        <f>Q498*H498</f>
        <v>0.014789999999999999</v>
      </c>
      <c r="S498" s="238">
        <v>0</v>
      </c>
      <c r="T498" s="23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0" t="s">
        <v>217</v>
      </c>
      <c r="AT498" s="240" t="s">
        <v>142</v>
      </c>
      <c r="AU498" s="240" t="s">
        <v>84</v>
      </c>
      <c r="AY498" s="18" t="s">
        <v>139</v>
      </c>
      <c r="BE498" s="241">
        <f>IF(N498="základní",J498,0)</f>
        <v>0</v>
      </c>
      <c r="BF498" s="241">
        <f>IF(N498="snížená",J498,0)</f>
        <v>0</v>
      </c>
      <c r="BG498" s="241">
        <f>IF(N498="zákl. přenesená",J498,0)</f>
        <v>0</v>
      </c>
      <c r="BH498" s="241">
        <f>IF(N498="sníž. přenesená",J498,0)</f>
        <v>0</v>
      </c>
      <c r="BI498" s="241">
        <f>IF(N498="nulová",J498,0)</f>
        <v>0</v>
      </c>
      <c r="BJ498" s="18" t="s">
        <v>82</v>
      </c>
      <c r="BK498" s="241">
        <f>ROUND(I498*H498,1)</f>
        <v>0</v>
      </c>
      <c r="BL498" s="18" t="s">
        <v>217</v>
      </c>
      <c r="BM498" s="240" t="s">
        <v>1441</v>
      </c>
    </row>
    <row r="499" s="13" customFormat="1">
      <c r="A499" s="13"/>
      <c r="B499" s="247"/>
      <c r="C499" s="248"/>
      <c r="D499" s="249" t="s">
        <v>183</v>
      </c>
      <c r="E499" s="250" t="s">
        <v>1</v>
      </c>
      <c r="F499" s="251" t="s">
        <v>1048</v>
      </c>
      <c r="G499" s="248"/>
      <c r="H499" s="250" t="s">
        <v>1</v>
      </c>
      <c r="I499" s="252"/>
      <c r="J499" s="248"/>
      <c r="K499" s="248"/>
      <c r="L499" s="253"/>
      <c r="M499" s="254"/>
      <c r="N499" s="255"/>
      <c r="O499" s="255"/>
      <c r="P499" s="255"/>
      <c r="Q499" s="255"/>
      <c r="R499" s="255"/>
      <c r="S499" s="255"/>
      <c r="T499" s="25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7" t="s">
        <v>183</v>
      </c>
      <c r="AU499" s="257" t="s">
        <v>84</v>
      </c>
      <c r="AV499" s="13" t="s">
        <v>82</v>
      </c>
      <c r="AW499" s="13" t="s">
        <v>32</v>
      </c>
      <c r="AX499" s="13" t="s">
        <v>74</v>
      </c>
      <c r="AY499" s="257" t="s">
        <v>139</v>
      </c>
    </row>
    <row r="500" s="14" customFormat="1">
      <c r="A500" s="14"/>
      <c r="B500" s="258"/>
      <c r="C500" s="259"/>
      <c r="D500" s="249" t="s">
        <v>183</v>
      </c>
      <c r="E500" s="260" t="s">
        <v>1</v>
      </c>
      <c r="F500" s="261" t="s">
        <v>1442</v>
      </c>
      <c r="G500" s="259"/>
      <c r="H500" s="262">
        <v>15.5</v>
      </c>
      <c r="I500" s="263"/>
      <c r="J500" s="259"/>
      <c r="K500" s="259"/>
      <c r="L500" s="264"/>
      <c r="M500" s="265"/>
      <c r="N500" s="266"/>
      <c r="O500" s="266"/>
      <c r="P500" s="266"/>
      <c r="Q500" s="266"/>
      <c r="R500" s="266"/>
      <c r="S500" s="266"/>
      <c r="T500" s="26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8" t="s">
        <v>183</v>
      </c>
      <c r="AU500" s="268" t="s">
        <v>84</v>
      </c>
      <c r="AV500" s="14" t="s">
        <v>84</v>
      </c>
      <c r="AW500" s="14" t="s">
        <v>32</v>
      </c>
      <c r="AX500" s="14" t="s">
        <v>74</v>
      </c>
      <c r="AY500" s="268" t="s">
        <v>139</v>
      </c>
    </row>
    <row r="501" s="14" customFormat="1">
      <c r="A501" s="14"/>
      <c r="B501" s="258"/>
      <c r="C501" s="259"/>
      <c r="D501" s="249" t="s">
        <v>183</v>
      </c>
      <c r="E501" s="260" t="s">
        <v>1</v>
      </c>
      <c r="F501" s="261" t="s">
        <v>1443</v>
      </c>
      <c r="G501" s="259"/>
      <c r="H501" s="262">
        <v>10</v>
      </c>
      <c r="I501" s="263"/>
      <c r="J501" s="259"/>
      <c r="K501" s="259"/>
      <c r="L501" s="264"/>
      <c r="M501" s="265"/>
      <c r="N501" s="266"/>
      <c r="O501" s="266"/>
      <c r="P501" s="266"/>
      <c r="Q501" s="266"/>
      <c r="R501" s="266"/>
      <c r="S501" s="266"/>
      <c r="T501" s="26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8" t="s">
        <v>183</v>
      </c>
      <c r="AU501" s="268" t="s">
        <v>84</v>
      </c>
      <c r="AV501" s="14" t="s">
        <v>84</v>
      </c>
      <c r="AW501" s="14" t="s">
        <v>32</v>
      </c>
      <c r="AX501" s="14" t="s">
        <v>74</v>
      </c>
      <c r="AY501" s="268" t="s">
        <v>139</v>
      </c>
    </row>
    <row r="502" s="15" customFormat="1">
      <c r="A502" s="15"/>
      <c r="B502" s="269"/>
      <c r="C502" s="270"/>
      <c r="D502" s="249" t="s">
        <v>183</v>
      </c>
      <c r="E502" s="271" t="s">
        <v>1</v>
      </c>
      <c r="F502" s="272" t="s">
        <v>189</v>
      </c>
      <c r="G502" s="270"/>
      <c r="H502" s="273">
        <v>25.5</v>
      </c>
      <c r="I502" s="274"/>
      <c r="J502" s="270"/>
      <c r="K502" s="270"/>
      <c r="L502" s="275"/>
      <c r="M502" s="276"/>
      <c r="N502" s="277"/>
      <c r="O502" s="277"/>
      <c r="P502" s="277"/>
      <c r="Q502" s="277"/>
      <c r="R502" s="277"/>
      <c r="S502" s="277"/>
      <c r="T502" s="278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79" t="s">
        <v>183</v>
      </c>
      <c r="AU502" s="279" t="s">
        <v>84</v>
      </c>
      <c r="AV502" s="15" t="s">
        <v>146</v>
      </c>
      <c r="AW502" s="15" t="s">
        <v>32</v>
      </c>
      <c r="AX502" s="15" t="s">
        <v>82</v>
      </c>
      <c r="AY502" s="279" t="s">
        <v>139</v>
      </c>
    </row>
    <row r="503" s="2" customFormat="1" ht="24.15" customHeight="1">
      <c r="A503" s="39"/>
      <c r="B503" s="40"/>
      <c r="C503" s="228" t="s">
        <v>676</v>
      </c>
      <c r="D503" s="228" t="s">
        <v>142</v>
      </c>
      <c r="E503" s="229" t="s">
        <v>1444</v>
      </c>
      <c r="F503" s="230" t="s">
        <v>1445</v>
      </c>
      <c r="G503" s="231" t="s">
        <v>263</v>
      </c>
      <c r="H503" s="232">
        <v>46.600000000000001</v>
      </c>
      <c r="I503" s="233"/>
      <c r="J503" s="234">
        <f>ROUND(I503*H503,1)</f>
        <v>0</v>
      </c>
      <c r="K503" s="235"/>
      <c r="L503" s="45"/>
      <c r="M503" s="236" t="s">
        <v>1</v>
      </c>
      <c r="N503" s="237" t="s">
        <v>39</v>
      </c>
      <c r="O503" s="92"/>
      <c r="P503" s="238">
        <f>O503*H503</f>
        <v>0</v>
      </c>
      <c r="Q503" s="238">
        <v>0.0028</v>
      </c>
      <c r="R503" s="238">
        <f>Q503*H503</f>
        <v>0.13048000000000001</v>
      </c>
      <c r="S503" s="238">
        <v>0</v>
      </c>
      <c r="T503" s="23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0" t="s">
        <v>217</v>
      </c>
      <c r="AT503" s="240" t="s">
        <v>142</v>
      </c>
      <c r="AU503" s="240" t="s">
        <v>84</v>
      </c>
      <c r="AY503" s="18" t="s">
        <v>139</v>
      </c>
      <c r="BE503" s="241">
        <f>IF(N503="základní",J503,0)</f>
        <v>0</v>
      </c>
      <c r="BF503" s="241">
        <f>IF(N503="snížená",J503,0)</f>
        <v>0</v>
      </c>
      <c r="BG503" s="241">
        <f>IF(N503="zákl. přenesená",J503,0)</f>
        <v>0</v>
      </c>
      <c r="BH503" s="241">
        <f>IF(N503="sníž. přenesená",J503,0)</f>
        <v>0</v>
      </c>
      <c r="BI503" s="241">
        <f>IF(N503="nulová",J503,0)</f>
        <v>0</v>
      </c>
      <c r="BJ503" s="18" t="s">
        <v>82</v>
      </c>
      <c r="BK503" s="241">
        <f>ROUND(I503*H503,1)</f>
        <v>0</v>
      </c>
      <c r="BL503" s="18" t="s">
        <v>217</v>
      </c>
      <c r="BM503" s="240" t="s">
        <v>1446</v>
      </c>
    </row>
    <row r="504" s="13" customFormat="1">
      <c r="A504" s="13"/>
      <c r="B504" s="247"/>
      <c r="C504" s="248"/>
      <c r="D504" s="249" t="s">
        <v>183</v>
      </c>
      <c r="E504" s="250" t="s">
        <v>1</v>
      </c>
      <c r="F504" s="251" t="s">
        <v>1048</v>
      </c>
      <c r="G504" s="248"/>
      <c r="H504" s="250" t="s">
        <v>1</v>
      </c>
      <c r="I504" s="252"/>
      <c r="J504" s="248"/>
      <c r="K504" s="248"/>
      <c r="L504" s="253"/>
      <c r="M504" s="254"/>
      <c r="N504" s="255"/>
      <c r="O504" s="255"/>
      <c r="P504" s="255"/>
      <c r="Q504" s="255"/>
      <c r="R504" s="255"/>
      <c r="S504" s="255"/>
      <c r="T504" s="25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7" t="s">
        <v>183</v>
      </c>
      <c r="AU504" s="257" t="s">
        <v>84</v>
      </c>
      <c r="AV504" s="13" t="s">
        <v>82</v>
      </c>
      <c r="AW504" s="13" t="s">
        <v>32</v>
      </c>
      <c r="AX504" s="13" t="s">
        <v>74</v>
      </c>
      <c r="AY504" s="257" t="s">
        <v>139</v>
      </c>
    </row>
    <row r="505" s="14" customFormat="1">
      <c r="A505" s="14"/>
      <c r="B505" s="258"/>
      <c r="C505" s="259"/>
      <c r="D505" s="249" t="s">
        <v>183</v>
      </c>
      <c r="E505" s="260" t="s">
        <v>1</v>
      </c>
      <c r="F505" s="261" t="s">
        <v>1447</v>
      </c>
      <c r="G505" s="259"/>
      <c r="H505" s="262">
        <v>35.299999999999997</v>
      </c>
      <c r="I505" s="263"/>
      <c r="J505" s="259"/>
      <c r="K505" s="259"/>
      <c r="L505" s="264"/>
      <c r="M505" s="265"/>
      <c r="N505" s="266"/>
      <c r="O505" s="266"/>
      <c r="P505" s="266"/>
      <c r="Q505" s="266"/>
      <c r="R505" s="266"/>
      <c r="S505" s="266"/>
      <c r="T505" s="26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8" t="s">
        <v>183</v>
      </c>
      <c r="AU505" s="268" t="s">
        <v>84</v>
      </c>
      <c r="AV505" s="14" t="s">
        <v>84</v>
      </c>
      <c r="AW505" s="14" t="s">
        <v>32</v>
      </c>
      <c r="AX505" s="14" t="s">
        <v>74</v>
      </c>
      <c r="AY505" s="268" t="s">
        <v>139</v>
      </c>
    </row>
    <row r="506" s="13" customFormat="1">
      <c r="A506" s="13"/>
      <c r="B506" s="247"/>
      <c r="C506" s="248"/>
      <c r="D506" s="249" t="s">
        <v>183</v>
      </c>
      <c r="E506" s="250" t="s">
        <v>1</v>
      </c>
      <c r="F506" s="251" t="s">
        <v>1058</v>
      </c>
      <c r="G506" s="248"/>
      <c r="H506" s="250" t="s">
        <v>1</v>
      </c>
      <c r="I506" s="252"/>
      <c r="J506" s="248"/>
      <c r="K506" s="248"/>
      <c r="L506" s="253"/>
      <c r="M506" s="254"/>
      <c r="N506" s="255"/>
      <c r="O506" s="255"/>
      <c r="P506" s="255"/>
      <c r="Q506" s="255"/>
      <c r="R506" s="255"/>
      <c r="S506" s="255"/>
      <c r="T506" s="25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7" t="s">
        <v>183</v>
      </c>
      <c r="AU506" s="257" t="s">
        <v>84</v>
      </c>
      <c r="AV506" s="13" t="s">
        <v>82</v>
      </c>
      <c r="AW506" s="13" t="s">
        <v>32</v>
      </c>
      <c r="AX506" s="13" t="s">
        <v>74</v>
      </c>
      <c r="AY506" s="257" t="s">
        <v>139</v>
      </c>
    </row>
    <row r="507" s="14" customFormat="1">
      <c r="A507" s="14"/>
      <c r="B507" s="258"/>
      <c r="C507" s="259"/>
      <c r="D507" s="249" t="s">
        <v>183</v>
      </c>
      <c r="E507" s="260" t="s">
        <v>1</v>
      </c>
      <c r="F507" s="261" t="s">
        <v>1448</v>
      </c>
      <c r="G507" s="259"/>
      <c r="H507" s="262">
        <v>11.300000000000001</v>
      </c>
      <c r="I507" s="263"/>
      <c r="J507" s="259"/>
      <c r="K507" s="259"/>
      <c r="L507" s="264"/>
      <c r="M507" s="265"/>
      <c r="N507" s="266"/>
      <c r="O507" s="266"/>
      <c r="P507" s="266"/>
      <c r="Q507" s="266"/>
      <c r="R507" s="266"/>
      <c r="S507" s="266"/>
      <c r="T507" s="26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8" t="s">
        <v>183</v>
      </c>
      <c r="AU507" s="268" t="s">
        <v>84</v>
      </c>
      <c r="AV507" s="14" t="s">
        <v>84</v>
      </c>
      <c r="AW507" s="14" t="s">
        <v>32</v>
      </c>
      <c r="AX507" s="14" t="s">
        <v>74</v>
      </c>
      <c r="AY507" s="268" t="s">
        <v>139</v>
      </c>
    </row>
    <row r="508" s="15" customFormat="1">
      <c r="A508" s="15"/>
      <c r="B508" s="269"/>
      <c r="C508" s="270"/>
      <c r="D508" s="249" t="s">
        <v>183</v>
      </c>
      <c r="E508" s="271" t="s">
        <v>1</v>
      </c>
      <c r="F508" s="272" t="s">
        <v>189</v>
      </c>
      <c r="G508" s="270"/>
      <c r="H508" s="273">
        <v>46.599999999999994</v>
      </c>
      <c r="I508" s="274"/>
      <c r="J508" s="270"/>
      <c r="K508" s="270"/>
      <c r="L508" s="275"/>
      <c r="M508" s="276"/>
      <c r="N508" s="277"/>
      <c r="O508" s="277"/>
      <c r="P508" s="277"/>
      <c r="Q508" s="277"/>
      <c r="R508" s="277"/>
      <c r="S508" s="277"/>
      <c r="T508" s="278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79" t="s">
        <v>183</v>
      </c>
      <c r="AU508" s="279" t="s">
        <v>84</v>
      </c>
      <c r="AV508" s="15" t="s">
        <v>146</v>
      </c>
      <c r="AW508" s="15" t="s">
        <v>32</v>
      </c>
      <c r="AX508" s="15" t="s">
        <v>82</v>
      </c>
      <c r="AY508" s="279" t="s">
        <v>139</v>
      </c>
    </row>
    <row r="509" s="2" customFormat="1" ht="37.8" customHeight="1">
      <c r="A509" s="39"/>
      <c r="B509" s="40"/>
      <c r="C509" s="280" t="s">
        <v>436</v>
      </c>
      <c r="D509" s="280" t="s">
        <v>408</v>
      </c>
      <c r="E509" s="281" t="s">
        <v>1449</v>
      </c>
      <c r="F509" s="282" t="s">
        <v>1450</v>
      </c>
      <c r="G509" s="283" t="s">
        <v>263</v>
      </c>
      <c r="H509" s="284">
        <v>54.064999999999998</v>
      </c>
      <c r="I509" s="285"/>
      <c r="J509" s="286">
        <f>ROUND(I509*H509,1)</f>
        <v>0</v>
      </c>
      <c r="K509" s="287"/>
      <c r="L509" s="288"/>
      <c r="M509" s="289" t="s">
        <v>1</v>
      </c>
      <c r="N509" s="290" t="s">
        <v>39</v>
      </c>
      <c r="O509" s="92"/>
      <c r="P509" s="238">
        <f>O509*H509</f>
        <v>0</v>
      </c>
      <c r="Q509" s="238">
        <v>0.025000000000000001</v>
      </c>
      <c r="R509" s="238">
        <f>Q509*H509</f>
        <v>1.3516250000000001</v>
      </c>
      <c r="S509" s="238">
        <v>0</v>
      </c>
      <c r="T509" s="239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0" t="s">
        <v>276</v>
      </c>
      <c r="AT509" s="240" t="s">
        <v>408</v>
      </c>
      <c r="AU509" s="240" t="s">
        <v>84</v>
      </c>
      <c r="AY509" s="18" t="s">
        <v>139</v>
      </c>
      <c r="BE509" s="241">
        <f>IF(N509="základní",J509,0)</f>
        <v>0</v>
      </c>
      <c r="BF509" s="241">
        <f>IF(N509="snížená",J509,0)</f>
        <v>0</v>
      </c>
      <c r="BG509" s="241">
        <f>IF(N509="zákl. přenesená",J509,0)</f>
        <v>0</v>
      </c>
      <c r="BH509" s="241">
        <f>IF(N509="sníž. přenesená",J509,0)</f>
        <v>0</v>
      </c>
      <c r="BI509" s="241">
        <f>IF(N509="nulová",J509,0)</f>
        <v>0</v>
      </c>
      <c r="BJ509" s="18" t="s">
        <v>82</v>
      </c>
      <c r="BK509" s="241">
        <f>ROUND(I509*H509,1)</f>
        <v>0</v>
      </c>
      <c r="BL509" s="18" t="s">
        <v>217</v>
      </c>
      <c r="BM509" s="240" t="s">
        <v>1451</v>
      </c>
    </row>
    <row r="510" s="13" customFormat="1">
      <c r="A510" s="13"/>
      <c r="B510" s="247"/>
      <c r="C510" s="248"/>
      <c r="D510" s="249" t="s">
        <v>183</v>
      </c>
      <c r="E510" s="250" t="s">
        <v>1</v>
      </c>
      <c r="F510" s="251" t="s">
        <v>1048</v>
      </c>
      <c r="G510" s="248"/>
      <c r="H510" s="250" t="s">
        <v>1</v>
      </c>
      <c r="I510" s="252"/>
      <c r="J510" s="248"/>
      <c r="K510" s="248"/>
      <c r="L510" s="253"/>
      <c r="M510" s="254"/>
      <c r="N510" s="255"/>
      <c r="O510" s="255"/>
      <c r="P510" s="255"/>
      <c r="Q510" s="255"/>
      <c r="R510" s="255"/>
      <c r="S510" s="255"/>
      <c r="T510" s="25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7" t="s">
        <v>183</v>
      </c>
      <c r="AU510" s="257" t="s">
        <v>84</v>
      </c>
      <c r="AV510" s="13" t="s">
        <v>82</v>
      </c>
      <c r="AW510" s="13" t="s">
        <v>32</v>
      </c>
      <c r="AX510" s="13" t="s">
        <v>74</v>
      </c>
      <c r="AY510" s="257" t="s">
        <v>139</v>
      </c>
    </row>
    <row r="511" s="14" customFormat="1">
      <c r="A511" s="14"/>
      <c r="B511" s="258"/>
      <c r="C511" s="259"/>
      <c r="D511" s="249" t="s">
        <v>183</v>
      </c>
      <c r="E511" s="260" t="s">
        <v>1</v>
      </c>
      <c r="F511" s="261" t="s">
        <v>1447</v>
      </c>
      <c r="G511" s="259"/>
      <c r="H511" s="262">
        <v>35.299999999999997</v>
      </c>
      <c r="I511" s="263"/>
      <c r="J511" s="259"/>
      <c r="K511" s="259"/>
      <c r="L511" s="264"/>
      <c r="M511" s="265"/>
      <c r="N511" s="266"/>
      <c r="O511" s="266"/>
      <c r="P511" s="266"/>
      <c r="Q511" s="266"/>
      <c r="R511" s="266"/>
      <c r="S511" s="266"/>
      <c r="T511" s="26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8" t="s">
        <v>183</v>
      </c>
      <c r="AU511" s="268" t="s">
        <v>84</v>
      </c>
      <c r="AV511" s="14" t="s">
        <v>84</v>
      </c>
      <c r="AW511" s="14" t="s">
        <v>32</v>
      </c>
      <c r="AX511" s="14" t="s">
        <v>74</v>
      </c>
      <c r="AY511" s="268" t="s">
        <v>139</v>
      </c>
    </row>
    <row r="512" s="13" customFormat="1">
      <c r="A512" s="13"/>
      <c r="B512" s="247"/>
      <c r="C512" s="248"/>
      <c r="D512" s="249" t="s">
        <v>183</v>
      </c>
      <c r="E512" s="250" t="s">
        <v>1</v>
      </c>
      <c r="F512" s="251" t="s">
        <v>1058</v>
      </c>
      <c r="G512" s="248"/>
      <c r="H512" s="250" t="s">
        <v>1</v>
      </c>
      <c r="I512" s="252"/>
      <c r="J512" s="248"/>
      <c r="K512" s="248"/>
      <c r="L512" s="253"/>
      <c r="M512" s="254"/>
      <c r="N512" s="255"/>
      <c r="O512" s="255"/>
      <c r="P512" s="255"/>
      <c r="Q512" s="255"/>
      <c r="R512" s="255"/>
      <c r="S512" s="255"/>
      <c r="T512" s="25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7" t="s">
        <v>183</v>
      </c>
      <c r="AU512" s="257" t="s">
        <v>84</v>
      </c>
      <c r="AV512" s="13" t="s">
        <v>82</v>
      </c>
      <c r="AW512" s="13" t="s">
        <v>32</v>
      </c>
      <c r="AX512" s="13" t="s">
        <v>74</v>
      </c>
      <c r="AY512" s="257" t="s">
        <v>139</v>
      </c>
    </row>
    <row r="513" s="14" customFormat="1">
      <c r="A513" s="14"/>
      <c r="B513" s="258"/>
      <c r="C513" s="259"/>
      <c r="D513" s="249" t="s">
        <v>183</v>
      </c>
      <c r="E513" s="260" t="s">
        <v>1</v>
      </c>
      <c r="F513" s="261" t="s">
        <v>1448</v>
      </c>
      <c r="G513" s="259"/>
      <c r="H513" s="262">
        <v>11.300000000000001</v>
      </c>
      <c r="I513" s="263"/>
      <c r="J513" s="259"/>
      <c r="K513" s="259"/>
      <c r="L513" s="264"/>
      <c r="M513" s="265"/>
      <c r="N513" s="266"/>
      <c r="O513" s="266"/>
      <c r="P513" s="266"/>
      <c r="Q513" s="266"/>
      <c r="R513" s="266"/>
      <c r="S513" s="266"/>
      <c r="T513" s="26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8" t="s">
        <v>183</v>
      </c>
      <c r="AU513" s="268" t="s">
        <v>84</v>
      </c>
      <c r="AV513" s="14" t="s">
        <v>84</v>
      </c>
      <c r="AW513" s="14" t="s">
        <v>32</v>
      </c>
      <c r="AX513" s="14" t="s">
        <v>74</v>
      </c>
      <c r="AY513" s="268" t="s">
        <v>139</v>
      </c>
    </row>
    <row r="514" s="13" customFormat="1">
      <c r="A514" s="13"/>
      <c r="B514" s="247"/>
      <c r="C514" s="248"/>
      <c r="D514" s="249" t="s">
        <v>183</v>
      </c>
      <c r="E514" s="250" t="s">
        <v>1</v>
      </c>
      <c r="F514" s="251" t="s">
        <v>1452</v>
      </c>
      <c r="G514" s="248"/>
      <c r="H514" s="250" t="s">
        <v>1</v>
      </c>
      <c r="I514" s="252"/>
      <c r="J514" s="248"/>
      <c r="K514" s="248"/>
      <c r="L514" s="253"/>
      <c r="M514" s="254"/>
      <c r="N514" s="255"/>
      <c r="O514" s="255"/>
      <c r="P514" s="255"/>
      <c r="Q514" s="255"/>
      <c r="R514" s="255"/>
      <c r="S514" s="255"/>
      <c r="T514" s="25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7" t="s">
        <v>183</v>
      </c>
      <c r="AU514" s="257" t="s">
        <v>84</v>
      </c>
      <c r="AV514" s="13" t="s">
        <v>82</v>
      </c>
      <c r="AW514" s="13" t="s">
        <v>32</v>
      </c>
      <c r="AX514" s="13" t="s">
        <v>74</v>
      </c>
      <c r="AY514" s="257" t="s">
        <v>139</v>
      </c>
    </row>
    <row r="515" s="14" customFormat="1">
      <c r="A515" s="14"/>
      <c r="B515" s="258"/>
      <c r="C515" s="259"/>
      <c r="D515" s="249" t="s">
        <v>183</v>
      </c>
      <c r="E515" s="260" t="s">
        <v>1</v>
      </c>
      <c r="F515" s="261" t="s">
        <v>1453</v>
      </c>
      <c r="G515" s="259"/>
      <c r="H515" s="262">
        <v>1.55</v>
      </c>
      <c r="I515" s="263"/>
      <c r="J515" s="259"/>
      <c r="K515" s="259"/>
      <c r="L515" s="264"/>
      <c r="M515" s="265"/>
      <c r="N515" s="266"/>
      <c r="O515" s="266"/>
      <c r="P515" s="266"/>
      <c r="Q515" s="266"/>
      <c r="R515" s="266"/>
      <c r="S515" s="266"/>
      <c r="T515" s="26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8" t="s">
        <v>183</v>
      </c>
      <c r="AU515" s="268" t="s">
        <v>84</v>
      </c>
      <c r="AV515" s="14" t="s">
        <v>84</v>
      </c>
      <c r="AW515" s="14" t="s">
        <v>32</v>
      </c>
      <c r="AX515" s="14" t="s">
        <v>74</v>
      </c>
      <c r="AY515" s="268" t="s">
        <v>139</v>
      </c>
    </row>
    <row r="516" s="14" customFormat="1">
      <c r="A516" s="14"/>
      <c r="B516" s="258"/>
      <c r="C516" s="259"/>
      <c r="D516" s="249" t="s">
        <v>183</v>
      </c>
      <c r="E516" s="260" t="s">
        <v>1</v>
      </c>
      <c r="F516" s="261" t="s">
        <v>1454</v>
      </c>
      <c r="G516" s="259"/>
      <c r="H516" s="262">
        <v>1</v>
      </c>
      <c r="I516" s="263"/>
      <c r="J516" s="259"/>
      <c r="K516" s="259"/>
      <c r="L516" s="264"/>
      <c r="M516" s="265"/>
      <c r="N516" s="266"/>
      <c r="O516" s="266"/>
      <c r="P516" s="266"/>
      <c r="Q516" s="266"/>
      <c r="R516" s="266"/>
      <c r="S516" s="266"/>
      <c r="T516" s="26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8" t="s">
        <v>183</v>
      </c>
      <c r="AU516" s="268" t="s">
        <v>84</v>
      </c>
      <c r="AV516" s="14" t="s">
        <v>84</v>
      </c>
      <c r="AW516" s="14" t="s">
        <v>32</v>
      </c>
      <c r="AX516" s="14" t="s">
        <v>74</v>
      </c>
      <c r="AY516" s="268" t="s">
        <v>139</v>
      </c>
    </row>
    <row r="517" s="15" customFormat="1">
      <c r="A517" s="15"/>
      <c r="B517" s="269"/>
      <c r="C517" s="270"/>
      <c r="D517" s="249" t="s">
        <v>183</v>
      </c>
      <c r="E517" s="271" t="s">
        <v>1</v>
      </c>
      <c r="F517" s="272" t="s">
        <v>189</v>
      </c>
      <c r="G517" s="270"/>
      <c r="H517" s="273">
        <v>49.149999999999991</v>
      </c>
      <c r="I517" s="274"/>
      <c r="J517" s="270"/>
      <c r="K517" s="270"/>
      <c r="L517" s="275"/>
      <c r="M517" s="276"/>
      <c r="N517" s="277"/>
      <c r="O517" s="277"/>
      <c r="P517" s="277"/>
      <c r="Q517" s="277"/>
      <c r="R517" s="277"/>
      <c r="S517" s="277"/>
      <c r="T517" s="278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79" t="s">
        <v>183</v>
      </c>
      <c r="AU517" s="279" t="s">
        <v>84</v>
      </c>
      <c r="AV517" s="15" t="s">
        <v>146</v>
      </c>
      <c r="AW517" s="15" t="s">
        <v>32</v>
      </c>
      <c r="AX517" s="15" t="s">
        <v>82</v>
      </c>
      <c r="AY517" s="279" t="s">
        <v>139</v>
      </c>
    </row>
    <row r="518" s="14" customFormat="1">
      <c r="A518" s="14"/>
      <c r="B518" s="258"/>
      <c r="C518" s="259"/>
      <c r="D518" s="249" t="s">
        <v>183</v>
      </c>
      <c r="E518" s="259"/>
      <c r="F518" s="261" t="s">
        <v>1455</v>
      </c>
      <c r="G518" s="259"/>
      <c r="H518" s="262">
        <v>54.064999999999998</v>
      </c>
      <c r="I518" s="263"/>
      <c r="J518" s="259"/>
      <c r="K518" s="259"/>
      <c r="L518" s="264"/>
      <c r="M518" s="265"/>
      <c r="N518" s="266"/>
      <c r="O518" s="266"/>
      <c r="P518" s="266"/>
      <c r="Q518" s="266"/>
      <c r="R518" s="266"/>
      <c r="S518" s="266"/>
      <c r="T518" s="26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8" t="s">
        <v>183</v>
      </c>
      <c r="AU518" s="268" t="s">
        <v>84</v>
      </c>
      <c r="AV518" s="14" t="s">
        <v>84</v>
      </c>
      <c r="AW518" s="14" t="s">
        <v>4</v>
      </c>
      <c r="AX518" s="14" t="s">
        <v>82</v>
      </c>
      <c r="AY518" s="268" t="s">
        <v>139</v>
      </c>
    </row>
    <row r="519" s="2" customFormat="1" ht="24.15" customHeight="1">
      <c r="A519" s="39"/>
      <c r="B519" s="40"/>
      <c r="C519" s="228" t="s">
        <v>686</v>
      </c>
      <c r="D519" s="228" t="s">
        <v>142</v>
      </c>
      <c r="E519" s="229" t="s">
        <v>1456</v>
      </c>
      <c r="F519" s="230" t="s">
        <v>1457</v>
      </c>
      <c r="G519" s="231" t="s">
        <v>263</v>
      </c>
      <c r="H519" s="232">
        <v>7.4000000000000004</v>
      </c>
      <c r="I519" s="233"/>
      <c r="J519" s="234">
        <f>ROUND(I519*H519,1)</f>
        <v>0</v>
      </c>
      <c r="K519" s="235"/>
      <c r="L519" s="45"/>
      <c r="M519" s="236" t="s">
        <v>1</v>
      </c>
      <c r="N519" s="237" t="s">
        <v>39</v>
      </c>
      <c r="O519" s="92"/>
      <c r="P519" s="238">
        <f>O519*H519</f>
        <v>0</v>
      </c>
      <c r="Q519" s="238">
        <v>0</v>
      </c>
      <c r="R519" s="238">
        <f>Q519*H519</f>
        <v>0</v>
      </c>
      <c r="S519" s="238">
        <v>0</v>
      </c>
      <c r="T519" s="23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0" t="s">
        <v>217</v>
      </c>
      <c r="AT519" s="240" t="s">
        <v>142</v>
      </c>
      <c r="AU519" s="240" t="s">
        <v>84</v>
      </c>
      <c r="AY519" s="18" t="s">
        <v>139</v>
      </c>
      <c r="BE519" s="241">
        <f>IF(N519="základní",J519,0)</f>
        <v>0</v>
      </c>
      <c r="BF519" s="241">
        <f>IF(N519="snížená",J519,0)</f>
        <v>0</v>
      </c>
      <c r="BG519" s="241">
        <f>IF(N519="zákl. přenesená",J519,0)</f>
        <v>0</v>
      </c>
      <c r="BH519" s="241">
        <f>IF(N519="sníž. přenesená",J519,0)</f>
        <v>0</v>
      </c>
      <c r="BI519" s="241">
        <f>IF(N519="nulová",J519,0)</f>
        <v>0</v>
      </c>
      <c r="BJ519" s="18" t="s">
        <v>82</v>
      </c>
      <c r="BK519" s="241">
        <f>ROUND(I519*H519,1)</f>
        <v>0</v>
      </c>
      <c r="BL519" s="18" t="s">
        <v>217</v>
      </c>
      <c r="BM519" s="240" t="s">
        <v>1458</v>
      </c>
    </row>
    <row r="520" s="14" customFormat="1">
      <c r="A520" s="14"/>
      <c r="B520" s="258"/>
      <c r="C520" s="259"/>
      <c r="D520" s="249" t="s">
        <v>183</v>
      </c>
      <c r="E520" s="260" t="s">
        <v>1</v>
      </c>
      <c r="F520" s="261" t="s">
        <v>1459</v>
      </c>
      <c r="G520" s="259"/>
      <c r="H520" s="262">
        <v>7.4000000000000004</v>
      </c>
      <c r="I520" s="263"/>
      <c r="J520" s="259"/>
      <c r="K520" s="259"/>
      <c r="L520" s="264"/>
      <c r="M520" s="265"/>
      <c r="N520" s="266"/>
      <c r="O520" s="266"/>
      <c r="P520" s="266"/>
      <c r="Q520" s="266"/>
      <c r="R520" s="266"/>
      <c r="S520" s="266"/>
      <c r="T520" s="26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8" t="s">
        <v>183</v>
      </c>
      <c r="AU520" s="268" t="s">
        <v>84</v>
      </c>
      <c r="AV520" s="14" t="s">
        <v>84</v>
      </c>
      <c r="AW520" s="14" t="s">
        <v>32</v>
      </c>
      <c r="AX520" s="14" t="s">
        <v>74</v>
      </c>
      <c r="AY520" s="268" t="s">
        <v>139</v>
      </c>
    </row>
    <row r="521" s="15" customFormat="1">
      <c r="A521" s="15"/>
      <c r="B521" s="269"/>
      <c r="C521" s="270"/>
      <c r="D521" s="249" t="s">
        <v>183</v>
      </c>
      <c r="E521" s="271" t="s">
        <v>1</v>
      </c>
      <c r="F521" s="272" t="s">
        <v>189</v>
      </c>
      <c r="G521" s="270"/>
      <c r="H521" s="273">
        <v>7.4000000000000004</v>
      </c>
      <c r="I521" s="274"/>
      <c r="J521" s="270"/>
      <c r="K521" s="270"/>
      <c r="L521" s="275"/>
      <c r="M521" s="276"/>
      <c r="N521" s="277"/>
      <c r="O521" s="277"/>
      <c r="P521" s="277"/>
      <c r="Q521" s="277"/>
      <c r="R521" s="277"/>
      <c r="S521" s="277"/>
      <c r="T521" s="278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9" t="s">
        <v>183</v>
      </c>
      <c r="AU521" s="279" t="s">
        <v>84</v>
      </c>
      <c r="AV521" s="15" t="s">
        <v>146</v>
      </c>
      <c r="AW521" s="15" t="s">
        <v>32</v>
      </c>
      <c r="AX521" s="15" t="s">
        <v>82</v>
      </c>
      <c r="AY521" s="279" t="s">
        <v>139</v>
      </c>
    </row>
    <row r="522" s="2" customFormat="1" ht="24.15" customHeight="1">
      <c r="A522" s="39"/>
      <c r="B522" s="40"/>
      <c r="C522" s="228" t="s">
        <v>440</v>
      </c>
      <c r="D522" s="228" t="s">
        <v>142</v>
      </c>
      <c r="E522" s="229" t="s">
        <v>1460</v>
      </c>
      <c r="F522" s="230" t="s">
        <v>1461</v>
      </c>
      <c r="G522" s="231" t="s">
        <v>263</v>
      </c>
      <c r="H522" s="232">
        <v>46.600000000000001</v>
      </c>
      <c r="I522" s="233"/>
      <c r="J522" s="234">
        <f>ROUND(I522*H522,1)</f>
        <v>0</v>
      </c>
      <c r="K522" s="235"/>
      <c r="L522" s="45"/>
      <c r="M522" s="236" t="s">
        <v>1</v>
      </c>
      <c r="N522" s="237" t="s">
        <v>39</v>
      </c>
      <c r="O522" s="92"/>
      <c r="P522" s="238">
        <f>O522*H522</f>
        <v>0</v>
      </c>
      <c r="Q522" s="238">
        <v>0.00062</v>
      </c>
      <c r="R522" s="238">
        <f>Q522*H522</f>
        <v>0.028892000000000001</v>
      </c>
      <c r="S522" s="238">
        <v>0</v>
      </c>
      <c r="T522" s="23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0" t="s">
        <v>217</v>
      </c>
      <c r="AT522" s="240" t="s">
        <v>142</v>
      </c>
      <c r="AU522" s="240" t="s">
        <v>84</v>
      </c>
      <c r="AY522" s="18" t="s">
        <v>139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8" t="s">
        <v>82</v>
      </c>
      <c r="BK522" s="241">
        <f>ROUND(I522*H522,1)</f>
        <v>0</v>
      </c>
      <c r="BL522" s="18" t="s">
        <v>217</v>
      </c>
      <c r="BM522" s="240" t="s">
        <v>1462</v>
      </c>
    </row>
    <row r="523" s="13" customFormat="1">
      <c r="A523" s="13"/>
      <c r="B523" s="247"/>
      <c r="C523" s="248"/>
      <c r="D523" s="249" t="s">
        <v>183</v>
      </c>
      <c r="E523" s="250" t="s">
        <v>1</v>
      </c>
      <c r="F523" s="251" t="s">
        <v>1048</v>
      </c>
      <c r="G523" s="248"/>
      <c r="H523" s="250" t="s">
        <v>1</v>
      </c>
      <c r="I523" s="252"/>
      <c r="J523" s="248"/>
      <c r="K523" s="248"/>
      <c r="L523" s="253"/>
      <c r="M523" s="254"/>
      <c r="N523" s="255"/>
      <c r="O523" s="255"/>
      <c r="P523" s="255"/>
      <c r="Q523" s="255"/>
      <c r="R523" s="255"/>
      <c r="S523" s="255"/>
      <c r="T523" s="25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7" t="s">
        <v>183</v>
      </c>
      <c r="AU523" s="257" t="s">
        <v>84</v>
      </c>
      <c r="AV523" s="13" t="s">
        <v>82</v>
      </c>
      <c r="AW523" s="13" t="s">
        <v>32</v>
      </c>
      <c r="AX523" s="13" t="s">
        <v>74</v>
      </c>
      <c r="AY523" s="257" t="s">
        <v>139</v>
      </c>
    </row>
    <row r="524" s="14" customFormat="1">
      <c r="A524" s="14"/>
      <c r="B524" s="258"/>
      <c r="C524" s="259"/>
      <c r="D524" s="249" t="s">
        <v>183</v>
      </c>
      <c r="E524" s="260" t="s">
        <v>1</v>
      </c>
      <c r="F524" s="261" t="s">
        <v>1447</v>
      </c>
      <c r="G524" s="259"/>
      <c r="H524" s="262">
        <v>35.299999999999997</v>
      </c>
      <c r="I524" s="263"/>
      <c r="J524" s="259"/>
      <c r="K524" s="259"/>
      <c r="L524" s="264"/>
      <c r="M524" s="265"/>
      <c r="N524" s="266"/>
      <c r="O524" s="266"/>
      <c r="P524" s="266"/>
      <c r="Q524" s="266"/>
      <c r="R524" s="266"/>
      <c r="S524" s="266"/>
      <c r="T524" s="26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8" t="s">
        <v>183</v>
      </c>
      <c r="AU524" s="268" t="s">
        <v>84</v>
      </c>
      <c r="AV524" s="14" t="s">
        <v>84</v>
      </c>
      <c r="AW524" s="14" t="s">
        <v>32</v>
      </c>
      <c r="AX524" s="14" t="s">
        <v>74</v>
      </c>
      <c r="AY524" s="268" t="s">
        <v>139</v>
      </c>
    </row>
    <row r="525" s="13" customFormat="1">
      <c r="A525" s="13"/>
      <c r="B525" s="247"/>
      <c r="C525" s="248"/>
      <c r="D525" s="249" t="s">
        <v>183</v>
      </c>
      <c r="E525" s="250" t="s">
        <v>1</v>
      </c>
      <c r="F525" s="251" t="s">
        <v>1058</v>
      </c>
      <c r="G525" s="248"/>
      <c r="H525" s="250" t="s">
        <v>1</v>
      </c>
      <c r="I525" s="252"/>
      <c r="J525" s="248"/>
      <c r="K525" s="248"/>
      <c r="L525" s="253"/>
      <c r="M525" s="254"/>
      <c r="N525" s="255"/>
      <c r="O525" s="255"/>
      <c r="P525" s="255"/>
      <c r="Q525" s="255"/>
      <c r="R525" s="255"/>
      <c r="S525" s="255"/>
      <c r="T525" s="25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7" t="s">
        <v>183</v>
      </c>
      <c r="AU525" s="257" t="s">
        <v>84</v>
      </c>
      <c r="AV525" s="13" t="s">
        <v>82</v>
      </c>
      <c r="AW525" s="13" t="s">
        <v>32</v>
      </c>
      <c r="AX525" s="13" t="s">
        <v>74</v>
      </c>
      <c r="AY525" s="257" t="s">
        <v>139</v>
      </c>
    </row>
    <row r="526" s="14" customFormat="1">
      <c r="A526" s="14"/>
      <c r="B526" s="258"/>
      <c r="C526" s="259"/>
      <c r="D526" s="249" t="s">
        <v>183</v>
      </c>
      <c r="E526" s="260" t="s">
        <v>1</v>
      </c>
      <c r="F526" s="261" t="s">
        <v>1448</v>
      </c>
      <c r="G526" s="259"/>
      <c r="H526" s="262">
        <v>11.300000000000001</v>
      </c>
      <c r="I526" s="263"/>
      <c r="J526" s="259"/>
      <c r="K526" s="259"/>
      <c r="L526" s="264"/>
      <c r="M526" s="265"/>
      <c r="N526" s="266"/>
      <c r="O526" s="266"/>
      <c r="P526" s="266"/>
      <c r="Q526" s="266"/>
      <c r="R526" s="266"/>
      <c r="S526" s="266"/>
      <c r="T526" s="26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8" t="s">
        <v>183</v>
      </c>
      <c r="AU526" s="268" t="s">
        <v>84</v>
      </c>
      <c r="AV526" s="14" t="s">
        <v>84</v>
      </c>
      <c r="AW526" s="14" t="s">
        <v>32</v>
      </c>
      <c r="AX526" s="14" t="s">
        <v>74</v>
      </c>
      <c r="AY526" s="268" t="s">
        <v>139</v>
      </c>
    </row>
    <row r="527" s="15" customFormat="1">
      <c r="A527" s="15"/>
      <c r="B527" s="269"/>
      <c r="C527" s="270"/>
      <c r="D527" s="249" t="s">
        <v>183</v>
      </c>
      <c r="E527" s="271" t="s">
        <v>1</v>
      </c>
      <c r="F527" s="272" t="s">
        <v>189</v>
      </c>
      <c r="G527" s="270"/>
      <c r="H527" s="273">
        <v>46.599999999999994</v>
      </c>
      <c r="I527" s="274"/>
      <c r="J527" s="270"/>
      <c r="K527" s="270"/>
      <c r="L527" s="275"/>
      <c r="M527" s="276"/>
      <c r="N527" s="277"/>
      <c r="O527" s="277"/>
      <c r="P527" s="277"/>
      <c r="Q527" s="277"/>
      <c r="R527" s="277"/>
      <c r="S527" s="277"/>
      <c r="T527" s="278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9" t="s">
        <v>183</v>
      </c>
      <c r="AU527" s="279" t="s">
        <v>84</v>
      </c>
      <c r="AV527" s="15" t="s">
        <v>146</v>
      </c>
      <c r="AW527" s="15" t="s">
        <v>32</v>
      </c>
      <c r="AX527" s="15" t="s">
        <v>82</v>
      </c>
      <c r="AY527" s="279" t="s">
        <v>139</v>
      </c>
    </row>
    <row r="528" s="2" customFormat="1" ht="24.15" customHeight="1">
      <c r="A528" s="39"/>
      <c r="B528" s="40"/>
      <c r="C528" s="228" t="s">
        <v>695</v>
      </c>
      <c r="D528" s="228" t="s">
        <v>142</v>
      </c>
      <c r="E528" s="229" t="s">
        <v>1463</v>
      </c>
      <c r="F528" s="230" t="s">
        <v>1464</v>
      </c>
      <c r="G528" s="231" t="s">
        <v>263</v>
      </c>
      <c r="H528" s="232">
        <v>18.5</v>
      </c>
      <c r="I528" s="233"/>
      <c r="J528" s="234">
        <f>ROUND(I528*H528,1)</f>
        <v>0</v>
      </c>
      <c r="K528" s="235"/>
      <c r="L528" s="45"/>
      <c r="M528" s="236" t="s">
        <v>1</v>
      </c>
      <c r="N528" s="237" t="s">
        <v>39</v>
      </c>
      <c r="O528" s="92"/>
      <c r="P528" s="238">
        <f>O528*H528</f>
        <v>0</v>
      </c>
      <c r="Q528" s="238">
        <v>0.0015</v>
      </c>
      <c r="R528" s="238">
        <f>Q528*H528</f>
        <v>0.02775</v>
      </c>
      <c r="S528" s="238">
        <v>0</v>
      </c>
      <c r="T528" s="239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40" t="s">
        <v>217</v>
      </c>
      <c r="AT528" s="240" t="s">
        <v>142</v>
      </c>
      <c r="AU528" s="240" t="s">
        <v>84</v>
      </c>
      <c r="AY528" s="18" t="s">
        <v>139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82</v>
      </c>
      <c r="BK528" s="241">
        <f>ROUND(I528*H528,1)</f>
        <v>0</v>
      </c>
      <c r="BL528" s="18" t="s">
        <v>217</v>
      </c>
      <c r="BM528" s="240" t="s">
        <v>1465</v>
      </c>
    </row>
    <row r="529" s="14" customFormat="1">
      <c r="A529" s="14"/>
      <c r="B529" s="258"/>
      <c r="C529" s="259"/>
      <c r="D529" s="249" t="s">
        <v>183</v>
      </c>
      <c r="E529" s="260" t="s">
        <v>1</v>
      </c>
      <c r="F529" s="261" t="s">
        <v>1466</v>
      </c>
      <c r="G529" s="259"/>
      <c r="H529" s="262">
        <v>7.2000000000000002</v>
      </c>
      <c r="I529" s="263"/>
      <c r="J529" s="259"/>
      <c r="K529" s="259"/>
      <c r="L529" s="264"/>
      <c r="M529" s="265"/>
      <c r="N529" s="266"/>
      <c r="O529" s="266"/>
      <c r="P529" s="266"/>
      <c r="Q529" s="266"/>
      <c r="R529" s="266"/>
      <c r="S529" s="266"/>
      <c r="T529" s="26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8" t="s">
        <v>183</v>
      </c>
      <c r="AU529" s="268" t="s">
        <v>84</v>
      </c>
      <c r="AV529" s="14" t="s">
        <v>84</v>
      </c>
      <c r="AW529" s="14" t="s">
        <v>32</v>
      </c>
      <c r="AX529" s="14" t="s">
        <v>74</v>
      </c>
      <c r="AY529" s="268" t="s">
        <v>139</v>
      </c>
    </row>
    <row r="530" s="14" customFormat="1">
      <c r="A530" s="14"/>
      <c r="B530" s="258"/>
      <c r="C530" s="259"/>
      <c r="D530" s="249" t="s">
        <v>183</v>
      </c>
      <c r="E530" s="260" t="s">
        <v>1</v>
      </c>
      <c r="F530" s="261" t="s">
        <v>1467</v>
      </c>
      <c r="G530" s="259"/>
      <c r="H530" s="262">
        <v>11.300000000000001</v>
      </c>
      <c r="I530" s="263"/>
      <c r="J530" s="259"/>
      <c r="K530" s="259"/>
      <c r="L530" s="264"/>
      <c r="M530" s="265"/>
      <c r="N530" s="266"/>
      <c r="O530" s="266"/>
      <c r="P530" s="266"/>
      <c r="Q530" s="266"/>
      <c r="R530" s="266"/>
      <c r="S530" s="266"/>
      <c r="T530" s="26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8" t="s">
        <v>183</v>
      </c>
      <c r="AU530" s="268" t="s">
        <v>84</v>
      </c>
      <c r="AV530" s="14" t="s">
        <v>84</v>
      </c>
      <c r="AW530" s="14" t="s">
        <v>32</v>
      </c>
      <c r="AX530" s="14" t="s">
        <v>74</v>
      </c>
      <c r="AY530" s="268" t="s">
        <v>139</v>
      </c>
    </row>
    <row r="531" s="15" customFormat="1">
      <c r="A531" s="15"/>
      <c r="B531" s="269"/>
      <c r="C531" s="270"/>
      <c r="D531" s="249" t="s">
        <v>183</v>
      </c>
      <c r="E531" s="271" t="s">
        <v>1</v>
      </c>
      <c r="F531" s="272" t="s">
        <v>189</v>
      </c>
      <c r="G531" s="270"/>
      <c r="H531" s="273">
        <v>18.5</v>
      </c>
      <c r="I531" s="274"/>
      <c r="J531" s="270"/>
      <c r="K531" s="270"/>
      <c r="L531" s="275"/>
      <c r="M531" s="276"/>
      <c r="N531" s="277"/>
      <c r="O531" s="277"/>
      <c r="P531" s="277"/>
      <c r="Q531" s="277"/>
      <c r="R531" s="277"/>
      <c r="S531" s="277"/>
      <c r="T531" s="278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79" t="s">
        <v>183</v>
      </c>
      <c r="AU531" s="279" t="s">
        <v>84</v>
      </c>
      <c r="AV531" s="15" t="s">
        <v>146</v>
      </c>
      <c r="AW531" s="15" t="s">
        <v>32</v>
      </c>
      <c r="AX531" s="15" t="s">
        <v>82</v>
      </c>
      <c r="AY531" s="279" t="s">
        <v>139</v>
      </c>
    </row>
    <row r="532" s="2" customFormat="1" ht="14.4" customHeight="1">
      <c r="A532" s="39"/>
      <c r="B532" s="40"/>
      <c r="C532" s="228" t="s">
        <v>445</v>
      </c>
      <c r="D532" s="228" t="s">
        <v>142</v>
      </c>
      <c r="E532" s="229" t="s">
        <v>1468</v>
      </c>
      <c r="F532" s="230" t="s">
        <v>1469</v>
      </c>
      <c r="G532" s="231" t="s">
        <v>357</v>
      </c>
      <c r="H532" s="232">
        <v>51</v>
      </c>
      <c r="I532" s="233"/>
      <c r="J532" s="234">
        <f>ROUND(I532*H532,1)</f>
        <v>0</v>
      </c>
      <c r="K532" s="235"/>
      <c r="L532" s="45"/>
      <c r="M532" s="236" t="s">
        <v>1</v>
      </c>
      <c r="N532" s="237" t="s">
        <v>39</v>
      </c>
      <c r="O532" s="92"/>
      <c r="P532" s="238">
        <f>O532*H532</f>
        <v>0</v>
      </c>
      <c r="Q532" s="238">
        <v>0</v>
      </c>
      <c r="R532" s="238">
        <f>Q532*H532</f>
        <v>0</v>
      </c>
      <c r="S532" s="238">
        <v>0</v>
      </c>
      <c r="T532" s="23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40" t="s">
        <v>217</v>
      </c>
      <c r="AT532" s="240" t="s">
        <v>142</v>
      </c>
      <c r="AU532" s="240" t="s">
        <v>84</v>
      </c>
      <c r="AY532" s="18" t="s">
        <v>139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8" t="s">
        <v>82</v>
      </c>
      <c r="BK532" s="241">
        <f>ROUND(I532*H532,1)</f>
        <v>0</v>
      </c>
      <c r="BL532" s="18" t="s">
        <v>217</v>
      </c>
      <c r="BM532" s="240" t="s">
        <v>1470</v>
      </c>
    </row>
    <row r="533" s="13" customFormat="1">
      <c r="A533" s="13"/>
      <c r="B533" s="247"/>
      <c r="C533" s="248"/>
      <c r="D533" s="249" t="s">
        <v>183</v>
      </c>
      <c r="E533" s="250" t="s">
        <v>1</v>
      </c>
      <c r="F533" s="251" t="s">
        <v>1048</v>
      </c>
      <c r="G533" s="248"/>
      <c r="H533" s="250" t="s">
        <v>1</v>
      </c>
      <c r="I533" s="252"/>
      <c r="J533" s="248"/>
      <c r="K533" s="248"/>
      <c r="L533" s="253"/>
      <c r="M533" s="254"/>
      <c r="N533" s="255"/>
      <c r="O533" s="255"/>
      <c r="P533" s="255"/>
      <c r="Q533" s="255"/>
      <c r="R533" s="255"/>
      <c r="S533" s="255"/>
      <c r="T533" s="25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7" t="s">
        <v>183</v>
      </c>
      <c r="AU533" s="257" t="s">
        <v>84</v>
      </c>
      <c r="AV533" s="13" t="s">
        <v>82</v>
      </c>
      <c r="AW533" s="13" t="s">
        <v>32</v>
      </c>
      <c r="AX533" s="13" t="s">
        <v>74</v>
      </c>
      <c r="AY533" s="257" t="s">
        <v>139</v>
      </c>
    </row>
    <row r="534" s="14" customFormat="1">
      <c r="A534" s="14"/>
      <c r="B534" s="258"/>
      <c r="C534" s="259"/>
      <c r="D534" s="249" t="s">
        <v>183</v>
      </c>
      <c r="E534" s="260" t="s">
        <v>1</v>
      </c>
      <c r="F534" s="261" t="s">
        <v>1471</v>
      </c>
      <c r="G534" s="259"/>
      <c r="H534" s="262">
        <v>31</v>
      </c>
      <c r="I534" s="263"/>
      <c r="J534" s="259"/>
      <c r="K534" s="259"/>
      <c r="L534" s="264"/>
      <c r="M534" s="265"/>
      <c r="N534" s="266"/>
      <c r="O534" s="266"/>
      <c r="P534" s="266"/>
      <c r="Q534" s="266"/>
      <c r="R534" s="266"/>
      <c r="S534" s="266"/>
      <c r="T534" s="26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8" t="s">
        <v>183</v>
      </c>
      <c r="AU534" s="268" t="s">
        <v>84</v>
      </c>
      <c r="AV534" s="14" t="s">
        <v>84</v>
      </c>
      <c r="AW534" s="14" t="s">
        <v>32</v>
      </c>
      <c r="AX534" s="14" t="s">
        <v>74</v>
      </c>
      <c r="AY534" s="268" t="s">
        <v>139</v>
      </c>
    </row>
    <row r="535" s="14" customFormat="1">
      <c r="A535" s="14"/>
      <c r="B535" s="258"/>
      <c r="C535" s="259"/>
      <c r="D535" s="249" t="s">
        <v>183</v>
      </c>
      <c r="E535" s="260" t="s">
        <v>1</v>
      </c>
      <c r="F535" s="261" t="s">
        <v>1472</v>
      </c>
      <c r="G535" s="259"/>
      <c r="H535" s="262">
        <v>20</v>
      </c>
      <c r="I535" s="263"/>
      <c r="J535" s="259"/>
      <c r="K535" s="259"/>
      <c r="L535" s="264"/>
      <c r="M535" s="265"/>
      <c r="N535" s="266"/>
      <c r="O535" s="266"/>
      <c r="P535" s="266"/>
      <c r="Q535" s="266"/>
      <c r="R535" s="266"/>
      <c r="S535" s="266"/>
      <c r="T535" s="267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8" t="s">
        <v>183</v>
      </c>
      <c r="AU535" s="268" t="s">
        <v>84</v>
      </c>
      <c r="AV535" s="14" t="s">
        <v>84</v>
      </c>
      <c r="AW535" s="14" t="s">
        <v>32</v>
      </c>
      <c r="AX535" s="14" t="s">
        <v>74</v>
      </c>
      <c r="AY535" s="268" t="s">
        <v>139</v>
      </c>
    </row>
    <row r="536" s="15" customFormat="1">
      <c r="A536" s="15"/>
      <c r="B536" s="269"/>
      <c r="C536" s="270"/>
      <c r="D536" s="249" t="s">
        <v>183</v>
      </c>
      <c r="E536" s="271" t="s">
        <v>1</v>
      </c>
      <c r="F536" s="272" t="s">
        <v>189</v>
      </c>
      <c r="G536" s="270"/>
      <c r="H536" s="273">
        <v>51</v>
      </c>
      <c r="I536" s="274"/>
      <c r="J536" s="270"/>
      <c r="K536" s="270"/>
      <c r="L536" s="275"/>
      <c r="M536" s="276"/>
      <c r="N536" s="277"/>
      <c r="O536" s="277"/>
      <c r="P536" s="277"/>
      <c r="Q536" s="277"/>
      <c r="R536" s="277"/>
      <c r="S536" s="277"/>
      <c r="T536" s="278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9" t="s">
        <v>183</v>
      </c>
      <c r="AU536" s="279" t="s">
        <v>84</v>
      </c>
      <c r="AV536" s="15" t="s">
        <v>146</v>
      </c>
      <c r="AW536" s="15" t="s">
        <v>32</v>
      </c>
      <c r="AX536" s="15" t="s">
        <v>82</v>
      </c>
      <c r="AY536" s="279" t="s">
        <v>139</v>
      </c>
    </row>
    <row r="537" s="2" customFormat="1" ht="24.15" customHeight="1">
      <c r="A537" s="39"/>
      <c r="B537" s="40"/>
      <c r="C537" s="228" t="s">
        <v>706</v>
      </c>
      <c r="D537" s="228" t="s">
        <v>142</v>
      </c>
      <c r="E537" s="229" t="s">
        <v>1473</v>
      </c>
      <c r="F537" s="230" t="s">
        <v>1474</v>
      </c>
      <c r="G537" s="231" t="s">
        <v>679</v>
      </c>
      <c r="H537" s="291"/>
      <c r="I537" s="233"/>
      <c r="J537" s="234">
        <f>ROUND(I537*H537,1)</f>
        <v>0</v>
      </c>
      <c r="K537" s="235"/>
      <c r="L537" s="45"/>
      <c r="M537" s="236" t="s">
        <v>1</v>
      </c>
      <c r="N537" s="237" t="s">
        <v>39</v>
      </c>
      <c r="O537" s="92"/>
      <c r="P537" s="238">
        <f>O537*H537</f>
        <v>0</v>
      </c>
      <c r="Q537" s="238">
        <v>0</v>
      </c>
      <c r="R537" s="238">
        <f>Q537*H537</f>
        <v>0</v>
      </c>
      <c r="S537" s="238">
        <v>0</v>
      </c>
      <c r="T537" s="239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40" t="s">
        <v>217</v>
      </c>
      <c r="AT537" s="240" t="s">
        <v>142</v>
      </c>
      <c r="AU537" s="240" t="s">
        <v>84</v>
      </c>
      <c r="AY537" s="18" t="s">
        <v>139</v>
      </c>
      <c r="BE537" s="241">
        <f>IF(N537="základní",J537,0)</f>
        <v>0</v>
      </c>
      <c r="BF537" s="241">
        <f>IF(N537="snížená",J537,0)</f>
        <v>0</v>
      </c>
      <c r="BG537" s="241">
        <f>IF(N537="zákl. přenesená",J537,0)</f>
        <v>0</v>
      </c>
      <c r="BH537" s="241">
        <f>IF(N537="sníž. přenesená",J537,0)</f>
        <v>0</v>
      </c>
      <c r="BI537" s="241">
        <f>IF(N537="nulová",J537,0)</f>
        <v>0</v>
      </c>
      <c r="BJ537" s="18" t="s">
        <v>82</v>
      </c>
      <c r="BK537" s="241">
        <f>ROUND(I537*H537,1)</f>
        <v>0</v>
      </c>
      <c r="BL537" s="18" t="s">
        <v>217</v>
      </c>
      <c r="BM537" s="240" t="s">
        <v>1475</v>
      </c>
    </row>
    <row r="538" s="12" customFormat="1" ht="22.8" customHeight="1">
      <c r="A538" s="12"/>
      <c r="B538" s="212"/>
      <c r="C538" s="213"/>
      <c r="D538" s="214" t="s">
        <v>73</v>
      </c>
      <c r="E538" s="226" t="s">
        <v>1476</v>
      </c>
      <c r="F538" s="226" t="s">
        <v>1477</v>
      </c>
      <c r="G538" s="213"/>
      <c r="H538" s="213"/>
      <c r="I538" s="216"/>
      <c r="J538" s="227">
        <f>BK538</f>
        <v>0</v>
      </c>
      <c r="K538" s="213"/>
      <c r="L538" s="218"/>
      <c r="M538" s="219"/>
      <c r="N538" s="220"/>
      <c r="O538" s="220"/>
      <c r="P538" s="221">
        <f>SUM(P539:P561)</f>
        <v>0</v>
      </c>
      <c r="Q538" s="220"/>
      <c r="R538" s="221">
        <f>SUM(R539:R561)</f>
        <v>1.7519958999999998</v>
      </c>
      <c r="S538" s="220"/>
      <c r="T538" s="222">
        <f>SUM(T539:T561)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23" t="s">
        <v>84</v>
      </c>
      <c r="AT538" s="224" t="s">
        <v>73</v>
      </c>
      <c r="AU538" s="224" t="s">
        <v>82</v>
      </c>
      <c r="AY538" s="223" t="s">
        <v>139</v>
      </c>
      <c r="BK538" s="225">
        <f>SUM(BK539:BK561)</f>
        <v>0</v>
      </c>
    </row>
    <row r="539" s="2" customFormat="1" ht="14.4" customHeight="1">
      <c r="A539" s="39"/>
      <c r="B539" s="40"/>
      <c r="C539" s="228" t="s">
        <v>450</v>
      </c>
      <c r="D539" s="228" t="s">
        <v>142</v>
      </c>
      <c r="E539" s="229" t="s">
        <v>1478</v>
      </c>
      <c r="F539" s="230" t="s">
        <v>1479</v>
      </c>
      <c r="G539" s="231" t="s">
        <v>324</v>
      </c>
      <c r="H539" s="232">
        <v>77.900000000000006</v>
      </c>
      <c r="I539" s="233"/>
      <c r="J539" s="234">
        <f>ROUND(I539*H539,1)</f>
        <v>0</v>
      </c>
      <c r="K539" s="235"/>
      <c r="L539" s="45"/>
      <c r="M539" s="236" t="s">
        <v>1</v>
      </c>
      <c r="N539" s="237" t="s">
        <v>39</v>
      </c>
      <c r="O539" s="92"/>
      <c r="P539" s="238">
        <f>O539*H539</f>
        <v>0</v>
      </c>
      <c r="Q539" s="238">
        <v>2.0000000000000002E-05</v>
      </c>
      <c r="R539" s="238">
        <f>Q539*H539</f>
        <v>0.0015580000000000001</v>
      </c>
      <c r="S539" s="238">
        <v>0</v>
      </c>
      <c r="T539" s="239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0" t="s">
        <v>217</v>
      </c>
      <c r="AT539" s="240" t="s">
        <v>142</v>
      </c>
      <c r="AU539" s="240" t="s">
        <v>84</v>
      </c>
      <c r="AY539" s="18" t="s">
        <v>139</v>
      </c>
      <c r="BE539" s="241">
        <f>IF(N539="základní",J539,0)</f>
        <v>0</v>
      </c>
      <c r="BF539" s="241">
        <f>IF(N539="snížená",J539,0)</f>
        <v>0</v>
      </c>
      <c r="BG539" s="241">
        <f>IF(N539="zákl. přenesená",J539,0)</f>
        <v>0</v>
      </c>
      <c r="BH539" s="241">
        <f>IF(N539="sníž. přenesená",J539,0)</f>
        <v>0</v>
      </c>
      <c r="BI539" s="241">
        <f>IF(N539="nulová",J539,0)</f>
        <v>0</v>
      </c>
      <c r="BJ539" s="18" t="s">
        <v>82</v>
      </c>
      <c r="BK539" s="241">
        <f>ROUND(I539*H539,1)</f>
        <v>0</v>
      </c>
      <c r="BL539" s="18" t="s">
        <v>217</v>
      </c>
      <c r="BM539" s="240" t="s">
        <v>1480</v>
      </c>
    </row>
    <row r="540" s="13" customFormat="1">
      <c r="A540" s="13"/>
      <c r="B540" s="247"/>
      <c r="C540" s="248"/>
      <c r="D540" s="249" t="s">
        <v>183</v>
      </c>
      <c r="E540" s="250" t="s">
        <v>1</v>
      </c>
      <c r="F540" s="251" t="s">
        <v>1048</v>
      </c>
      <c r="G540" s="248"/>
      <c r="H540" s="250" t="s">
        <v>1</v>
      </c>
      <c r="I540" s="252"/>
      <c r="J540" s="248"/>
      <c r="K540" s="248"/>
      <c r="L540" s="253"/>
      <c r="M540" s="254"/>
      <c r="N540" s="255"/>
      <c r="O540" s="255"/>
      <c r="P540" s="255"/>
      <c r="Q540" s="255"/>
      <c r="R540" s="255"/>
      <c r="S540" s="255"/>
      <c r="T540" s="25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7" t="s">
        <v>183</v>
      </c>
      <c r="AU540" s="257" t="s">
        <v>84</v>
      </c>
      <c r="AV540" s="13" t="s">
        <v>82</v>
      </c>
      <c r="AW540" s="13" t="s">
        <v>32</v>
      </c>
      <c r="AX540" s="13" t="s">
        <v>74</v>
      </c>
      <c r="AY540" s="257" t="s">
        <v>139</v>
      </c>
    </row>
    <row r="541" s="14" customFormat="1">
      <c r="A541" s="14"/>
      <c r="B541" s="258"/>
      <c r="C541" s="259"/>
      <c r="D541" s="249" t="s">
        <v>183</v>
      </c>
      <c r="E541" s="260" t="s">
        <v>1</v>
      </c>
      <c r="F541" s="261" t="s">
        <v>1481</v>
      </c>
      <c r="G541" s="259"/>
      <c r="H541" s="262">
        <v>12.1</v>
      </c>
      <c r="I541" s="263"/>
      <c r="J541" s="259"/>
      <c r="K541" s="259"/>
      <c r="L541" s="264"/>
      <c r="M541" s="265"/>
      <c r="N541" s="266"/>
      <c r="O541" s="266"/>
      <c r="P541" s="266"/>
      <c r="Q541" s="266"/>
      <c r="R541" s="266"/>
      <c r="S541" s="266"/>
      <c r="T541" s="26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8" t="s">
        <v>183</v>
      </c>
      <c r="AU541" s="268" t="s">
        <v>84</v>
      </c>
      <c r="AV541" s="14" t="s">
        <v>84</v>
      </c>
      <c r="AW541" s="14" t="s">
        <v>32</v>
      </c>
      <c r="AX541" s="14" t="s">
        <v>74</v>
      </c>
      <c r="AY541" s="268" t="s">
        <v>139</v>
      </c>
    </row>
    <row r="542" s="14" customFormat="1">
      <c r="A542" s="14"/>
      <c r="B542" s="258"/>
      <c r="C542" s="259"/>
      <c r="D542" s="249" t="s">
        <v>183</v>
      </c>
      <c r="E542" s="260" t="s">
        <v>1</v>
      </c>
      <c r="F542" s="261" t="s">
        <v>1482</v>
      </c>
      <c r="G542" s="259"/>
      <c r="H542" s="262">
        <v>8.9500000000000011</v>
      </c>
      <c r="I542" s="263"/>
      <c r="J542" s="259"/>
      <c r="K542" s="259"/>
      <c r="L542" s="264"/>
      <c r="M542" s="265"/>
      <c r="N542" s="266"/>
      <c r="O542" s="266"/>
      <c r="P542" s="266"/>
      <c r="Q542" s="266"/>
      <c r="R542" s="266"/>
      <c r="S542" s="266"/>
      <c r="T542" s="26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8" t="s">
        <v>183</v>
      </c>
      <c r="AU542" s="268" t="s">
        <v>84</v>
      </c>
      <c r="AV542" s="14" t="s">
        <v>84</v>
      </c>
      <c r="AW542" s="14" t="s">
        <v>32</v>
      </c>
      <c r="AX542" s="14" t="s">
        <v>74</v>
      </c>
      <c r="AY542" s="268" t="s">
        <v>139</v>
      </c>
    </row>
    <row r="543" s="16" customFormat="1">
      <c r="A543" s="16"/>
      <c r="B543" s="295"/>
      <c r="C543" s="296"/>
      <c r="D543" s="249" t="s">
        <v>183</v>
      </c>
      <c r="E543" s="297" t="s">
        <v>1</v>
      </c>
      <c r="F543" s="298" t="s">
        <v>1057</v>
      </c>
      <c r="G543" s="296"/>
      <c r="H543" s="299">
        <v>21.050000000000001</v>
      </c>
      <c r="I543" s="300"/>
      <c r="J543" s="296"/>
      <c r="K543" s="296"/>
      <c r="L543" s="301"/>
      <c r="M543" s="302"/>
      <c r="N543" s="303"/>
      <c r="O543" s="303"/>
      <c r="P543" s="303"/>
      <c r="Q543" s="303"/>
      <c r="R543" s="303"/>
      <c r="S543" s="303"/>
      <c r="T543" s="304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305" t="s">
        <v>183</v>
      </c>
      <c r="AU543" s="305" t="s">
        <v>84</v>
      </c>
      <c r="AV543" s="16" t="s">
        <v>178</v>
      </c>
      <c r="AW543" s="16" t="s">
        <v>32</v>
      </c>
      <c r="AX543" s="16" t="s">
        <v>74</v>
      </c>
      <c r="AY543" s="305" t="s">
        <v>139</v>
      </c>
    </row>
    <row r="544" s="13" customFormat="1">
      <c r="A544" s="13"/>
      <c r="B544" s="247"/>
      <c r="C544" s="248"/>
      <c r="D544" s="249" t="s">
        <v>183</v>
      </c>
      <c r="E544" s="250" t="s">
        <v>1</v>
      </c>
      <c r="F544" s="251" t="s">
        <v>1058</v>
      </c>
      <c r="G544" s="248"/>
      <c r="H544" s="250" t="s">
        <v>1</v>
      </c>
      <c r="I544" s="252"/>
      <c r="J544" s="248"/>
      <c r="K544" s="248"/>
      <c r="L544" s="253"/>
      <c r="M544" s="254"/>
      <c r="N544" s="255"/>
      <c r="O544" s="255"/>
      <c r="P544" s="255"/>
      <c r="Q544" s="255"/>
      <c r="R544" s="255"/>
      <c r="S544" s="255"/>
      <c r="T544" s="25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7" t="s">
        <v>183</v>
      </c>
      <c r="AU544" s="257" t="s">
        <v>84</v>
      </c>
      <c r="AV544" s="13" t="s">
        <v>82</v>
      </c>
      <c r="AW544" s="13" t="s">
        <v>32</v>
      </c>
      <c r="AX544" s="13" t="s">
        <v>74</v>
      </c>
      <c r="AY544" s="257" t="s">
        <v>139</v>
      </c>
    </row>
    <row r="545" s="14" customFormat="1">
      <c r="A545" s="14"/>
      <c r="B545" s="258"/>
      <c r="C545" s="259"/>
      <c r="D545" s="249" t="s">
        <v>183</v>
      </c>
      <c r="E545" s="260" t="s">
        <v>1</v>
      </c>
      <c r="F545" s="261" t="s">
        <v>1483</v>
      </c>
      <c r="G545" s="259"/>
      <c r="H545" s="262">
        <v>8.6500000000000004</v>
      </c>
      <c r="I545" s="263"/>
      <c r="J545" s="259"/>
      <c r="K545" s="259"/>
      <c r="L545" s="264"/>
      <c r="M545" s="265"/>
      <c r="N545" s="266"/>
      <c r="O545" s="266"/>
      <c r="P545" s="266"/>
      <c r="Q545" s="266"/>
      <c r="R545" s="266"/>
      <c r="S545" s="266"/>
      <c r="T545" s="26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8" t="s">
        <v>183</v>
      </c>
      <c r="AU545" s="268" t="s">
        <v>84</v>
      </c>
      <c r="AV545" s="14" t="s">
        <v>84</v>
      </c>
      <c r="AW545" s="14" t="s">
        <v>32</v>
      </c>
      <c r="AX545" s="14" t="s">
        <v>74</v>
      </c>
      <c r="AY545" s="268" t="s">
        <v>139</v>
      </c>
    </row>
    <row r="546" s="14" customFormat="1">
      <c r="A546" s="14"/>
      <c r="B546" s="258"/>
      <c r="C546" s="259"/>
      <c r="D546" s="249" t="s">
        <v>183</v>
      </c>
      <c r="E546" s="260" t="s">
        <v>1</v>
      </c>
      <c r="F546" s="261" t="s">
        <v>1484</v>
      </c>
      <c r="G546" s="259"/>
      <c r="H546" s="262">
        <v>13.1</v>
      </c>
      <c r="I546" s="263"/>
      <c r="J546" s="259"/>
      <c r="K546" s="259"/>
      <c r="L546" s="264"/>
      <c r="M546" s="265"/>
      <c r="N546" s="266"/>
      <c r="O546" s="266"/>
      <c r="P546" s="266"/>
      <c r="Q546" s="266"/>
      <c r="R546" s="266"/>
      <c r="S546" s="266"/>
      <c r="T546" s="26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8" t="s">
        <v>183</v>
      </c>
      <c r="AU546" s="268" t="s">
        <v>84</v>
      </c>
      <c r="AV546" s="14" t="s">
        <v>84</v>
      </c>
      <c r="AW546" s="14" t="s">
        <v>32</v>
      </c>
      <c r="AX546" s="14" t="s">
        <v>74</v>
      </c>
      <c r="AY546" s="268" t="s">
        <v>139</v>
      </c>
    </row>
    <row r="547" s="14" customFormat="1">
      <c r="A547" s="14"/>
      <c r="B547" s="258"/>
      <c r="C547" s="259"/>
      <c r="D547" s="249" t="s">
        <v>183</v>
      </c>
      <c r="E547" s="260" t="s">
        <v>1</v>
      </c>
      <c r="F547" s="261" t="s">
        <v>1485</v>
      </c>
      <c r="G547" s="259"/>
      <c r="H547" s="262">
        <v>12</v>
      </c>
      <c r="I547" s="263"/>
      <c r="J547" s="259"/>
      <c r="K547" s="259"/>
      <c r="L547" s="264"/>
      <c r="M547" s="265"/>
      <c r="N547" s="266"/>
      <c r="O547" s="266"/>
      <c r="P547" s="266"/>
      <c r="Q547" s="266"/>
      <c r="R547" s="266"/>
      <c r="S547" s="266"/>
      <c r="T547" s="26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8" t="s">
        <v>183</v>
      </c>
      <c r="AU547" s="268" t="s">
        <v>84</v>
      </c>
      <c r="AV547" s="14" t="s">
        <v>84</v>
      </c>
      <c r="AW547" s="14" t="s">
        <v>32</v>
      </c>
      <c r="AX547" s="14" t="s">
        <v>74</v>
      </c>
      <c r="AY547" s="268" t="s">
        <v>139</v>
      </c>
    </row>
    <row r="548" s="14" customFormat="1">
      <c r="A548" s="14"/>
      <c r="B548" s="258"/>
      <c r="C548" s="259"/>
      <c r="D548" s="249" t="s">
        <v>183</v>
      </c>
      <c r="E548" s="260" t="s">
        <v>1</v>
      </c>
      <c r="F548" s="261" t="s">
        <v>1486</v>
      </c>
      <c r="G548" s="259"/>
      <c r="H548" s="262">
        <v>2.5</v>
      </c>
      <c r="I548" s="263"/>
      <c r="J548" s="259"/>
      <c r="K548" s="259"/>
      <c r="L548" s="264"/>
      <c r="M548" s="265"/>
      <c r="N548" s="266"/>
      <c r="O548" s="266"/>
      <c r="P548" s="266"/>
      <c r="Q548" s="266"/>
      <c r="R548" s="266"/>
      <c r="S548" s="266"/>
      <c r="T548" s="26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8" t="s">
        <v>183</v>
      </c>
      <c r="AU548" s="268" t="s">
        <v>84</v>
      </c>
      <c r="AV548" s="14" t="s">
        <v>84</v>
      </c>
      <c r="AW548" s="14" t="s">
        <v>32</v>
      </c>
      <c r="AX548" s="14" t="s">
        <v>74</v>
      </c>
      <c r="AY548" s="268" t="s">
        <v>139</v>
      </c>
    </row>
    <row r="549" s="14" customFormat="1">
      <c r="A549" s="14"/>
      <c r="B549" s="258"/>
      <c r="C549" s="259"/>
      <c r="D549" s="249" t="s">
        <v>183</v>
      </c>
      <c r="E549" s="260" t="s">
        <v>1</v>
      </c>
      <c r="F549" s="261" t="s">
        <v>1487</v>
      </c>
      <c r="G549" s="259"/>
      <c r="H549" s="262">
        <v>11.75</v>
      </c>
      <c r="I549" s="263"/>
      <c r="J549" s="259"/>
      <c r="K549" s="259"/>
      <c r="L549" s="264"/>
      <c r="M549" s="265"/>
      <c r="N549" s="266"/>
      <c r="O549" s="266"/>
      <c r="P549" s="266"/>
      <c r="Q549" s="266"/>
      <c r="R549" s="266"/>
      <c r="S549" s="266"/>
      <c r="T549" s="26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8" t="s">
        <v>183</v>
      </c>
      <c r="AU549" s="268" t="s">
        <v>84</v>
      </c>
      <c r="AV549" s="14" t="s">
        <v>84</v>
      </c>
      <c r="AW549" s="14" t="s">
        <v>32</v>
      </c>
      <c r="AX549" s="14" t="s">
        <v>74</v>
      </c>
      <c r="AY549" s="268" t="s">
        <v>139</v>
      </c>
    </row>
    <row r="550" s="14" customFormat="1">
      <c r="A550" s="14"/>
      <c r="B550" s="258"/>
      <c r="C550" s="259"/>
      <c r="D550" s="249" t="s">
        <v>183</v>
      </c>
      <c r="E550" s="260" t="s">
        <v>1</v>
      </c>
      <c r="F550" s="261" t="s">
        <v>1488</v>
      </c>
      <c r="G550" s="259"/>
      <c r="H550" s="262">
        <v>8.8499999999999996</v>
      </c>
      <c r="I550" s="263"/>
      <c r="J550" s="259"/>
      <c r="K550" s="259"/>
      <c r="L550" s="264"/>
      <c r="M550" s="265"/>
      <c r="N550" s="266"/>
      <c r="O550" s="266"/>
      <c r="P550" s="266"/>
      <c r="Q550" s="266"/>
      <c r="R550" s="266"/>
      <c r="S550" s="266"/>
      <c r="T550" s="26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8" t="s">
        <v>183</v>
      </c>
      <c r="AU550" s="268" t="s">
        <v>84</v>
      </c>
      <c r="AV550" s="14" t="s">
        <v>84</v>
      </c>
      <c r="AW550" s="14" t="s">
        <v>32</v>
      </c>
      <c r="AX550" s="14" t="s">
        <v>74</v>
      </c>
      <c r="AY550" s="268" t="s">
        <v>139</v>
      </c>
    </row>
    <row r="551" s="16" customFormat="1">
      <c r="A551" s="16"/>
      <c r="B551" s="295"/>
      <c r="C551" s="296"/>
      <c r="D551" s="249" t="s">
        <v>183</v>
      </c>
      <c r="E551" s="297" t="s">
        <v>1</v>
      </c>
      <c r="F551" s="298" t="s">
        <v>1057</v>
      </c>
      <c r="G551" s="296"/>
      <c r="H551" s="299">
        <v>56.850000000000001</v>
      </c>
      <c r="I551" s="300"/>
      <c r="J551" s="296"/>
      <c r="K551" s="296"/>
      <c r="L551" s="301"/>
      <c r="M551" s="302"/>
      <c r="N551" s="303"/>
      <c r="O551" s="303"/>
      <c r="P551" s="303"/>
      <c r="Q551" s="303"/>
      <c r="R551" s="303"/>
      <c r="S551" s="303"/>
      <c r="T551" s="304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T551" s="305" t="s">
        <v>183</v>
      </c>
      <c r="AU551" s="305" t="s">
        <v>84</v>
      </c>
      <c r="AV551" s="16" t="s">
        <v>178</v>
      </c>
      <c r="AW551" s="16" t="s">
        <v>32</v>
      </c>
      <c r="AX551" s="16" t="s">
        <v>74</v>
      </c>
      <c r="AY551" s="305" t="s">
        <v>139</v>
      </c>
    </row>
    <row r="552" s="15" customFormat="1">
      <c r="A552" s="15"/>
      <c r="B552" s="269"/>
      <c r="C552" s="270"/>
      <c r="D552" s="249" t="s">
        <v>183</v>
      </c>
      <c r="E552" s="271" t="s">
        <v>1</v>
      </c>
      <c r="F552" s="272" t="s">
        <v>189</v>
      </c>
      <c r="G552" s="270"/>
      <c r="H552" s="273">
        <v>77.900000000000006</v>
      </c>
      <c r="I552" s="274"/>
      <c r="J552" s="270"/>
      <c r="K552" s="270"/>
      <c r="L552" s="275"/>
      <c r="M552" s="276"/>
      <c r="N552" s="277"/>
      <c r="O552" s="277"/>
      <c r="P552" s="277"/>
      <c r="Q552" s="277"/>
      <c r="R552" s="277"/>
      <c r="S552" s="277"/>
      <c r="T552" s="278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9" t="s">
        <v>183</v>
      </c>
      <c r="AU552" s="279" t="s">
        <v>84</v>
      </c>
      <c r="AV552" s="15" t="s">
        <v>146</v>
      </c>
      <c r="AW552" s="15" t="s">
        <v>32</v>
      </c>
      <c r="AX552" s="15" t="s">
        <v>82</v>
      </c>
      <c r="AY552" s="279" t="s">
        <v>139</v>
      </c>
    </row>
    <row r="553" s="2" customFormat="1" ht="14.4" customHeight="1">
      <c r="A553" s="39"/>
      <c r="B553" s="40"/>
      <c r="C553" s="280" t="s">
        <v>715</v>
      </c>
      <c r="D553" s="280" t="s">
        <v>408</v>
      </c>
      <c r="E553" s="281" t="s">
        <v>1489</v>
      </c>
      <c r="F553" s="282" t="s">
        <v>1490</v>
      </c>
      <c r="G553" s="283" t="s">
        <v>324</v>
      </c>
      <c r="H553" s="284">
        <v>84.132000000000005</v>
      </c>
      <c r="I553" s="285"/>
      <c r="J553" s="286">
        <f>ROUND(I553*H553,1)</f>
        <v>0</v>
      </c>
      <c r="K553" s="287"/>
      <c r="L553" s="288"/>
      <c r="M553" s="289" t="s">
        <v>1</v>
      </c>
      <c r="N553" s="290" t="s">
        <v>39</v>
      </c>
      <c r="O553" s="92"/>
      <c r="P553" s="238">
        <f>O553*H553</f>
        <v>0</v>
      </c>
      <c r="Q553" s="238">
        <v>0.00020000000000000001</v>
      </c>
      <c r="R553" s="238">
        <f>Q553*H553</f>
        <v>0.016826400000000002</v>
      </c>
      <c r="S553" s="238">
        <v>0</v>
      </c>
      <c r="T553" s="23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0" t="s">
        <v>276</v>
      </c>
      <c r="AT553" s="240" t="s">
        <v>408</v>
      </c>
      <c r="AU553" s="240" t="s">
        <v>84</v>
      </c>
      <c r="AY553" s="18" t="s">
        <v>139</v>
      </c>
      <c r="BE553" s="241">
        <f>IF(N553="základní",J553,0)</f>
        <v>0</v>
      </c>
      <c r="BF553" s="241">
        <f>IF(N553="snížená",J553,0)</f>
        <v>0</v>
      </c>
      <c r="BG553" s="241">
        <f>IF(N553="zákl. přenesená",J553,0)</f>
        <v>0</v>
      </c>
      <c r="BH553" s="241">
        <f>IF(N553="sníž. přenesená",J553,0)</f>
        <v>0</v>
      </c>
      <c r="BI553" s="241">
        <f>IF(N553="nulová",J553,0)</f>
        <v>0</v>
      </c>
      <c r="BJ553" s="18" t="s">
        <v>82</v>
      </c>
      <c r="BK553" s="241">
        <f>ROUND(I553*H553,1)</f>
        <v>0</v>
      </c>
      <c r="BL553" s="18" t="s">
        <v>217</v>
      </c>
      <c r="BM553" s="240" t="s">
        <v>1491</v>
      </c>
    </row>
    <row r="554" s="14" customFormat="1">
      <c r="A554" s="14"/>
      <c r="B554" s="258"/>
      <c r="C554" s="259"/>
      <c r="D554" s="249" t="s">
        <v>183</v>
      </c>
      <c r="E554" s="259"/>
      <c r="F554" s="261" t="s">
        <v>1492</v>
      </c>
      <c r="G554" s="259"/>
      <c r="H554" s="262">
        <v>84.132000000000005</v>
      </c>
      <c r="I554" s="263"/>
      <c r="J554" s="259"/>
      <c r="K554" s="259"/>
      <c r="L554" s="264"/>
      <c r="M554" s="265"/>
      <c r="N554" s="266"/>
      <c r="O554" s="266"/>
      <c r="P554" s="266"/>
      <c r="Q554" s="266"/>
      <c r="R554" s="266"/>
      <c r="S554" s="266"/>
      <c r="T554" s="26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8" t="s">
        <v>183</v>
      </c>
      <c r="AU554" s="268" t="s">
        <v>84</v>
      </c>
      <c r="AV554" s="14" t="s">
        <v>84</v>
      </c>
      <c r="AW554" s="14" t="s">
        <v>4</v>
      </c>
      <c r="AX554" s="14" t="s">
        <v>82</v>
      </c>
      <c r="AY554" s="268" t="s">
        <v>139</v>
      </c>
    </row>
    <row r="555" s="2" customFormat="1" ht="14.4" customHeight="1">
      <c r="A555" s="39"/>
      <c r="B555" s="40"/>
      <c r="C555" s="228" t="s">
        <v>453</v>
      </c>
      <c r="D555" s="228" t="s">
        <v>142</v>
      </c>
      <c r="E555" s="229" t="s">
        <v>1493</v>
      </c>
      <c r="F555" s="230" t="s">
        <v>1494</v>
      </c>
      <c r="G555" s="231" t="s">
        <v>263</v>
      </c>
      <c r="H555" s="232">
        <v>100.84999999999999</v>
      </c>
      <c r="I555" s="233"/>
      <c r="J555" s="234">
        <f>ROUND(I555*H555,1)</f>
        <v>0</v>
      </c>
      <c r="K555" s="235"/>
      <c r="L555" s="45"/>
      <c r="M555" s="236" t="s">
        <v>1</v>
      </c>
      <c r="N555" s="237" t="s">
        <v>39</v>
      </c>
      <c r="O555" s="92"/>
      <c r="P555" s="238">
        <f>O555*H555</f>
        <v>0</v>
      </c>
      <c r="Q555" s="238">
        <v>0.01719</v>
      </c>
      <c r="R555" s="238">
        <f>Q555*H555</f>
        <v>1.7336114999999999</v>
      </c>
      <c r="S555" s="238">
        <v>0</v>
      </c>
      <c r="T555" s="23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40" t="s">
        <v>217</v>
      </c>
      <c r="AT555" s="240" t="s">
        <v>142</v>
      </c>
      <c r="AU555" s="240" t="s">
        <v>84</v>
      </c>
      <c r="AY555" s="18" t="s">
        <v>139</v>
      </c>
      <c r="BE555" s="241">
        <f>IF(N555="základní",J555,0)</f>
        <v>0</v>
      </c>
      <c r="BF555" s="241">
        <f>IF(N555="snížená",J555,0)</f>
        <v>0</v>
      </c>
      <c r="BG555" s="241">
        <f>IF(N555="zákl. přenesená",J555,0)</f>
        <v>0</v>
      </c>
      <c r="BH555" s="241">
        <f>IF(N555="sníž. přenesená",J555,0)</f>
        <v>0</v>
      </c>
      <c r="BI555" s="241">
        <f>IF(N555="nulová",J555,0)</f>
        <v>0</v>
      </c>
      <c r="BJ555" s="18" t="s">
        <v>82</v>
      </c>
      <c r="BK555" s="241">
        <f>ROUND(I555*H555,1)</f>
        <v>0</v>
      </c>
      <c r="BL555" s="18" t="s">
        <v>217</v>
      </c>
      <c r="BM555" s="240" t="s">
        <v>1495</v>
      </c>
    </row>
    <row r="556" s="13" customFormat="1">
      <c r="A556" s="13"/>
      <c r="B556" s="247"/>
      <c r="C556" s="248"/>
      <c r="D556" s="249" t="s">
        <v>183</v>
      </c>
      <c r="E556" s="250" t="s">
        <v>1</v>
      </c>
      <c r="F556" s="251" t="s">
        <v>1048</v>
      </c>
      <c r="G556" s="248"/>
      <c r="H556" s="250" t="s">
        <v>1</v>
      </c>
      <c r="I556" s="252"/>
      <c r="J556" s="248"/>
      <c r="K556" s="248"/>
      <c r="L556" s="253"/>
      <c r="M556" s="254"/>
      <c r="N556" s="255"/>
      <c r="O556" s="255"/>
      <c r="P556" s="255"/>
      <c r="Q556" s="255"/>
      <c r="R556" s="255"/>
      <c r="S556" s="255"/>
      <c r="T556" s="25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7" t="s">
        <v>183</v>
      </c>
      <c r="AU556" s="257" t="s">
        <v>84</v>
      </c>
      <c r="AV556" s="13" t="s">
        <v>82</v>
      </c>
      <c r="AW556" s="13" t="s">
        <v>32</v>
      </c>
      <c r="AX556" s="13" t="s">
        <v>74</v>
      </c>
      <c r="AY556" s="257" t="s">
        <v>139</v>
      </c>
    </row>
    <row r="557" s="14" customFormat="1">
      <c r="A557" s="14"/>
      <c r="B557" s="258"/>
      <c r="C557" s="259"/>
      <c r="D557" s="249" t="s">
        <v>183</v>
      </c>
      <c r="E557" s="260" t="s">
        <v>1</v>
      </c>
      <c r="F557" s="261" t="s">
        <v>1496</v>
      </c>
      <c r="G557" s="259"/>
      <c r="H557" s="262">
        <v>39.100000000000001</v>
      </c>
      <c r="I557" s="263"/>
      <c r="J557" s="259"/>
      <c r="K557" s="259"/>
      <c r="L557" s="264"/>
      <c r="M557" s="265"/>
      <c r="N557" s="266"/>
      <c r="O557" s="266"/>
      <c r="P557" s="266"/>
      <c r="Q557" s="266"/>
      <c r="R557" s="266"/>
      <c r="S557" s="266"/>
      <c r="T557" s="26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8" t="s">
        <v>183</v>
      </c>
      <c r="AU557" s="268" t="s">
        <v>84</v>
      </c>
      <c r="AV557" s="14" t="s">
        <v>84</v>
      </c>
      <c r="AW557" s="14" t="s">
        <v>32</v>
      </c>
      <c r="AX557" s="14" t="s">
        <v>74</v>
      </c>
      <c r="AY557" s="268" t="s">
        <v>139</v>
      </c>
    </row>
    <row r="558" s="13" customFormat="1">
      <c r="A558" s="13"/>
      <c r="B558" s="247"/>
      <c r="C558" s="248"/>
      <c r="D558" s="249" t="s">
        <v>183</v>
      </c>
      <c r="E558" s="250" t="s">
        <v>1</v>
      </c>
      <c r="F558" s="251" t="s">
        <v>1058</v>
      </c>
      <c r="G558" s="248"/>
      <c r="H558" s="250" t="s">
        <v>1</v>
      </c>
      <c r="I558" s="252"/>
      <c r="J558" s="248"/>
      <c r="K558" s="248"/>
      <c r="L558" s="253"/>
      <c r="M558" s="254"/>
      <c r="N558" s="255"/>
      <c r="O558" s="255"/>
      <c r="P558" s="255"/>
      <c r="Q558" s="255"/>
      <c r="R558" s="255"/>
      <c r="S558" s="255"/>
      <c r="T558" s="25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7" t="s">
        <v>183</v>
      </c>
      <c r="AU558" s="257" t="s">
        <v>84</v>
      </c>
      <c r="AV558" s="13" t="s">
        <v>82</v>
      </c>
      <c r="AW558" s="13" t="s">
        <v>32</v>
      </c>
      <c r="AX558" s="13" t="s">
        <v>74</v>
      </c>
      <c r="AY558" s="257" t="s">
        <v>139</v>
      </c>
    </row>
    <row r="559" s="14" customFormat="1">
      <c r="A559" s="14"/>
      <c r="B559" s="258"/>
      <c r="C559" s="259"/>
      <c r="D559" s="249" t="s">
        <v>183</v>
      </c>
      <c r="E559" s="260" t="s">
        <v>1</v>
      </c>
      <c r="F559" s="261" t="s">
        <v>1497</v>
      </c>
      <c r="G559" s="259"/>
      <c r="H559" s="262">
        <v>61.75</v>
      </c>
      <c r="I559" s="263"/>
      <c r="J559" s="259"/>
      <c r="K559" s="259"/>
      <c r="L559" s="264"/>
      <c r="M559" s="265"/>
      <c r="N559" s="266"/>
      <c r="O559" s="266"/>
      <c r="P559" s="266"/>
      <c r="Q559" s="266"/>
      <c r="R559" s="266"/>
      <c r="S559" s="266"/>
      <c r="T559" s="26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8" t="s">
        <v>183</v>
      </c>
      <c r="AU559" s="268" t="s">
        <v>84</v>
      </c>
      <c r="AV559" s="14" t="s">
        <v>84</v>
      </c>
      <c r="AW559" s="14" t="s">
        <v>32</v>
      </c>
      <c r="AX559" s="14" t="s">
        <v>74</v>
      </c>
      <c r="AY559" s="268" t="s">
        <v>139</v>
      </c>
    </row>
    <row r="560" s="15" customFormat="1">
      <c r="A560" s="15"/>
      <c r="B560" s="269"/>
      <c r="C560" s="270"/>
      <c r="D560" s="249" t="s">
        <v>183</v>
      </c>
      <c r="E560" s="271" t="s">
        <v>1</v>
      </c>
      <c r="F560" s="272" t="s">
        <v>189</v>
      </c>
      <c r="G560" s="270"/>
      <c r="H560" s="273">
        <v>100.84999999999999</v>
      </c>
      <c r="I560" s="274"/>
      <c r="J560" s="270"/>
      <c r="K560" s="270"/>
      <c r="L560" s="275"/>
      <c r="M560" s="276"/>
      <c r="N560" s="277"/>
      <c r="O560" s="277"/>
      <c r="P560" s="277"/>
      <c r="Q560" s="277"/>
      <c r="R560" s="277"/>
      <c r="S560" s="277"/>
      <c r="T560" s="278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9" t="s">
        <v>183</v>
      </c>
      <c r="AU560" s="279" t="s">
        <v>84</v>
      </c>
      <c r="AV560" s="15" t="s">
        <v>146</v>
      </c>
      <c r="AW560" s="15" t="s">
        <v>32</v>
      </c>
      <c r="AX560" s="15" t="s">
        <v>82</v>
      </c>
      <c r="AY560" s="279" t="s">
        <v>139</v>
      </c>
    </row>
    <row r="561" s="2" customFormat="1" ht="24.15" customHeight="1">
      <c r="A561" s="39"/>
      <c r="B561" s="40"/>
      <c r="C561" s="228" t="s">
        <v>725</v>
      </c>
      <c r="D561" s="228" t="s">
        <v>142</v>
      </c>
      <c r="E561" s="229" t="s">
        <v>1498</v>
      </c>
      <c r="F561" s="230" t="s">
        <v>1499</v>
      </c>
      <c r="G561" s="231" t="s">
        <v>679</v>
      </c>
      <c r="H561" s="291"/>
      <c r="I561" s="233"/>
      <c r="J561" s="234">
        <f>ROUND(I561*H561,1)</f>
        <v>0</v>
      </c>
      <c r="K561" s="235"/>
      <c r="L561" s="45"/>
      <c r="M561" s="236" t="s">
        <v>1</v>
      </c>
      <c r="N561" s="237" t="s">
        <v>39</v>
      </c>
      <c r="O561" s="92"/>
      <c r="P561" s="238">
        <f>O561*H561</f>
        <v>0</v>
      </c>
      <c r="Q561" s="238">
        <v>0</v>
      </c>
      <c r="R561" s="238">
        <f>Q561*H561</f>
        <v>0</v>
      </c>
      <c r="S561" s="238">
        <v>0</v>
      </c>
      <c r="T561" s="23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40" t="s">
        <v>217</v>
      </c>
      <c r="AT561" s="240" t="s">
        <v>142</v>
      </c>
      <c r="AU561" s="240" t="s">
        <v>84</v>
      </c>
      <c r="AY561" s="18" t="s">
        <v>139</v>
      </c>
      <c r="BE561" s="241">
        <f>IF(N561="základní",J561,0)</f>
        <v>0</v>
      </c>
      <c r="BF561" s="241">
        <f>IF(N561="snížená",J561,0)</f>
        <v>0</v>
      </c>
      <c r="BG561" s="241">
        <f>IF(N561="zákl. přenesená",J561,0)</f>
        <v>0</v>
      </c>
      <c r="BH561" s="241">
        <f>IF(N561="sníž. přenesená",J561,0)</f>
        <v>0</v>
      </c>
      <c r="BI561" s="241">
        <f>IF(N561="nulová",J561,0)</f>
        <v>0</v>
      </c>
      <c r="BJ561" s="18" t="s">
        <v>82</v>
      </c>
      <c r="BK561" s="241">
        <f>ROUND(I561*H561,1)</f>
        <v>0</v>
      </c>
      <c r="BL561" s="18" t="s">
        <v>217</v>
      </c>
      <c r="BM561" s="240" t="s">
        <v>1500</v>
      </c>
    </row>
    <row r="562" s="12" customFormat="1" ht="22.8" customHeight="1">
      <c r="A562" s="12"/>
      <c r="B562" s="212"/>
      <c r="C562" s="213"/>
      <c r="D562" s="214" t="s">
        <v>73</v>
      </c>
      <c r="E562" s="226" t="s">
        <v>1501</v>
      </c>
      <c r="F562" s="226" t="s">
        <v>1502</v>
      </c>
      <c r="G562" s="213"/>
      <c r="H562" s="213"/>
      <c r="I562" s="216"/>
      <c r="J562" s="227">
        <f>BK562</f>
        <v>0</v>
      </c>
      <c r="K562" s="213"/>
      <c r="L562" s="218"/>
      <c r="M562" s="219"/>
      <c r="N562" s="220"/>
      <c r="O562" s="220"/>
      <c r="P562" s="221">
        <f>SUM(P563:P569)</f>
        <v>0</v>
      </c>
      <c r="Q562" s="220"/>
      <c r="R562" s="221">
        <f>SUM(R563:R569)</f>
        <v>0.76444299999999998</v>
      </c>
      <c r="S562" s="220"/>
      <c r="T562" s="222">
        <f>SUM(T563:T569)</f>
        <v>0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223" t="s">
        <v>84</v>
      </c>
      <c r="AT562" s="224" t="s">
        <v>73</v>
      </c>
      <c r="AU562" s="224" t="s">
        <v>82</v>
      </c>
      <c r="AY562" s="223" t="s">
        <v>139</v>
      </c>
      <c r="BK562" s="225">
        <f>SUM(BK563:BK569)</f>
        <v>0</v>
      </c>
    </row>
    <row r="563" s="2" customFormat="1" ht="24.15" customHeight="1">
      <c r="A563" s="39"/>
      <c r="B563" s="40"/>
      <c r="C563" s="228" t="s">
        <v>460</v>
      </c>
      <c r="D563" s="228" t="s">
        <v>142</v>
      </c>
      <c r="E563" s="229" t="s">
        <v>1503</v>
      </c>
      <c r="F563" s="230" t="s">
        <v>1504</v>
      </c>
      <c r="G563" s="231" t="s">
        <v>263</v>
      </c>
      <c r="H563" s="232">
        <v>100.84999999999999</v>
      </c>
      <c r="I563" s="233"/>
      <c r="J563" s="234">
        <f>ROUND(I563*H563,1)</f>
        <v>0</v>
      </c>
      <c r="K563" s="235"/>
      <c r="L563" s="45"/>
      <c r="M563" s="236" t="s">
        <v>1</v>
      </c>
      <c r="N563" s="237" t="s">
        <v>39</v>
      </c>
      <c r="O563" s="92"/>
      <c r="P563" s="238">
        <f>O563*H563</f>
        <v>0</v>
      </c>
      <c r="Q563" s="238">
        <v>0.0075799999999999999</v>
      </c>
      <c r="R563" s="238">
        <f>Q563*H563</f>
        <v>0.76444299999999998</v>
      </c>
      <c r="S563" s="238">
        <v>0</v>
      </c>
      <c r="T563" s="239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40" t="s">
        <v>217</v>
      </c>
      <c r="AT563" s="240" t="s">
        <v>142</v>
      </c>
      <c r="AU563" s="240" t="s">
        <v>84</v>
      </c>
      <c r="AY563" s="18" t="s">
        <v>139</v>
      </c>
      <c r="BE563" s="241">
        <f>IF(N563="základní",J563,0)</f>
        <v>0</v>
      </c>
      <c r="BF563" s="241">
        <f>IF(N563="snížená",J563,0)</f>
        <v>0</v>
      </c>
      <c r="BG563" s="241">
        <f>IF(N563="zákl. přenesená",J563,0)</f>
        <v>0</v>
      </c>
      <c r="BH563" s="241">
        <f>IF(N563="sníž. přenesená",J563,0)</f>
        <v>0</v>
      </c>
      <c r="BI563" s="241">
        <f>IF(N563="nulová",J563,0)</f>
        <v>0</v>
      </c>
      <c r="BJ563" s="18" t="s">
        <v>82</v>
      </c>
      <c r="BK563" s="241">
        <f>ROUND(I563*H563,1)</f>
        <v>0</v>
      </c>
      <c r="BL563" s="18" t="s">
        <v>217</v>
      </c>
      <c r="BM563" s="240" t="s">
        <v>1505</v>
      </c>
    </row>
    <row r="564" s="13" customFormat="1">
      <c r="A564" s="13"/>
      <c r="B564" s="247"/>
      <c r="C564" s="248"/>
      <c r="D564" s="249" t="s">
        <v>183</v>
      </c>
      <c r="E564" s="250" t="s">
        <v>1</v>
      </c>
      <c r="F564" s="251" t="s">
        <v>1048</v>
      </c>
      <c r="G564" s="248"/>
      <c r="H564" s="250" t="s">
        <v>1</v>
      </c>
      <c r="I564" s="252"/>
      <c r="J564" s="248"/>
      <c r="K564" s="248"/>
      <c r="L564" s="253"/>
      <c r="M564" s="254"/>
      <c r="N564" s="255"/>
      <c r="O564" s="255"/>
      <c r="P564" s="255"/>
      <c r="Q564" s="255"/>
      <c r="R564" s="255"/>
      <c r="S564" s="255"/>
      <c r="T564" s="25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7" t="s">
        <v>183</v>
      </c>
      <c r="AU564" s="257" t="s">
        <v>84</v>
      </c>
      <c r="AV564" s="13" t="s">
        <v>82</v>
      </c>
      <c r="AW564" s="13" t="s">
        <v>32</v>
      </c>
      <c r="AX564" s="13" t="s">
        <v>74</v>
      </c>
      <c r="AY564" s="257" t="s">
        <v>139</v>
      </c>
    </row>
    <row r="565" s="14" customFormat="1">
      <c r="A565" s="14"/>
      <c r="B565" s="258"/>
      <c r="C565" s="259"/>
      <c r="D565" s="249" t="s">
        <v>183</v>
      </c>
      <c r="E565" s="260" t="s">
        <v>1</v>
      </c>
      <c r="F565" s="261" t="s">
        <v>1496</v>
      </c>
      <c r="G565" s="259"/>
      <c r="H565" s="262">
        <v>39.100000000000001</v>
      </c>
      <c r="I565" s="263"/>
      <c r="J565" s="259"/>
      <c r="K565" s="259"/>
      <c r="L565" s="264"/>
      <c r="M565" s="265"/>
      <c r="N565" s="266"/>
      <c r="O565" s="266"/>
      <c r="P565" s="266"/>
      <c r="Q565" s="266"/>
      <c r="R565" s="266"/>
      <c r="S565" s="266"/>
      <c r="T565" s="26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8" t="s">
        <v>183</v>
      </c>
      <c r="AU565" s="268" t="s">
        <v>84</v>
      </c>
      <c r="AV565" s="14" t="s">
        <v>84</v>
      </c>
      <c r="AW565" s="14" t="s">
        <v>32</v>
      </c>
      <c r="AX565" s="14" t="s">
        <v>74</v>
      </c>
      <c r="AY565" s="268" t="s">
        <v>139</v>
      </c>
    </row>
    <row r="566" s="13" customFormat="1">
      <c r="A566" s="13"/>
      <c r="B566" s="247"/>
      <c r="C566" s="248"/>
      <c r="D566" s="249" t="s">
        <v>183</v>
      </c>
      <c r="E566" s="250" t="s">
        <v>1</v>
      </c>
      <c r="F566" s="251" t="s">
        <v>1058</v>
      </c>
      <c r="G566" s="248"/>
      <c r="H566" s="250" t="s">
        <v>1</v>
      </c>
      <c r="I566" s="252"/>
      <c r="J566" s="248"/>
      <c r="K566" s="248"/>
      <c r="L566" s="253"/>
      <c r="M566" s="254"/>
      <c r="N566" s="255"/>
      <c r="O566" s="255"/>
      <c r="P566" s="255"/>
      <c r="Q566" s="255"/>
      <c r="R566" s="255"/>
      <c r="S566" s="255"/>
      <c r="T566" s="25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7" t="s">
        <v>183</v>
      </c>
      <c r="AU566" s="257" t="s">
        <v>84</v>
      </c>
      <c r="AV566" s="13" t="s">
        <v>82</v>
      </c>
      <c r="AW566" s="13" t="s">
        <v>32</v>
      </c>
      <c r="AX566" s="13" t="s">
        <v>74</v>
      </c>
      <c r="AY566" s="257" t="s">
        <v>139</v>
      </c>
    </row>
    <row r="567" s="14" customFormat="1">
      <c r="A567" s="14"/>
      <c r="B567" s="258"/>
      <c r="C567" s="259"/>
      <c r="D567" s="249" t="s">
        <v>183</v>
      </c>
      <c r="E567" s="260" t="s">
        <v>1</v>
      </c>
      <c r="F567" s="261" t="s">
        <v>1497</v>
      </c>
      <c r="G567" s="259"/>
      <c r="H567" s="262">
        <v>61.75</v>
      </c>
      <c r="I567" s="263"/>
      <c r="J567" s="259"/>
      <c r="K567" s="259"/>
      <c r="L567" s="264"/>
      <c r="M567" s="265"/>
      <c r="N567" s="266"/>
      <c r="O567" s="266"/>
      <c r="P567" s="266"/>
      <c r="Q567" s="266"/>
      <c r="R567" s="266"/>
      <c r="S567" s="266"/>
      <c r="T567" s="26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8" t="s">
        <v>183</v>
      </c>
      <c r="AU567" s="268" t="s">
        <v>84</v>
      </c>
      <c r="AV567" s="14" t="s">
        <v>84</v>
      </c>
      <c r="AW567" s="14" t="s">
        <v>32</v>
      </c>
      <c r="AX567" s="14" t="s">
        <v>74</v>
      </c>
      <c r="AY567" s="268" t="s">
        <v>139</v>
      </c>
    </row>
    <row r="568" s="15" customFormat="1">
      <c r="A568" s="15"/>
      <c r="B568" s="269"/>
      <c r="C568" s="270"/>
      <c r="D568" s="249" t="s">
        <v>183</v>
      </c>
      <c r="E568" s="271" t="s">
        <v>1</v>
      </c>
      <c r="F568" s="272" t="s">
        <v>189</v>
      </c>
      <c r="G568" s="270"/>
      <c r="H568" s="273">
        <v>100.84999999999999</v>
      </c>
      <c r="I568" s="274"/>
      <c r="J568" s="270"/>
      <c r="K568" s="270"/>
      <c r="L568" s="275"/>
      <c r="M568" s="276"/>
      <c r="N568" s="277"/>
      <c r="O568" s="277"/>
      <c r="P568" s="277"/>
      <c r="Q568" s="277"/>
      <c r="R568" s="277"/>
      <c r="S568" s="277"/>
      <c r="T568" s="278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9" t="s">
        <v>183</v>
      </c>
      <c r="AU568" s="279" t="s">
        <v>84</v>
      </c>
      <c r="AV568" s="15" t="s">
        <v>146</v>
      </c>
      <c r="AW568" s="15" t="s">
        <v>32</v>
      </c>
      <c r="AX568" s="15" t="s">
        <v>82</v>
      </c>
      <c r="AY568" s="279" t="s">
        <v>139</v>
      </c>
    </row>
    <row r="569" s="2" customFormat="1" ht="24.15" customHeight="1">
      <c r="A569" s="39"/>
      <c r="B569" s="40"/>
      <c r="C569" s="228" t="s">
        <v>739</v>
      </c>
      <c r="D569" s="228" t="s">
        <v>142</v>
      </c>
      <c r="E569" s="229" t="s">
        <v>1506</v>
      </c>
      <c r="F569" s="230" t="s">
        <v>1507</v>
      </c>
      <c r="G569" s="231" t="s">
        <v>679</v>
      </c>
      <c r="H569" s="291"/>
      <c r="I569" s="233"/>
      <c r="J569" s="234">
        <f>ROUND(I569*H569,1)</f>
        <v>0</v>
      </c>
      <c r="K569" s="235"/>
      <c r="L569" s="45"/>
      <c r="M569" s="236" t="s">
        <v>1</v>
      </c>
      <c r="N569" s="237" t="s">
        <v>39</v>
      </c>
      <c r="O569" s="92"/>
      <c r="P569" s="238">
        <f>O569*H569</f>
        <v>0</v>
      </c>
      <c r="Q569" s="238">
        <v>0</v>
      </c>
      <c r="R569" s="238">
        <f>Q569*H569</f>
        <v>0</v>
      </c>
      <c r="S569" s="238">
        <v>0</v>
      </c>
      <c r="T569" s="23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40" t="s">
        <v>217</v>
      </c>
      <c r="AT569" s="240" t="s">
        <v>142</v>
      </c>
      <c r="AU569" s="240" t="s">
        <v>84</v>
      </c>
      <c r="AY569" s="18" t="s">
        <v>139</v>
      </c>
      <c r="BE569" s="241">
        <f>IF(N569="základní",J569,0)</f>
        <v>0</v>
      </c>
      <c r="BF569" s="241">
        <f>IF(N569="snížená",J569,0)</f>
        <v>0</v>
      </c>
      <c r="BG569" s="241">
        <f>IF(N569="zákl. přenesená",J569,0)</f>
        <v>0</v>
      </c>
      <c r="BH569" s="241">
        <f>IF(N569="sníž. přenesená",J569,0)</f>
        <v>0</v>
      </c>
      <c r="BI569" s="241">
        <f>IF(N569="nulová",J569,0)</f>
        <v>0</v>
      </c>
      <c r="BJ569" s="18" t="s">
        <v>82</v>
      </c>
      <c r="BK569" s="241">
        <f>ROUND(I569*H569,1)</f>
        <v>0</v>
      </c>
      <c r="BL569" s="18" t="s">
        <v>217</v>
      </c>
      <c r="BM569" s="240" t="s">
        <v>1508</v>
      </c>
    </row>
    <row r="570" s="12" customFormat="1" ht="22.8" customHeight="1">
      <c r="A570" s="12"/>
      <c r="B570" s="212"/>
      <c r="C570" s="213"/>
      <c r="D570" s="214" t="s">
        <v>73</v>
      </c>
      <c r="E570" s="226" t="s">
        <v>1509</v>
      </c>
      <c r="F570" s="226" t="s">
        <v>1510</v>
      </c>
      <c r="G570" s="213"/>
      <c r="H570" s="213"/>
      <c r="I570" s="216"/>
      <c r="J570" s="227">
        <f>BK570</f>
        <v>0</v>
      </c>
      <c r="K570" s="213"/>
      <c r="L570" s="218"/>
      <c r="M570" s="219"/>
      <c r="N570" s="220"/>
      <c r="O570" s="220"/>
      <c r="P570" s="221">
        <f>SUM(P571:P573)</f>
        <v>0</v>
      </c>
      <c r="Q570" s="220"/>
      <c r="R570" s="221">
        <f>SUM(R571:R573)</f>
        <v>0.0057750000000000006</v>
      </c>
      <c r="S570" s="220"/>
      <c r="T570" s="222">
        <f>SUM(T571:T573)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23" t="s">
        <v>84</v>
      </c>
      <c r="AT570" s="224" t="s">
        <v>73</v>
      </c>
      <c r="AU570" s="224" t="s">
        <v>82</v>
      </c>
      <c r="AY570" s="223" t="s">
        <v>139</v>
      </c>
      <c r="BK570" s="225">
        <f>SUM(BK571:BK573)</f>
        <v>0</v>
      </c>
    </row>
    <row r="571" s="2" customFormat="1" ht="14.4" customHeight="1">
      <c r="A571" s="39"/>
      <c r="B571" s="40"/>
      <c r="C571" s="228" t="s">
        <v>466</v>
      </c>
      <c r="D571" s="228" t="s">
        <v>142</v>
      </c>
      <c r="E571" s="229" t="s">
        <v>1511</v>
      </c>
      <c r="F571" s="230" t="s">
        <v>1512</v>
      </c>
      <c r="G571" s="231" t="s">
        <v>263</v>
      </c>
      <c r="H571" s="232">
        <v>17.5</v>
      </c>
      <c r="I571" s="233"/>
      <c r="J571" s="234">
        <f>ROUND(I571*H571,1)</f>
        <v>0</v>
      </c>
      <c r="K571" s="235"/>
      <c r="L571" s="45"/>
      <c r="M571" s="236" t="s">
        <v>1</v>
      </c>
      <c r="N571" s="237" t="s">
        <v>39</v>
      </c>
      <c r="O571" s="92"/>
      <c r="P571" s="238">
        <f>O571*H571</f>
        <v>0</v>
      </c>
      <c r="Q571" s="238">
        <v>0.00025000000000000001</v>
      </c>
      <c r="R571" s="238">
        <f>Q571*H571</f>
        <v>0.0043750000000000004</v>
      </c>
      <c r="S571" s="238">
        <v>0</v>
      </c>
      <c r="T571" s="23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40" t="s">
        <v>217</v>
      </c>
      <c r="AT571" s="240" t="s">
        <v>142</v>
      </c>
      <c r="AU571" s="240" t="s">
        <v>84</v>
      </c>
      <c r="AY571" s="18" t="s">
        <v>139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8" t="s">
        <v>82</v>
      </c>
      <c r="BK571" s="241">
        <f>ROUND(I571*H571,1)</f>
        <v>0</v>
      </c>
      <c r="BL571" s="18" t="s">
        <v>217</v>
      </c>
      <c r="BM571" s="240" t="s">
        <v>1513</v>
      </c>
    </row>
    <row r="572" s="2" customFormat="1" ht="14.4" customHeight="1">
      <c r="A572" s="39"/>
      <c r="B572" s="40"/>
      <c r="C572" s="228" t="s">
        <v>753</v>
      </c>
      <c r="D572" s="228" t="s">
        <v>142</v>
      </c>
      <c r="E572" s="229" t="s">
        <v>1514</v>
      </c>
      <c r="F572" s="230" t="s">
        <v>1515</v>
      </c>
      <c r="G572" s="231" t="s">
        <v>263</v>
      </c>
      <c r="H572" s="232">
        <v>17.5</v>
      </c>
      <c r="I572" s="233"/>
      <c r="J572" s="234">
        <f>ROUND(I572*H572,1)</f>
        <v>0</v>
      </c>
      <c r="K572" s="235"/>
      <c r="L572" s="45"/>
      <c r="M572" s="236" t="s">
        <v>1</v>
      </c>
      <c r="N572" s="237" t="s">
        <v>39</v>
      </c>
      <c r="O572" s="92"/>
      <c r="P572" s="238">
        <f>O572*H572</f>
        <v>0</v>
      </c>
      <c r="Q572" s="238">
        <v>8.0000000000000007E-05</v>
      </c>
      <c r="R572" s="238">
        <f>Q572*H572</f>
        <v>0.0014000000000000002</v>
      </c>
      <c r="S572" s="238">
        <v>0</v>
      </c>
      <c r="T572" s="23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0" t="s">
        <v>217</v>
      </c>
      <c r="AT572" s="240" t="s">
        <v>142</v>
      </c>
      <c r="AU572" s="240" t="s">
        <v>84</v>
      </c>
      <c r="AY572" s="18" t="s">
        <v>139</v>
      </c>
      <c r="BE572" s="241">
        <f>IF(N572="základní",J572,0)</f>
        <v>0</v>
      </c>
      <c r="BF572" s="241">
        <f>IF(N572="snížená",J572,0)</f>
        <v>0</v>
      </c>
      <c r="BG572" s="241">
        <f>IF(N572="zákl. přenesená",J572,0)</f>
        <v>0</v>
      </c>
      <c r="BH572" s="241">
        <f>IF(N572="sníž. přenesená",J572,0)</f>
        <v>0</v>
      </c>
      <c r="BI572" s="241">
        <f>IF(N572="nulová",J572,0)</f>
        <v>0</v>
      </c>
      <c r="BJ572" s="18" t="s">
        <v>82</v>
      </c>
      <c r="BK572" s="241">
        <f>ROUND(I572*H572,1)</f>
        <v>0</v>
      </c>
      <c r="BL572" s="18" t="s">
        <v>217</v>
      </c>
      <c r="BM572" s="240" t="s">
        <v>1516</v>
      </c>
    </row>
    <row r="573" s="2" customFormat="1" ht="24.15" customHeight="1">
      <c r="A573" s="39"/>
      <c r="B573" s="40"/>
      <c r="C573" s="228" t="s">
        <v>470</v>
      </c>
      <c r="D573" s="228" t="s">
        <v>142</v>
      </c>
      <c r="E573" s="229" t="s">
        <v>1517</v>
      </c>
      <c r="F573" s="230" t="s">
        <v>1518</v>
      </c>
      <c r="G573" s="231" t="s">
        <v>679</v>
      </c>
      <c r="H573" s="291"/>
      <c r="I573" s="233"/>
      <c r="J573" s="234">
        <f>ROUND(I573*H573,1)</f>
        <v>0</v>
      </c>
      <c r="K573" s="235"/>
      <c r="L573" s="45"/>
      <c r="M573" s="236" t="s">
        <v>1</v>
      </c>
      <c r="N573" s="237" t="s">
        <v>39</v>
      </c>
      <c r="O573" s="92"/>
      <c r="P573" s="238">
        <f>O573*H573</f>
        <v>0</v>
      </c>
      <c r="Q573" s="238">
        <v>0</v>
      </c>
      <c r="R573" s="238">
        <f>Q573*H573</f>
        <v>0</v>
      </c>
      <c r="S573" s="238">
        <v>0</v>
      </c>
      <c r="T573" s="23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0" t="s">
        <v>217</v>
      </c>
      <c r="AT573" s="240" t="s">
        <v>142</v>
      </c>
      <c r="AU573" s="240" t="s">
        <v>84</v>
      </c>
      <c r="AY573" s="18" t="s">
        <v>139</v>
      </c>
      <c r="BE573" s="241">
        <f>IF(N573="základní",J573,0)</f>
        <v>0</v>
      </c>
      <c r="BF573" s="241">
        <f>IF(N573="snížená",J573,0)</f>
        <v>0</v>
      </c>
      <c r="BG573" s="241">
        <f>IF(N573="zákl. přenesená",J573,0)</f>
        <v>0</v>
      </c>
      <c r="BH573" s="241">
        <f>IF(N573="sníž. přenesená",J573,0)</f>
        <v>0</v>
      </c>
      <c r="BI573" s="241">
        <f>IF(N573="nulová",J573,0)</f>
        <v>0</v>
      </c>
      <c r="BJ573" s="18" t="s">
        <v>82</v>
      </c>
      <c r="BK573" s="241">
        <f>ROUND(I573*H573,1)</f>
        <v>0</v>
      </c>
      <c r="BL573" s="18" t="s">
        <v>217</v>
      </c>
      <c r="BM573" s="240" t="s">
        <v>1519</v>
      </c>
    </row>
    <row r="574" s="12" customFormat="1" ht="22.8" customHeight="1">
      <c r="A574" s="12"/>
      <c r="B574" s="212"/>
      <c r="C574" s="213"/>
      <c r="D574" s="214" t="s">
        <v>73</v>
      </c>
      <c r="E574" s="226" t="s">
        <v>1520</v>
      </c>
      <c r="F574" s="226" t="s">
        <v>1521</v>
      </c>
      <c r="G574" s="213"/>
      <c r="H574" s="213"/>
      <c r="I574" s="216"/>
      <c r="J574" s="227">
        <f>BK574</f>
        <v>0</v>
      </c>
      <c r="K574" s="213"/>
      <c r="L574" s="218"/>
      <c r="M574" s="219"/>
      <c r="N574" s="220"/>
      <c r="O574" s="220"/>
      <c r="P574" s="221">
        <f>SUM(P575:P592)</f>
        <v>0</v>
      </c>
      <c r="Q574" s="220"/>
      <c r="R574" s="221">
        <f>SUM(R575:R592)</f>
        <v>1.9567601699999999</v>
      </c>
      <c r="S574" s="220"/>
      <c r="T574" s="222">
        <f>SUM(T575:T592)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23" t="s">
        <v>84</v>
      </c>
      <c r="AT574" s="224" t="s">
        <v>73</v>
      </c>
      <c r="AU574" s="224" t="s">
        <v>82</v>
      </c>
      <c r="AY574" s="223" t="s">
        <v>139</v>
      </c>
      <c r="BK574" s="225">
        <f>SUM(BK575:BK592)</f>
        <v>0</v>
      </c>
    </row>
    <row r="575" s="2" customFormat="1" ht="24.15" customHeight="1">
      <c r="A575" s="39"/>
      <c r="B575" s="40"/>
      <c r="C575" s="228" t="s">
        <v>770</v>
      </c>
      <c r="D575" s="228" t="s">
        <v>142</v>
      </c>
      <c r="E575" s="229" t="s">
        <v>1522</v>
      </c>
      <c r="F575" s="230" t="s">
        <v>1523</v>
      </c>
      <c r="G575" s="231" t="s">
        <v>263</v>
      </c>
      <c r="H575" s="232">
        <v>40.68</v>
      </c>
      <c r="I575" s="233"/>
      <c r="J575" s="234">
        <f>ROUND(I575*H575,1)</f>
        <v>0</v>
      </c>
      <c r="K575" s="235"/>
      <c r="L575" s="45"/>
      <c r="M575" s="236" t="s">
        <v>1</v>
      </c>
      <c r="N575" s="237" t="s">
        <v>39</v>
      </c>
      <c r="O575" s="92"/>
      <c r="P575" s="238">
        <f>O575*H575</f>
        <v>0</v>
      </c>
      <c r="Q575" s="238">
        <v>0.0015</v>
      </c>
      <c r="R575" s="238">
        <f>Q575*H575</f>
        <v>0.061019999999999998</v>
      </c>
      <c r="S575" s="238">
        <v>0</v>
      </c>
      <c r="T575" s="23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40" t="s">
        <v>217</v>
      </c>
      <c r="AT575" s="240" t="s">
        <v>142</v>
      </c>
      <c r="AU575" s="240" t="s">
        <v>84</v>
      </c>
      <c r="AY575" s="18" t="s">
        <v>139</v>
      </c>
      <c r="BE575" s="241">
        <f>IF(N575="základní",J575,0)</f>
        <v>0</v>
      </c>
      <c r="BF575" s="241">
        <f>IF(N575="snížená",J575,0)</f>
        <v>0</v>
      </c>
      <c r="BG575" s="241">
        <f>IF(N575="zákl. přenesená",J575,0)</f>
        <v>0</v>
      </c>
      <c r="BH575" s="241">
        <f>IF(N575="sníž. přenesená",J575,0)</f>
        <v>0</v>
      </c>
      <c r="BI575" s="241">
        <f>IF(N575="nulová",J575,0)</f>
        <v>0</v>
      </c>
      <c r="BJ575" s="18" t="s">
        <v>82</v>
      </c>
      <c r="BK575" s="241">
        <f>ROUND(I575*H575,1)</f>
        <v>0</v>
      </c>
      <c r="BL575" s="18" t="s">
        <v>217</v>
      </c>
      <c r="BM575" s="240" t="s">
        <v>1524</v>
      </c>
    </row>
    <row r="576" s="13" customFormat="1">
      <c r="A576" s="13"/>
      <c r="B576" s="247"/>
      <c r="C576" s="248"/>
      <c r="D576" s="249" t="s">
        <v>183</v>
      </c>
      <c r="E576" s="250" t="s">
        <v>1</v>
      </c>
      <c r="F576" s="251" t="s">
        <v>1048</v>
      </c>
      <c r="G576" s="248"/>
      <c r="H576" s="250" t="s">
        <v>1</v>
      </c>
      <c r="I576" s="252"/>
      <c r="J576" s="248"/>
      <c r="K576" s="248"/>
      <c r="L576" s="253"/>
      <c r="M576" s="254"/>
      <c r="N576" s="255"/>
      <c r="O576" s="255"/>
      <c r="P576" s="255"/>
      <c r="Q576" s="255"/>
      <c r="R576" s="255"/>
      <c r="S576" s="255"/>
      <c r="T576" s="25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7" t="s">
        <v>183</v>
      </c>
      <c r="AU576" s="257" t="s">
        <v>84</v>
      </c>
      <c r="AV576" s="13" t="s">
        <v>82</v>
      </c>
      <c r="AW576" s="13" t="s">
        <v>32</v>
      </c>
      <c r="AX576" s="13" t="s">
        <v>74</v>
      </c>
      <c r="AY576" s="257" t="s">
        <v>139</v>
      </c>
    </row>
    <row r="577" s="14" customFormat="1">
      <c r="A577" s="14"/>
      <c r="B577" s="258"/>
      <c r="C577" s="259"/>
      <c r="D577" s="249" t="s">
        <v>183</v>
      </c>
      <c r="E577" s="260" t="s">
        <v>1</v>
      </c>
      <c r="F577" s="261" t="s">
        <v>1525</v>
      </c>
      <c r="G577" s="259"/>
      <c r="H577" s="262">
        <v>11.18</v>
      </c>
      <c r="I577" s="263"/>
      <c r="J577" s="259"/>
      <c r="K577" s="259"/>
      <c r="L577" s="264"/>
      <c r="M577" s="265"/>
      <c r="N577" s="266"/>
      <c r="O577" s="266"/>
      <c r="P577" s="266"/>
      <c r="Q577" s="266"/>
      <c r="R577" s="266"/>
      <c r="S577" s="266"/>
      <c r="T577" s="26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8" t="s">
        <v>183</v>
      </c>
      <c r="AU577" s="268" t="s">
        <v>84</v>
      </c>
      <c r="AV577" s="14" t="s">
        <v>84</v>
      </c>
      <c r="AW577" s="14" t="s">
        <v>32</v>
      </c>
      <c r="AX577" s="14" t="s">
        <v>74</v>
      </c>
      <c r="AY577" s="268" t="s">
        <v>139</v>
      </c>
    </row>
    <row r="578" s="13" customFormat="1">
      <c r="A578" s="13"/>
      <c r="B578" s="247"/>
      <c r="C578" s="248"/>
      <c r="D578" s="249" t="s">
        <v>183</v>
      </c>
      <c r="E578" s="250" t="s">
        <v>1</v>
      </c>
      <c r="F578" s="251" t="s">
        <v>1058</v>
      </c>
      <c r="G578" s="248"/>
      <c r="H578" s="250" t="s">
        <v>1</v>
      </c>
      <c r="I578" s="252"/>
      <c r="J578" s="248"/>
      <c r="K578" s="248"/>
      <c r="L578" s="253"/>
      <c r="M578" s="254"/>
      <c r="N578" s="255"/>
      <c r="O578" s="255"/>
      <c r="P578" s="255"/>
      <c r="Q578" s="255"/>
      <c r="R578" s="255"/>
      <c r="S578" s="255"/>
      <c r="T578" s="25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7" t="s">
        <v>183</v>
      </c>
      <c r="AU578" s="257" t="s">
        <v>84</v>
      </c>
      <c r="AV578" s="13" t="s">
        <v>82</v>
      </c>
      <c r="AW578" s="13" t="s">
        <v>32</v>
      </c>
      <c r="AX578" s="13" t="s">
        <v>74</v>
      </c>
      <c r="AY578" s="257" t="s">
        <v>139</v>
      </c>
    </row>
    <row r="579" s="14" customFormat="1">
      <c r="A579" s="14"/>
      <c r="B579" s="258"/>
      <c r="C579" s="259"/>
      <c r="D579" s="249" t="s">
        <v>183</v>
      </c>
      <c r="E579" s="260" t="s">
        <v>1</v>
      </c>
      <c r="F579" s="261" t="s">
        <v>1526</v>
      </c>
      <c r="G579" s="259"/>
      <c r="H579" s="262">
        <v>11.375</v>
      </c>
      <c r="I579" s="263"/>
      <c r="J579" s="259"/>
      <c r="K579" s="259"/>
      <c r="L579" s="264"/>
      <c r="M579" s="265"/>
      <c r="N579" s="266"/>
      <c r="O579" s="266"/>
      <c r="P579" s="266"/>
      <c r="Q579" s="266"/>
      <c r="R579" s="266"/>
      <c r="S579" s="266"/>
      <c r="T579" s="26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8" t="s">
        <v>183</v>
      </c>
      <c r="AU579" s="268" t="s">
        <v>84</v>
      </c>
      <c r="AV579" s="14" t="s">
        <v>84</v>
      </c>
      <c r="AW579" s="14" t="s">
        <v>32</v>
      </c>
      <c r="AX579" s="14" t="s">
        <v>74</v>
      </c>
      <c r="AY579" s="268" t="s">
        <v>139</v>
      </c>
    </row>
    <row r="580" s="14" customFormat="1">
      <c r="A580" s="14"/>
      <c r="B580" s="258"/>
      <c r="C580" s="259"/>
      <c r="D580" s="249" t="s">
        <v>183</v>
      </c>
      <c r="E580" s="260" t="s">
        <v>1</v>
      </c>
      <c r="F580" s="261" t="s">
        <v>1527</v>
      </c>
      <c r="G580" s="259"/>
      <c r="H580" s="262">
        <v>18.125</v>
      </c>
      <c r="I580" s="263"/>
      <c r="J580" s="259"/>
      <c r="K580" s="259"/>
      <c r="L580" s="264"/>
      <c r="M580" s="265"/>
      <c r="N580" s="266"/>
      <c r="O580" s="266"/>
      <c r="P580" s="266"/>
      <c r="Q580" s="266"/>
      <c r="R580" s="266"/>
      <c r="S580" s="266"/>
      <c r="T580" s="26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8" t="s">
        <v>183</v>
      </c>
      <c r="AU580" s="268" t="s">
        <v>84</v>
      </c>
      <c r="AV580" s="14" t="s">
        <v>84</v>
      </c>
      <c r="AW580" s="14" t="s">
        <v>32</v>
      </c>
      <c r="AX580" s="14" t="s">
        <v>74</v>
      </c>
      <c r="AY580" s="268" t="s">
        <v>139</v>
      </c>
    </row>
    <row r="581" s="15" customFormat="1">
      <c r="A581" s="15"/>
      <c r="B581" s="269"/>
      <c r="C581" s="270"/>
      <c r="D581" s="249" t="s">
        <v>183</v>
      </c>
      <c r="E581" s="271" t="s">
        <v>1</v>
      </c>
      <c r="F581" s="272" t="s">
        <v>189</v>
      </c>
      <c r="G581" s="270"/>
      <c r="H581" s="273">
        <v>40.68</v>
      </c>
      <c r="I581" s="274"/>
      <c r="J581" s="270"/>
      <c r="K581" s="270"/>
      <c r="L581" s="275"/>
      <c r="M581" s="276"/>
      <c r="N581" s="277"/>
      <c r="O581" s="277"/>
      <c r="P581" s="277"/>
      <c r="Q581" s="277"/>
      <c r="R581" s="277"/>
      <c r="S581" s="277"/>
      <c r="T581" s="278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79" t="s">
        <v>183</v>
      </c>
      <c r="AU581" s="279" t="s">
        <v>84</v>
      </c>
      <c r="AV581" s="15" t="s">
        <v>146</v>
      </c>
      <c r="AW581" s="15" t="s">
        <v>32</v>
      </c>
      <c r="AX581" s="15" t="s">
        <v>82</v>
      </c>
      <c r="AY581" s="279" t="s">
        <v>139</v>
      </c>
    </row>
    <row r="582" s="2" customFormat="1" ht="37.8" customHeight="1">
      <c r="A582" s="39"/>
      <c r="B582" s="40"/>
      <c r="C582" s="228" t="s">
        <v>473</v>
      </c>
      <c r="D582" s="228" t="s">
        <v>142</v>
      </c>
      <c r="E582" s="229" t="s">
        <v>1528</v>
      </c>
      <c r="F582" s="230" t="s">
        <v>1529</v>
      </c>
      <c r="G582" s="231" t="s">
        <v>263</v>
      </c>
      <c r="H582" s="232">
        <v>57.569000000000003</v>
      </c>
      <c r="I582" s="233"/>
      <c r="J582" s="234">
        <f>ROUND(I582*H582,1)</f>
        <v>0</v>
      </c>
      <c r="K582" s="235"/>
      <c r="L582" s="45"/>
      <c r="M582" s="236" t="s">
        <v>1</v>
      </c>
      <c r="N582" s="237" t="s">
        <v>39</v>
      </c>
      <c r="O582" s="92"/>
      <c r="P582" s="238">
        <f>O582*H582</f>
        <v>0</v>
      </c>
      <c r="Q582" s="238">
        <v>0.0089999999999999993</v>
      </c>
      <c r="R582" s="238">
        <f>Q582*H582</f>
        <v>0.51812099999999994</v>
      </c>
      <c r="S582" s="238">
        <v>0</v>
      </c>
      <c r="T582" s="239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40" t="s">
        <v>217</v>
      </c>
      <c r="AT582" s="240" t="s">
        <v>142</v>
      </c>
      <c r="AU582" s="240" t="s">
        <v>84</v>
      </c>
      <c r="AY582" s="18" t="s">
        <v>139</v>
      </c>
      <c r="BE582" s="241">
        <f>IF(N582="základní",J582,0)</f>
        <v>0</v>
      </c>
      <c r="BF582" s="241">
        <f>IF(N582="snížená",J582,0)</f>
        <v>0</v>
      </c>
      <c r="BG582" s="241">
        <f>IF(N582="zákl. přenesená",J582,0)</f>
        <v>0</v>
      </c>
      <c r="BH582" s="241">
        <f>IF(N582="sníž. přenesená",J582,0)</f>
        <v>0</v>
      </c>
      <c r="BI582" s="241">
        <f>IF(N582="nulová",J582,0)</f>
        <v>0</v>
      </c>
      <c r="BJ582" s="18" t="s">
        <v>82</v>
      </c>
      <c r="BK582" s="241">
        <f>ROUND(I582*H582,1)</f>
        <v>0</v>
      </c>
      <c r="BL582" s="18" t="s">
        <v>217</v>
      </c>
      <c r="BM582" s="240" t="s">
        <v>1530</v>
      </c>
    </row>
    <row r="583" s="13" customFormat="1">
      <c r="A583" s="13"/>
      <c r="B583" s="247"/>
      <c r="C583" s="248"/>
      <c r="D583" s="249" t="s">
        <v>183</v>
      </c>
      <c r="E583" s="250" t="s">
        <v>1</v>
      </c>
      <c r="F583" s="251" t="s">
        <v>1048</v>
      </c>
      <c r="G583" s="248"/>
      <c r="H583" s="250" t="s">
        <v>1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7" t="s">
        <v>183</v>
      </c>
      <c r="AU583" s="257" t="s">
        <v>84</v>
      </c>
      <c r="AV583" s="13" t="s">
        <v>82</v>
      </c>
      <c r="AW583" s="13" t="s">
        <v>32</v>
      </c>
      <c r="AX583" s="13" t="s">
        <v>74</v>
      </c>
      <c r="AY583" s="257" t="s">
        <v>139</v>
      </c>
    </row>
    <row r="584" s="14" customFormat="1">
      <c r="A584" s="14"/>
      <c r="B584" s="258"/>
      <c r="C584" s="259"/>
      <c r="D584" s="249" t="s">
        <v>183</v>
      </c>
      <c r="E584" s="260" t="s">
        <v>1</v>
      </c>
      <c r="F584" s="261" t="s">
        <v>1531</v>
      </c>
      <c r="G584" s="259"/>
      <c r="H584" s="262">
        <v>24.419999999999998</v>
      </c>
      <c r="I584" s="263"/>
      <c r="J584" s="259"/>
      <c r="K584" s="259"/>
      <c r="L584" s="264"/>
      <c r="M584" s="265"/>
      <c r="N584" s="266"/>
      <c r="O584" s="266"/>
      <c r="P584" s="266"/>
      <c r="Q584" s="266"/>
      <c r="R584" s="266"/>
      <c r="S584" s="266"/>
      <c r="T584" s="26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8" t="s">
        <v>183</v>
      </c>
      <c r="AU584" s="268" t="s">
        <v>84</v>
      </c>
      <c r="AV584" s="14" t="s">
        <v>84</v>
      </c>
      <c r="AW584" s="14" t="s">
        <v>32</v>
      </c>
      <c r="AX584" s="14" t="s">
        <v>74</v>
      </c>
      <c r="AY584" s="268" t="s">
        <v>139</v>
      </c>
    </row>
    <row r="585" s="13" customFormat="1">
      <c r="A585" s="13"/>
      <c r="B585" s="247"/>
      <c r="C585" s="248"/>
      <c r="D585" s="249" t="s">
        <v>183</v>
      </c>
      <c r="E585" s="250" t="s">
        <v>1</v>
      </c>
      <c r="F585" s="251" t="s">
        <v>1058</v>
      </c>
      <c r="G585" s="248"/>
      <c r="H585" s="250" t="s">
        <v>1</v>
      </c>
      <c r="I585" s="252"/>
      <c r="J585" s="248"/>
      <c r="K585" s="248"/>
      <c r="L585" s="253"/>
      <c r="M585" s="254"/>
      <c r="N585" s="255"/>
      <c r="O585" s="255"/>
      <c r="P585" s="255"/>
      <c r="Q585" s="255"/>
      <c r="R585" s="255"/>
      <c r="S585" s="255"/>
      <c r="T585" s="25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7" t="s">
        <v>183</v>
      </c>
      <c r="AU585" s="257" t="s">
        <v>84</v>
      </c>
      <c r="AV585" s="13" t="s">
        <v>82</v>
      </c>
      <c r="AW585" s="13" t="s">
        <v>32</v>
      </c>
      <c r="AX585" s="13" t="s">
        <v>74</v>
      </c>
      <c r="AY585" s="257" t="s">
        <v>139</v>
      </c>
    </row>
    <row r="586" s="14" customFormat="1">
      <c r="A586" s="14"/>
      <c r="B586" s="258"/>
      <c r="C586" s="259"/>
      <c r="D586" s="249" t="s">
        <v>183</v>
      </c>
      <c r="E586" s="260" t="s">
        <v>1</v>
      </c>
      <c r="F586" s="261" t="s">
        <v>1532</v>
      </c>
      <c r="G586" s="259"/>
      <c r="H586" s="262">
        <v>15.536249999999999</v>
      </c>
      <c r="I586" s="263"/>
      <c r="J586" s="259"/>
      <c r="K586" s="259"/>
      <c r="L586" s="264"/>
      <c r="M586" s="265"/>
      <c r="N586" s="266"/>
      <c r="O586" s="266"/>
      <c r="P586" s="266"/>
      <c r="Q586" s="266"/>
      <c r="R586" s="266"/>
      <c r="S586" s="266"/>
      <c r="T586" s="267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8" t="s">
        <v>183</v>
      </c>
      <c r="AU586" s="268" t="s">
        <v>84</v>
      </c>
      <c r="AV586" s="14" t="s">
        <v>84</v>
      </c>
      <c r="AW586" s="14" t="s">
        <v>32</v>
      </c>
      <c r="AX586" s="14" t="s">
        <v>74</v>
      </c>
      <c r="AY586" s="268" t="s">
        <v>139</v>
      </c>
    </row>
    <row r="587" s="14" customFormat="1">
      <c r="A587" s="14"/>
      <c r="B587" s="258"/>
      <c r="C587" s="259"/>
      <c r="D587" s="249" t="s">
        <v>183</v>
      </c>
      <c r="E587" s="260" t="s">
        <v>1</v>
      </c>
      <c r="F587" s="261" t="s">
        <v>1533</v>
      </c>
      <c r="G587" s="259"/>
      <c r="H587" s="262">
        <v>17.612500000000001</v>
      </c>
      <c r="I587" s="263"/>
      <c r="J587" s="259"/>
      <c r="K587" s="259"/>
      <c r="L587" s="264"/>
      <c r="M587" s="265"/>
      <c r="N587" s="266"/>
      <c r="O587" s="266"/>
      <c r="P587" s="266"/>
      <c r="Q587" s="266"/>
      <c r="R587" s="266"/>
      <c r="S587" s="266"/>
      <c r="T587" s="26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8" t="s">
        <v>183</v>
      </c>
      <c r="AU587" s="268" t="s">
        <v>84</v>
      </c>
      <c r="AV587" s="14" t="s">
        <v>84</v>
      </c>
      <c r="AW587" s="14" t="s">
        <v>32</v>
      </c>
      <c r="AX587" s="14" t="s">
        <v>74</v>
      </c>
      <c r="AY587" s="268" t="s">
        <v>139</v>
      </c>
    </row>
    <row r="588" s="15" customFormat="1">
      <c r="A588" s="15"/>
      <c r="B588" s="269"/>
      <c r="C588" s="270"/>
      <c r="D588" s="249" t="s">
        <v>183</v>
      </c>
      <c r="E588" s="271" t="s">
        <v>1</v>
      </c>
      <c r="F588" s="272" t="s">
        <v>189</v>
      </c>
      <c r="G588" s="270"/>
      <c r="H588" s="273">
        <v>57.568749999999994</v>
      </c>
      <c r="I588" s="274"/>
      <c r="J588" s="270"/>
      <c r="K588" s="270"/>
      <c r="L588" s="275"/>
      <c r="M588" s="276"/>
      <c r="N588" s="277"/>
      <c r="O588" s="277"/>
      <c r="P588" s="277"/>
      <c r="Q588" s="277"/>
      <c r="R588" s="277"/>
      <c r="S588" s="277"/>
      <c r="T588" s="278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9" t="s">
        <v>183</v>
      </c>
      <c r="AU588" s="279" t="s">
        <v>84</v>
      </c>
      <c r="AV588" s="15" t="s">
        <v>146</v>
      </c>
      <c r="AW588" s="15" t="s">
        <v>32</v>
      </c>
      <c r="AX588" s="15" t="s">
        <v>82</v>
      </c>
      <c r="AY588" s="279" t="s">
        <v>139</v>
      </c>
    </row>
    <row r="589" s="2" customFormat="1" ht="24.15" customHeight="1">
      <c r="A589" s="39"/>
      <c r="B589" s="40"/>
      <c r="C589" s="280" t="s">
        <v>784</v>
      </c>
      <c r="D589" s="280" t="s">
        <v>408</v>
      </c>
      <c r="E589" s="281" t="s">
        <v>1534</v>
      </c>
      <c r="F589" s="282" t="s">
        <v>1535</v>
      </c>
      <c r="G589" s="283" t="s">
        <v>263</v>
      </c>
      <c r="H589" s="284">
        <v>66.203999999999994</v>
      </c>
      <c r="I589" s="285"/>
      <c r="J589" s="286">
        <f>ROUND(I589*H589,1)</f>
        <v>0</v>
      </c>
      <c r="K589" s="287"/>
      <c r="L589" s="288"/>
      <c r="M589" s="289" t="s">
        <v>1</v>
      </c>
      <c r="N589" s="290" t="s">
        <v>39</v>
      </c>
      <c r="O589" s="92"/>
      <c r="P589" s="238">
        <f>O589*H589</f>
        <v>0</v>
      </c>
      <c r="Q589" s="238">
        <v>0.02</v>
      </c>
      <c r="R589" s="238">
        <f>Q589*H589</f>
        <v>1.3240799999999999</v>
      </c>
      <c r="S589" s="238">
        <v>0</v>
      </c>
      <c r="T589" s="23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0" t="s">
        <v>276</v>
      </c>
      <c r="AT589" s="240" t="s">
        <v>408</v>
      </c>
      <c r="AU589" s="240" t="s">
        <v>84</v>
      </c>
      <c r="AY589" s="18" t="s">
        <v>139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82</v>
      </c>
      <c r="BK589" s="241">
        <f>ROUND(I589*H589,1)</f>
        <v>0</v>
      </c>
      <c r="BL589" s="18" t="s">
        <v>217</v>
      </c>
      <c r="BM589" s="240" t="s">
        <v>1536</v>
      </c>
    </row>
    <row r="590" s="14" customFormat="1">
      <c r="A590" s="14"/>
      <c r="B590" s="258"/>
      <c r="C590" s="259"/>
      <c r="D590" s="249" t="s">
        <v>183</v>
      </c>
      <c r="E590" s="259"/>
      <c r="F590" s="261" t="s">
        <v>1537</v>
      </c>
      <c r="G590" s="259"/>
      <c r="H590" s="262">
        <v>66.203999999999994</v>
      </c>
      <c r="I590" s="263"/>
      <c r="J590" s="259"/>
      <c r="K590" s="259"/>
      <c r="L590" s="264"/>
      <c r="M590" s="265"/>
      <c r="N590" s="266"/>
      <c r="O590" s="266"/>
      <c r="P590" s="266"/>
      <c r="Q590" s="266"/>
      <c r="R590" s="266"/>
      <c r="S590" s="266"/>
      <c r="T590" s="26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8" t="s">
        <v>183</v>
      </c>
      <c r="AU590" s="268" t="s">
        <v>84</v>
      </c>
      <c r="AV590" s="14" t="s">
        <v>84</v>
      </c>
      <c r="AW590" s="14" t="s">
        <v>4</v>
      </c>
      <c r="AX590" s="14" t="s">
        <v>82</v>
      </c>
      <c r="AY590" s="268" t="s">
        <v>139</v>
      </c>
    </row>
    <row r="591" s="2" customFormat="1" ht="24.15" customHeight="1">
      <c r="A591" s="39"/>
      <c r="B591" s="40"/>
      <c r="C591" s="228" t="s">
        <v>479</v>
      </c>
      <c r="D591" s="228" t="s">
        <v>142</v>
      </c>
      <c r="E591" s="229" t="s">
        <v>1538</v>
      </c>
      <c r="F591" s="230" t="s">
        <v>1539</v>
      </c>
      <c r="G591" s="231" t="s">
        <v>263</v>
      </c>
      <c r="H591" s="232">
        <v>57.569000000000003</v>
      </c>
      <c r="I591" s="233"/>
      <c r="J591" s="234">
        <f>ROUND(I591*H591,1)</f>
        <v>0</v>
      </c>
      <c r="K591" s="235"/>
      <c r="L591" s="45"/>
      <c r="M591" s="236" t="s">
        <v>1</v>
      </c>
      <c r="N591" s="237" t="s">
        <v>39</v>
      </c>
      <c r="O591" s="92"/>
      <c r="P591" s="238">
        <f>O591*H591</f>
        <v>0</v>
      </c>
      <c r="Q591" s="238">
        <v>0.00093000000000000005</v>
      </c>
      <c r="R591" s="238">
        <f>Q591*H591</f>
        <v>0.053539170000000004</v>
      </c>
      <c r="S591" s="238">
        <v>0</v>
      </c>
      <c r="T591" s="239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40" t="s">
        <v>217</v>
      </c>
      <c r="AT591" s="240" t="s">
        <v>142</v>
      </c>
      <c r="AU591" s="240" t="s">
        <v>84</v>
      </c>
      <c r="AY591" s="18" t="s">
        <v>139</v>
      </c>
      <c r="BE591" s="241">
        <f>IF(N591="základní",J591,0)</f>
        <v>0</v>
      </c>
      <c r="BF591" s="241">
        <f>IF(N591="snížená",J591,0)</f>
        <v>0</v>
      </c>
      <c r="BG591" s="241">
        <f>IF(N591="zákl. přenesená",J591,0)</f>
        <v>0</v>
      </c>
      <c r="BH591" s="241">
        <f>IF(N591="sníž. přenesená",J591,0)</f>
        <v>0</v>
      </c>
      <c r="BI591" s="241">
        <f>IF(N591="nulová",J591,0)</f>
        <v>0</v>
      </c>
      <c r="BJ591" s="18" t="s">
        <v>82</v>
      </c>
      <c r="BK591" s="241">
        <f>ROUND(I591*H591,1)</f>
        <v>0</v>
      </c>
      <c r="BL591" s="18" t="s">
        <v>217</v>
      </c>
      <c r="BM591" s="240" t="s">
        <v>1540</v>
      </c>
    </row>
    <row r="592" s="2" customFormat="1" ht="24.15" customHeight="1">
      <c r="A592" s="39"/>
      <c r="B592" s="40"/>
      <c r="C592" s="228" t="s">
        <v>796</v>
      </c>
      <c r="D592" s="228" t="s">
        <v>142</v>
      </c>
      <c r="E592" s="229" t="s">
        <v>1541</v>
      </c>
      <c r="F592" s="230" t="s">
        <v>1542</v>
      </c>
      <c r="G592" s="231" t="s">
        <v>679</v>
      </c>
      <c r="H592" s="291"/>
      <c r="I592" s="233"/>
      <c r="J592" s="234">
        <f>ROUND(I592*H592,1)</f>
        <v>0</v>
      </c>
      <c r="K592" s="235"/>
      <c r="L592" s="45"/>
      <c r="M592" s="236" t="s">
        <v>1</v>
      </c>
      <c r="N592" s="237" t="s">
        <v>39</v>
      </c>
      <c r="O592" s="92"/>
      <c r="P592" s="238">
        <f>O592*H592</f>
        <v>0</v>
      </c>
      <c r="Q592" s="238">
        <v>0</v>
      </c>
      <c r="R592" s="238">
        <f>Q592*H592</f>
        <v>0</v>
      </c>
      <c r="S592" s="238">
        <v>0</v>
      </c>
      <c r="T592" s="239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40" t="s">
        <v>217</v>
      </c>
      <c r="AT592" s="240" t="s">
        <v>142</v>
      </c>
      <c r="AU592" s="240" t="s">
        <v>84</v>
      </c>
      <c r="AY592" s="18" t="s">
        <v>139</v>
      </c>
      <c r="BE592" s="241">
        <f>IF(N592="základní",J592,0)</f>
        <v>0</v>
      </c>
      <c r="BF592" s="241">
        <f>IF(N592="snížená",J592,0)</f>
        <v>0</v>
      </c>
      <c r="BG592" s="241">
        <f>IF(N592="zákl. přenesená",J592,0)</f>
        <v>0</v>
      </c>
      <c r="BH592" s="241">
        <f>IF(N592="sníž. přenesená",J592,0)</f>
        <v>0</v>
      </c>
      <c r="BI592" s="241">
        <f>IF(N592="nulová",J592,0)</f>
        <v>0</v>
      </c>
      <c r="BJ592" s="18" t="s">
        <v>82</v>
      </c>
      <c r="BK592" s="241">
        <f>ROUND(I592*H592,1)</f>
        <v>0</v>
      </c>
      <c r="BL592" s="18" t="s">
        <v>217</v>
      </c>
      <c r="BM592" s="240" t="s">
        <v>1543</v>
      </c>
    </row>
    <row r="593" s="12" customFormat="1" ht="22.8" customHeight="1">
      <c r="A593" s="12"/>
      <c r="B593" s="212"/>
      <c r="C593" s="213"/>
      <c r="D593" s="214" t="s">
        <v>73</v>
      </c>
      <c r="E593" s="226" t="s">
        <v>1544</v>
      </c>
      <c r="F593" s="226" t="s">
        <v>1545</v>
      </c>
      <c r="G593" s="213"/>
      <c r="H593" s="213"/>
      <c r="I593" s="216"/>
      <c r="J593" s="227">
        <f>BK593</f>
        <v>0</v>
      </c>
      <c r="K593" s="213"/>
      <c r="L593" s="218"/>
      <c r="M593" s="219"/>
      <c r="N593" s="220"/>
      <c r="O593" s="220"/>
      <c r="P593" s="221">
        <f>SUM(P594:P642)</f>
        <v>0</v>
      </c>
      <c r="Q593" s="220"/>
      <c r="R593" s="221">
        <f>SUM(R594:R642)</f>
        <v>0.20748849000000003</v>
      </c>
      <c r="S593" s="220"/>
      <c r="T593" s="222">
        <f>SUM(T594:T642)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23" t="s">
        <v>84</v>
      </c>
      <c r="AT593" s="224" t="s">
        <v>73</v>
      </c>
      <c r="AU593" s="224" t="s">
        <v>82</v>
      </c>
      <c r="AY593" s="223" t="s">
        <v>139</v>
      </c>
      <c r="BK593" s="225">
        <f>SUM(BK594:BK642)</f>
        <v>0</v>
      </c>
    </row>
    <row r="594" s="2" customFormat="1" ht="24.15" customHeight="1">
      <c r="A594" s="39"/>
      <c r="B594" s="40"/>
      <c r="C594" s="228" t="s">
        <v>484</v>
      </c>
      <c r="D594" s="228" t="s">
        <v>142</v>
      </c>
      <c r="E594" s="229" t="s">
        <v>1546</v>
      </c>
      <c r="F594" s="230" t="s">
        <v>1547</v>
      </c>
      <c r="G594" s="231" t="s">
        <v>263</v>
      </c>
      <c r="H594" s="232">
        <v>628.75300000000004</v>
      </c>
      <c r="I594" s="233"/>
      <c r="J594" s="234">
        <f>ROUND(I594*H594,1)</f>
        <v>0</v>
      </c>
      <c r="K594" s="235"/>
      <c r="L594" s="45"/>
      <c r="M594" s="236" t="s">
        <v>1</v>
      </c>
      <c r="N594" s="237" t="s">
        <v>39</v>
      </c>
      <c r="O594" s="92"/>
      <c r="P594" s="238">
        <f>O594*H594</f>
        <v>0</v>
      </c>
      <c r="Q594" s="238">
        <v>0.00020000000000000001</v>
      </c>
      <c r="R594" s="238">
        <f>Q594*H594</f>
        <v>0.12575060000000002</v>
      </c>
      <c r="S594" s="238">
        <v>0</v>
      </c>
      <c r="T594" s="239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40" t="s">
        <v>217</v>
      </c>
      <c r="AT594" s="240" t="s">
        <v>142</v>
      </c>
      <c r="AU594" s="240" t="s">
        <v>84</v>
      </c>
      <c r="AY594" s="18" t="s">
        <v>139</v>
      </c>
      <c r="BE594" s="241">
        <f>IF(N594="základní",J594,0)</f>
        <v>0</v>
      </c>
      <c r="BF594" s="241">
        <f>IF(N594="snížená",J594,0)</f>
        <v>0</v>
      </c>
      <c r="BG594" s="241">
        <f>IF(N594="zákl. přenesená",J594,0)</f>
        <v>0</v>
      </c>
      <c r="BH594" s="241">
        <f>IF(N594="sníž. přenesená",J594,0)</f>
        <v>0</v>
      </c>
      <c r="BI594" s="241">
        <f>IF(N594="nulová",J594,0)</f>
        <v>0</v>
      </c>
      <c r="BJ594" s="18" t="s">
        <v>82</v>
      </c>
      <c r="BK594" s="241">
        <f>ROUND(I594*H594,1)</f>
        <v>0</v>
      </c>
      <c r="BL594" s="18" t="s">
        <v>217</v>
      </c>
      <c r="BM594" s="240" t="s">
        <v>1548</v>
      </c>
    </row>
    <row r="595" s="13" customFormat="1">
      <c r="A595" s="13"/>
      <c r="B595" s="247"/>
      <c r="C595" s="248"/>
      <c r="D595" s="249" t="s">
        <v>183</v>
      </c>
      <c r="E595" s="250" t="s">
        <v>1</v>
      </c>
      <c r="F595" s="251" t="s">
        <v>1048</v>
      </c>
      <c r="G595" s="248"/>
      <c r="H595" s="250" t="s">
        <v>1</v>
      </c>
      <c r="I595" s="252"/>
      <c r="J595" s="248"/>
      <c r="K595" s="248"/>
      <c r="L595" s="253"/>
      <c r="M595" s="254"/>
      <c r="N595" s="255"/>
      <c r="O595" s="255"/>
      <c r="P595" s="255"/>
      <c r="Q595" s="255"/>
      <c r="R595" s="255"/>
      <c r="S595" s="255"/>
      <c r="T595" s="25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7" t="s">
        <v>183</v>
      </c>
      <c r="AU595" s="257" t="s">
        <v>84</v>
      </c>
      <c r="AV595" s="13" t="s">
        <v>82</v>
      </c>
      <c r="AW595" s="13" t="s">
        <v>32</v>
      </c>
      <c r="AX595" s="13" t="s">
        <v>74</v>
      </c>
      <c r="AY595" s="257" t="s">
        <v>139</v>
      </c>
    </row>
    <row r="596" s="14" customFormat="1">
      <c r="A596" s="14"/>
      <c r="B596" s="258"/>
      <c r="C596" s="259"/>
      <c r="D596" s="249" t="s">
        <v>183</v>
      </c>
      <c r="E596" s="260" t="s">
        <v>1</v>
      </c>
      <c r="F596" s="261" t="s">
        <v>1549</v>
      </c>
      <c r="G596" s="259"/>
      <c r="H596" s="262">
        <v>71.75</v>
      </c>
      <c r="I596" s="263"/>
      <c r="J596" s="259"/>
      <c r="K596" s="259"/>
      <c r="L596" s="264"/>
      <c r="M596" s="265"/>
      <c r="N596" s="266"/>
      <c r="O596" s="266"/>
      <c r="P596" s="266"/>
      <c r="Q596" s="266"/>
      <c r="R596" s="266"/>
      <c r="S596" s="266"/>
      <c r="T596" s="26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8" t="s">
        <v>183</v>
      </c>
      <c r="AU596" s="268" t="s">
        <v>84</v>
      </c>
      <c r="AV596" s="14" t="s">
        <v>84</v>
      </c>
      <c r="AW596" s="14" t="s">
        <v>32</v>
      </c>
      <c r="AX596" s="14" t="s">
        <v>74</v>
      </c>
      <c r="AY596" s="268" t="s">
        <v>139</v>
      </c>
    </row>
    <row r="597" s="16" customFormat="1">
      <c r="A597" s="16"/>
      <c r="B597" s="295"/>
      <c r="C597" s="296"/>
      <c r="D597" s="249" t="s">
        <v>183</v>
      </c>
      <c r="E597" s="297" t="s">
        <v>1</v>
      </c>
      <c r="F597" s="298" t="s">
        <v>1057</v>
      </c>
      <c r="G597" s="296"/>
      <c r="H597" s="299">
        <v>71.75</v>
      </c>
      <c r="I597" s="300"/>
      <c r="J597" s="296"/>
      <c r="K597" s="296"/>
      <c r="L597" s="301"/>
      <c r="M597" s="302"/>
      <c r="N597" s="303"/>
      <c r="O597" s="303"/>
      <c r="P597" s="303"/>
      <c r="Q597" s="303"/>
      <c r="R597" s="303"/>
      <c r="S597" s="303"/>
      <c r="T597" s="304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T597" s="305" t="s">
        <v>183</v>
      </c>
      <c r="AU597" s="305" t="s">
        <v>84</v>
      </c>
      <c r="AV597" s="16" t="s">
        <v>178</v>
      </c>
      <c r="AW597" s="16" t="s">
        <v>32</v>
      </c>
      <c r="AX597" s="16" t="s">
        <v>74</v>
      </c>
      <c r="AY597" s="305" t="s">
        <v>139</v>
      </c>
    </row>
    <row r="598" s="13" customFormat="1">
      <c r="A598" s="13"/>
      <c r="B598" s="247"/>
      <c r="C598" s="248"/>
      <c r="D598" s="249" t="s">
        <v>183</v>
      </c>
      <c r="E598" s="250" t="s">
        <v>1</v>
      </c>
      <c r="F598" s="251" t="s">
        <v>1550</v>
      </c>
      <c r="G598" s="248"/>
      <c r="H598" s="250" t="s">
        <v>1</v>
      </c>
      <c r="I598" s="252"/>
      <c r="J598" s="248"/>
      <c r="K598" s="248"/>
      <c r="L598" s="253"/>
      <c r="M598" s="254"/>
      <c r="N598" s="255"/>
      <c r="O598" s="255"/>
      <c r="P598" s="255"/>
      <c r="Q598" s="255"/>
      <c r="R598" s="255"/>
      <c r="S598" s="255"/>
      <c r="T598" s="256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7" t="s">
        <v>183</v>
      </c>
      <c r="AU598" s="257" t="s">
        <v>84</v>
      </c>
      <c r="AV598" s="13" t="s">
        <v>82</v>
      </c>
      <c r="AW598" s="13" t="s">
        <v>32</v>
      </c>
      <c r="AX598" s="13" t="s">
        <v>74</v>
      </c>
      <c r="AY598" s="257" t="s">
        <v>139</v>
      </c>
    </row>
    <row r="599" s="13" customFormat="1">
      <c r="A599" s="13"/>
      <c r="B599" s="247"/>
      <c r="C599" s="248"/>
      <c r="D599" s="249" t="s">
        <v>183</v>
      </c>
      <c r="E599" s="250" t="s">
        <v>1</v>
      </c>
      <c r="F599" s="251" t="s">
        <v>1048</v>
      </c>
      <c r="G599" s="248"/>
      <c r="H599" s="250" t="s">
        <v>1</v>
      </c>
      <c r="I599" s="252"/>
      <c r="J599" s="248"/>
      <c r="K599" s="248"/>
      <c r="L599" s="253"/>
      <c r="M599" s="254"/>
      <c r="N599" s="255"/>
      <c r="O599" s="255"/>
      <c r="P599" s="255"/>
      <c r="Q599" s="255"/>
      <c r="R599" s="255"/>
      <c r="S599" s="255"/>
      <c r="T599" s="25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7" t="s">
        <v>183</v>
      </c>
      <c r="AU599" s="257" t="s">
        <v>84</v>
      </c>
      <c r="AV599" s="13" t="s">
        <v>82</v>
      </c>
      <c r="AW599" s="13" t="s">
        <v>32</v>
      </c>
      <c r="AX599" s="13" t="s">
        <v>74</v>
      </c>
      <c r="AY599" s="257" t="s">
        <v>139</v>
      </c>
    </row>
    <row r="600" s="14" customFormat="1">
      <c r="A600" s="14"/>
      <c r="B600" s="258"/>
      <c r="C600" s="259"/>
      <c r="D600" s="249" t="s">
        <v>183</v>
      </c>
      <c r="E600" s="260" t="s">
        <v>1</v>
      </c>
      <c r="F600" s="261" t="s">
        <v>1323</v>
      </c>
      <c r="G600" s="259"/>
      <c r="H600" s="262">
        <v>25.850000000000001</v>
      </c>
      <c r="I600" s="263"/>
      <c r="J600" s="259"/>
      <c r="K600" s="259"/>
      <c r="L600" s="264"/>
      <c r="M600" s="265"/>
      <c r="N600" s="266"/>
      <c r="O600" s="266"/>
      <c r="P600" s="266"/>
      <c r="Q600" s="266"/>
      <c r="R600" s="266"/>
      <c r="S600" s="266"/>
      <c r="T600" s="26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8" t="s">
        <v>183</v>
      </c>
      <c r="AU600" s="268" t="s">
        <v>84</v>
      </c>
      <c r="AV600" s="14" t="s">
        <v>84</v>
      </c>
      <c r="AW600" s="14" t="s">
        <v>32</v>
      </c>
      <c r="AX600" s="14" t="s">
        <v>74</v>
      </c>
      <c r="AY600" s="268" t="s">
        <v>139</v>
      </c>
    </row>
    <row r="601" s="13" customFormat="1">
      <c r="A601" s="13"/>
      <c r="B601" s="247"/>
      <c r="C601" s="248"/>
      <c r="D601" s="249" t="s">
        <v>183</v>
      </c>
      <c r="E601" s="250" t="s">
        <v>1</v>
      </c>
      <c r="F601" s="251" t="s">
        <v>1245</v>
      </c>
      <c r="G601" s="248"/>
      <c r="H601" s="250" t="s">
        <v>1</v>
      </c>
      <c r="I601" s="252"/>
      <c r="J601" s="248"/>
      <c r="K601" s="248"/>
      <c r="L601" s="253"/>
      <c r="M601" s="254"/>
      <c r="N601" s="255"/>
      <c r="O601" s="255"/>
      <c r="P601" s="255"/>
      <c r="Q601" s="255"/>
      <c r="R601" s="255"/>
      <c r="S601" s="255"/>
      <c r="T601" s="25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7" t="s">
        <v>183</v>
      </c>
      <c r="AU601" s="257" t="s">
        <v>84</v>
      </c>
      <c r="AV601" s="13" t="s">
        <v>82</v>
      </c>
      <c r="AW601" s="13" t="s">
        <v>32</v>
      </c>
      <c r="AX601" s="13" t="s">
        <v>74</v>
      </c>
      <c r="AY601" s="257" t="s">
        <v>139</v>
      </c>
    </row>
    <row r="602" s="14" customFormat="1">
      <c r="A602" s="14"/>
      <c r="B602" s="258"/>
      <c r="C602" s="259"/>
      <c r="D602" s="249" t="s">
        <v>183</v>
      </c>
      <c r="E602" s="260" t="s">
        <v>1</v>
      </c>
      <c r="F602" s="261" t="s">
        <v>628</v>
      </c>
      <c r="G602" s="259"/>
      <c r="H602" s="262">
        <v>17.5</v>
      </c>
      <c r="I602" s="263"/>
      <c r="J602" s="259"/>
      <c r="K602" s="259"/>
      <c r="L602" s="264"/>
      <c r="M602" s="265"/>
      <c r="N602" s="266"/>
      <c r="O602" s="266"/>
      <c r="P602" s="266"/>
      <c r="Q602" s="266"/>
      <c r="R602" s="266"/>
      <c r="S602" s="266"/>
      <c r="T602" s="26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8" t="s">
        <v>183</v>
      </c>
      <c r="AU602" s="268" t="s">
        <v>84</v>
      </c>
      <c r="AV602" s="14" t="s">
        <v>84</v>
      </c>
      <c r="AW602" s="14" t="s">
        <v>32</v>
      </c>
      <c r="AX602" s="14" t="s">
        <v>74</v>
      </c>
      <c r="AY602" s="268" t="s">
        <v>139</v>
      </c>
    </row>
    <row r="603" s="13" customFormat="1">
      <c r="A603" s="13"/>
      <c r="B603" s="247"/>
      <c r="C603" s="248"/>
      <c r="D603" s="249" t="s">
        <v>183</v>
      </c>
      <c r="E603" s="250" t="s">
        <v>1</v>
      </c>
      <c r="F603" s="251" t="s">
        <v>1058</v>
      </c>
      <c r="G603" s="248"/>
      <c r="H603" s="250" t="s">
        <v>1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7" t="s">
        <v>183</v>
      </c>
      <c r="AU603" s="257" t="s">
        <v>84</v>
      </c>
      <c r="AV603" s="13" t="s">
        <v>82</v>
      </c>
      <c r="AW603" s="13" t="s">
        <v>32</v>
      </c>
      <c r="AX603" s="13" t="s">
        <v>74</v>
      </c>
      <c r="AY603" s="257" t="s">
        <v>139</v>
      </c>
    </row>
    <row r="604" s="14" customFormat="1">
      <c r="A604" s="14"/>
      <c r="B604" s="258"/>
      <c r="C604" s="259"/>
      <c r="D604" s="249" t="s">
        <v>183</v>
      </c>
      <c r="E604" s="260" t="s">
        <v>1</v>
      </c>
      <c r="F604" s="261" t="s">
        <v>1204</v>
      </c>
      <c r="G604" s="259"/>
      <c r="H604" s="262">
        <v>73.049999999999997</v>
      </c>
      <c r="I604" s="263"/>
      <c r="J604" s="259"/>
      <c r="K604" s="259"/>
      <c r="L604" s="264"/>
      <c r="M604" s="265"/>
      <c r="N604" s="266"/>
      <c r="O604" s="266"/>
      <c r="P604" s="266"/>
      <c r="Q604" s="266"/>
      <c r="R604" s="266"/>
      <c r="S604" s="266"/>
      <c r="T604" s="26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8" t="s">
        <v>183</v>
      </c>
      <c r="AU604" s="268" t="s">
        <v>84</v>
      </c>
      <c r="AV604" s="14" t="s">
        <v>84</v>
      </c>
      <c r="AW604" s="14" t="s">
        <v>32</v>
      </c>
      <c r="AX604" s="14" t="s">
        <v>74</v>
      </c>
      <c r="AY604" s="268" t="s">
        <v>139</v>
      </c>
    </row>
    <row r="605" s="13" customFormat="1">
      <c r="A605" s="13"/>
      <c r="B605" s="247"/>
      <c r="C605" s="248"/>
      <c r="D605" s="249" t="s">
        <v>183</v>
      </c>
      <c r="E605" s="250" t="s">
        <v>1</v>
      </c>
      <c r="F605" s="251" t="s">
        <v>1324</v>
      </c>
      <c r="G605" s="248"/>
      <c r="H605" s="250" t="s">
        <v>1</v>
      </c>
      <c r="I605" s="252"/>
      <c r="J605" s="248"/>
      <c r="K605" s="248"/>
      <c r="L605" s="253"/>
      <c r="M605" s="254"/>
      <c r="N605" s="255"/>
      <c r="O605" s="255"/>
      <c r="P605" s="255"/>
      <c r="Q605" s="255"/>
      <c r="R605" s="255"/>
      <c r="S605" s="255"/>
      <c r="T605" s="25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7" t="s">
        <v>183</v>
      </c>
      <c r="AU605" s="257" t="s">
        <v>84</v>
      </c>
      <c r="AV605" s="13" t="s">
        <v>82</v>
      </c>
      <c r="AW605" s="13" t="s">
        <v>32</v>
      </c>
      <c r="AX605" s="13" t="s">
        <v>74</v>
      </c>
      <c r="AY605" s="257" t="s">
        <v>139</v>
      </c>
    </row>
    <row r="606" s="14" customFormat="1">
      <c r="A606" s="14"/>
      <c r="B606" s="258"/>
      <c r="C606" s="259"/>
      <c r="D606" s="249" t="s">
        <v>183</v>
      </c>
      <c r="E606" s="260" t="s">
        <v>1</v>
      </c>
      <c r="F606" s="261" t="s">
        <v>1325</v>
      </c>
      <c r="G606" s="259"/>
      <c r="H606" s="262">
        <v>9.8499999999999996</v>
      </c>
      <c r="I606" s="263"/>
      <c r="J606" s="259"/>
      <c r="K606" s="259"/>
      <c r="L606" s="264"/>
      <c r="M606" s="265"/>
      <c r="N606" s="266"/>
      <c r="O606" s="266"/>
      <c r="P606" s="266"/>
      <c r="Q606" s="266"/>
      <c r="R606" s="266"/>
      <c r="S606" s="266"/>
      <c r="T606" s="26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8" t="s">
        <v>183</v>
      </c>
      <c r="AU606" s="268" t="s">
        <v>84</v>
      </c>
      <c r="AV606" s="14" t="s">
        <v>84</v>
      </c>
      <c r="AW606" s="14" t="s">
        <v>32</v>
      </c>
      <c r="AX606" s="14" t="s">
        <v>74</v>
      </c>
      <c r="AY606" s="268" t="s">
        <v>139</v>
      </c>
    </row>
    <row r="607" s="16" customFormat="1">
      <c r="A607" s="16"/>
      <c r="B607" s="295"/>
      <c r="C607" s="296"/>
      <c r="D607" s="249" t="s">
        <v>183</v>
      </c>
      <c r="E607" s="297" t="s">
        <v>1</v>
      </c>
      <c r="F607" s="298" t="s">
        <v>1057</v>
      </c>
      <c r="G607" s="296"/>
      <c r="H607" s="299">
        <v>126.25</v>
      </c>
      <c r="I607" s="300"/>
      <c r="J607" s="296"/>
      <c r="K607" s="296"/>
      <c r="L607" s="301"/>
      <c r="M607" s="302"/>
      <c r="N607" s="303"/>
      <c r="O607" s="303"/>
      <c r="P607" s="303"/>
      <c r="Q607" s="303"/>
      <c r="R607" s="303"/>
      <c r="S607" s="303"/>
      <c r="T607" s="304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T607" s="305" t="s">
        <v>183</v>
      </c>
      <c r="AU607" s="305" t="s">
        <v>84</v>
      </c>
      <c r="AV607" s="16" t="s">
        <v>178</v>
      </c>
      <c r="AW607" s="16" t="s">
        <v>32</v>
      </c>
      <c r="AX607" s="16" t="s">
        <v>74</v>
      </c>
      <c r="AY607" s="305" t="s">
        <v>139</v>
      </c>
    </row>
    <row r="608" s="13" customFormat="1">
      <c r="A608" s="13"/>
      <c r="B608" s="247"/>
      <c r="C608" s="248"/>
      <c r="D608" s="249" t="s">
        <v>183</v>
      </c>
      <c r="E608" s="250" t="s">
        <v>1</v>
      </c>
      <c r="F608" s="251" t="s">
        <v>1551</v>
      </c>
      <c r="G608" s="248"/>
      <c r="H608" s="250" t="s">
        <v>1</v>
      </c>
      <c r="I608" s="252"/>
      <c r="J608" s="248"/>
      <c r="K608" s="248"/>
      <c r="L608" s="253"/>
      <c r="M608" s="254"/>
      <c r="N608" s="255"/>
      <c r="O608" s="255"/>
      <c r="P608" s="255"/>
      <c r="Q608" s="255"/>
      <c r="R608" s="255"/>
      <c r="S608" s="255"/>
      <c r="T608" s="256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7" t="s">
        <v>183</v>
      </c>
      <c r="AU608" s="257" t="s">
        <v>84</v>
      </c>
      <c r="AV608" s="13" t="s">
        <v>82</v>
      </c>
      <c r="AW608" s="13" t="s">
        <v>32</v>
      </c>
      <c r="AX608" s="13" t="s">
        <v>74</v>
      </c>
      <c r="AY608" s="257" t="s">
        <v>139</v>
      </c>
    </row>
    <row r="609" s="13" customFormat="1">
      <c r="A609" s="13"/>
      <c r="B609" s="247"/>
      <c r="C609" s="248"/>
      <c r="D609" s="249" t="s">
        <v>183</v>
      </c>
      <c r="E609" s="250" t="s">
        <v>1</v>
      </c>
      <c r="F609" s="251" t="s">
        <v>1048</v>
      </c>
      <c r="G609" s="248"/>
      <c r="H609" s="250" t="s">
        <v>1</v>
      </c>
      <c r="I609" s="252"/>
      <c r="J609" s="248"/>
      <c r="K609" s="248"/>
      <c r="L609" s="253"/>
      <c r="M609" s="254"/>
      <c r="N609" s="255"/>
      <c r="O609" s="255"/>
      <c r="P609" s="255"/>
      <c r="Q609" s="255"/>
      <c r="R609" s="255"/>
      <c r="S609" s="255"/>
      <c r="T609" s="25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7" t="s">
        <v>183</v>
      </c>
      <c r="AU609" s="257" t="s">
        <v>84</v>
      </c>
      <c r="AV609" s="13" t="s">
        <v>82</v>
      </c>
      <c r="AW609" s="13" t="s">
        <v>32</v>
      </c>
      <c r="AX609" s="13" t="s">
        <v>74</v>
      </c>
      <c r="AY609" s="257" t="s">
        <v>139</v>
      </c>
    </row>
    <row r="610" s="14" customFormat="1">
      <c r="A610" s="14"/>
      <c r="B610" s="258"/>
      <c r="C610" s="259"/>
      <c r="D610" s="249" t="s">
        <v>183</v>
      </c>
      <c r="E610" s="260" t="s">
        <v>1</v>
      </c>
      <c r="F610" s="261" t="s">
        <v>1053</v>
      </c>
      <c r="G610" s="259"/>
      <c r="H610" s="262">
        <v>0.94999999999999996</v>
      </c>
      <c r="I610" s="263"/>
      <c r="J610" s="259"/>
      <c r="K610" s="259"/>
      <c r="L610" s="264"/>
      <c r="M610" s="265"/>
      <c r="N610" s="266"/>
      <c r="O610" s="266"/>
      <c r="P610" s="266"/>
      <c r="Q610" s="266"/>
      <c r="R610" s="266"/>
      <c r="S610" s="266"/>
      <c r="T610" s="26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8" t="s">
        <v>183</v>
      </c>
      <c r="AU610" s="268" t="s">
        <v>84</v>
      </c>
      <c r="AV610" s="14" t="s">
        <v>84</v>
      </c>
      <c r="AW610" s="14" t="s">
        <v>32</v>
      </c>
      <c r="AX610" s="14" t="s">
        <v>74</v>
      </c>
      <c r="AY610" s="268" t="s">
        <v>139</v>
      </c>
    </row>
    <row r="611" s="14" customFormat="1">
      <c r="A611" s="14"/>
      <c r="B611" s="258"/>
      <c r="C611" s="259"/>
      <c r="D611" s="249" t="s">
        <v>183</v>
      </c>
      <c r="E611" s="260" t="s">
        <v>1</v>
      </c>
      <c r="F611" s="261" t="s">
        <v>1054</v>
      </c>
      <c r="G611" s="259"/>
      <c r="H611" s="262">
        <v>1.52</v>
      </c>
      <c r="I611" s="263"/>
      <c r="J611" s="259"/>
      <c r="K611" s="259"/>
      <c r="L611" s="264"/>
      <c r="M611" s="265"/>
      <c r="N611" s="266"/>
      <c r="O611" s="266"/>
      <c r="P611" s="266"/>
      <c r="Q611" s="266"/>
      <c r="R611" s="266"/>
      <c r="S611" s="266"/>
      <c r="T611" s="26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8" t="s">
        <v>183</v>
      </c>
      <c r="AU611" s="268" t="s">
        <v>84</v>
      </c>
      <c r="AV611" s="14" t="s">
        <v>84</v>
      </c>
      <c r="AW611" s="14" t="s">
        <v>32</v>
      </c>
      <c r="AX611" s="14" t="s">
        <v>74</v>
      </c>
      <c r="AY611" s="268" t="s">
        <v>139</v>
      </c>
    </row>
    <row r="612" s="14" customFormat="1">
      <c r="A612" s="14"/>
      <c r="B612" s="258"/>
      <c r="C612" s="259"/>
      <c r="D612" s="249" t="s">
        <v>183</v>
      </c>
      <c r="E612" s="260" t="s">
        <v>1</v>
      </c>
      <c r="F612" s="261" t="s">
        <v>1055</v>
      </c>
      <c r="G612" s="259"/>
      <c r="H612" s="262">
        <v>1.8287500000000001</v>
      </c>
      <c r="I612" s="263"/>
      <c r="J612" s="259"/>
      <c r="K612" s="259"/>
      <c r="L612" s="264"/>
      <c r="M612" s="265"/>
      <c r="N612" s="266"/>
      <c r="O612" s="266"/>
      <c r="P612" s="266"/>
      <c r="Q612" s="266"/>
      <c r="R612" s="266"/>
      <c r="S612" s="266"/>
      <c r="T612" s="26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8" t="s">
        <v>183</v>
      </c>
      <c r="AU612" s="268" t="s">
        <v>84</v>
      </c>
      <c r="AV612" s="14" t="s">
        <v>84</v>
      </c>
      <c r="AW612" s="14" t="s">
        <v>32</v>
      </c>
      <c r="AX612" s="14" t="s">
        <v>74</v>
      </c>
      <c r="AY612" s="268" t="s">
        <v>139</v>
      </c>
    </row>
    <row r="613" s="14" customFormat="1">
      <c r="A613" s="14"/>
      <c r="B613" s="258"/>
      <c r="C613" s="259"/>
      <c r="D613" s="249" t="s">
        <v>183</v>
      </c>
      <c r="E613" s="260" t="s">
        <v>1</v>
      </c>
      <c r="F613" s="261" t="s">
        <v>1056</v>
      </c>
      <c r="G613" s="259"/>
      <c r="H613" s="262">
        <v>1.1019999999999999</v>
      </c>
      <c r="I613" s="263"/>
      <c r="J613" s="259"/>
      <c r="K613" s="259"/>
      <c r="L613" s="264"/>
      <c r="M613" s="265"/>
      <c r="N613" s="266"/>
      <c r="O613" s="266"/>
      <c r="P613" s="266"/>
      <c r="Q613" s="266"/>
      <c r="R613" s="266"/>
      <c r="S613" s="266"/>
      <c r="T613" s="26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8" t="s">
        <v>183</v>
      </c>
      <c r="AU613" s="268" t="s">
        <v>84</v>
      </c>
      <c r="AV613" s="14" t="s">
        <v>84</v>
      </c>
      <c r="AW613" s="14" t="s">
        <v>32</v>
      </c>
      <c r="AX613" s="14" t="s">
        <v>74</v>
      </c>
      <c r="AY613" s="268" t="s">
        <v>139</v>
      </c>
    </row>
    <row r="614" s="13" customFormat="1">
      <c r="A614" s="13"/>
      <c r="B614" s="247"/>
      <c r="C614" s="248"/>
      <c r="D614" s="249" t="s">
        <v>183</v>
      </c>
      <c r="E614" s="250" t="s">
        <v>1</v>
      </c>
      <c r="F614" s="251" t="s">
        <v>1058</v>
      </c>
      <c r="G614" s="248"/>
      <c r="H614" s="250" t="s">
        <v>1</v>
      </c>
      <c r="I614" s="252"/>
      <c r="J614" s="248"/>
      <c r="K614" s="248"/>
      <c r="L614" s="253"/>
      <c r="M614" s="254"/>
      <c r="N614" s="255"/>
      <c r="O614" s="255"/>
      <c r="P614" s="255"/>
      <c r="Q614" s="255"/>
      <c r="R614" s="255"/>
      <c r="S614" s="255"/>
      <c r="T614" s="25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7" t="s">
        <v>183</v>
      </c>
      <c r="AU614" s="257" t="s">
        <v>84</v>
      </c>
      <c r="AV614" s="13" t="s">
        <v>82</v>
      </c>
      <c r="AW614" s="13" t="s">
        <v>32</v>
      </c>
      <c r="AX614" s="13" t="s">
        <v>74</v>
      </c>
      <c r="AY614" s="257" t="s">
        <v>139</v>
      </c>
    </row>
    <row r="615" s="14" customFormat="1">
      <c r="A615" s="14"/>
      <c r="B615" s="258"/>
      <c r="C615" s="259"/>
      <c r="D615" s="249" t="s">
        <v>183</v>
      </c>
      <c r="E615" s="260" t="s">
        <v>1</v>
      </c>
      <c r="F615" s="261" t="s">
        <v>1059</v>
      </c>
      <c r="G615" s="259"/>
      <c r="H615" s="262">
        <v>1.444</v>
      </c>
      <c r="I615" s="263"/>
      <c r="J615" s="259"/>
      <c r="K615" s="259"/>
      <c r="L615" s="264"/>
      <c r="M615" s="265"/>
      <c r="N615" s="266"/>
      <c r="O615" s="266"/>
      <c r="P615" s="266"/>
      <c r="Q615" s="266"/>
      <c r="R615" s="266"/>
      <c r="S615" s="266"/>
      <c r="T615" s="26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8" t="s">
        <v>183</v>
      </c>
      <c r="AU615" s="268" t="s">
        <v>84</v>
      </c>
      <c r="AV615" s="14" t="s">
        <v>84</v>
      </c>
      <c r="AW615" s="14" t="s">
        <v>32</v>
      </c>
      <c r="AX615" s="14" t="s">
        <v>74</v>
      </c>
      <c r="AY615" s="268" t="s">
        <v>139</v>
      </c>
    </row>
    <row r="616" s="14" customFormat="1">
      <c r="A616" s="14"/>
      <c r="B616" s="258"/>
      <c r="C616" s="259"/>
      <c r="D616" s="249" t="s">
        <v>183</v>
      </c>
      <c r="E616" s="260" t="s">
        <v>1</v>
      </c>
      <c r="F616" s="261" t="s">
        <v>1060</v>
      </c>
      <c r="G616" s="259"/>
      <c r="H616" s="262">
        <v>1.8239999999999998</v>
      </c>
      <c r="I616" s="263"/>
      <c r="J616" s="259"/>
      <c r="K616" s="259"/>
      <c r="L616" s="264"/>
      <c r="M616" s="265"/>
      <c r="N616" s="266"/>
      <c r="O616" s="266"/>
      <c r="P616" s="266"/>
      <c r="Q616" s="266"/>
      <c r="R616" s="266"/>
      <c r="S616" s="266"/>
      <c r="T616" s="26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8" t="s">
        <v>183</v>
      </c>
      <c r="AU616" s="268" t="s">
        <v>84</v>
      </c>
      <c r="AV616" s="14" t="s">
        <v>84</v>
      </c>
      <c r="AW616" s="14" t="s">
        <v>32</v>
      </c>
      <c r="AX616" s="14" t="s">
        <v>74</v>
      </c>
      <c r="AY616" s="268" t="s">
        <v>139</v>
      </c>
    </row>
    <row r="617" s="14" customFormat="1">
      <c r="A617" s="14"/>
      <c r="B617" s="258"/>
      <c r="C617" s="259"/>
      <c r="D617" s="249" t="s">
        <v>183</v>
      </c>
      <c r="E617" s="260" t="s">
        <v>1</v>
      </c>
      <c r="F617" s="261" t="s">
        <v>1061</v>
      </c>
      <c r="G617" s="259"/>
      <c r="H617" s="262">
        <v>2.1279999999999997</v>
      </c>
      <c r="I617" s="263"/>
      <c r="J617" s="259"/>
      <c r="K617" s="259"/>
      <c r="L617" s="264"/>
      <c r="M617" s="265"/>
      <c r="N617" s="266"/>
      <c r="O617" s="266"/>
      <c r="P617" s="266"/>
      <c r="Q617" s="266"/>
      <c r="R617" s="266"/>
      <c r="S617" s="266"/>
      <c r="T617" s="26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8" t="s">
        <v>183</v>
      </c>
      <c r="AU617" s="268" t="s">
        <v>84</v>
      </c>
      <c r="AV617" s="14" t="s">
        <v>84</v>
      </c>
      <c r="AW617" s="14" t="s">
        <v>32</v>
      </c>
      <c r="AX617" s="14" t="s">
        <v>74</v>
      </c>
      <c r="AY617" s="268" t="s">
        <v>139</v>
      </c>
    </row>
    <row r="618" s="14" customFormat="1">
      <c r="A618" s="14"/>
      <c r="B618" s="258"/>
      <c r="C618" s="259"/>
      <c r="D618" s="249" t="s">
        <v>183</v>
      </c>
      <c r="E618" s="260" t="s">
        <v>1</v>
      </c>
      <c r="F618" s="261" t="s">
        <v>1062</v>
      </c>
      <c r="G618" s="259"/>
      <c r="H618" s="262">
        <v>1.444</v>
      </c>
      <c r="I618" s="263"/>
      <c r="J618" s="259"/>
      <c r="K618" s="259"/>
      <c r="L618" s="264"/>
      <c r="M618" s="265"/>
      <c r="N618" s="266"/>
      <c r="O618" s="266"/>
      <c r="P618" s="266"/>
      <c r="Q618" s="266"/>
      <c r="R618" s="266"/>
      <c r="S618" s="266"/>
      <c r="T618" s="26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8" t="s">
        <v>183</v>
      </c>
      <c r="AU618" s="268" t="s">
        <v>84</v>
      </c>
      <c r="AV618" s="14" t="s">
        <v>84</v>
      </c>
      <c r="AW618" s="14" t="s">
        <v>32</v>
      </c>
      <c r="AX618" s="14" t="s">
        <v>74</v>
      </c>
      <c r="AY618" s="268" t="s">
        <v>139</v>
      </c>
    </row>
    <row r="619" s="14" customFormat="1">
      <c r="A619" s="14"/>
      <c r="B619" s="258"/>
      <c r="C619" s="259"/>
      <c r="D619" s="249" t="s">
        <v>183</v>
      </c>
      <c r="E619" s="260" t="s">
        <v>1</v>
      </c>
      <c r="F619" s="261" t="s">
        <v>1063</v>
      </c>
      <c r="G619" s="259"/>
      <c r="H619" s="262">
        <v>0.85500000000000009</v>
      </c>
      <c r="I619" s="263"/>
      <c r="J619" s="259"/>
      <c r="K619" s="259"/>
      <c r="L619" s="264"/>
      <c r="M619" s="265"/>
      <c r="N619" s="266"/>
      <c r="O619" s="266"/>
      <c r="P619" s="266"/>
      <c r="Q619" s="266"/>
      <c r="R619" s="266"/>
      <c r="S619" s="266"/>
      <c r="T619" s="26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8" t="s">
        <v>183</v>
      </c>
      <c r="AU619" s="268" t="s">
        <v>84</v>
      </c>
      <c r="AV619" s="14" t="s">
        <v>84</v>
      </c>
      <c r="AW619" s="14" t="s">
        <v>32</v>
      </c>
      <c r="AX619" s="14" t="s">
        <v>74</v>
      </c>
      <c r="AY619" s="268" t="s">
        <v>139</v>
      </c>
    </row>
    <row r="620" s="16" customFormat="1">
      <c r="A620" s="16"/>
      <c r="B620" s="295"/>
      <c r="C620" s="296"/>
      <c r="D620" s="249" t="s">
        <v>183</v>
      </c>
      <c r="E620" s="297" t="s">
        <v>1</v>
      </c>
      <c r="F620" s="298" t="s">
        <v>1057</v>
      </c>
      <c r="G620" s="296"/>
      <c r="H620" s="299">
        <v>13.095749999999999</v>
      </c>
      <c r="I620" s="300"/>
      <c r="J620" s="296"/>
      <c r="K620" s="296"/>
      <c r="L620" s="301"/>
      <c r="M620" s="302"/>
      <c r="N620" s="303"/>
      <c r="O620" s="303"/>
      <c r="P620" s="303"/>
      <c r="Q620" s="303"/>
      <c r="R620" s="303"/>
      <c r="S620" s="303"/>
      <c r="T620" s="304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T620" s="305" t="s">
        <v>183</v>
      </c>
      <c r="AU620" s="305" t="s">
        <v>84</v>
      </c>
      <c r="AV620" s="16" t="s">
        <v>178</v>
      </c>
      <c r="AW620" s="16" t="s">
        <v>32</v>
      </c>
      <c r="AX620" s="16" t="s">
        <v>74</v>
      </c>
      <c r="AY620" s="305" t="s">
        <v>139</v>
      </c>
    </row>
    <row r="621" s="13" customFormat="1">
      <c r="A621" s="13"/>
      <c r="B621" s="247"/>
      <c r="C621" s="248"/>
      <c r="D621" s="249" t="s">
        <v>183</v>
      </c>
      <c r="E621" s="250" t="s">
        <v>1</v>
      </c>
      <c r="F621" s="251" t="s">
        <v>1552</v>
      </c>
      <c r="G621" s="248"/>
      <c r="H621" s="250" t="s">
        <v>1</v>
      </c>
      <c r="I621" s="252"/>
      <c r="J621" s="248"/>
      <c r="K621" s="248"/>
      <c r="L621" s="253"/>
      <c r="M621" s="254"/>
      <c r="N621" s="255"/>
      <c r="O621" s="255"/>
      <c r="P621" s="255"/>
      <c r="Q621" s="255"/>
      <c r="R621" s="255"/>
      <c r="S621" s="255"/>
      <c r="T621" s="25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7" t="s">
        <v>183</v>
      </c>
      <c r="AU621" s="257" t="s">
        <v>84</v>
      </c>
      <c r="AV621" s="13" t="s">
        <v>82</v>
      </c>
      <c r="AW621" s="13" t="s">
        <v>32</v>
      </c>
      <c r="AX621" s="13" t="s">
        <v>74</v>
      </c>
      <c r="AY621" s="257" t="s">
        <v>139</v>
      </c>
    </row>
    <row r="622" s="13" customFormat="1">
      <c r="A622" s="13"/>
      <c r="B622" s="247"/>
      <c r="C622" s="248"/>
      <c r="D622" s="249" t="s">
        <v>183</v>
      </c>
      <c r="E622" s="250" t="s">
        <v>1</v>
      </c>
      <c r="F622" s="251" t="s">
        <v>1048</v>
      </c>
      <c r="G622" s="248"/>
      <c r="H622" s="250" t="s">
        <v>1</v>
      </c>
      <c r="I622" s="252"/>
      <c r="J622" s="248"/>
      <c r="K622" s="248"/>
      <c r="L622" s="253"/>
      <c r="M622" s="254"/>
      <c r="N622" s="255"/>
      <c r="O622" s="255"/>
      <c r="P622" s="255"/>
      <c r="Q622" s="255"/>
      <c r="R622" s="255"/>
      <c r="S622" s="255"/>
      <c r="T622" s="25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7" t="s">
        <v>183</v>
      </c>
      <c r="AU622" s="257" t="s">
        <v>84</v>
      </c>
      <c r="AV622" s="13" t="s">
        <v>82</v>
      </c>
      <c r="AW622" s="13" t="s">
        <v>32</v>
      </c>
      <c r="AX622" s="13" t="s">
        <v>74</v>
      </c>
      <c r="AY622" s="257" t="s">
        <v>139</v>
      </c>
    </row>
    <row r="623" s="14" customFormat="1">
      <c r="A623" s="14"/>
      <c r="B623" s="258"/>
      <c r="C623" s="259"/>
      <c r="D623" s="249" t="s">
        <v>183</v>
      </c>
      <c r="E623" s="260" t="s">
        <v>1</v>
      </c>
      <c r="F623" s="261" t="s">
        <v>1067</v>
      </c>
      <c r="G623" s="259"/>
      <c r="H623" s="262">
        <v>41.914999999999999</v>
      </c>
      <c r="I623" s="263"/>
      <c r="J623" s="259"/>
      <c r="K623" s="259"/>
      <c r="L623" s="264"/>
      <c r="M623" s="265"/>
      <c r="N623" s="266"/>
      <c r="O623" s="266"/>
      <c r="P623" s="266"/>
      <c r="Q623" s="266"/>
      <c r="R623" s="266"/>
      <c r="S623" s="266"/>
      <c r="T623" s="26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8" t="s">
        <v>183</v>
      </c>
      <c r="AU623" s="268" t="s">
        <v>84</v>
      </c>
      <c r="AV623" s="14" t="s">
        <v>84</v>
      </c>
      <c r="AW623" s="14" t="s">
        <v>32</v>
      </c>
      <c r="AX623" s="14" t="s">
        <v>74</v>
      </c>
      <c r="AY623" s="268" t="s">
        <v>139</v>
      </c>
    </row>
    <row r="624" s="14" customFormat="1">
      <c r="A624" s="14"/>
      <c r="B624" s="258"/>
      <c r="C624" s="259"/>
      <c r="D624" s="249" t="s">
        <v>183</v>
      </c>
      <c r="E624" s="260" t="s">
        <v>1</v>
      </c>
      <c r="F624" s="261" t="s">
        <v>1068</v>
      </c>
      <c r="G624" s="259"/>
      <c r="H624" s="262">
        <v>28.659999999999997</v>
      </c>
      <c r="I624" s="263"/>
      <c r="J624" s="259"/>
      <c r="K624" s="259"/>
      <c r="L624" s="264"/>
      <c r="M624" s="265"/>
      <c r="N624" s="266"/>
      <c r="O624" s="266"/>
      <c r="P624" s="266"/>
      <c r="Q624" s="266"/>
      <c r="R624" s="266"/>
      <c r="S624" s="266"/>
      <c r="T624" s="26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8" t="s">
        <v>183</v>
      </c>
      <c r="AU624" s="268" t="s">
        <v>84</v>
      </c>
      <c r="AV624" s="14" t="s">
        <v>84</v>
      </c>
      <c r="AW624" s="14" t="s">
        <v>32</v>
      </c>
      <c r="AX624" s="14" t="s">
        <v>74</v>
      </c>
      <c r="AY624" s="268" t="s">
        <v>139</v>
      </c>
    </row>
    <row r="625" s="14" customFormat="1">
      <c r="A625" s="14"/>
      <c r="B625" s="258"/>
      <c r="C625" s="259"/>
      <c r="D625" s="249" t="s">
        <v>183</v>
      </c>
      <c r="E625" s="260" t="s">
        <v>1</v>
      </c>
      <c r="F625" s="261" t="s">
        <v>1069</v>
      </c>
      <c r="G625" s="259"/>
      <c r="H625" s="262">
        <v>34.155000000000001</v>
      </c>
      <c r="I625" s="263"/>
      <c r="J625" s="259"/>
      <c r="K625" s="259"/>
      <c r="L625" s="264"/>
      <c r="M625" s="265"/>
      <c r="N625" s="266"/>
      <c r="O625" s="266"/>
      <c r="P625" s="266"/>
      <c r="Q625" s="266"/>
      <c r="R625" s="266"/>
      <c r="S625" s="266"/>
      <c r="T625" s="26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8" t="s">
        <v>183</v>
      </c>
      <c r="AU625" s="268" t="s">
        <v>84</v>
      </c>
      <c r="AV625" s="14" t="s">
        <v>84</v>
      </c>
      <c r="AW625" s="14" t="s">
        <v>32</v>
      </c>
      <c r="AX625" s="14" t="s">
        <v>74</v>
      </c>
      <c r="AY625" s="268" t="s">
        <v>139</v>
      </c>
    </row>
    <row r="626" s="14" customFormat="1">
      <c r="A626" s="14"/>
      <c r="B626" s="258"/>
      <c r="C626" s="259"/>
      <c r="D626" s="249" t="s">
        <v>183</v>
      </c>
      <c r="E626" s="260" t="s">
        <v>1</v>
      </c>
      <c r="F626" s="261" t="s">
        <v>1070</v>
      </c>
      <c r="G626" s="259"/>
      <c r="H626" s="262">
        <v>63.960000000000008</v>
      </c>
      <c r="I626" s="263"/>
      <c r="J626" s="259"/>
      <c r="K626" s="259"/>
      <c r="L626" s="264"/>
      <c r="M626" s="265"/>
      <c r="N626" s="266"/>
      <c r="O626" s="266"/>
      <c r="P626" s="266"/>
      <c r="Q626" s="266"/>
      <c r="R626" s="266"/>
      <c r="S626" s="266"/>
      <c r="T626" s="26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8" t="s">
        <v>183</v>
      </c>
      <c r="AU626" s="268" t="s">
        <v>84</v>
      </c>
      <c r="AV626" s="14" t="s">
        <v>84</v>
      </c>
      <c r="AW626" s="14" t="s">
        <v>32</v>
      </c>
      <c r="AX626" s="14" t="s">
        <v>74</v>
      </c>
      <c r="AY626" s="268" t="s">
        <v>139</v>
      </c>
    </row>
    <row r="627" s="14" customFormat="1">
      <c r="A627" s="14"/>
      <c r="B627" s="258"/>
      <c r="C627" s="259"/>
      <c r="D627" s="249" t="s">
        <v>183</v>
      </c>
      <c r="E627" s="260" t="s">
        <v>1</v>
      </c>
      <c r="F627" s="261" t="s">
        <v>1071</v>
      </c>
      <c r="G627" s="259"/>
      <c r="H627" s="262">
        <v>7.875</v>
      </c>
      <c r="I627" s="263"/>
      <c r="J627" s="259"/>
      <c r="K627" s="259"/>
      <c r="L627" s="264"/>
      <c r="M627" s="265"/>
      <c r="N627" s="266"/>
      <c r="O627" s="266"/>
      <c r="P627" s="266"/>
      <c r="Q627" s="266"/>
      <c r="R627" s="266"/>
      <c r="S627" s="266"/>
      <c r="T627" s="26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8" t="s">
        <v>183</v>
      </c>
      <c r="AU627" s="268" t="s">
        <v>84</v>
      </c>
      <c r="AV627" s="14" t="s">
        <v>84</v>
      </c>
      <c r="AW627" s="14" t="s">
        <v>32</v>
      </c>
      <c r="AX627" s="14" t="s">
        <v>74</v>
      </c>
      <c r="AY627" s="268" t="s">
        <v>139</v>
      </c>
    </row>
    <row r="628" s="14" customFormat="1">
      <c r="A628" s="14"/>
      <c r="B628" s="258"/>
      <c r="C628" s="259"/>
      <c r="D628" s="249" t="s">
        <v>183</v>
      </c>
      <c r="E628" s="260" t="s">
        <v>1</v>
      </c>
      <c r="F628" s="261" t="s">
        <v>1072</v>
      </c>
      <c r="G628" s="259"/>
      <c r="H628" s="262">
        <v>21</v>
      </c>
      <c r="I628" s="263"/>
      <c r="J628" s="259"/>
      <c r="K628" s="259"/>
      <c r="L628" s="264"/>
      <c r="M628" s="265"/>
      <c r="N628" s="266"/>
      <c r="O628" s="266"/>
      <c r="P628" s="266"/>
      <c r="Q628" s="266"/>
      <c r="R628" s="266"/>
      <c r="S628" s="266"/>
      <c r="T628" s="26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8" t="s">
        <v>183</v>
      </c>
      <c r="AU628" s="268" t="s">
        <v>84</v>
      </c>
      <c r="AV628" s="14" t="s">
        <v>84</v>
      </c>
      <c r="AW628" s="14" t="s">
        <v>32</v>
      </c>
      <c r="AX628" s="14" t="s">
        <v>74</v>
      </c>
      <c r="AY628" s="268" t="s">
        <v>139</v>
      </c>
    </row>
    <row r="629" s="14" customFormat="1">
      <c r="A629" s="14"/>
      <c r="B629" s="258"/>
      <c r="C629" s="259"/>
      <c r="D629" s="249" t="s">
        <v>183</v>
      </c>
      <c r="E629" s="260" t="s">
        <v>1</v>
      </c>
      <c r="F629" s="261" t="s">
        <v>1073</v>
      </c>
      <c r="G629" s="259"/>
      <c r="H629" s="262">
        <v>25.272500000000001</v>
      </c>
      <c r="I629" s="263"/>
      <c r="J629" s="259"/>
      <c r="K629" s="259"/>
      <c r="L629" s="264"/>
      <c r="M629" s="265"/>
      <c r="N629" s="266"/>
      <c r="O629" s="266"/>
      <c r="P629" s="266"/>
      <c r="Q629" s="266"/>
      <c r="R629" s="266"/>
      <c r="S629" s="266"/>
      <c r="T629" s="26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8" t="s">
        <v>183</v>
      </c>
      <c r="AU629" s="268" t="s">
        <v>84</v>
      </c>
      <c r="AV629" s="14" t="s">
        <v>84</v>
      </c>
      <c r="AW629" s="14" t="s">
        <v>32</v>
      </c>
      <c r="AX629" s="14" t="s">
        <v>74</v>
      </c>
      <c r="AY629" s="268" t="s">
        <v>139</v>
      </c>
    </row>
    <row r="630" s="13" customFormat="1">
      <c r="A630" s="13"/>
      <c r="B630" s="247"/>
      <c r="C630" s="248"/>
      <c r="D630" s="249" t="s">
        <v>183</v>
      </c>
      <c r="E630" s="250" t="s">
        <v>1</v>
      </c>
      <c r="F630" s="251" t="s">
        <v>1058</v>
      </c>
      <c r="G630" s="248"/>
      <c r="H630" s="250" t="s">
        <v>1</v>
      </c>
      <c r="I630" s="252"/>
      <c r="J630" s="248"/>
      <c r="K630" s="248"/>
      <c r="L630" s="253"/>
      <c r="M630" s="254"/>
      <c r="N630" s="255"/>
      <c r="O630" s="255"/>
      <c r="P630" s="255"/>
      <c r="Q630" s="255"/>
      <c r="R630" s="255"/>
      <c r="S630" s="255"/>
      <c r="T630" s="256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7" t="s">
        <v>183</v>
      </c>
      <c r="AU630" s="257" t="s">
        <v>84</v>
      </c>
      <c r="AV630" s="13" t="s">
        <v>82</v>
      </c>
      <c r="AW630" s="13" t="s">
        <v>32</v>
      </c>
      <c r="AX630" s="13" t="s">
        <v>74</v>
      </c>
      <c r="AY630" s="257" t="s">
        <v>139</v>
      </c>
    </row>
    <row r="631" s="14" customFormat="1">
      <c r="A631" s="14"/>
      <c r="B631" s="258"/>
      <c r="C631" s="259"/>
      <c r="D631" s="249" t="s">
        <v>183</v>
      </c>
      <c r="E631" s="260" t="s">
        <v>1</v>
      </c>
      <c r="F631" s="261" t="s">
        <v>1074</v>
      </c>
      <c r="G631" s="259"/>
      <c r="H631" s="262">
        <v>21.889000000000003</v>
      </c>
      <c r="I631" s="263"/>
      <c r="J631" s="259"/>
      <c r="K631" s="259"/>
      <c r="L631" s="264"/>
      <c r="M631" s="265"/>
      <c r="N631" s="266"/>
      <c r="O631" s="266"/>
      <c r="P631" s="266"/>
      <c r="Q631" s="266"/>
      <c r="R631" s="266"/>
      <c r="S631" s="266"/>
      <c r="T631" s="267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8" t="s">
        <v>183</v>
      </c>
      <c r="AU631" s="268" t="s">
        <v>84</v>
      </c>
      <c r="AV631" s="14" t="s">
        <v>84</v>
      </c>
      <c r="AW631" s="14" t="s">
        <v>32</v>
      </c>
      <c r="AX631" s="14" t="s">
        <v>74</v>
      </c>
      <c r="AY631" s="268" t="s">
        <v>139</v>
      </c>
    </row>
    <row r="632" s="14" customFormat="1">
      <c r="A632" s="14"/>
      <c r="B632" s="258"/>
      <c r="C632" s="259"/>
      <c r="D632" s="249" t="s">
        <v>183</v>
      </c>
      <c r="E632" s="260" t="s">
        <v>1</v>
      </c>
      <c r="F632" s="261" t="s">
        <v>1075</v>
      </c>
      <c r="G632" s="259"/>
      <c r="H632" s="262">
        <v>37.805000000000007</v>
      </c>
      <c r="I632" s="263"/>
      <c r="J632" s="259"/>
      <c r="K632" s="259"/>
      <c r="L632" s="264"/>
      <c r="M632" s="265"/>
      <c r="N632" s="266"/>
      <c r="O632" s="266"/>
      <c r="P632" s="266"/>
      <c r="Q632" s="266"/>
      <c r="R632" s="266"/>
      <c r="S632" s="266"/>
      <c r="T632" s="26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8" t="s">
        <v>183</v>
      </c>
      <c r="AU632" s="268" t="s">
        <v>84</v>
      </c>
      <c r="AV632" s="14" t="s">
        <v>84</v>
      </c>
      <c r="AW632" s="14" t="s">
        <v>32</v>
      </c>
      <c r="AX632" s="14" t="s">
        <v>74</v>
      </c>
      <c r="AY632" s="268" t="s">
        <v>139</v>
      </c>
    </row>
    <row r="633" s="14" customFormat="1">
      <c r="A633" s="14"/>
      <c r="B633" s="258"/>
      <c r="C633" s="259"/>
      <c r="D633" s="249" t="s">
        <v>183</v>
      </c>
      <c r="E633" s="260" t="s">
        <v>1</v>
      </c>
      <c r="F633" s="261" t="s">
        <v>1076</v>
      </c>
      <c r="G633" s="259"/>
      <c r="H633" s="262">
        <v>22.219249999999999</v>
      </c>
      <c r="I633" s="263"/>
      <c r="J633" s="259"/>
      <c r="K633" s="259"/>
      <c r="L633" s="264"/>
      <c r="M633" s="265"/>
      <c r="N633" s="266"/>
      <c r="O633" s="266"/>
      <c r="P633" s="266"/>
      <c r="Q633" s="266"/>
      <c r="R633" s="266"/>
      <c r="S633" s="266"/>
      <c r="T633" s="26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8" t="s">
        <v>183</v>
      </c>
      <c r="AU633" s="268" t="s">
        <v>84</v>
      </c>
      <c r="AV633" s="14" t="s">
        <v>84</v>
      </c>
      <c r="AW633" s="14" t="s">
        <v>32</v>
      </c>
      <c r="AX633" s="14" t="s">
        <v>74</v>
      </c>
      <c r="AY633" s="268" t="s">
        <v>139</v>
      </c>
    </row>
    <row r="634" s="14" customFormat="1">
      <c r="A634" s="14"/>
      <c r="B634" s="258"/>
      <c r="C634" s="259"/>
      <c r="D634" s="249" t="s">
        <v>183</v>
      </c>
      <c r="E634" s="260" t="s">
        <v>1</v>
      </c>
      <c r="F634" s="261" t="s">
        <v>1077</v>
      </c>
      <c r="G634" s="259"/>
      <c r="H634" s="262">
        <v>17.310749999999999</v>
      </c>
      <c r="I634" s="263"/>
      <c r="J634" s="259"/>
      <c r="K634" s="259"/>
      <c r="L634" s="264"/>
      <c r="M634" s="265"/>
      <c r="N634" s="266"/>
      <c r="O634" s="266"/>
      <c r="P634" s="266"/>
      <c r="Q634" s="266"/>
      <c r="R634" s="266"/>
      <c r="S634" s="266"/>
      <c r="T634" s="26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8" t="s">
        <v>183</v>
      </c>
      <c r="AU634" s="268" t="s">
        <v>84</v>
      </c>
      <c r="AV634" s="14" t="s">
        <v>84</v>
      </c>
      <c r="AW634" s="14" t="s">
        <v>32</v>
      </c>
      <c r="AX634" s="14" t="s">
        <v>74</v>
      </c>
      <c r="AY634" s="268" t="s">
        <v>139</v>
      </c>
    </row>
    <row r="635" s="14" customFormat="1">
      <c r="A635" s="14"/>
      <c r="B635" s="258"/>
      <c r="C635" s="259"/>
      <c r="D635" s="249" t="s">
        <v>183</v>
      </c>
      <c r="E635" s="260" t="s">
        <v>1</v>
      </c>
      <c r="F635" s="261" t="s">
        <v>1078</v>
      </c>
      <c r="G635" s="259"/>
      <c r="H635" s="262">
        <v>14.050000000000001</v>
      </c>
      <c r="I635" s="263"/>
      <c r="J635" s="259"/>
      <c r="K635" s="259"/>
      <c r="L635" s="264"/>
      <c r="M635" s="265"/>
      <c r="N635" s="266"/>
      <c r="O635" s="266"/>
      <c r="P635" s="266"/>
      <c r="Q635" s="266"/>
      <c r="R635" s="266"/>
      <c r="S635" s="266"/>
      <c r="T635" s="26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8" t="s">
        <v>183</v>
      </c>
      <c r="AU635" s="268" t="s">
        <v>84</v>
      </c>
      <c r="AV635" s="14" t="s">
        <v>84</v>
      </c>
      <c r="AW635" s="14" t="s">
        <v>32</v>
      </c>
      <c r="AX635" s="14" t="s">
        <v>74</v>
      </c>
      <c r="AY635" s="268" t="s">
        <v>139</v>
      </c>
    </row>
    <row r="636" s="14" customFormat="1">
      <c r="A636" s="14"/>
      <c r="B636" s="258"/>
      <c r="C636" s="259"/>
      <c r="D636" s="249" t="s">
        <v>183</v>
      </c>
      <c r="E636" s="260" t="s">
        <v>1</v>
      </c>
      <c r="F636" s="261" t="s">
        <v>1079</v>
      </c>
      <c r="G636" s="259"/>
      <c r="H636" s="262">
        <v>11.233125000000001</v>
      </c>
      <c r="I636" s="263"/>
      <c r="J636" s="259"/>
      <c r="K636" s="259"/>
      <c r="L636" s="264"/>
      <c r="M636" s="265"/>
      <c r="N636" s="266"/>
      <c r="O636" s="266"/>
      <c r="P636" s="266"/>
      <c r="Q636" s="266"/>
      <c r="R636" s="266"/>
      <c r="S636" s="266"/>
      <c r="T636" s="26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8" t="s">
        <v>183</v>
      </c>
      <c r="AU636" s="268" t="s">
        <v>84</v>
      </c>
      <c r="AV636" s="14" t="s">
        <v>84</v>
      </c>
      <c r="AW636" s="14" t="s">
        <v>32</v>
      </c>
      <c r="AX636" s="14" t="s">
        <v>74</v>
      </c>
      <c r="AY636" s="268" t="s">
        <v>139</v>
      </c>
    </row>
    <row r="637" s="14" customFormat="1">
      <c r="A637" s="14"/>
      <c r="B637" s="258"/>
      <c r="C637" s="259"/>
      <c r="D637" s="249" t="s">
        <v>183</v>
      </c>
      <c r="E637" s="260" t="s">
        <v>1</v>
      </c>
      <c r="F637" s="261" t="s">
        <v>1080</v>
      </c>
      <c r="G637" s="259"/>
      <c r="H637" s="262">
        <v>38.972500000000011</v>
      </c>
      <c r="I637" s="263"/>
      <c r="J637" s="259"/>
      <c r="K637" s="259"/>
      <c r="L637" s="264"/>
      <c r="M637" s="265"/>
      <c r="N637" s="266"/>
      <c r="O637" s="266"/>
      <c r="P637" s="266"/>
      <c r="Q637" s="266"/>
      <c r="R637" s="266"/>
      <c r="S637" s="266"/>
      <c r="T637" s="26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8" t="s">
        <v>183</v>
      </c>
      <c r="AU637" s="268" t="s">
        <v>84</v>
      </c>
      <c r="AV637" s="14" t="s">
        <v>84</v>
      </c>
      <c r="AW637" s="14" t="s">
        <v>32</v>
      </c>
      <c r="AX637" s="14" t="s">
        <v>74</v>
      </c>
      <c r="AY637" s="268" t="s">
        <v>139</v>
      </c>
    </row>
    <row r="638" s="14" customFormat="1">
      <c r="A638" s="14"/>
      <c r="B638" s="258"/>
      <c r="C638" s="259"/>
      <c r="D638" s="249" t="s">
        <v>183</v>
      </c>
      <c r="E638" s="260" t="s">
        <v>1</v>
      </c>
      <c r="F638" s="261" t="s">
        <v>1081</v>
      </c>
      <c r="G638" s="259"/>
      <c r="H638" s="262">
        <v>16.762</v>
      </c>
      <c r="I638" s="263"/>
      <c r="J638" s="259"/>
      <c r="K638" s="259"/>
      <c r="L638" s="264"/>
      <c r="M638" s="265"/>
      <c r="N638" s="266"/>
      <c r="O638" s="266"/>
      <c r="P638" s="266"/>
      <c r="Q638" s="266"/>
      <c r="R638" s="266"/>
      <c r="S638" s="266"/>
      <c r="T638" s="26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8" t="s">
        <v>183</v>
      </c>
      <c r="AU638" s="268" t="s">
        <v>84</v>
      </c>
      <c r="AV638" s="14" t="s">
        <v>84</v>
      </c>
      <c r="AW638" s="14" t="s">
        <v>32</v>
      </c>
      <c r="AX638" s="14" t="s">
        <v>74</v>
      </c>
      <c r="AY638" s="268" t="s">
        <v>139</v>
      </c>
    </row>
    <row r="639" s="14" customFormat="1">
      <c r="A639" s="14"/>
      <c r="B639" s="258"/>
      <c r="C639" s="259"/>
      <c r="D639" s="249" t="s">
        <v>183</v>
      </c>
      <c r="E639" s="260" t="s">
        <v>1</v>
      </c>
      <c r="F639" s="261" t="s">
        <v>1082</v>
      </c>
      <c r="G639" s="259"/>
      <c r="H639" s="262">
        <v>14.577875000000001</v>
      </c>
      <c r="I639" s="263"/>
      <c r="J639" s="259"/>
      <c r="K639" s="259"/>
      <c r="L639" s="264"/>
      <c r="M639" s="265"/>
      <c r="N639" s="266"/>
      <c r="O639" s="266"/>
      <c r="P639" s="266"/>
      <c r="Q639" s="266"/>
      <c r="R639" s="266"/>
      <c r="S639" s="266"/>
      <c r="T639" s="26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8" t="s">
        <v>183</v>
      </c>
      <c r="AU639" s="268" t="s">
        <v>84</v>
      </c>
      <c r="AV639" s="14" t="s">
        <v>84</v>
      </c>
      <c r="AW639" s="14" t="s">
        <v>32</v>
      </c>
      <c r="AX639" s="14" t="s">
        <v>74</v>
      </c>
      <c r="AY639" s="268" t="s">
        <v>139</v>
      </c>
    </row>
    <row r="640" s="16" customFormat="1">
      <c r="A640" s="16"/>
      <c r="B640" s="295"/>
      <c r="C640" s="296"/>
      <c r="D640" s="249" t="s">
        <v>183</v>
      </c>
      <c r="E640" s="297" t="s">
        <v>1</v>
      </c>
      <c r="F640" s="298" t="s">
        <v>1057</v>
      </c>
      <c r="G640" s="296"/>
      <c r="H640" s="299">
        <v>417.6570000000001</v>
      </c>
      <c r="I640" s="300"/>
      <c r="J640" s="296"/>
      <c r="K640" s="296"/>
      <c r="L640" s="301"/>
      <c r="M640" s="302"/>
      <c r="N640" s="303"/>
      <c r="O640" s="303"/>
      <c r="P640" s="303"/>
      <c r="Q640" s="303"/>
      <c r="R640" s="303"/>
      <c r="S640" s="303"/>
      <c r="T640" s="304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T640" s="305" t="s">
        <v>183</v>
      </c>
      <c r="AU640" s="305" t="s">
        <v>84</v>
      </c>
      <c r="AV640" s="16" t="s">
        <v>178</v>
      </c>
      <c r="AW640" s="16" t="s">
        <v>32</v>
      </c>
      <c r="AX640" s="16" t="s">
        <v>74</v>
      </c>
      <c r="AY640" s="305" t="s">
        <v>139</v>
      </c>
    </row>
    <row r="641" s="15" customFormat="1">
      <c r="A641" s="15"/>
      <c r="B641" s="269"/>
      <c r="C641" s="270"/>
      <c r="D641" s="249" t="s">
        <v>183</v>
      </c>
      <c r="E641" s="271" t="s">
        <v>1</v>
      </c>
      <c r="F641" s="272" t="s">
        <v>189</v>
      </c>
      <c r="G641" s="270"/>
      <c r="H641" s="273">
        <v>628.75274999999988</v>
      </c>
      <c r="I641" s="274"/>
      <c r="J641" s="270"/>
      <c r="K641" s="270"/>
      <c r="L641" s="275"/>
      <c r="M641" s="276"/>
      <c r="N641" s="277"/>
      <c r="O641" s="277"/>
      <c r="P641" s="277"/>
      <c r="Q641" s="277"/>
      <c r="R641" s="277"/>
      <c r="S641" s="277"/>
      <c r="T641" s="278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9" t="s">
        <v>183</v>
      </c>
      <c r="AU641" s="279" t="s">
        <v>84</v>
      </c>
      <c r="AV641" s="15" t="s">
        <v>146</v>
      </c>
      <c r="AW641" s="15" t="s">
        <v>32</v>
      </c>
      <c r="AX641" s="15" t="s">
        <v>82</v>
      </c>
      <c r="AY641" s="279" t="s">
        <v>139</v>
      </c>
    </row>
    <row r="642" s="2" customFormat="1" ht="24.15" customHeight="1">
      <c r="A642" s="39"/>
      <c r="B642" s="40"/>
      <c r="C642" s="228" t="s">
        <v>810</v>
      </c>
      <c r="D642" s="228" t="s">
        <v>142</v>
      </c>
      <c r="E642" s="229" t="s">
        <v>1553</v>
      </c>
      <c r="F642" s="230" t="s">
        <v>1554</v>
      </c>
      <c r="G642" s="231" t="s">
        <v>263</v>
      </c>
      <c r="H642" s="232">
        <v>628.75300000000004</v>
      </c>
      <c r="I642" s="233"/>
      <c r="J642" s="234">
        <f>ROUND(I642*H642,1)</f>
        <v>0</v>
      </c>
      <c r="K642" s="235"/>
      <c r="L642" s="45"/>
      <c r="M642" s="236" t="s">
        <v>1</v>
      </c>
      <c r="N642" s="237" t="s">
        <v>39</v>
      </c>
      <c r="O642" s="92"/>
      <c r="P642" s="238">
        <f>O642*H642</f>
        <v>0</v>
      </c>
      <c r="Q642" s="238">
        <v>0.00012999999999999999</v>
      </c>
      <c r="R642" s="238">
        <f>Q642*H642</f>
        <v>0.081737889999999994</v>
      </c>
      <c r="S642" s="238">
        <v>0</v>
      </c>
      <c r="T642" s="23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40" t="s">
        <v>217</v>
      </c>
      <c r="AT642" s="240" t="s">
        <v>142</v>
      </c>
      <c r="AU642" s="240" t="s">
        <v>84</v>
      </c>
      <c r="AY642" s="18" t="s">
        <v>139</v>
      </c>
      <c r="BE642" s="241">
        <f>IF(N642="základní",J642,0)</f>
        <v>0</v>
      </c>
      <c r="BF642" s="241">
        <f>IF(N642="snížená",J642,0)</f>
        <v>0</v>
      </c>
      <c r="BG642" s="241">
        <f>IF(N642="zákl. přenesená",J642,0)</f>
        <v>0</v>
      </c>
      <c r="BH642" s="241">
        <f>IF(N642="sníž. přenesená",J642,0)</f>
        <v>0</v>
      </c>
      <c r="BI642" s="241">
        <f>IF(N642="nulová",J642,0)</f>
        <v>0</v>
      </c>
      <c r="BJ642" s="18" t="s">
        <v>82</v>
      </c>
      <c r="BK642" s="241">
        <f>ROUND(I642*H642,1)</f>
        <v>0</v>
      </c>
      <c r="BL642" s="18" t="s">
        <v>217</v>
      </c>
      <c r="BM642" s="240" t="s">
        <v>1555</v>
      </c>
    </row>
    <row r="643" s="12" customFormat="1" ht="22.8" customHeight="1">
      <c r="A643" s="12"/>
      <c r="B643" s="212"/>
      <c r="C643" s="213"/>
      <c r="D643" s="214" t="s">
        <v>73</v>
      </c>
      <c r="E643" s="226" t="s">
        <v>1556</v>
      </c>
      <c r="F643" s="226" t="s">
        <v>1557</v>
      </c>
      <c r="G643" s="213"/>
      <c r="H643" s="213"/>
      <c r="I643" s="216"/>
      <c r="J643" s="227">
        <f>BK643</f>
        <v>0</v>
      </c>
      <c r="K643" s="213"/>
      <c r="L643" s="218"/>
      <c r="M643" s="219"/>
      <c r="N643" s="220"/>
      <c r="O643" s="220"/>
      <c r="P643" s="221">
        <f>SUM(P644:P659)</f>
        <v>0</v>
      </c>
      <c r="Q643" s="220"/>
      <c r="R643" s="221">
        <f>SUM(R644:R659)</f>
        <v>0.036665000000000003</v>
      </c>
      <c r="S643" s="220"/>
      <c r="T643" s="222">
        <f>SUM(T644:T659)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23" t="s">
        <v>84</v>
      </c>
      <c r="AT643" s="224" t="s">
        <v>73</v>
      </c>
      <c r="AU643" s="224" t="s">
        <v>82</v>
      </c>
      <c r="AY643" s="223" t="s">
        <v>139</v>
      </c>
      <c r="BK643" s="225">
        <f>SUM(BK644:BK659)</f>
        <v>0</v>
      </c>
    </row>
    <row r="644" s="2" customFormat="1" ht="24.15" customHeight="1">
      <c r="A644" s="39"/>
      <c r="B644" s="40"/>
      <c r="C644" s="228" t="s">
        <v>488</v>
      </c>
      <c r="D644" s="228" t="s">
        <v>142</v>
      </c>
      <c r="E644" s="229" t="s">
        <v>1558</v>
      </c>
      <c r="F644" s="230" t="s">
        <v>1559</v>
      </c>
      <c r="G644" s="231" t="s">
        <v>357</v>
      </c>
      <c r="H644" s="232">
        <v>11</v>
      </c>
      <c r="I644" s="233"/>
      <c r="J644" s="234">
        <f>ROUND(I644*H644,1)</f>
        <v>0</v>
      </c>
      <c r="K644" s="235"/>
      <c r="L644" s="45"/>
      <c r="M644" s="236" t="s">
        <v>1</v>
      </c>
      <c r="N644" s="237" t="s">
        <v>39</v>
      </c>
      <c r="O644" s="92"/>
      <c r="P644" s="238">
        <f>O644*H644</f>
        <v>0</v>
      </c>
      <c r="Q644" s="238">
        <v>0</v>
      </c>
      <c r="R644" s="238">
        <f>Q644*H644</f>
        <v>0</v>
      </c>
      <c r="S644" s="238">
        <v>0</v>
      </c>
      <c r="T644" s="23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0" t="s">
        <v>217</v>
      </c>
      <c r="AT644" s="240" t="s">
        <v>142</v>
      </c>
      <c r="AU644" s="240" t="s">
        <v>84</v>
      </c>
      <c r="AY644" s="18" t="s">
        <v>139</v>
      </c>
      <c r="BE644" s="241">
        <f>IF(N644="základní",J644,0)</f>
        <v>0</v>
      </c>
      <c r="BF644" s="241">
        <f>IF(N644="snížená",J644,0)</f>
        <v>0</v>
      </c>
      <c r="BG644" s="241">
        <f>IF(N644="zákl. přenesená",J644,0)</f>
        <v>0</v>
      </c>
      <c r="BH644" s="241">
        <f>IF(N644="sníž. přenesená",J644,0)</f>
        <v>0</v>
      </c>
      <c r="BI644" s="241">
        <f>IF(N644="nulová",J644,0)</f>
        <v>0</v>
      </c>
      <c r="BJ644" s="18" t="s">
        <v>82</v>
      </c>
      <c r="BK644" s="241">
        <f>ROUND(I644*H644,1)</f>
        <v>0</v>
      </c>
      <c r="BL644" s="18" t="s">
        <v>217</v>
      </c>
      <c r="BM644" s="240" t="s">
        <v>1560</v>
      </c>
    </row>
    <row r="645" s="13" customFormat="1">
      <c r="A645" s="13"/>
      <c r="B645" s="247"/>
      <c r="C645" s="248"/>
      <c r="D645" s="249" t="s">
        <v>183</v>
      </c>
      <c r="E645" s="250" t="s">
        <v>1</v>
      </c>
      <c r="F645" s="251" t="s">
        <v>1561</v>
      </c>
      <c r="G645" s="248"/>
      <c r="H645" s="250" t="s">
        <v>1</v>
      </c>
      <c r="I645" s="252"/>
      <c r="J645" s="248"/>
      <c r="K645" s="248"/>
      <c r="L645" s="253"/>
      <c r="M645" s="254"/>
      <c r="N645" s="255"/>
      <c r="O645" s="255"/>
      <c r="P645" s="255"/>
      <c r="Q645" s="255"/>
      <c r="R645" s="255"/>
      <c r="S645" s="255"/>
      <c r="T645" s="256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7" t="s">
        <v>183</v>
      </c>
      <c r="AU645" s="257" t="s">
        <v>84</v>
      </c>
      <c r="AV645" s="13" t="s">
        <v>82</v>
      </c>
      <c r="AW645" s="13" t="s">
        <v>32</v>
      </c>
      <c r="AX645" s="13" t="s">
        <v>74</v>
      </c>
      <c r="AY645" s="257" t="s">
        <v>139</v>
      </c>
    </row>
    <row r="646" s="14" customFormat="1">
      <c r="A646" s="14"/>
      <c r="B646" s="258"/>
      <c r="C646" s="259"/>
      <c r="D646" s="249" t="s">
        <v>183</v>
      </c>
      <c r="E646" s="260" t="s">
        <v>1</v>
      </c>
      <c r="F646" s="261" t="s">
        <v>1562</v>
      </c>
      <c r="G646" s="259"/>
      <c r="H646" s="262">
        <v>4</v>
      </c>
      <c r="I646" s="263"/>
      <c r="J646" s="259"/>
      <c r="K646" s="259"/>
      <c r="L646" s="264"/>
      <c r="M646" s="265"/>
      <c r="N646" s="266"/>
      <c r="O646" s="266"/>
      <c r="P646" s="266"/>
      <c r="Q646" s="266"/>
      <c r="R646" s="266"/>
      <c r="S646" s="266"/>
      <c r="T646" s="26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8" t="s">
        <v>183</v>
      </c>
      <c r="AU646" s="268" t="s">
        <v>84</v>
      </c>
      <c r="AV646" s="14" t="s">
        <v>84</v>
      </c>
      <c r="AW646" s="14" t="s">
        <v>32</v>
      </c>
      <c r="AX646" s="14" t="s">
        <v>74</v>
      </c>
      <c r="AY646" s="268" t="s">
        <v>139</v>
      </c>
    </row>
    <row r="647" s="14" customFormat="1">
      <c r="A647" s="14"/>
      <c r="B647" s="258"/>
      <c r="C647" s="259"/>
      <c r="D647" s="249" t="s">
        <v>183</v>
      </c>
      <c r="E647" s="260" t="s">
        <v>1</v>
      </c>
      <c r="F647" s="261" t="s">
        <v>1563</v>
      </c>
      <c r="G647" s="259"/>
      <c r="H647" s="262">
        <v>7</v>
      </c>
      <c r="I647" s="263"/>
      <c r="J647" s="259"/>
      <c r="K647" s="259"/>
      <c r="L647" s="264"/>
      <c r="M647" s="265"/>
      <c r="N647" s="266"/>
      <c r="O647" s="266"/>
      <c r="P647" s="266"/>
      <c r="Q647" s="266"/>
      <c r="R647" s="266"/>
      <c r="S647" s="266"/>
      <c r="T647" s="26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8" t="s">
        <v>183</v>
      </c>
      <c r="AU647" s="268" t="s">
        <v>84</v>
      </c>
      <c r="AV647" s="14" t="s">
        <v>84</v>
      </c>
      <c r="AW647" s="14" t="s">
        <v>32</v>
      </c>
      <c r="AX647" s="14" t="s">
        <v>74</v>
      </c>
      <c r="AY647" s="268" t="s">
        <v>139</v>
      </c>
    </row>
    <row r="648" s="15" customFormat="1">
      <c r="A648" s="15"/>
      <c r="B648" s="269"/>
      <c r="C648" s="270"/>
      <c r="D648" s="249" t="s">
        <v>183</v>
      </c>
      <c r="E648" s="271" t="s">
        <v>1</v>
      </c>
      <c r="F648" s="272" t="s">
        <v>189</v>
      </c>
      <c r="G648" s="270"/>
      <c r="H648" s="273">
        <v>11</v>
      </c>
      <c r="I648" s="274"/>
      <c r="J648" s="270"/>
      <c r="K648" s="270"/>
      <c r="L648" s="275"/>
      <c r="M648" s="276"/>
      <c r="N648" s="277"/>
      <c r="O648" s="277"/>
      <c r="P648" s="277"/>
      <c r="Q648" s="277"/>
      <c r="R648" s="277"/>
      <c r="S648" s="277"/>
      <c r="T648" s="278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79" t="s">
        <v>183</v>
      </c>
      <c r="AU648" s="279" t="s">
        <v>84</v>
      </c>
      <c r="AV648" s="15" t="s">
        <v>146</v>
      </c>
      <c r="AW648" s="15" t="s">
        <v>32</v>
      </c>
      <c r="AX648" s="15" t="s">
        <v>82</v>
      </c>
      <c r="AY648" s="279" t="s">
        <v>139</v>
      </c>
    </row>
    <row r="649" s="2" customFormat="1" ht="24.15" customHeight="1">
      <c r="A649" s="39"/>
      <c r="B649" s="40"/>
      <c r="C649" s="280" t="s">
        <v>825</v>
      </c>
      <c r="D649" s="280" t="s">
        <v>408</v>
      </c>
      <c r="E649" s="281" t="s">
        <v>1564</v>
      </c>
      <c r="F649" s="282" t="s">
        <v>1565</v>
      </c>
      <c r="G649" s="283" t="s">
        <v>263</v>
      </c>
      <c r="H649" s="284">
        <v>36.664999999999999</v>
      </c>
      <c r="I649" s="285"/>
      <c r="J649" s="286">
        <f>ROUND(I649*H649,1)</f>
        <v>0</v>
      </c>
      <c r="K649" s="287"/>
      <c r="L649" s="288"/>
      <c r="M649" s="289" t="s">
        <v>1</v>
      </c>
      <c r="N649" s="290" t="s">
        <v>39</v>
      </c>
      <c r="O649" s="92"/>
      <c r="P649" s="238">
        <f>O649*H649</f>
        <v>0</v>
      </c>
      <c r="Q649" s="238">
        <v>0.001</v>
      </c>
      <c r="R649" s="238">
        <f>Q649*H649</f>
        <v>0.036665000000000003</v>
      </c>
      <c r="S649" s="238">
        <v>0</v>
      </c>
      <c r="T649" s="239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40" t="s">
        <v>276</v>
      </c>
      <c r="AT649" s="240" t="s">
        <v>408</v>
      </c>
      <c r="AU649" s="240" t="s">
        <v>84</v>
      </c>
      <c r="AY649" s="18" t="s">
        <v>139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8" t="s">
        <v>82</v>
      </c>
      <c r="BK649" s="241">
        <f>ROUND(I649*H649,1)</f>
        <v>0</v>
      </c>
      <c r="BL649" s="18" t="s">
        <v>217</v>
      </c>
      <c r="BM649" s="240" t="s">
        <v>1566</v>
      </c>
    </row>
    <row r="650" s="14" customFormat="1">
      <c r="A650" s="14"/>
      <c r="B650" s="258"/>
      <c r="C650" s="259"/>
      <c r="D650" s="249" t="s">
        <v>183</v>
      </c>
      <c r="E650" s="260" t="s">
        <v>1</v>
      </c>
      <c r="F650" s="261" t="s">
        <v>1376</v>
      </c>
      <c r="G650" s="259"/>
      <c r="H650" s="262">
        <v>3</v>
      </c>
      <c r="I650" s="263"/>
      <c r="J650" s="259"/>
      <c r="K650" s="259"/>
      <c r="L650" s="264"/>
      <c r="M650" s="265"/>
      <c r="N650" s="266"/>
      <c r="O650" s="266"/>
      <c r="P650" s="266"/>
      <c r="Q650" s="266"/>
      <c r="R650" s="266"/>
      <c r="S650" s="266"/>
      <c r="T650" s="26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8" t="s">
        <v>183</v>
      </c>
      <c r="AU650" s="268" t="s">
        <v>84</v>
      </c>
      <c r="AV650" s="14" t="s">
        <v>84</v>
      </c>
      <c r="AW650" s="14" t="s">
        <v>32</v>
      </c>
      <c r="AX650" s="14" t="s">
        <v>74</v>
      </c>
      <c r="AY650" s="268" t="s">
        <v>139</v>
      </c>
    </row>
    <row r="651" s="14" customFormat="1">
      <c r="A651" s="14"/>
      <c r="B651" s="258"/>
      <c r="C651" s="259"/>
      <c r="D651" s="249" t="s">
        <v>183</v>
      </c>
      <c r="E651" s="260" t="s">
        <v>1</v>
      </c>
      <c r="F651" s="261" t="s">
        <v>1377</v>
      </c>
      <c r="G651" s="259"/>
      <c r="H651" s="262">
        <v>2.5</v>
      </c>
      <c r="I651" s="263"/>
      <c r="J651" s="259"/>
      <c r="K651" s="259"/>
      <c r="L651" s="264"/>
      <c r="M651" s="265"/>
      <c r="N651" s="266"/>
      <c r="O651" s="266"/>
      <c r="P651" s="266"/>
      <c r="Q651" s="266"/>
      <c r="R651" s="266"/>
      <c r="S651" s="266"/>
      <c r="T651" s="26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8" t="s">
        <v>183</v>
      </c>
      <c r="AU651" s="268" t="s">
        <v>84</v>
      </c>
      <c r="AV651" s="14" t="s">
        <v>84</v>
      </c>
      <c r="AW651" s="14" t="s">
        <v>32</v>
      </c>
      <c r="AX651" s="14" t="s">
        <v>74</v>
      </c>
      <c r="AY651" s="268" t="s">
        <v>139</v>
      </c>
    </row>
    <row r="652" s="14" customFormat="1">
      <c r="A652" s="14"/>
      <c r="B652" s="258"/>
      <c r="C652" s="259"/>
      <c r="D652" s="249" t="s">
        <v>183</v>
      </c>
      <c r="E652" s="260" t="s">
        <v>1</v>
      </c>
      <c r="F652" s="261" t="s">
        <v>1378</v>
      </c>
      <c r="G652" s="259"/>
      <c r="H652" s="262">
        <v>4.5</v>
      </c>
      <c r="I652" s="263"/>
      <c r="J652" s="259"/>
      <c r="K652" s="259"/>
      <c r="L652" s="264"/>
      <c r="M652" s="265"/>
      <c r="N652" s="266"/>
      <c r="O652" s="266"/>
      <c r="P652" s="266"/>
      <c r="Q652" s="266"/>
      <c r="R652" s="266"/>
      <c r="S652" s="266"/>
      <c r="T652" s="26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8" t="s">
        <v>183</v>
      </c>
      <c r="AU652" s="268" t="s">
        <v>84</v>
      </c>
      <c r="AV652" s="14" t="s">
        <v>84</v>
      </c>
      <c r="AW652" s="14" t="s">
        <v>32</v>
      </c>
      <c r="AX652" s="14" t="s">
        <v>74</v>
      </c>
      <c r="AY652" s="268" t="s">
        <v>139</v>
      </c>
    </row>
    <row r="653" s="14" customFormat="1">
      <c r="A653" s="14"/>
      <c r="B653" s="258"/>
      <c r="C653" s="259"/>
      <c r="D653" s="249" t="s">
        <v>183</v>
      </c>
      <c r="E653" s="260" t="s">
        <v>1</v>
      </c>
      <c r="F653" s="261" t="s">
        <v>1379</v>
      </c>
      <c r="G653" s="259"/>
      <c r="H653" s="262">
        <v>8.7599999999999998</v>
      </c>
      <c r="I653" s="263"/>
      <c r="J653" s="259"/>
      <c r="K653" s="259"/>
      <c r="L653" s="264"/>
      <c r="M653" s="265"/>
      <c r="N653" s="266"/>
      <c r="O653" s="266"/>
      <c r="P653" s="266"/>
      <c r="Q653" s="266"/>
      <c r="R653" s="266"/>
      <c r="S653" s="266"/>
      <c r="T653" s="26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8" t="s">
        <v>183</v>
      </c>
      <c r="AU653" s="268" t="s">
        <v>84</v>
      </c>
      <c r="AV653" s="14" t="s">
        <v>84</v>
      </c>
      <c r="AW653" s="14" t="s">
        <v>32</v>
      </c>
      <c r="AX653" s="14" t="s">
        <v>74</v>
      </c>
      <c r="AY653" s="268" t="s">
        <v>139</v>
      </c>
    </row>
    <row r="654" s="14" customFormat="1">
      <c r="A654" s="14"/>
      <c r="B654" s="258"/>
      <c r="C654" s="259"/>
      <c r="D654" s="249" t="s">
        <v>183</v>
      </c>
      <c r="E654" s="260" t="s">
        <v>1</v>
      </c>
      <c r="F654" s="261" t="s">
        <v>1381</v>
      </c>
      <c r="G654" s="259"/>
      <c r="H654" s="262">
        <v>5.5999999999999996</v>
      </c>
      <c r="I654" s="263"/>
      <c r="J654" s="259"/>
      <c r="K654" s="259"/>
      <c r="L654" s="264"/>
      <c r="M654" s="265"/>
      <c r="N654" s="266"/>
      <c r="O654" s="266"/>
      <c r="P654" s="266"/>
      <c r="Q654" s="266"/>
      <c r="R654" s="266"/>
      <c r="S654" s="266"/>
      <c r="T654" s="26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8" t="s">
        <v>183</v>
      </c>
      <c r="AU654" s="268" t="s">
        <v>84</v>
      </c>
      <c r="AV654" s="14" t="s">
        <v>84</v>
      </c>
      <c r="AW654" s="14" t="s">
        <v>32</v>
      </c>
      <c r="AX654" s="14" t="s">
        <v>74</v>
      </c>
      <c r="AY654" s="268" t="s">
        <v>139</v>
      </c>
    </row>
    <row r="655" s="14" customFormat="1">
      <c r="A655" s="14"/>
      <c r="B655" s="258"/>
      <c r="C655" s="259"/>
      <c r="D655" s="249" t="s">
        <v>183</v>
      </c>
      <c r="E655" s="260" t="s">
        <v>1</v>
      </c>
      <c r="F655" s="261" t="s">
        <v>1383</v>
      </c>
      <c r="G655" s="259"/>
      <c r="H655" s="262">
        <v>2.2999999999999998</v>
      </c>
      <c r="I655" s="263"/>
      <c r="J655" s="259"/>
      <c r="K655" s="259"/>
      <c r="L655" s="264"/>
      <c r="M655" s="265"/>
      <c r="N655" s="266"/>
      <c r="O655" s="266"/>
      <c r="P655" s="266"/>
      <c r="Q655" s="266"/>
      <c r="R655" s="266"/>
      <c r="S655" s="266"/>
      <c r="T655" s="26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8" t="s">
        <v>183</v>
      </c>
      <c r="AU655" s="268" t="s">
        <v>84</v>
      </c>
      <c r="AV655" s="14" t="s">
        <v>84</v>
      </c>
      <c r="AW655" s="14" t="s">
        <v>32</v>
      </c>
      <c r="AX655" s="14" t="s">
        <v>74</v>
      </c>
      <c r="AY655" s="268" t="s">
        <v>139</v>
      </c>
    </row>
    <row r="656" s="14" customFormat="1">
      <c r="A656" s="14"/>
      <c r="B656" s="258"/>
      <c r="C656" s="259"/>
      <c r="D656" s="249" t="s">
        <v>183</v>
      </c>
      <c r="E656" s="260" t="s">
        <v>1</v>
      </c>
      <c r="F656" s="261" t="s">
        <v>1384</v>
      </c>
      <c r="G656" s="259"/>
      <c r="H656" s="262">
        <v>7.7049999999999992</v>
      </c>
      <c r="I656" s="263"/>
      <c r="J656" s="259"/>
      <c r="K656" s="259"/>
      <c r="L656" s="264"/>
      <c r="M656" s="265"/>
      <c r="N656" s="266"/>
      <c r="O656" s="266"/>
      <c r="P656" s="266"/>
      <c r="Q656" s="266"/>
      <c r="R656" s="266"/>
      <c r="S656" s="266"/>
      <c r="T656" s="26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8" t="s">
        <v>183</v>
      </c>
      <c r="AU656" s="268" t="s">
        <v>84</v>
      </c>
      <c r="AV656" s="14" t="s">
        <v>84</v>
      </c>
      <c r="AW656" s="14" t="s">
        <v>32</v>
      </c>
      <c r="AX656" s="14" t="s">
        <v>74</v>
      </c>
      <c r="AY656" s="268" t="s">
        <v>139</v>
      </c>
    </row>
    <row r="657" s="14" customFormat="1">
      <c r="A657" s="14"/>
      <c r="B657" s="258"/>
      <c r="C657" s="259"/>
      <c r="D657" s="249" t="s">
        <v>183</v>
      </c>
      <c r="E657" s="260" t="s">
        <v>1</v>
      </c>
      <c r="F657" s="261" t="s">
        <v>1385</v>
      </c>
      <c r="G657" s="259"/>
      <c r="H657" s="262">
        <v>2.2999999999999998</v>
      </c>
      <c r="I657" s="263"/>
      <c r="J657" s="259"/>
      <c r="K657" s="259"/>
      <c r="L657" s="264"/>
      <c r="M657" s="265"/>
      <c r="N657" s="266"/>
      <c r="O657" s="266"/>
      <c r="P657" s="266"/>
      <c r="Q657" s="266"/>
      <c r="R657" s="266"/>
      <c r="S657" s="266"/>
      <c r="T657" s="26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8" t="s">
        <v>183</v>
      </c>
      <c r="AU657" s="268" t="s">
        <v>84</v>
      </c>
      <c r="AV657" s="14" t="s">
        <v>84</v>
      </c>
      <c r="AW657" s="14" t="s">
        <v>32</v>
      </c>
      <c r="AX657" s="14" t="s">
        <v>74</v>
      </c>
      <c r="AY657" s="268" t="s">
        <v>139</v>
      </c>
    </row>
    <row r="658" s="15" customFormat="1">
      <c r="A658" s="15"/>
      <c r="B658" s="269"/>
      <c r="C658" s="270"/>
      <c r="D658" s="249" t="s">
        <v>183</v>
      </c>
      <c r="E658" s="271" t="s">
        <v>1</v>
      </c>
      <c r="F658" s="272" t="s">
        <v>189</v>
      </c>
      <c r="G658" s="270"/>
      <c r="H658" s="273">
        <v>36.664999999999999</v>
      </c>
      <c r="I658" s="274"/>
      <c r="J658" s="270"/>
      <c r="K658" s="270"/>
      <c r="L658" s="275"/>
      <c r="M658" s="276"/>
      <c r="N658" s="277"/>
      <c r="O658" s="277"/>
      <c r="P658" s="277"/>
      <c r="Q658" s="277"/>
      <c r="R658" s="277"/>
      <c r="S658" s="277"/>
      <c r="T658" s="278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79" t="s">
        <v>183</v>
      </c>
      <c r="AU658" s="279" t="s">
        <v>84</v>
      </c>
      <c r="AV658" s="15" t="s">
        <v>146</v>
      </c>
      <c r="AW658" s="15" t="s">
        <v>32</v>
      </c>
      <c r="AX658" s="15" t="s">
        <v>82</v>
      </c>
      <c r="AY658" s="279" t="s">
        <v>139</v>
      </c>
    </row>
    <row r="659" s="2" customFormat="1" ht="24.15" customHeight="1">
      <c r="A659" s="39"/>
      <c r="B659" s="40"/>
      <c r="C659" s="228" t="s">
        <v>504</v>
      </c>
      <c r="D659" s="228" t="s">
        <v>142</v>
      </c>
      <c r="E659" s="229" t="s">
        <v>1567</v>
      </c>
      <c r="F659" s="230" t="s">
        <v>1568</v>
      </c>
      <c r="G659" s="231" t="s">
        <v>679</v>
      </c>
      <c r="H659" s="291"/>
      <c r="I659" s="233"/>
      <c r="J659" s="234">
        <f>ROUND(I659*H659,1)</f>
        <v>0</v>
      </c>
      <c r="K659" s="235"/>
      <c r="L659" s="45"/>
      <c r="M659" s="242" t="s">
        <v>1</v>
      </c>
      <c r="N659" s="243" t="s">
        <v>39</v>
      </c>
      <c r="O659" s="244"/>
      <c r="P659" s="245">
        <f>O659*H659</f>
        <v>0</v>
      </c>
      <c r="Q659" s="245">
        <v>0</v>
      </c>
      <c r="R659" s="245">
        <f>Q659*H659</f>
        <v>0</v>
      </c>
      <c r="S659" s="245">
        <v>0</v>
      </c>
      <c r="T659" s="246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40" t="s">
        <v>217</v>
      </c>
      <c r="AT659" s="240" t="s">
        <v>142</v>
      </c>
      <c r="AU659" s="240" t="s">
        <v>84</v>
      </c>
      <c r="AY659" s="18" t="s">
        <v>139</v>
      </c>
      <c r="BE659" s="241">
        <f>IF(N659="základní",J659,0)</f>
        <v>0</v>
      </c>
      <c r="BF659" s="241">
        <f>IF(N659="snížená",J659,0)</f>
        <v>0</v>
      </c>
      <c r="BG659" s="241">
        <f>IF(N659="zákl. přenesená",J659,0)</f>
        <v>0</v>
      </c>
      <c r="BH659" s="241">
        <f>IF(N659="sníž. přenesená",J659,0)</f>
        <v>0</v>
      </c>
      <c r="BI659" s="241">
        <f>IF(N659="nulová",J659,0)</f>
        <v>0</v>
      </c>
      <c r="BJ659" s="18" t="s">
        <v>82</v>
      </c>
      <c r="BK659" s="241">
        <f>ROUND(I659*H659,1)</f>
        <v>0</v>
      </c>
      <c r="BL659" s="18" t="s">
        <v>217</v>
      </c>
      <c r="BM659" s="240" t="s">
        <v>1569</v>
      </c>
    </row>
    <row r="660" s="2" customFormat="1" ht="6.96" customHeight="1">
      <c r="A660" s="39"/>
      <c r="B660" s="67"/>
      <c r="C660" s="68"/>
      <c r="D660" s="68"/>
      <c r="E660" s="68"/>
      <c r="F660" s="68"/>
      <c r="G660" s="68"/>
      <c r="H660" s="68"/>
      <c r="I660" s="68"/>
      <c r="J660" s="68"/>
      <c r="K660" s="68"/>
      <c r="L660" s="45"/>
      <c r="M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</row>
  </sheetData>
  <sheetProtection sheet="1" autoFilter="0" formatColumns="0" formatRows="0" objects="1" scenarios="1" spinCount="100000" saltValue="LjEbN7/KFlDJjnisIgXx3DFBQhST6BNICATxnqYrPMEgDB+yY3MYl+yJFBevxp6tGN0HjV/qqQXy6NbOFSSLZQ==" hashValue="jk+acWyxLCnUbh6XePquQptSPt2ni2Po7dv+T//54AqQBXHpjd4ni4c7ehlQZC38iOMTDlfjtmZL0ONtjtlGzQ==" algorithmName="SHA-512" password="CC35"/>
  <autoFilter ref="C136:K6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1" customFormat="1" ht="12" customHeight="1">
      <c r="B8" s="21"/>
      <c r="D8" s="151" t="s">
        <v>114</v>
      </c>
      <c r="L8" s="21"/>
    </row>
    <row r="9" s="2" customFormat="1" ht="16.5" customHeight="1">
      <c r="A9" s="39"/>
      <c r="B9" s="45"/>
      <c r="C9" s="39"/>
      <c r="D9" s="39"/>
      <c r="E9" s="152" t="s">
        <v>151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1570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18.2.2021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26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26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33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34</v>
      </c>
      <c r="E32" s="39"/>
      <c r="F32" s="39"/>
      <c r="G32" s="39"/>
      <c r="H32" s="39"/>
      <c r="I32" s="39"/>
      <c r="J32" s="161">
        <f>ROUND(J122, 1)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36</v>
      </c>
      <c r="G34" s="39"/>
      <c r="H34" s="39"/>
      <c r="I34" s="162" t="s">
        <v>35</v>
      </c>
      <c r="J34" s="162" t="s">
        <v>37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38</v>
      </c>
      <c r="E35" s="151" t="s">
        <v>39</v>
      </c>
      <c r="F35" s="164">
        <f>ROUND((SUM(BE122:BE125)),  1)</f>
        <v>0</v>
      </c>
      <c r="G35" s="39"/>
      <c r="H35" s="39"/>
      <c r="I35" s="165">
        <v>0.20999999999999999</v>
      </c>
      <c r="J35" s="164">
        <f>ROUND(((SUM(BE122:BE125))*I35),  1)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40</v>
      </c>
      <c r="F36" s="164">
        <f>ROUND((SUM(BF122:BF125)),  1)</f>
        <v>0</v>
      </c>
      <c r="G36" s="39"/>
      <c r="H36" s="39"/>
      <c r="I36" s="165">
        <v>0.14999999999999999</v>
      </c>
      <c r="J36" s="164">
        <f>ROUND(((SUM(BF122:BF125))*I36),  1)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41</v>
      </c>
      <c r="F37" s="164">
        <f>ROUND((SUM(BG122:BG125)),  1)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42</v>
      </c>
      <c r="F38" s="164">
        <f>ROUND((SUM(BH122:BH125)),  1)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43</v>
      </c>
      <c r="F39" s="164">
        <f>ROUND((SUM(BI122:BI125)),  1)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5" customHeight="1">
      <c r="A87" s="39"/>
      <c r="B87" s="40"/>
      <c r="C87" s="41"/>
      <c r="D87" s="41"/>
      <c r="E87" s="184" t="s">
        <v>151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5" customHeight="1">
      <c r="A89" s="39"/>
      <c r="B89" s="40"/>
      <c r="C89" s="41"/>
      <c r="D89" s="41"/>
      <c r="E89" s="77" t="str">
        <f>E11</f>
        <v>01.3 - Zdravotechnika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80" t="str">
        <f>IF(J14="","",J14)</f>
        <v>18.2.2021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hidden="1" s="9" customFormat="1" ht="24.96" customHeight="1">
      <c r="A99" s="9"/>
      <c r="B99" s="189"/>
      <c r="C99" s="190"/>
      <c r="D99" s="191" t="s">
        <v>1571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5"/>
      <c r="C100" s="134"/>
      <c r="D100" s="196" t="s">
        <v>1572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idden="1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idden="1"/>
    <row r="104" hidden="1"/>
    <row r="105" hidden="1"/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123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Pasivní rodinný dům Babice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" customFormat="1" ht="12" customHeight="1">
      <c r="B111" s="22"/>
      <c r="C111" s="33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="2" customFormat="1" ht="16.5" customHeight="1">
      <c r="A112" s="39"/>
      <c r="B112" s="40"/>
      <c r="C112" s="41"/>
      <c r="D112" s="41"/>
      <c r="E112" s="184" t="s">
        <v>151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E11</f>
        <v>01.3 - Zdravotechnika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21</v>
      </c>
      <c r="D116" s="41"/>
      <c r="E116" s="41"/>
      <c r="F116" s="28" t="str">
        <f>F14</f>
        <v xml:space="preserve"> </v>
      </c>
      <c r="G116" s="41"/>
      <c r="H116" s="41"/>
      <c r="I116" s="33" t="s">
        <v>23</v>
      </c>
      <c r="J116" s="80" t="str">
        <f>IF(J14="","",J14)</f>
        <v>18.2.2021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25</v>
      </c>
      <c r="D118" s="41"/>
      <c r="E118" s="41"/>
      <c r="F118" s="28" t="str">
        <f>E17</f>
        <v xml:space="preserve"> </v>
      </c>
      <c r="G118" s="41"/>
      <c r="H118" s="41"/>
      <c r="I118" s="33" t="s">
        <v>30</v>
      </c>
      <c r="J118" s="37" t="str">
        <f>E23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31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124</v>
      </c>
      <c r="D121" s="203" t="s">
        <v>59</v>
      </c>
      <c r="E121" s="203" t="s">
        <v>55</v>
      </c>
      <c r="F121" s="203" t="s">
        <v>56</v>
      </c>
      <c r="G121" s="203" t="s">
        <v>125</v>
      </c>
      <c r="H121" s="203" t="s">
        <v>126</v>
      </c>
      <c r="I121" s="203" t="s">
        <v>127</v>
      </c>
      <c r="J121" s="204" t="s">
        <v>118</v>
      </c>
      <c r="K121" s="205" t="s">
        <v>128</v>
      </c>
      <c r="L121" s="206"/>
      <c r="M121" s="101" t="s">
        <v>1</v>
      </c>
      <c r="N121" s="102" t="s">
        <v>38</v>
      </c>
      <c r="O121" s="102" t="s">
        <v>129</v>
      </c>
      <c r="P121" s="102" t="s">
        <v>130</v>
      </c>
      <c r="Q121" s="102" t="s">
        <v>131</v>
      </c>
      <c r="R121" s="102" t="s">
        <v>132</v>
      </c>
      <c r="S121" s="102" t="s">
        <v>133</v>
      </c>
      <c r="T121" s="103" t="s">
        <v>134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135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120</v>
      </c>
      <c r="BK122" s="211">
        <f>BK123</f>
        <v>0</v>
      </c>
    </row>
    <row r="123" s="12" customFormat="1" ht="25.92" customHeight="1">
      <c r="A123" s="12"/>
      <c r="B123" s="212"/>
      <c r="C123" s="213"/>
      <c r="D123" s="214" t="s">
        <v>73</v>
      </c>
      <c r="E123" s="215" t="s">
        <v>638</v>
      </c>
      <c r="F123" s="215" t="s">
        <v>638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84</v>
      </c>
      <c r="AT123" s="224" t="s">
        <v>73</v>
      </c>
      <c r="AU123" s="224" t="s">
        <v>74</v>
      </c>
      <c r="AY123" s="223" t="s">
        <v>139</v>
      </c>
      <c r="BK123" s="225">
        <f>BK124</f>
        <v>0</v>
      </c>
    </row>
    <row r="124" s="12" customFormat="1" ht="22.8" customHeight="1">
      <c r="A124" s="12"/>
      <c r="B124" s="212"/>
      <c r="C124" s="213"/>
      <c r="D124" s="214" t="s">
        <v>73</v>
      </c>
      <c r="E124" s="226" t="s">
        <v>1573</v>
      </c>
      <c r="F124" s="226" t="s">
        <v>96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P125</f>
        <v>0</v>
      </c>
      <c r="Q124" s="220"/>
      <c r="R124" s="221">
        <f>R125</f>
        <v>0</v>
      </c>
      <c r="S124" s="220"/>
      <c r="T124" s="22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84</v>
      </c>
      <c r="AT124" s="224" t="s">
        <v>73</v>
      </c>
      <c r="AU124" s="224" t="s">
        <v>82</v>
      </c>
      <c r="AY124" s="223" t="s">
        <v>139</v>
      </c>
      <c r="BK124" s="225">
        <f>BK125</f>
        <v>0</v>
      </c>
    </row>
    <row r="125" s="2" customFormat="1" ht="14.4" customHeight="1">
      <c r="A125" s="39"/>
      <c r="B125" s="40"/>
      <c r="C125" s="228" t="s">
        <v>82</v>
      </c>
      <c r="D125" s="228" t="s">
        <v>142</v>
      </c>
      <c r="E125" s="229" t="s">
        <v>1574</v>
      </c>
      <c r="F125" s="230" t="s">
        <v>96</v>
      </c>
      <c r="G125" s="231" t="s">
        <v>1352</v>
      </c>
      <c r="H125" s="232">
        <v>1</v>
      </c>
      <c r="I125" s="233"/>
      <c r="J125" s="234">
        <f>ROUND(I125*H125,1)</f>
        <v>0</v>
      </c>
      <c r="K125" s="235"/>
      <c r="L125" s="45"/>
      <c r="M125" s="242" t="s">
        <v>1</v>
      </c>
      <c r="N125" s="243" t="s">
        <v>39</v>
      </c>
      <c r="O125" s="244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217</v>
      </c>
      <c r="AT125" s="240" t="s">
        <v>142</v>
      </c>
      <c r="AU125" s="240" t="s">
        <v>84</v>
      </c>
      <c r="AY125" s="18" t="s">
        <v>139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82</v>
      </c>
      <c r="BK125" s="241">
        <f>ROUND(I125*H125,1)</f>
        <v>0</v>
      </c>
      <c r="BL125" s="18" t="s">
        <v>217</v>
      </c>
      <c r="BM125" s="240" t="s">
        <v>1575</v>
      </c>
    </row>
    <row r="126" s="2" customFormat="1" ht="6.96" customHeight="1">
      <c r="A126" s="39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sheet="1" autoFilter="0" formatColumns="0" formatRows="0" objects="1" scenarios="1" spinCount="100000" saltValue="y81asNn3xJWBH7e2vwblgmfjWJ/K7QKLkXQuGxeRH2MQE7YyH4k0CeaIrWcEM+0NNxLfiPUbDbQPunYs80OV4w==" hashValue="H6DOao9PeWI7AV0OX86Yz950v8Rv29GAGrsOeWjOqET9vuutIVIBno4gjwrsZSRWYsqmUah35aWfEsccY5AX7w==" algorithmName="SHA-512" password="CC35"/>
  <autoFilter ref="C121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1" customFormat="1" ht="12" customHeight="1">
      <c r="B8" s="21"/>
      <c r="D8" s="151" t="s">
        <v>114</v>
      </c>
      <c r="L8" s="21"/>
    </row>
    <row r="9" s="2" customFormat="1" ht="16.5" customHeight="1">
      <c r="A9" s="39"/>
      <c r="B9" s="45"/>
      <c r="C9" s="39"/>
      <c r="D9" s="39"/>
      <c r="E9" s="152" t="s">
        <v>151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1576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18.2.2021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26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26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33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34</v>
      </c>
      <c r="E32" s="39"/>
      <c r="F32" s="39"/>
      <c r="G32" s="39"/>
      <c r="H32" s="39"/>
      <c r="I32" s="39"/>
      <c r="J32" s="161">
        <f>ROUND(J122, 1)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36</v>
      </c>
      <c r="G34" s="39"/>
      <c r="H34" s="39"/>
      <c r="I34" s="162" t="s">
        <v>35</v>
      </c>
      <c r="J34" s="162" t="s">
        <v>37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38</v>
      </c>
      <c r="E35" s="151" t="s">
        <v>39</v>
      </c>
      <c r="F35" s="164">
        <f>ROUND((SUM(BE122:BE125)),  1)</f>
        <v>0</v>
      </c>
      <c r="G35" s="39"/>
      <c r="H35" s="39"/>
      <c r="I35" s="165">
        <v>0.20999999999999999</v>
      </c>
      <c r="J35" s="164">
        <f>ROUND(((SUM(BE122:BE125))*I35),  1)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40</v>
      </c>
      <c r="F36" s="164">
        <f>ROUND((SUM(BF122:BF125)),  1)</f>
        <v>0</v>
      </c>
      <c r="G36" s="39"/>
      <c r="H36" s="39"/>
      <c r="I36" s="165">
        <v>0.14999999999999999</v>
      </c>
      <c r="J36" s="164">
        <f>ROUND(((SUM(BF122:BF125))*I36),  1)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41</v>
      </c>
      <c r="F37" s="164">
        <f>ROUND((SUM(BG122:BG125)),  1)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42</v>
      </c>
      <c r="F38" s="164">
        <f>ROUND((SUM(BH122:BH125)),  1)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43</v>
      </c>
      <c r="F39" s="164">
        <f>ROUND((SUM(BI122:BI125)),  1)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5" customHeight="1">
      <c r="A87" s="39"/>
      <c r="B87" s="40"/>
      <c r="C87" s="41"/>
      <c r="D87" s="41"/>
      <c r="E87" s="184" t="s">
        <v>151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5" customHeight="1">
      <c r="A89" s="39"/>
      <c r="B89" s="40"/>
      <c r="C89" s="41"/>
      <c r="D89" s="41"/>
      <c r="E89" s="77" t="str">
        <f>E11</f>
        <v>01.4 -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80" t="str">
        <f>IF(J14="","",J14)</f>
        <v>18.2.2021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hidden="1" s="9" customFormat="1" ht="24.96" customHeight="1">
      <c r="A99" s="9"/>
      <c r="B99" s="189"/>
      <c r="C99" s="190"/>
      <c r="D99" s="191" t="s">
        <v>1571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5"/>
      <c r="C100" s="134"/>
      <c r="D100" s="196" t="s">
        <v>1577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idden="1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idden="1"/>
    <row r="104" hidden="1"/>
    <row r="105" hidden="1"/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123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Pasivní rodinný dům Babice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" customFormat="1" ht="12" customHeight="1">
      <c r="B111" s="22"/>
      <c r="C111" s="33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="2" customFormat="1" ht="16.5" customHeight="1">
      <c r="A112" s="39"/>
      <c r="B112" s="40"/>
      <c r="C112" s="41"/>
      <c r="D112" s="41"/>
      <c r="E112" s="184" t="s">
        <v>151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E11</f>
        <v>01.4 - Vytápění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21</v>
      </c>
      <c r="D116" s="41"/>
      <c r="E116" s="41"/>
      <c r="F116" s="28" t="str">
        <f>F14</f>
        <v xml:space="preserve"> </v>
      </c>
      <c r="G116" s="41"/>
      <c r="H116" s="41"/>
      <c r="I116" s="33" t="s">
        <v>23</v>
      </c>
      <c r="J116" s="80" t="str">
        <f>IF(J14="","",J14)</f>
        <v>18.2.2021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25</v>
      </c>
      <c r="D118" s="41"/>
      <c r="E118" s="41"/>
      <c r="F118" s="28" t="str">
        <f>E17</f>
        <v xml:space="preserve"> </v>
      </c>
      <c r="G118" s="41"/>
      <c r="H118" s="41"/>
      <c r="I118" s="33" t="s">
        <v>30</v>
      </c>
      <c r="J118" s="37" t="str">
        <f>E23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31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124</v>
      </c>
      <c r="D121" s="203" t="s">
        <v>59</v>
      </c>
      <c r="E121" s="203" t="s">
        <v>55</v>
      </c>
      <c r="F121" s="203" t="s">
        <v>56</v>
      </c>
      <c r="G121" s="203" t="s">
        <v>125</v>
      </c>
      <c r="H121" s="203" t="s">
        <v>126</v>
      </c>
      <c r="I121" s="203" t="s">
        <v>127</v>
      </c>
      <c r="J121" s="204" t="s">
        <v>118</v>
      </c>
      <c r="K121" s="205" t="s">
        <v>128</v>
      </c>
      <c r="L121" s="206"/>
      <c r="M121" s="101" t="s">
        <v>1</v>
      </c>
      <c r="N121" s="102" t="s">
        <v>38</v>
      </c>
      <c r="O121" s="102" t="s">
        <v>129</v>
      </c>
      <c r="P121" s="102" t="s">
        <v>130</v>
      </c>
      <c r="Q121" s="102" t="s">
        <v>131</v>
      </c>
      <c r="R121" s="102" t="s">
        <v>132</v>
      </c>
      <c r="S121" s="102" t="s">
        <v>133</v>
      </c>
      <c r="T121" s="103" t="s">
        <v>134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135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120</v>
      </c>
      <c r="BK122" s="211">
        <f>BK123</f>
        <v>0</v>
      </c>
    </row>
    <row r="123" s="12" customFormat="1" ht="25.92" customHeight="1">
      <c r="A123" s="12"/>
      <c r="B123" s="212"/>
      <c r="C123" s="213"/>
      <c r="D123" s="214" t="s">
        <v>73</v>
      </c>
      <c r="E123" s="215" t="s">
        <v>638</v>
      </c>
      <c r="F123" s="215" t="s">
        <v>638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84</v>
      </c>
      <c r="AT123" s="224" t="s">
        <v>73</v>
      </c>
      <c r="AU123" s="224" t="s">
        <v>74</v>
      </c>
      <c r="AY123" s="223" t="s">
        <v>139</v>
      </c>
      <c r="BK123" s="225">
        <f>BK124</f>
        <v>0</v>
      </c>
    </row>
    <row r="124" s="12" customFormat="1" ht="22.8" customHeight="1">
      <c r="A124" s="12"/>
      <c r="B124" s="212"/>
      <c r="C124" s="213"/>
      <c r="D124" s="214" t="s">
        <v>73</v>
      </c>
      <c r="E124" s="226" t="s">
        <v>1578</v>
      </c>
      <c r="F124" s="226" t="s">
        <v>99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P125</f>
        <v>0</v>
      </c>
      <c r="Q124" s="220"/>
      <c r="R124" s="221">
        <f>R125</f>
        <v>0</v>
      </c>
      <c r="S124" s="220"/>
      <c r="T124" s="22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84</v>
      </c>
      <c r="AT124" s="224" t="s">
        <v>73</v>
      </c>
      <c r="AU124" s="224" t="s">
        <v>82</v>
      </c>
      <c r="AY124" s="223" t="s">
        <v>139</v>
      </c>
      <c r="BK124" s="225">
        <f>BK125</f>
        <v>0</v>
      </c>
    </row>
    <row r="125" s="2" customFormat="1" ht="14.4" customHeight="1">
      <c r="A125" s="39"/>
      <c r="B125" s="40"/>
      <c r="C125" s="228" t="s">
        <v>82</v>
      </c>
      <c r="D125" s="228" t="s">
        <v>142</v>
      </c>
      <c r="E125" s="229" t="s">
        <v>1579</v>
      </c>
      <c r="F125" s="230" t="s">
        <v>99</v>
      </c>
      <c r="G125" s="231" t="s">
        <v>1352</v>
      </c>
      <c r="H125" s="232">
        <v>1</v>
      </c>
      <c r="I125" s="233"/>
      <c r="J125" s="234">
        <f>ROUND(I125*H125,1)</f>
        <v>0</v>
      </c>
      <c r="K125" s="235"/>
      <c r="L125" s="45"/>
      <c r="M125" s="242" t="s">
        <v>1</v>
      </c>
      <c r="N125" s="243" t="s">
        <v>39</v>
      </c>
      <c r="O125" s="244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217</v>
      </c>
      <c r="AT125" s="240" t="s">
        <v>142</v>
      </c>
      <c r="AU125" s="240" t="s">
        <v>84</v>
      </c>
      <c r="AY125" s="18" t="s">
        <v>139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82</v>
      </c>
      <c r="BK125" s="241">
        <f>ROUND(I125*H125,1)</f>
        <v>0</v>
      </c>
      <c r="BL125" s="18" t="s">
        <v>217</v>
      </c>
      <c r="BM125" s="240" t="s">
        <v>1580</v>
      </c>
    </row>
    <row r="126" s="2" customFormat="1" ht="6.96" customHeight="1">
      <c r="A126" s="39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sheet="1" autoFilter="0" formatColumns="0" formatRows="0" objects="1" scenarios="1" spinCount="100000" saltValue="IYWwjbtzVxzzgmdPYSMMENOKsEnOpQ82nJ3nxhl0v856SLPhc/aMde/4Z5DAzSqVT3zq2RLQpz0iqbDAjU9aCg==" hashValue="FJfMvD3ejFUJMcObiO6pflYb8HEpdSYB9csRpEta1xGIyefFzHLKJBlC2/THFpBIOGrulZ/8e2qdK0NCQSUlgQ==" algorithmName="SHA-512" password="CC35"/>
  <autoFilter ref="C121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1" customFormat="1" ht="12" customHeight="1">
      <c r="B8" s="21"/>
      <c r="D8" s="151" t="s">
        <v>114</v>
      </c>
      <c r="L8" s="21"/>
    </row>
    <row r="9" s="2" customFormat="1" ht="16.5" customHeight="1">
      <c r="A9" s="39"/>
      <c r="B9" s="45"/>
      <c r="C9" s="39"/>
      <c r="D9" s="39"/>
      <c r="E9" s="152" t="s">
        <v>151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1581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18.2.2021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26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26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33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34</v>
      </c>
      <c r="E32" s="39"/>
      <c r="F32" s="39"/>
      <c r="G32" s="39"/>
      <c r="H32" s="39"/>
      <c r="I32" s="39"/>
      <c r="J32" s="161">
        <f>ROUND(J122, 1)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36</v>
      </c>
      <c r="G34" s="39"/>
      <c r="H34" s="39"/>
      <c r="I34" s="162" t="s">
        <v>35</v>
      </c>
      <c r="J34" s="162" t="s">
        <v>37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38</v>
      </c>
      <c r="E35" s="151" t="s">
        <v>39</v>
      </c>
      <c r="F35" s="164">
        <f>ROUND((SUM(BE122:BE125)),  1)</f>
        <v>0</v>
      </c>
      <c r="G35" s="39"/>
      <c r="H35" s="39"/>
      <c r="I35" s="165">
        <v>0.20999999999999999</v>
      </c>
      <c r="J35" s="164">
        <f>ROUND(((SUM(BE122:BE125))*I35),  1)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40</v>
      </c>
      <c r="F36" s="164">
        <f>ROUND((SUM(BF122:BF125)),  1)</f>
        <v>0</v>
      </c>
      <c r="G36" s="39"/>
      <c r="H36" s="39"/>
      <c r="I36" s="165">
        <v>0.14999999999999999</v>
      </c>
      <c r="J36" s="164">
        <f>ROUND(((SUM(BF122:BF125))*I36),  1)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41</v>
      </c>
      <c r="F37" s="164">
        <f>ROUND((SUM(BG122:BG125)),  1)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42</v>
      </c>
      <c r="F38" s="164">
        <f>ROUND((SUM(BH122:BH125)),  1)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43</v>
      </c>
      <c r="F39" s="164">
        <f>ROUND((SUM(BI122:BI125)),  1)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5" customHeight="1">
      <c r="A87" s="39"/>
      <c r="B87" s="40"/>
      <c r="C87" s="41"/>
      <c r="D87" s="41"/>
      <c r="E87" s="184" t="s">
        <v>151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5" customHeight="1">
      <c r="A89" s="39"/>
      <c r="B89" s="40"/>
      <c r="C89" s="41"/>
      <c r="D89" s="41"/>
      <c r="E89" s="77" t="str">
        <f>E11</f>
        <v>01.5 - Vzduchotechnika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80" t="str">
        <f>IF(J14="","",J14)</f>
        <v>18.2.2021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hidden="1" s="9" customFormat="1" ht="24.96" customHeight="1">
      <c r="A99" s="9"/>
      <c r="B99" s="189"/>
      <c r="C99" s="190"/>
      <c r="D99" s="191" t="s">
        <v>162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5"/>
      <c r="C100" s="134"/>
      <c r="D100" s="196" t="s">
        <v>1582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idden="1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idden="1"/>
    <row r="104" hidden="1"/>
    <row r="105" hidden="1"/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123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Pasivní rodinný dům Babice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" customFormat="1" ht="12" customHeight="1">
      <c r="B111" s="22"/>
      <c r="C111" s="33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="2" customFormat="1" ht="16.5" customHeight="1">
      <c r="A112" s="39"/>
      <c r="B112" s="40"/>
      <c r="C112" s="41"/>
      <c r="D112" s="41"/>
      <c r="E112" s="184" t="s">
        <v>151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E11</f>
        <v>01.5 - Vzduchotechnika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21</v>
      </c>
      <c r="D116" s="41"/>
      <c r="E116" s="41"/>
      <c r="F116" s="28" t="str">
        <f>F14</f>
        <v xml:space="preserve"> </v>
      </c>
      <c r="G116" s="41"/>
      <c r="H116" s="41"/>
      <c r="I116" s="33" t="s">
        <v>23</v>
      </c>
      <c r="J116" s="80" t="str">
        <f>IF(J14="","",J14)</f>
        <v>18.2.2021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25</v>
      </c>
      <c r="D118" s="41"/>
      <c r="E118" s="41"/>
      <c r="F118" s="28" t="str">
        <f>E17</f>
        <v xml:space="preserve"> </v>
      </c>
      <c r="G118" s="41"/>
      <c r="H118" s="41"/>
      <c r="I118" s="33" t="s">
        <v>30</v>
      </c>
      <c r="J118" s="37" t="str">
        <f>E23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31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124</v>
      </c>
      <c r="D121" s="203" t="s">
        <v>59</v>
      </c>
      <c r="E121" s="203" t="s">
        <v>55</v>
      </c>
      <c r="F121" s="203" t="s">
        <v>56</v>
      </c>
      <c r="G121" s="203" t="s">
        <v>125</v>
      </c>
      <c r="H121" s="203" t="s">
        <v>126</v>
      </c>
      <c r="I121" s="203" t="s">
        <v>127</v>
      </c>
      <c r="J121" s="204" t="s">
        <v>118</v>
      </c>
      <c r="K121" s="205" t="s">
        <v>128</v>
      </c>
      <c r="L121" s="206"/>
      <c r="M121" s="101" t="s">
        <v>1</v>
      </c>
      <c r="N121" s="102" t="s">
        <v>38</v>
      </c>
      <c r="O121" s="102" t="s">
        <v>129</v>
      </c>
      <c r="P121" s="102" t="s">
        <v>130</v>
      </c>
      <c r="Q121" s="102" t="s">
        <v>131</v>
      </c>
      <c r="R121" s="102" t="s">
        <v>132</v>
      </c>
      <c r="S121" s="102" t="s">
        <v>133</v>
      </c>
      <c r="T121" s="103" t="s">
        <v>134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135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120</v>
      </c>
      <c r="BK122" s="211">
        <f>BK123</f>
        <v>0</v>
      </c>
    </row>
    <row r="123" s="12" customFormat="1" ht="25.92" customHeight="1">
      <c r="A123" s="12"/>
      <c r="B123" s="212"/>
      <c r="C123" s="213"/>
      <c r="D123" s="214" t="s">
        <v>73</v>
      </c>
      <c r="E123" s="215" t="s">
        <v>638</v>
      </c>
      <c r="F123" s="215" t="s">
        <v>639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84</v>
      </c>
      <c r="AT123" s="224" t="s">
        <v>73</v>
      </c>
      <c r="AU123" s="224" t="s">
        <v>74</v>
      </c>
      <c r="AY123" s="223" t="s">
        <v>139</v>
      </c>
      <c r="BK123" s="225">
        <f>BK124</f>
        <v>0</v>
      </c>
    </row>
    <row r="124" s="12" customFormat="1" ht="22.8" customHeight="1">
      <c r="A124" s="12"/>
      <c r="B124" s="212"/>
      <c r="C124" s="213"/>
      <c r="D124" s="214" t="s">
        <v>73</v>
      </c>
      <c r="E124" s="226" t="s">
        <v>1583</v>
      </c>
      <c r="F124" s="226" t="s">
        <v>102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P125</f>
        <v>0</v>
      </c>
      <c r="Q124" s="220"/>
      <c r="R124" s="221">
        <f>R125</f>
        <v>0</v>
      </c>
      <c r="S124" s="220"/>
      <c r="T124" s="22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84</v>
      </c>
      <c r="AT124" s="224" t="s">
        <v>73</v>
      </c>
      <c r="AU124" s="224" t="s">
        <v>82</v>
      </c>
      <c r="AY124" s="223" t="s">
        <v>139</v>
      </c>
      <c r="BK124" s="225">
        <f>BK125</f>
        <v>0</v>
      </c>
    </row>
    <row r="125" s="2" customFormat="1" ht="14.4" customHeight="1">
      <c r="A125" s="39"/>
      <c r="B125" s="40"/>
      <c r="C125" s="228" t="s">
        <v>82</v>
      </c>
      <c r="D125" s="228" t="s">
        <v>142</v>
      </c>
      <c r="E125" s="229" t="s">
        <v>1584</v>
      </c>
      <c r="F125" s="230" t="s">
        <v>102</v>
      </c>
      <c r="G125" s="231" t="s">
        <v>1352</v>
      </c>
      <c r="H125" s="232">
        <v>1</v>
      </c>
      <c r="I125" s="233"/>
      <c r="J125" s="234">
        <f>ROUND(I125*H125,1)</f>
        <v>0</v>
      </c>
      <c r="K125" s="235"/>
      <c r="L125" s="45"/>
      <c r="M125" s="242" t="s">
        <v>1</v>
      </c>
      <c r="N125" s="243" t="s">
        <v>39</v>
      </c>
      <c r="O125" s="244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217</v>
      </c>
      <c r="AT125" s="240" t="s">
        <v>142</v>
      </c>
      <c r="AU125" s="240" t="s">
        <v>84</v>
      </c>
      <c r="AY125" s="18" t="s">
        <v>139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82</v>
      </c>
      <c r="BK125" s="241">
        <f>ROUND(I125*H125,1)</f>
        <v>0</v>
      </c>
      <c r="BL125" s="18" t="s">
        <v>217</v>
      </c>
      <c r="BM125" s="240" t="s">
        <v>1585</v>
      </c>
    </row>
    <row r="126" s="2" customFormat="1" ht="6.96" customHeight="1">
      <c r="A126" s="39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sheet="1" autoFilter="0" formatColumns="0" formatRows="0" objects="1" scenarios="1" spinCount="100000" saltValue="L7P4cQkFvl8k/oOAmzRVIjwGcOZ3XN7T8r2LlX6Pu+5tvxuhPEahC3/GQws+j01iQ852IazbW5UagVrH3KyVCw==" hashValue="OojbAHsfzdSGXlFrm5G5/33FNeb94kIqbwKRiJejId4xHJP9zUKu6Tz6BWYSO1jHv6A3WRvpf9fBIUSDLmHsSA==" algorithmName="SHA-512" password="CC35"/>
  <autoFilter ref="C121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1" customFormat="1" ht="12" customHeight="1">
      <c r="B8" s="21"/>
      <c r="D8" s="151" t="s">
        <v>114</v>
      </c>
      <c r="L8" s="21"/>
    </row>
    <row r="9" s="2" customFormat="1" ht="16.5" customHeight="1">
      <c r="A9" s="39"/>
      <c r="B9" s="45"/>
      <c r="C9" s="39"/>
      <c r="D9" s="39"/>
      <c r="E9" s="152" t="s">
        <v>151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152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1586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19</v>
      </c>
      <c r="E13" s="39"/>
      <c r="F13" s="142" t="s">
        <v>1</v>
      </c>
      <c r="G13" s="39"/>
      <c r="H13" s="39"/>
      <c r="I13" s="151" t="s">
        <v>20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21</v>
      </c>
      <c r="E14" s="39"/>
      <c r="F14" s="142" t="s">
        <v>22</v>
      </c>
      <c r="G14" s="39"/>
      <c r="H14" s="39"/>
      <c r="I14" s="151" t="s">
        <v>23</v>
      </c>
      <c r="J14" s="154" t="str">
        <f>'Rekapitulace stavby'!AN8</f>
        <v>18.2.2021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25</v>
      </c>
      <c r="E16" s="39"/>
      <c r="F16" s="39"/>
      <c r="G16" s="39"/>
      <c r="H16" s="39"/>
      <c r="I16" s="151" t="s">
        <v>26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26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26</v>
      </c>
      <c r="J22" s="142" t="str">
        <f>IF('Rekapitulace stavby'!AN16="","",'Rekapitulace stavby'!AN16)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tr">
        <f>IF('Rekapitulace stavby'!E17="","",'Rekapitulace stavby'!E17)</f>
        <v xml:space="preserve"> </v>
      </c>
      <c r="F23" s="39"/>
      <c r="G23" s="39"/>
      <c r="H23" s="39"/>
      <c r="I23" s="151" t="s">
        <v>27</v>
      </c>
      <c r="J23" s="142" t="str">
        <f>IF('Rekapitulace stavby'!AN17="","",'Rekapitulace stavby'!AN17)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31</v>
      </c>
      <c r="E25" s="39"/>
      <c r="F25" s="39"/>
      <c r="G25" s="39"/>
      <c r="H25" s="39"/>
      <c r="I25" s="151" t="s">
        <v>26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33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34</v>
      </c>
      <c r="E32" s="39"/>
      <c r="F32" s="39"/>
      <c r="G32" s="39"/>
      <c r="H32" s="39"/>
      <c r="I32" s="39"/>
      <c r="J32" s="161">
        <f>ROUND(J122, 1)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36</v>
      </c>
      <c r="G34" s="39"/>
      <c r="H34" s="39"/>
      <c r="I34" s="162" t="s">
        <v>35</v>
      </c>
      <c r="J34" s="162" t="s">
        <v>37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38</v>
      </c>
      <c r="E35" s="151" t="s">
        <v>39</v>
      </c>
      <c r="F35" s="164">
        <f>ROUND((SUM(BE122:BE125)),  1)</f>
        <v>0</v>
      </c>
      <c r="G35" s="39"/>
      <c r="H35" s="39"/>
      <c r="I35" s="165">
        <v>0.20999999999999999</v>
      </c>
      <c r="J35" s="164">
        <f>ROUND(((SUM(BE122:BE125))*I35),  1)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40</v>
      </c>
      <c r="F36" s="164">
        <f>ROUND((SUM(BF122:BF125)),  1)</f>
        <v>0</v>
      </c>
      <c r="G36" s="39"/>
      <c r="H36" s="39"/>
      <c r="I36" s="165">
        <v>0.14999999999999999</v>
      </c>
      <c r="J36" s="164">
        <f>ROUND(((SUM(BF122:BF125))*I36),  1)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41</v>
      </c>
      <c r="F37" s="164">
        <f>ROUND((SUM(BG122:BG125)),  1)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42</v>
      </c>
      <c r="F38" s="164">
        <f>ROUND((SUM(BH122:BH125)),  1)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43</v>
      </c>
      <c r="F39" s="164">
        <f>ROUND((SUM(BI122:BI125)),  1)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44</v>
      </c>
      <c r="E41" s="168"/>
      <c r="F41" s="168"/>
      <c r="G41" s="169" t="s">
        <v>45</v>
      </c>
      <c r="H41" s="170" t="s">
        <v>46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5" customHeight="1">
      <c r="A87" s="39"/>
      <c r="B87" s="40"/>
      <c r="C87" s="41"/>
      <c r="D87" s="41"/>
      <c r="E87" s="184" t="s">
        <v>151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152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5" customHeight="1">
      <c r="A89" s="39"/>
      <c r="B89" s="40"/>
      <c r="C89" s="41"/>
      <c r="D89" s="41"/>
      <c r="E89" s="77" t="str">
        <f>E11</f>
        <v>01.6 - Elektroinstalace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80" t="str">
        <f>IF(J14="","",J14)</f>
        <v>18.2.2021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31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hidden="1" s="9" customFormat="1" ht="24.96" customHeight="1">
      <c r="A99" s="9"/>
      <c r="B99" s="189"/>
      <c r="C99" s="190"/>
      <c r="D99" s="191" t="s">
        <v>162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95"/>
      <c r="C100" s="134"/>
      <c r="D100" s="196" t="s">
        <v>1587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idden="1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idden="1"/>
    <row r="104" hidden="1"/>
    <row r="105" hidden="1"/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123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Pasivní rodinný dům Babice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" customFormat="1" ht="12" customHeight="1">
      <c r="B111" s="22"/>
      <c r="C111" s="33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="2" customFormat="1" ht="16.5" customHeight="1">
      <c r="A112" s="39"/>
      <c r="B112" s="40"/>
      <c r="C112" s="41"/>
      <c r="D112" s="41"/>
      <c r="E112" s="184" t="s">
        <v>151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E11</f>
        <v>01.6 - Elektroinstalace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21</v>
      </c>
      <c r="D116" s="41"/>
      <c r="E116" s="41"/>
      <c r="F116" s="28" t="str">
        <f>F14</f>
        <v xml:space="preserve"> </v>
      </c>
      <c r="G116" s="41"/>
      <c r="H116" s="41"/>
      <c r="I116" s="33" t="s">
        <v>23</v>
      </c>
      <c r="J116" s="80" t="str">
        <f>IF(J14="","",J14)</f>
        <v>18.2.2021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25</v>
      </c>
      <c r="D118" s="41"/>
      <c r="E118" s="41"/>
      <c r="F118" s="28" t="str">
        <f>E17</f>
        <v xml:space="preserve"> </v>
      </c>
      <c r="G118" s="41"/>
      <c r="H118" s="41"/>
      <c r="I118" s="33" t="s">
        <v>30</v>
      </c>
      <c r="J118" s="37" t="str">
        <f>E23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31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124</v>
      </c>
      <c r="D121" s="203" t="s">
        <v>59</v>
      </c>
      <c r="E121" s="203" t="s">
        <v>55</v>
      </c>
      <c r="F121" s="203" t="s">
        <v>56</v>
      </c>
      <c r="G121" s="203" t="s">
        <v>125</v>
      </c>
      <c r="H121" s="203" t="s">
        <v>126</v>
      </c>
      <c r="I121" s="203" t="s">
        <v>127</v>
      </c>
      <c r="J121" s="204" t="s">
        <v>118</v>
      </c>
      <c r="K121" s="205" t="s">
        <v>128</v>
      </c>
      <c r="L121" s="206"/>
      <c r="M121" s="101" t="s">
        <v>1</v>
      </c>
      <c r="N121" s="102" t="s">
        <v>38</v>
      </c>
      <c r="O121" s="102" t="s">
        <v>129</v>
      </c>
      <c r="P121" s="102" t="s">
        <v>130</v>
      </c>
      <c r="Q121" s="102" t="s">
        <v>131</v>
      </c>
      <c r="R121" s="102" t="s">
        <v>132</v>
      </c>
      <c r="S121" s="102" t="s">
        <v>133</v>
      </c>
      <c r="T121" s="103" t="s">
        <v>134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135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120</v>
      </c>
      <c r="BK122" s="211">
        <f>BK123</f>
        <v>0</v>
      </c>
    </row>
    <row r="123" s="12" customFormat="1" ht="25.92" customHeight="1">
      <c r="A123" s="12"/>
      <c r="B123" s="212"/>
      <c r="C123" s="213"/>
      <c r="D123" s="214" t="s">
        <v>73</v>
      </c>
      <c r="E123" s="215" t="s">
        <v>638</v>
      </c>
      <c r="F123" s="215" t="s">
        <v>639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84</v>
      </c>
      <c r="AT123" s="224" t="s">
        <v>73</v>
      </c>
      <c r="AU123" s="224" t="s">
        <v>74</v>
      </c>
      <c r="AY123" s="223" t="s">
        <v>139</v>
      </c>
      <c r="BK123" s="225">
        <f>BK124</f>
        <v>0</v>
      </c>
    </row>
    <row r="124" s="12" customFormat="1" ht="22.8" customHeight="1">
      <c r="A124" s="12"/>
      <c r="B124" s="212"/>
      <c r="C124" s="213"/>
      <c r="D124" s="214" t="s">
        <v>73</v>
      </c>
      <c r="E124" s="226" t="s">
        <v>1588</v>
      </c>
      <c r="F124" s="226" t="s">
        <v>1589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P125</f>
        <v>0</v>
      </c>
      <c r="Q124" s="220"/>
      <c r="R124" s="221">
        <f>R125</f>
        <v>0</v>
      </c>
      <c r="S124" s="220"/>
      <c r="T124" s="22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84</v>
      </c>
      <c r="AT124" s="224" t="s">
        <v>73</v>
      </c>
      <c r="AU124" s="224" t="s">
        <v>82</v>
      </c>
      <c r="AY124" s="223" t="s">
        <v>139</v>
      </c>
      <c r="BK124" s="225">
        <f>BK125</f>
        <v>0</v>
      </c>
    </row>
    <row r="125" s="2" customFormat="1" ht="14.4" customHeight="1">
      <c r="A125" s="39"/>
      <c r="B125" s="40"/>
      <c r="C125" s="228" t="s">
        <v>82</v>
      </c>
      <c r="D125" s="228" t="s">
        <v>142</v>
      </c>
      <c r="E125" s="229" t="s">
        <v>1590</v>
      </c>
      <c r="F125" s="230" t="s">
        <v>1591</v>
      </c>
      <c r="G125" s="231" t="s">
        <v>1352</v>
      </c>
      <c r="H125" s="232">
        <v>1</v>
      </c>
      <c r="I125" s="233"/>
      <c r="J125" s="234">
        <f>ROUND(I125*H125,1)</f>
        <v>0</v>
      </c>
      <c r="K125" s="235"/>
      <c r="L125" s="45"/>
      <c r="M125" s="242" t="s">
        <v>1</v>
      </c>
      <c r="N125" s="243" t="s">
        <v>39</v>
      </c>
      <c r="O125" s="244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217</v>
      </c>
      <c r="AT125" s="240" t="s">
        <v>142</v>
      </c>
      <c r="AU125" s="240" t="s">
        <v>84</v>
      </c>
      <c r="AY125" s="18" t="s">
        <v>139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82</v>
      </c>
      <c r="BK125" s="241">
        <f>ROUND(I125*H125,1)</f>
        <v>0</v>
      </c>
      <c r="BL125" s="18" t="s">
        <v>217</v>
      </c>
      <c r="BM125" s="240" t="s">
        <v>1592</v>
      </c>
    </row>
    <row r="126" s="2" customFormat="1" ht="6.96" customHeight="1">
      <c r="A126" s="39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sheet="1" autoFilter="0" formatColumns="0" formatRows="0" objects="1" scenarios="1" spinCount="100000" saltValue="AktFDCeH5xI+T8nzSQqCY0NMPoedAZZEy4I3HhQggoHq6wJUWCz3ip5+X1/Je0dqhV/rGt+sxs42i2sSZXBdwA==" hashValue="wa6+9NjxshL/lKj14ja9crMvgoQnb9ZdrrJjOCsUGJUIMks4VtKX+l/PcoTrMa5DaAPP+eUo2aTJSrWcJfJ7vw==" algorithmName="SHA-512" password="CC35"/>
  <autoFilter ref="C121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84</v>
      </c>
    </row>
    <row r="4" s="1" customFormat="1" ht="24.96" customHeight="1">
      <c r="B4" s="21"/>
      <c r="D4" s="149" t="s">
        <v>113</v>
      </c>
      <c r="L4" s="21"/>
      <c r="M4" s="150" t="s">
        <v>11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17</v>
      </c>
      <c r="L6" s="21"/>
    </row>
    <row r="7" s="1" customFormat="1" ht="16.5" customHeight="1">
      <c r="B7" s="21"/>
      <c r="E7" s="152" t="str">
        <f>'Rekapitulace stavby'!K6</f>
        <v>Pasivní rodinný dům Babice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114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1593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19</v>
      </c>
      <c r="E11" s="39"/>
      <c r="F11" s="142" t="s">
        <v>1</v>
      </c>
      <c r="G11" s="39"/>
      <c r="H11" s="39"/>
      <c r="I11" s="151" t="s">
        <v>20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21</v>
      </c>
      <c r="E12" s="39"/>
      <c r="F12" s="142" t="s">
        <v>22</v>
      </c>
      <c r="G12" s="39"/>
      <c r="H12" s="39"/>
      <c r="I12" s="151" t="s">
        <v>23</v>
      </c>
      <c r="J12" s="154" t="str">
        <f>'Rekapitulace stavby'!AN8</f>
        <v>18.2.2021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25</v>
      </c>
      <c r="E14" s="39"/>
      <c r="F14" s="39"/>
      <c r="G14" s="39"/>
      <c r="H14" s="39"/>
      <c r="I14" s="151" t="s">
        <v>26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27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26</v>
      </c>
      <c r="J20" s="14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tr">
        <f>IF('Rekapitulace stavby'!E17="","",'Rekapitulace stavby'!E17)</f>
        <v xml:space="preserve"> </v>
      </c>
      <c r="F21" s="39"/>
      <c r="G21" s="39"/>
      <c r="H21" s="39"/>
      <c r="I21" s="151" t="s">
        <v>27</v>
      </c>
      <c r="J21" s="14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31</v>
      </c>
      <c r="E23" s="39"/>
      <c r="F23" s="39"/>
      <c r="G23" s="39"/>
      <c r="H23" s="39"/>
      <c r="I23" s="151" t="s">
        <v>26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34</v>
      </c>
      <c r="E30" s="39"/>
      <c r="F30" s="39"/>
      <c r="G30" s="39"/>
      <c r="H30" s="39"/>
      <c r="I30" s="39"/>
      <c r="J30" s="161">
        <f>ROUND(J122, 1)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36</v>
      </c>
      <c r="G32" s="39"/>
      <c r="H32" s="39"/>
      <c r="I32" s="162" t="s">
        <v>35</v>
      </c>
      <c r="J32" s="162" t="s">
        <v>37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38</v>
      </c>
      <c r="E33" s="151" t="s">
        <v>39</v>
      </c>
      <c r="F33" s="164">
        <f>ROUND((SUM(BE122:BE175)),  1)</f>
        <v>0</v>
      </c>
      <c r="G33" s="39"/>
      <c r="H33" s="39"/>
      <c r="I33" s="165">
        <v>0.20999999999999999</v>
      </c>
      <c r="J33" s="164">
        <f>ROUND(((SUM(BE122:BE175))*I33),  1)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40</v>
      </c>
      <c r="F34" s="164">
        <f>ROUND((SUM(BF122:BF175)),  1)</f>
        <v>0</v>
      </c>
      <c r="G34" s="39"/>
      <c r="H34" s="39"/>
      <c r="I34" s="165">
        <v>0.14999999999999999</v>
      </c>
      <c r="J34" s="164">
        <f>ROUND(((SUM(BF122:BF175))*I34),  1)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41</v>
      </c>
      <c r="F35" s="164">
        <f>ROUND((SUM(BG122:BG175)),  1)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42</v>
      </c>
      <c r="F36" s="164">
        <f>ROUND((SUM(BH122:BH175)),  1)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43</v>
      </c>
      <c r="F37" s="164">
        <f>ROUND((SUM(BI122:BI175)),  1)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44</v>
      </c>
      <c r="E39" s="168"/>
      <c r="F39" s="168"/>
      <c r="G39" s="169" t="s">
        <v>45</v>
      </c>
      <c r="H39" s="170" t="s">
        <v>46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84" t="str">
        <f>E7</f>
        <v>Pasivní rodinný dům Babice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114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02 -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 </v>
      </c>
      <c r="G89" s="41"/>
      <c r="H89" s="41"/>
      <c r="I89" s="33" t="s">
        <v>23</v>
      </c>
      <c r="J89" s="80" t="str">
        <f>IF(J12="","",J12)</f>
        <v>18.2.2021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85" t="s">
        <v>117</v>
      </c>
      <c r="D94" s="186"/>
      <c r="E94" s="186"/>
      <c r="F94" s="186"/>
      <c r="G94" s="186"/>
      <c r="H94" s="186"/>
      <c r="I94" s="186"/>
      <c r="J94" s="187" t="s">
        <v>118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88" t="s">
        <v>119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hidden="1" s="9" customFormat="1" ht="24.96" customHeight="1">
      <c r="A97" s="9"/>
      <c r="B97" s="189"/>
      <c r="C97" s="190"/>
      <c r="D97" s="191" t="s">
        <v>154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5"/>
      <c r="C98" s="134"/>
      <c r="D98" s="196" t="s">
        <v>155</v>
      </c>
      <c r="E98" s="197"/>
      <c r="F98" s="197"/>
      <c r="G98" s="197"/>
      <c r="H98" s="197"/>
      <c r="I98" s="197"/>
      <c r="J98" s="198">
        <f>J124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5"/>
      <c r="C99" s="134"/>
      <c r="D99" s="196" t="s">
        <v>158</v>
      </c>
      <c r="E99" s="197"/>
      <c r="F99" s="197"/>
      <c r="G99" s="197"/>
      <c r="H99" s="197"/>
      <c r="I99" s="197"/>
      <c r="J99" s="198">
        <f>J134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5"/>
      <c r="C100" s="134"/>
      <c r="D100" s="196" t="s">
        <v>1594</v>
      </c>
      <c r="E100" s="197"/>
      <c r="F100" s="197"/>
      <c r="G100" s="197"/>
      <c r="H100" s="197"/>
      <c r="I100" s="197"/>
      <c r="J100" s="198">
        <f>J136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5"/>
      <c r="C101" s="134"/>
      <c r="D101" s="196" t="s">
        <v>160</v>
      </c>
      <c r="E101" s="197"/>
      <c r="F101" s="197"/>
      <c r="G101" s="197"/>
      <c r="H101" s="197"/>
      <c r="I101" s="197"/>
      <c r="J101" s="198">
        <f>J167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5"/>
      <c r="C102" s="134"/>
      <c r="D102" s="196" t="s">
        <v>161</v>
      </c>
      <c r="E102" s="197"/>
      <c r="F102" s="197"/>
      <c r="G102" s="197"/>
      <c r="H102" s="197"/>
      <c r="I102" s="197"/>
      <c r="J102" s="198">
        <f>J174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hidden="1" s="2" customFormat="1" ht="6.96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hidden="1"/>
    <row r="106" hidden="1"/>
    <row r="107" hidden="1"/>
    <row r="108" s="2" customFormat="1" ht="6.96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123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4" t="str">
        <f>E7</f>
        <v>Pasivní rodinný dům Babice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114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E9</f>
        <v>02 - Zpevněné plochy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21</v>
      </c>
      <c r="D116" s="41"/>
      <c r="E116" s="41"/>
      <c r="F116" s="28" t="str">
        <f>F12</f>
        <v xml:space="preserve"> </v>
      </c>
      <c r="G116" s="41"/>
      <c r="H116" s="41"/>
      <c r="I116" s="33" t="s">
        <v>23</v>
      </c>
      <c r="J116" s="80" t="str">
        <f>IF(J12="","",J12)</f>
        <v>18.2.2021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25</v>
      </c>
      <c r="D118" s="41"/>
      <c r="E118" s="41"/>
      <c r="F118" s="28" t="str">
        <f>E15</f>
        <v xml:space="preserve"> </v>
      </c>
      <c r="G118" s="41"/>
      <c r="H118" s="41"/>
      <c r="I118" s="33" t="s">
        <v>30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124</v>
      </c>
      <c r="D121" s="203" t="s">
        <v>59</v>
      </c>
      <c r="E121" s="203" t="s">
        <v>55</v>
      </c>
      <c r="F121" s="203" t="s">
        <v>56</v>
      </c>
      <c r="G121" s="203" t="s">
        <v>125</v>
      </c>
      <c r="H121" s="203" t="s">
        <v>126</v>
      </c>
      <c r="I121" s="203" t="s">
        <v>127</v>
      </c>
      <c r="J121" s="204" t="s">
        <v>118</v>
      </c>
      <c r="K121" s="205" t="s">
        <v>128</v>
      </c>
      <c r="L121" s="206"/>
      <c r="M121" s="101" t="s">
        <v>1</v>
      </c>
      <c r="N121" s="102" t="s">
        <v>38</v>
      </c>
      <c r="O121" s="102" t="s">
        <v>129</v>
      </c>
      <c r="P121" s="102" t="s">
        <v>130</v>
      </c>
      <c r="Q121" s="102" t="s">
        <v>131</v>
      </c>
      <c r="R121" s="102" t="s">
        <v>132</v>
      </c>
      <c r="S121" s="102" t="s">
        <v>133</v>
      </c>
      <c r="T121" s="103" t="s">
        <v>134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135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68.872401700000012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73</v>
      </c>
      <c r="AU122" s="18" t="s">
        <v>120</v>
      </c>
      <c r="BK122" s="211">
        <f>BK123</f>
        <v>0</v>
      </c>
    </row>
    <row r="123" s="12" customFormat="1" ht="25.92" customHeight="1">
      <c r="A123" s="12"/>
      <c r="B123" s="212"/>
      <c r="C123" s="213"/>
      <c r="D123" s="214" t="s">
        <v>73</v>
      </c>
      <c r="E123" s="215" t="s">
        <v>171</v>
      </c>
      <c r="F123" s="215" t="s">
        <v>172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P124+P134+P136+P167+P174</f>
        <v>0</v>
      </c>
      <c r="Q123" s="220"/>
      <c r="R123" s="221">
        <f>R124+R134+R136+R167+R174</f>
        <v>68.872401700000012</v>
      </c>
      <c r="S123" s="220"/>
      <c r="T123" s="222">
        <f>T124+T134+T136+T167+T174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82</v>
      </c>
      <c r="AT123" s="224" t="s">
        <v>73</v>
      </c>
      <c r="AU123" s="224" t="s">
        <v>74</v>
      </c>
      <c r="AY123" s="223" t="s">
        <v>139</v>
      </c>
      <c r="BK123" s="225">
        <f>BK124+BK134+BK136+BK167+BK174</f>
        <v>0</v>
      </c>
    </row>
    <row r="124" s="12" customFormat="1" ht="22.8" customHeight="1">
      <c r="A124" s="12"/>
      <c r="B124" s="212"/>
      <c r="C124" s="213"/>
      <c r="D124" s="214" t="s">
        <v>73</v>
      </c>
      <c r="E124" s="226" t="s">
        <v>82</v>
      </c>
      <c r="F124" s="226" t="s">
        <v>173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SUM(P125:P133)</f>
        <v>0</v>
      </c>
      <c r="Q124" s="220"/>
      <c r="R124" s="221">
        <f>SUM(R125:R133)</f>
        <v>0</v>
      </c>
      <c r="S124" s="220"/>
      <c r="T124" s="222">
        <f>SUM(T125:T133)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82</v>
      </c>
      <c r="AT124" s="224" t="s">
        <v>73</v>
      </c>
      <c r="AU124" s="224" t="s">
        <v>82</v>
      </c>
      <c r="AY124" s="223" t="s">
        <v>139</v>
      </c>
      <c r="BK124" s="225">
        <f>SUM(BK125:BK133)</f>
        <v>0</v>
      </c>
    </row>
    <row r="125" s="2" customFormat="1" ht="24.15" customHeight="1">
      <c r="A125" s="39"/>
      <c r="B125" s="40"/>
      <c r="C125" s="228" t="s">
        <v>82</v>
      </c>
      <c r="D125" s="228" t="s">
        <v>142</v>
      </c>
      <c r="E125" s="229" t="s">
        <v>1595</v>
      </c>
      <c r="F125" s="230" t="s">
        <v>1596</v>
      </c>
      <c r="G125" s="231" t="s">
        <v>263</v>
      </c>
      <c r="H125" s="232">
        <v>158.21299999999999</v>
      </c>
      <c r="I125" s="233"/>
      <c r="J125" s="234">
        <f>ROUND(I125*H125,1)</f>
        <v>0</v>
      </c>
      <c r="K125" s="235"/>
      <c r="L125" s="45"/>
      <c r="M125" s="236" t="s">
        <v>1</v>
      </c>
      <c r="N125" s="237" t="s">
        <v>39</v>
      </c>
      <c r="O125" s="92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0" t="s">
        <v>146</v>
      </c>
      <c r="AT125" s="240" t="s">
        <v>142</v>
      </c>
      <c r="AU125" s="240" t="s">
        <v>84</v>
      </c>
      <c r="AY125" s="18" t="s">
        <v>139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82</v>
      </c>
      <c r="BK125" s="241">
        <f>ROUND(I125*H125,1)</f>
        <v>0</v>
      </c>
      <c r="BL125" s="18" t="s">
        <v>146</v>
      </c>
      <c r="BM125" s="240" t="s">
        <v>1597</v>
      </c>
    </row>
    <row r="126" s="13" customFormat="1">
      <c r="A126" s="13"/>
      <c r="B126" s="247"/>
      <c r="C126" s="248"/>
      <c r="D126" s="249" t="s">
        <v>183</v>
      </c>
      <c r="E126" s="250" t="s">
        <v>1</v>
      </c>
      <c r="F126" s="251" t="s">
        <v>1598</v>
      </c>
      <c r="G126" s="248"/>
      <c r="H126" s="250" t="s">
        <v>1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7" t="s">
        <v>183</v>
      </c>
      <c r="AU126" s="257" t="s">
        <v>84</v>
      </c>
      <c r="AV126" s="13" t="s">
        <v>82</v>
      </c>
      <c r="AW126" s="13" t="s">
        <v>32</v>
      </c>
      <c r="AX126" s="13" t="s">
        <v>74</v>
      </c>
      <c r="AY126" s="257" t="s">
        <v>139</v>
      </c>
    </row>
    <row r="127" s="14" customFormat="1">
      <c r="A127" s="14"/>
      <c r="B127" s="258"/>
      <c r="C127" s="259"/>
      <c r="D127" s="249" t="s">
        <v>183</v>
      </c>
      <c r="E127" s="260" t="s">
        <v>1</v>
      </c>
      <c r="F127" s="261" t="s">
        <v>1599</v>
      </c>
      <c r="G127" s="259"/>
      <c r="H127" s="262">
        <v>78.974999999999994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8" t="s">
        <v>183</v>
      </c>
      <c r="AU127" s="268" t="s">
        <v>84</v>
      </c>
      <c r="AV127" s="14" t="s">
        <v>84</v>
      </c>
      <c r="AW127" s="14" t="s">
        <v>32</v>
      </c>
      <c r="AX127" s="14" t="s">
        <v>74</v>
      </c>
      <c r="AY127" s="268" t="s">
        <v>139</v>
      </c>
    </row>
    <row r="128" s="16" customFormat="1">
      <c r="A128" s="16"/>
      <c r="B128" s="295"/>
      <c r="C128" s="296"/>
      <c r="D128" s="249" t="s">
        <v>183</v>
      </c>
      <c r="E128" s="297" t="s">
        <v>1</v>
      </c>
      <c r="F128" s="298" t="s">
        <v>1057</v>
      </c>
      <c r="G128" s="296"/>
      <c r="H128" s="299">
        <v>78.974999999999994</v>
      </c>
      <c r="I128" s="300"/>
      <c r="J128" s="296"/>
      <c r="K128" s="296"/>
      <c r="L128" s="301"/>
      <c r="M128" s="302"/>
      <c r="N128" s="303"/>
      <c r="O128" s="303"/>
      <c r="P128" s="303"/>
      <c r="Q128" s="303"/>
      <c r="R128" s="303"/>
      <c r="S128" s="303"/>
      <c r="T128" s="304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305" t="s">
        <v>183</v>
      </c>
      <c r="AU128" s="305" t="s">
        <v>84</v>
      </c>
      <c r="AV128" s="16" t="s">
        <v>178</v>
      </c>
      <c r="AW128" s="16" t="s">
        <v>32</v>
      </c>
      <c r="AX128" s="16" t="s">
        <v>74</v>
      </c>
      <c r="AY128" s="305" t="s">
        <v>139</v>
      </c>
    </row>
    <row r="129" s="13" customFormat="1">
      <c r="A129" s="13"/>
      <c r="B129" s="247"/>
      <c r="C129" s="248"/>
      <c r="D129" s="249" t="s">
        <v>183</v>
      </c>
      <c r="E129" s="250" t="s">
        <v>1</v>
      </c>
      <c r="F129" s="251" t="s">
        <v>1600</v>
      </c>
      <c r="G129" s="248"/>
      <c r="H129" s="250" t="s">
        <v>1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7" t="s">
        <v>183</v>
      </c>
      <c r="AU129" s="257" t="s">
        <v>84</v>
      </c>
      <c r="AV129" s="13" t="s">
        <v>82</v>
      </c>
      <c r="AW129" s="13" t="s">
        <v>32</v>
      </c>
      <c r="AX129" s="13" t="s">
        <v>74</v>
      </c>
      <c r="AY129" s="257" t="s">
        <v>139</v>
      </c>
    </row>
    <row r="130" s="14" customFormat="1">
      <c r="A130" s="14"/>
      <c r="B130" s="258"/>
      <c r="C130" s="259"/>
      <c r="D130" s="249" t="s">
        <v>183</v>
      </c>
      <c r="E130" s="260" t="s">
        <v>1</v>
      </c>
      <c r="F130" s="261" t="s">
        <v>1601</v>
      </c>
      <c r="G130" s="259"/>
      <c r="H130" s="262">
        <v>73.237499999999997</v>
      </c>
      <c r="I130" s="263"/>
      <c r="J130" s="259"/>
      <c r="K130" s="259"/>
      <c r="L130" s="264"/>
      <c r="M130" s="265"/>
      <c r="N130" s="266"/>
      <c r="O130" s="266"/>
      <c r="P130" s="266"/>
      <c r="Q130" s="266"/>
      <c r="R130" s="266"/>
      <c r="S130" s="266"/>
      <c r="T130" s="26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8" t="s">
        <v>183</v>
      </c>
      <c r="AU130" s="268" t="s">
        <v>84</v>
      </c>
      <c r="AV130" s="14" t="s">
        <v>84</v>
      </c>
      <c r="AW130" s="14" t="s">
        <v>32</v>
      </c>
      <c r="AX130" s="14" t="s">
        <v>74</v>
      </c>
      <c r="AY130" s="268" t="s">
        <v>139</v>
      </c>
    </row>
    <row r="131" s="14" customFormat="1">
      <c r="A131" s="14"/>
      <c r="B131" s="258"/>
      <c r="C131" s="259"/>
      <c r="D131" s="249" t="s">
        <v>183</v>
      </c>
      <c r="E131" s="260" t="s">
        <v>1</v>
      </c>
      <c r="F131" s="261" t="s">
        <v>1602</v>
      </c>
      <c r="G131" s="259"/>
      <c r="H131" s="262">
        <v>6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8" t="s">
        <v>183</v>
      </c>
      <c r="AU131" s="268" t="s">
        <v>84</v>
      </c>
      <c r="AV131" s="14" t="s">
        <v>84</v>
      </c>
      <c r="AW131" s="14" t="s">
        <v>32</v>
      </c>
      <c r="AX131" s="14" t="s">
        <v>74</v>
      </c>
      <c r="AY131" s="268" t="s">
        <v>139</v>
      </c>
    </row>
    <row r="132" s="16" customFormat="1">
      <c r="A132" s="16"/>
      <c r="B132" s="295"/>
      <c r="C132" s="296"/>
      <c r="D132" s="249" t="s">
        <v>183</v>
      </c>
      <c r="E132" s="297" t="s">
        <v>1</v>
      </c>
      <c r="F132" s="298" t="s">
        <v>1057</v>
      </c>
      <c r="G132" s="296"/>
      <c r="H132" s="299">
        <v>79.237499999999997</v>
      </c>
      <c r="I132" s="300"/>
      <c r="J132" s="296"/>
      <c r="K132" s="296"/>
      <c r="L132" s="301"/>
      <c r="M132" s="302"/>
      <c r="N132" s="303"/>
      <c r="O132" s="303"/>
      <c r="P132" s="303"/>
      <c r="Q132" s="303"/>
      <c r="R132" s="303"/>
      <c r="S132" s="303"/>
      <c r="T132" s="304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305" t="s">
        <v>183</v>
      </c>
      <c r="AU132" s="305" t="s">
        <v>84</v>
      </c>
      <c r="AV132" s="16" t="s">
        <v>178</v>
      </c>
      <c r="AW132" s="16" t="s">
        <v>32</v>
      </c>
      <c r="AX132" s="16" t="s">
        <v>74</v>
      </c>
      <c r="AY132" s="305" t="s">
        <v>139</v>
      </c>
    </row>
    <row r="133" s="15" customFormat="1">
      <c r="A133" s="15"/>
      <c r="B133" s="269"/>
      <c r="C133" s="270"/>
      <c r="D133" s="249" t="s">
        <v>183</v>
      </c>
      <c r="E133" s="271" t="s">
        <v>1</v>
      </c>
      <c r="F133" s="272" t="s">
        <v>189</v>
      </c>
      <c r="G133" s="270"/>
      <c r="H133" s="273">
        <v>158.21249999999998</v>
      </c>
      <c r="I133" s="274"/>
      <c r="J133" s="270"/>
      <c r="K133" s="270"/>
      <c r="L133" s="275"/>
      <c r="M133" s="276"/>
      <c r="N133" s="277"/>
      <c r="O133" s="277"/>
      <c r="P133" s="277"/>
      <c r="Q133" s="277"/>
      <c r="R133" s="277"/>
      <c r="S133" s="277"/>
      <c r="T133" s="278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9" t="s">
        <v>183</v>
      </c>
      <c r="AU133" s="279" t="s">
        <v>84</v>
      </c>
      <c r="AV133" s="15" t="s">
        <v>146</v>
      </c>
      <c r="AW133" s="15" t="s">
        <v>32</v>
      </c>
      <c r="AX133" s="15" t="s">
        <v>82</v>
      </c>
      <c r="AY133" s="279" t="s">
        <v>139</v>
      </c>
    </row>
    <row r="134" s="12" customFormat="1" ht="22.8" customHeight="1">
      <c r="A134" s="12"/>
      <c r="B134" s="212"/>
      <c r="C134" s="213"/>
      <c r="D134" s="214" t="s">
        <v>73</v>
      </c>
      <c r="E134" s="226" t="s">
        <v>146</v>
      </c>
      <c r="F134" s="226" t="s">
        <v>481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P135</f>
        <v>0</v>
      </c>
      <c r="Q134" s="220"/>
      <c r="R134" s="221">
        <f>R135</f>
        <v>0</v>
      </c>
      <c r="S134" s="220"/>
      <c r="T134" s="22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82</v>
      </c>
      <c r="AT134" s="224" t="s">
        <v>73</v>
      </c>
      <c r="AU134" s="224" t="s">
        <v>82</v>
      </c>
      <c r="AY134" s="223" t="s">
        <v>139</v>
      </c>
      <c r="BK134" s="225">
        <f>BK135</f>
        <v>0</v>
      </c>
    </row>
    <row r="135" s="2" customFormat="1" ht="24.15" customHeight="1">
      <c r="A135" s="39"/>
      <c r="B135" s="40"/>
      <c r="C135" s="228" t="s">
        <v>84</v>
      </c>
      <c r="D135" s="228" t="s">
        <v>142</v>
      </c>
      <c r="E135" s="229" t="s">
        <v>1603</v>
      </c>
      <c r="F135" s="230" t="s">
        <v>1604</v>
      </c>
      <c r="G135" s="231" t="s">
        <v>263</v>
      </c>
      <c r="H135" s="232">
        <v>158.21299999999999</v>
      </c>
      <c r="I135" s="233"/>
      <c r="J135" s="234">
        <f>ROUND(I135*H135,1)</f>
        <v>0</v>
      </c>
      <c r="K135" s="235"/>
      <c r="L135" s="45"/>
      <c r="M135" s="236" t="s">
        <v>1</v>
      </c>
      <c r="N135" s="237" t="s">
        <v>39</v>
      </c>
      <c r="O135" s="92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0" t="s">
        <v>146</v>
      </c>
      <c r="AT135" s="240" t="s">
        <v>142</v>
      </c>
      <c r="AU135" s="240" t="s">
        <v>84</v>
      </c>
      <c r="AY135" s="18" t="s">
        <v>139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82</v>
      </c>
      <c r="BK135" s="241">
        <f>ROUND(I135*H135,1)</f>
        <v>0</v>
      </c>
      <c r="BL135" s="18" t="s">
        <v>146</v>
      </c>
      <c r="BM135" s="240" t="s">
        <v>1605</v>
      </c>
    </row>
    <row r="136" s="12" customFormat="1" ht="22.8" customHeight="1">
      <c r="A136" s="12"/>
      <c r="B136" s="212"/>
      <c r="C136" s="213"/>
      <c r="D136" s="214" t="s">
        <v>73</v>
      </c>
      <c r="E136" s="226" t="s">
        <v>138</v>
      </c>
      <c r="F136" s="226" t="s">
        <v>1606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SUM(P137:P166)</f>
        <v>0</v>
      </c>
      <c r="Q136" s="220"/>
      <c r="R136" s="221">
        <f>SUM(R137:R166)</f>
        <v>24.283088900000003</v>
      </c>
      <c r="S136" s="220"/>
      <c r="T136" s="222">
        <f>SUM(T137:T166)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82</v>
      </c>
      <c r="AT136" s="224" t="s">
        <v>73</v>
      </c>
      <c r="AU136" s="224" t="s">
        <v>82</v>
      </c>
      <c r="AY136" s="223" t="s">
        <v>139</v>
      </c>
      <c r="BK136" s="225">
        <f>SUM(BK137:BK166)</f>
        <v>0</v>
      </c>
    </row>
    <row r="137" s="2" customFormat="1" ht="14.4" customHeight="1">
      <c r="A137" s="39"/>
      <c r="B137" s="40"/>
      <c r="C137" s="228" t="s">
        <v>178</v>
      </c>
      <c r="D137" s="228" t="s">
        <v>142</v>
      </c>
      <c r="E137" s="229" t="s">
        <v>1607</v>
      </c>
      <c r="F137" s="230" t="s">
        <v>1608</v>
      </c>
      <c r="G137" s="231" t="s">
        <v>263</v>
      </c>
      <c r="H137" s="232">
        <v>158.21299999999999</v>
      </c>
      <c r="I137" s="233"/>
      <c r="J137" s="234">
        <f>ROUND(I137*H137,1)</f>
        <v>0</v>
      </c>
      <c r="K137" s="235"/>
      <c r="L137" s="45"/>
      <c r="M137" s="236" t="s">
        <v>1</v>
      </c>
      <c r="N137" s="237" t="s">
        <v>39</v>
      </c>
      <c r="O137" s="92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0" t="s">
        <v>146</v>
      </c>
      <c r="AT137" s="240" t="s">
        <v>142</v>
      </c>
      <c r="AU137" s="240" t="s">
        <v>84</v>
      </c>
      <c r="AY137" s="18" t="s">
        <v>139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82</v>
      </c>
      <c r="BK137" s="241">
        <f>ROUND(I137*H137,1)</f>
        <v>0</v>
      </c>
      <c r="BL137" s="18" t="s">
        <v>146</v>
      </c>
      <c r="BM137" s="240" t="s">
        <v>1609</v>
      </c>
    </row>
    <row r="138" s="13" customFormat="1">
      <c r="A138" s="13"/>
      <c r="B138" s="247"/>
      <c r="C138" s="248"/>
      <c r="D138" s="249" t="s">
        <v>183</v>
      </c>
      <c r="E138" s="250" t="s">
        <v>1</v>
      </c>
      <c r="F138" s="251" t="s">
        <v>1598</v>
      </c>
      <c r="G138" s="248"/>
      <c r="H138" s="250" t="s">
        <v>1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7" t="s">
        <v>183</v>
      </c>
      <c r="AU138" s="257" t="s">
        <v>84</v>
      </c>
      <c r="AV138" s="13" t="s">
        <v>82</v>
      </c>
      <c r="AW138" s="13" t="s">
        <v>32</v>
      </c>
      <c r="AX138" s="13" t="s">
        <v>74</v>
      </c>
      <c r="AY138" s="257" t="s">
        <v>139</v>
      </c>
    </row>
    <row r="139" s="14" customFormat="1">
      <c r="A139" s="14"/>
      <c r="B139" s="258"/>
      <c r="C139" s="259"/>
      <c r="D139" s="249" t="s">
        <v>183</v>
      </c>
      <c r="E139" s="260" t="s">
        <v>1</v>
      </c>
      <c r="F139" s="261" t="s">
        <v>1599</v>
      </c>
      <c r="G139" s="259"/>
      <c r="H139" s="262">
        <v>78.974999999999994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8" t="s">
        <v>183</v>
      </c>
      <c r="AU139" s="268" t="s">
        <v>84</v>
      </c>
      <c r="AV139" s="14" t="s">
        <v>84</v>
      </c>
      <c r="AW139" s="14" t="s">
        <v>32</v>
      </c>
      <c r="AX139" s="14" t="s">
        <v>74</v>
      </c>
      <c r="AY139" s="268" t="s">
        <v>139</v>
      </c>
    </row>
    <row r="140" s="16" customFormat="1">
      <c r="A140" s="16"/>
      <c r="B140" s="295"/>
      <c r="C140" s="296"/>
      <c r="D140" s="249" t="s">
        <v>183</v>
      </c>
      <c r="E140" s="297" t="s">
        <v>1</v>
      </c>
      <c r="F140" s="298" t="s">
        <v>1057</v>
      </c>
      <c r="G140" s="296"/>
      <c r="H140" s="299">
        <v>78.974999999999994</v>
      </c>
      <c r="I140" s="300"/>
      <c r="J140" s="296"/>
      <c r="K140" s="296"/>
      <c r="L140" s="301"/>
      <c r="M140" s="302"/>
      <c r="N140" s="303"/>
      <c r="O140" s="303"/>
      <c r="P140" s="303"/>
      <c r="Q140" s="303"/>
      <c r="R140" s="303"/>
      <c r="S140" s="303"/>
      <c r="T140" s="304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305" t="s">
        <v>183</v>
      </c>
      <c r="AU140" s="305" t="s">
        <v>84</v>
      </c>
      <c r="AV140" s="16" t="s">
        <v>178</v>
      </c>
      <c r="AW140" s="16" t="s">
        <v>32</v>
      </c>
      <c r="AX140" s="16" t="s">
        <v>74</v>
      </c>
      <c r="AY140" s="305" t="s">
        <v>139</v>
      </c>
    </row>
    <row r="141" s="13" customFormat="1">
      <c r="A141" s="13"/>
      <c r="B141" s="247"/>
      <c r="C141" s="248"/>
      <c r="D141" s="249" t="s">
        <v>183</v>
      </c>
      <c r="E141" s="250" t="s">
        <v>1</v>
      </c>
      <c r="F141" s="251" t="s">
        <v>1600</v>
      </c>
      <c r="G141" s="248"/>
      <c r="H141" s="250" t="s">
        <v>1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183</v>
      </c>
      <c r="AU141" s="257" t="s">
        <v>84</v>
      </c>
      <c r="AV141" s="13" t="s">
        <v>82</v>
      </c>
      <c r="AW141" s="13" t="s">
        <v>32</v>
      </c>
      <c r="AX141" s="13" t="s">
        <v>74</v>
      </c>
      <c r="AY141" s="257" t="s">
        <v>139</v>
      </c>
    </row>
    <row r="142" s="14" customFormat="1">
      <c r="A142" s="14"/>
      <c r="B142" s="258"/>
      <c r="C142" s="259"/>
      <c r="D142" s="249" t="s">
        <v>183</v>
      </c>
      <c r="E142" s="260" t="s">
        <v>1</v>
      </c>
      <c r="F142" s="261" t="s">
        <v>1601</v>
      </c>
      <c r="G142" s="259"/>
      <c r="H142" s="262">
        <v>73.237499999999997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8" t="s">
        <v>183</v>
      </c>
      <c r="AU142" s="268" t="s">
        <v>84</v>
      </c>
      <c r="AV142" s="14" t="s">
        <v>84</v>
      </c>
      <c r="AW142" s="14" t="s">
        <v>32</v>
      </c>
      <c r="AX142" s="14" t="s">
        <v>74</v>
      </c>
      <c r="AY142" s="268" t="s">
        <v>139</v>
      </c>
    </row>
    <row r="143" s="14" customFormat="1">
      <c r="A143" s="14"/>
      <c r="B143" s="258"/>
      <c r="C143" s="259"/>
      <c r="D143" s="249" t="s">
        <v>183</v>
      </c>
      <c r="E143" s="260" t="s">
        <v>1</v>
      </c>
      <c r="F143" s="261" t="s">
        <v>1602</v>
      </c>
      <c r="G143" s="259"/>
      <c r="H143" s="262">
        <v>6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8" t="s">
        <v>183</v>
      </c>
      <c r="AU143" s="268" t="s">
        <v>84</v>
      </c>
      <c r="AV143" s="14" t="s">
        <v>84</v>
      </c>
      <c r="AW143" s="14" t="s">
        <v>32</v>
      </c>
      <c r="AX143" s="14" t="s">
        <v>74</v>
      </c>
      <c r="AY143" s="268" t="s">
        <v>139</v>
      </c>
    </row>
    <row r="144" s="16" customFormat="1">
      <c r="A144" s="16"/>
      <c r="B144" s="295"/>
      <c r="C144" s="296"/>
      <c r="D144" s="249" t="s">
        <v>183</v>
      </c>
      <c r="E144" s="297" t="s">
        <v>1</v>
      </c>
      <c r="F144" s="298" t="s">
        <v>1057</v>
      </c>
      <c r="G144" s="296"/>
      <c r="H144" s="299">
        <v>79.237499999999997</v>
      </c>
      <c r="I144" s="300"/>
      <c r="J144" s="296"/>
      <c r="K144" s="296"/>
      <c r="L144" s="301"/>
      <c r="M144" s="302"/>
      <c r="N144" s="303"/>
      <c r="O144" s="303"/>
      <c r="P144" s="303"/>
      <c r="Q144" s="303"/>
      <c r="R144" s="303"/>
      <c r="S144" s="303"/>
      <c r="T144" s="304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305" t="s">
        <v>183</v>
      </c>
      <c r="AU144" s="305" t="s">
        <v>84</v>
      </c>
      <c r="AV144" s="16" t="s">
        <v>178</v>
      </c>
      <c r="AW144" s="16" t="s">
        <v>32</v>
      </c>
      <c r="AX144" s="16" t="s">
        <v>74</v>
      </c>
      <c r="AY144" s="305" t="s">
        <v>139</v>
      </c>
    </row>
    <row r="145" s="15" customFormat="1">
      <c r="A145" s="15"/>
      <c r="B145" s="269"/>
      <c r="C145" s="270"/>
      <c r="D145" s="249" t="s">
        <v>183</v>
      </c>
      <c r="E145" s="271" t="s">
        <v>1</v>
      </c>
      <c r="F145" s="272" t="s">
        <v>189</v>
      </c>
      <c r="G145" s="270"/>
      <c r="H145" s="273">
        <v>158.21249999999998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9" t="s">
        <v>183</v>
      </c>
      <c r="AU145" s="279" t="s">
        <v>84</v>
      </c>
      <c r="AV145" s="15" t="s">
        <v>146</v>
      </c>
      <c r="AW145" s="15" t="s">
        <v>32</v>
      </c>
      <c r="AX145" s="15" t="s">
        <v>82</v>
      </c>
      <c r="AY145" s="279" t="s">
        <v>139</v>
      </c>
    </row>
    <row r="146" s="2" customFormat="1" ht="14.4" customHeight="1">
      <c r="A146" s="39"/>
      <c r="B146" s="40"/>
      <c r="C146" s="228" t="s">
        <v>146</v>
      </c>
      <c r="D146" s="228" t="s">
        <v>142</v>
      </c>
      <c r="E146" s="229" t="s">
        <v>1610</v>
      </c>
      <c r="F146" s="230" t="s">
        <v>1611</v>
      </c>
      <c r="G146" s="231" t="s">
        <v>263</v>
      </c>
      <c r="H146" s="232">
        <v>78.974999999999994</v>
      </c>
      <c r="I146" s="233"/>
      <c r="J146" s="234">
        <f>ROUND(I146*H146,1)</f>
        <v>0</v>
      </c>
      <c r="K146" s="235"/>
      <c r="L146" s="45"/>
      <c r="M146" s="236" t="s">
        <v>1</v>
      </c>
      <c r="N146" s="237" t="s">
        <v>39</v>
      </c>
      <c r="O146" s="92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0" t="s">
        <v>146</v>
      </c>
      <c r="AT146" s="240" t="s">
        <v>142</v>
      </c>
      <c r="AU146" s="240" t="s">
        <v>84</v>
      </c>
      <c r="AY146" s="18" t="s">
        <v>139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82</v>
      </c>
      <c r="BK146" s="241">
        <f>ROUND(I146*H146,1)</f>
        <v>0</v>
      </c>
      <c r="BL146" s="18" t="s">
        <v>146</v>
      </c>
      <c r="BM146" s="240" t="s">
        <v>1612</v>
      </c>
    </row>
    <row r="147" s="13" customFormat="1">
      <c r="A147" s="13"/>
      <c r="B147" s="247"/>
      <c r="C147" s="248"/>
      <c r="D147" s="249" t="s">
        <v>183</v>
      </c>
      <c r="E147" s="250" t="s">
        <v>1</v>
      </c>
      <c r="F147" s="251" t="s">
        <v>1598</v>
      </c>
      <c r="G147" s="248"/>
      <c r="H147" s="250" t="s">
        <v>1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183</v>
      </c>
      <c r="AU147" s="257" t="s">
        <v>84</v>
      </c>
      <c r="AV147" s="13" t="s">
        <v>82</v>
      </c>
      <c r="AW147" s="13" t="s">
        <v>32</v>
      </c>
      <c r="AX147" s="13" t="s">
        <v>74</v>
      </c>
      <c r="AY147" s="257" t="s">
        <v>139</v>
      </c>
    </row>
    <row r="148" s="14" customFormat="1">
      <c r="A148" s="14"/>
      <c r="B148" s="258"/>
      <c r="C148" s="259"/>
      <c r="D148" s="249" t="s">
        <v>183</v>
      </c>
      <c r="E148" s="260" t="s">
        <v>1</v>
      </c>
      <c r="F148" s="261" t="s">
        <v>1599</v>
      </c>
      <c r="G148" s="259"/>
      <c r="H148" s="262">
        <v>78.974999999999994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8" t="s">
        <v>183</v>
      </c>
      <c r="AU148" s="268" t="s">
        <v>84</v>
      </c>
      <c r="AV148" s="14" t="s">
        <v>84</v>
      </c>
      <c r="AW148" s="14" t="s">
        <v>32</v>
      </c>
      <c r="AX148" s="14" t="s">
        <v>74</v>
      </c>
      <c r="AY148" s="268" t="s">
        <v>139</v>
      </c>
    </row>
    <row r="149" s="15" customFormat="1">
      <c r="A149" s="15"/>
      <c r="B149" s="269"/>
      <c r="C149" s="270"/>
      <c r="D149" s="249" t="s">
        <v>183</v>
      </c>
      <c r="E149" s="271" t="s">
        <v>1</v>
      </c>
      <c r="F149" s="272" t="s">
        <v>189</v>
      </c>
      <c r="G149" s="270"/>
      <c r="H149" s="273">
        <v>78.974999999999994</v>
      </c>
      <c r="I149" s="274"/>
      <c r="J149" s="270"/>
      <c r="K149" s="270"/>
      <c r="L149" s="275"/>
      <c r="M149" s="276"/>
      <c r="N149" s="277"/>
      <c r="O149" s="277"/>
      <c r="P149" s="277"/>
      <c r="Q149" s="277"/>
      <c r="R149" s="277"/>
      <c r="S149" s="277"/>
      <c r="T149" s="278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9" t="s">
        <v>183</v>
      </c>
      <c r="AU149" s="279" t="s">
        <v>84</v>
      </c>
      <c r="AV149" s="15" t="s">
        <v>146</v>
      </c>
      <c r="AW149" s="15" t="s">
        <v>32</v>
      </c>
      <c r="AX149" s="15" t="s">
        <v>82</v>
      </c>
      <c r="AY149" s="279" t="s">
        <v>139</v>
      </c>
    </row>
    <row r="150" s="2" customFormat="1" ht="24.15" customHeight="1">
      <c r="A150" s="39"/>
      <c r="B150" s="40"/>
      <c r="C150" s="228" t="s">
        <v>138</v>
      </c>
      <c r="D150" s="228" t="s">
        <v>142</v>
      </c>
      <c r="E150" s="229" t="s">
        <v>1613</v>
      </c>
      <c r="F150" s="230" t="s">
        <v>1614</v>
      </c>
      <c r="G150" s="231" t="s">
        <v>263</v>
      </c>
      <c r="H150" s="232">
        <v>66.825000000000003</v>
      </c>
      <c r="I150" s="233"/>
      <c r="J150" s="234">
        <f>ROUND(I150*H150,1)</f>
        <v>0</v>
      </c>
      <c r="K150" s="235"/>
      <c r="L150" s="45"/>
      <c r="M150" s="236" t="s">
        <v>1</v>
      </c>
      <c r="N150" s="237" t="s">
        <v>39</v>
      </c>
      <c r="O150" s="92"/>
      <c r="P150" s="238">
        <f>O150*H150</f>
        <v>0</v>
      </c>
      <c r="Q150" s="238">
        <v>0.040000000000000001</v>
      </c>
      <c r="R150" s="238">
        <f>Q150*H150</f>
        <v>2.673</v>
      </c>
      <c r="S150" s="238">
        <v>0</v>
      </c>
      <c r="T150" s="23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0" t="s">
        <v>146</v>
      </c>
      <c r="AT150" s="240" t="s">
        <v>142</v>
      </c>
      <c r="AU150" s="240" t="s">
        <v>84</v>
      </c>
      <c r="AY150" s="18" t="s">
        <v>139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8" t="s">
        <v>82</v>
      </c>
      <c r="BK150" s="241">
        <f>ROUND(I150*H150,1)</f>
        <v>0</v>
      </c>
      <c r="BL150" s="18" t="s">
        <v>146</v>
      </c>
      <c r="BM150" s="240" t="s">
        <v>1615</v>
      </c>
    </row>
    <row r="151" s="14" customFormat="1">
      <c r="A151" s="14"/>
      <c r="B151" s="258"/>
      <c r="C151" s="259"/>
      <c r="D151" s="249" t="s">
        <v>183</v>
      </c>
      <c r="E151" s="260" t="s">
        <v>1</v>
      </c>
      <c r="F151" s="261" t="s">
        <v>1616</v>
      </c>
      <c r="G151" s="259"/>
      <c r="H151" s="262">
        <v>66.824999999999989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8" t="s">
        <v>183</v>
      </c>
      <c r="AU151" s="268" t="s">
        <v>84</v>
      </c>
      <c r="AV151" s="14" t="s">
        <v>84</v>
      </c>
      <c r="AW151" s="14" t="s">
        <v>32</v>
      </c>
      <c r="AX151" s="14" t="s">
        <v>74</v>
      </c>
      <c r="AY151" s="268" t="s">
        <v>139</v>
      </c>
    </row>
    <row r="152" s="15" customFormat="1">
      <c r="A152" s="15"/>
      <c r="B152" s="269"/>
      <c r="C152" s="270"/>
      <c r="D152" s="249" t="s">
        <v>183</v>
      </c>
      <c r="E152" s="271" t="s">
        <v>1</v>
      </c>
      <c r="F152" s="272" t="s">
        <v>189</v>
      </c>
      <c r="G152" s="270"/>
      <c r="H152" s="273">
        <v>66.824999999999989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9" t="s">
        <v>183</v>
      </c>
      <c r="AU152" s="279" t="s">
        <v>84</v>
      </c>
      <c r="AV152" s="15" t="s">
        <v>146</v>
      </c>
      <c r="AW152" s="15" t="s">
        <v>32</v>
      </c>
      <c r="AX152" s="15" t="s">
        <v>82</v>
      </c>
      <c r="AY152" s="279" t="s">
        <v>139</v>
      </c>
    </row>
    <row r="153" s="2" customFormat="1" ht="24.15" customHeight="1">
      <c r="A153" s="39"/>
      <c r="B153" s="40"/>
      <c r="C153" s="280" t="s">
        <v>182</v>
      </c>
      <c r="D153" s="280" t="s">
        <v>408</v>
      </c>
      <c r="E153" s="281" t="s">
        <v>1617</v>
      </c>
      <c r="F153" s="282" t="s">
        <v>1618</v>
      </c>
      <c r="G153" s="283" t="s">
        <v>263</v>
      </c>
      <c r="H153" s="284">
        <v>67.492999999999995</v>
      </c>
      <c r="I153" s="285"/>
      <c r="J153" s="286">
        <f>ROUND(I153*H153,1)</f>
        <v>0</v>
      </c>
      <c r="K153" s="287"/>
      <c r="L153" s="288"/>
      <c r="M153" s="289" t="s">
        <v>1</v>
      </c>
      <c r="N153" s="290" t="s">
        <v>39</v>
      </c>
      <c r="O153" s="92"/>
      <c r="P153" s="238">
        <f>O153*H153</f>
        <v>0</v>
      </c>
      <c r="Q153" s="238">
        <v>0.010800000000000001</v>
      </c>
      <c r="R153" s="238">
        <f>Q153*H153</f>
        <v>0.72892440000000003</v>
      </c>
      <c r="S153" s="238">
        <v>0</v>
      </c>
      <c r="T153" s="23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0" t="s">
        <v>192</v>
      </c>
      <c r="AT153" s="240" t="s">
        <v>408</v>
      </c>
      <c r="AU153" s="240" t="s">
        <v>84</v>
      </c>
      <c r="AY153" s="18" t="s">
        <v>139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82</v>
      </c>
      <c r="BK153" s="241">
        <f>ROUND(I153*H153,1)</f>
        <v>0</v>
      </c>
      <c r="BL153" s="18" t="s">
        <v>146</v>
      </c>
      <c r="BM153" s="240" t="s">
        <v>1619</v>
      </c>
    </row>
    <row r="154" s="14" customFormat="1">
      <c r="A154" s="14"/>
      <c r="B154" s="258"/>
      <c r="C154" s="259"/>
      <c r="D154" s="249" t="s">
        <v>183</v>
      </c>
      <c r="E154" s="259"/>
      <c r="F154" s="261" t="s">
        <v>1620</v>
      </c>
      <c r="G154" s="259"/>
      <c r="H154" s="262">
        <v>67.492999999999995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8" t="s">
        <v>183</v>
      </c>
      <c r="AU154" s="268" t="s">
        <v>84</v>
      </c>
      <c r="AV154" s="14" t="s">
        <v>84</v>
      </c>
      <c r="AW154" s="14" t="s">
        <v>4</v>
      </c>
      <c r="AX154" s="14" t="s">
        <v>82</v>
      </c>
      <c r="AY154" s="268" t="s">
        <v>139</v>
      </c>
    </row>
    <row r="155" s="2" customFormat="1" ht="24.15" customHeight="1">
      <c r="A155" s="39"/>
      <c r="B155" s="40"/>
      <c r="C155" s="228" t="s">
        <v>211</v>
      </c>
      <c r="D155" s="228" t="s">
        <v>142</v>
      </c>
      <c r="E155" s="229" t="s">
        <v>1621</v>
      </c>
      <c r="F155" s="230" t="s">
        <v>1622</v>
      </c>
      <c r="G155" s="231" t="s">
        <v>263</v>
      </c>
      <c r="H155" s="232">
        <v>79.238</v>
      </c>
      <c r="I155" s="233"/>
      <c r="J155" s="234">
        <f>ROUND(I155*H155,1)</f>
        <v>0</v>
      </c>
      <c r="K155" s="235"/>
      <c r="L155" s="45"/>
      <c r="M155" s="236" t="s">
        <v>1</v>
      </c>
      <c r="N155" s="237" t="s">
        <v>39</v>
      </c>
      <c r="O155" s="92"/>
      <c r="P155" s="238">
        <f>O155*H155</f>
        <v>0</v>
      </c>
      <c r="Q155" s="238">
        <v>0.084250000000000005</v>
      </c>
      <c r="R155" s="238">
        <f>Q155*H155</f>
        <v>6.6758015000000004</v>
      </c>
      <c r="S155" s="238">
        <v>0</v>
      </c>
      <c r="T155" s="23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0" t="s">
        <v>146</v>
      </c>
      <c r="AT155" s="240" t="s">
        <v>142</v>
      </c>
      <c r="AU155" s="240" t="s">
        <v>84</v>
      </c>
      <c r="AY155" s="18" t="s">
        <v>139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82</v>
      </c>
      <c r="BK155" s="241">
        <f>ROUND(I155*H155,1)</f>
        <v>0</v>
      </c>
      <c r="BL155" s="18" t="s">
        <v>146</v>
      </c>
      <c r="BM155" s="240" t="s">
        <v>1623</v>
      </c>
    </row>
    <row r="156" s="13" customFormat="1">
      <c r="A156" s="13"/>
      <c r="B156" s="247"/>
      <c r="C156" s="248"/>
      <c r="D156" s="249" t="s">
        <v>183</v>
      </c>
      <c r="E156" s="250" t="s">
        <v>1</v>
      </c>
      <c r="F156" s="251" t="s">
        <v>1600</v>
      </c>
      <c r="G156" s="248"/>
      <c r="H156" s="250" t="s">
        <v>1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7" t="s">
        <v>183</v>
      </c>
      <c r="AU156" s="257" t="s">
        <v>84</v>
      </c>
      <c r="AV156" s="13" t="s">
        <v>82</v>
      </c>
      <c r="AW156" s="13" t="s">
        <v>32</v>
      </c>
      <c r="AX156" s="13" t="s">
        <v>74</v>
      </c>
      <c r="AY156" s="257" t="s">
        <v>139</v>
      </c>
    </row>
    <row r="157" s="14" customFormat="1">
      <c r="A157" s="14"/>
      <c r="B157" s="258"/>
      <c r="C157" s="259"/>
      <c r="D157" s="249" t="s">
        <v>183</v>
      </c>
      <c r="E157" s="260" t="s">
        <v>1</v>
      </c>
      <c r="F157" s="261" t="s">
        <v>1601</v>
      </c>
      <c r="G157" s="259"/>
      <c r="H157" s="262">
        <v>73.237499999999997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8" t="s">
        <v>183</v>
      </c>
      <c r="AU157" s="268" t="s">
        <v>84</v>
      </c>
      <c r="AV157" s="14" t="s">
        <v>84</v>
      </c>
      <c r="AW157" s="14" t="s">
        <v>32</v>
      </c>
      <c r="AX157" s="14" t="s">
        <v>74</v>
      </c>
      <c r="AY157" s="268" t="s">
        <v>139</v>
      </c>
    </row>
    <row r="158" s="14" customFormat="1">
      <c r="A158" s="14"/>
      <c r="B158" s="258"/>
      <c r="C158" s="259"/>
      <c r="D158" s="249" t="s">
        <v>183</v>
      </c>
      <c r="E158" s="260" t="s">
        <v>1</v>
      </c>
      <c r="F158" s="261" t="s">
        <v>1602</v>
      </c>
      <c r="G158" s="259"/>
      <c r="H158" s="262">
        <v>6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8" t="s">
        <v>183</v>
      </c>
      <c r="AU158" s="268" t="s">
        <v>84</v>
      </c>
      <c r="AV158" s="14" t="s">
        <v>84</v>
      </c>
      <c r="AW158" s="14" t="s">
        <v>32</v>
      </c>
      <c r="AX158" s="14" t="s">
        <v>74</v>
      </c>
      <c r="AY158" s="268" t="s">
        <v>139</v>
      </c>
    </row>
    <row r="159" s="15" customFormat="1">
      <c r="A159" s="15"/>
      <c r="B159" s="269"/>
      <c r="C159" s="270"/>
      <c r="D159" s="249" t="s">
        <v>183</v>
      </c>
      <c r="E159" s="271" t="s">
        <v>1</v>
      </c>
      <c r="F159" s="272" t="s">
        <v>189</v>
      </c>
      <c r="G159" s="270"/>
      <c r="H159" s="273">
        <v>79.237499999999997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9" t="s">
        <v>183</v>
      </c>
      <c r="AU159" s="279" t="s">
        <v>84</v>
      </c>
      <c r="AV159" s="15" t="s">
        <v>146</v>
      </c>
      <c r="AW159" s="15" t="s">
        <v>32</v>
      </c>
      <c r="AX159" s="15" t="s">
        <v>82</v>
      </c>
      <c r="AY159" s="279" t="s">
        <v>139</v>
      </c>
    </row>
    <row r="160" s="2" customFormat="1" ht="14.4" customHeight="1">
      <c r="A160" s="39"/>
      <c r="B160" s="40"/>
      <c r="C160" s="280" t="s">
        <v>192</v>
      </c>
      <c r="D160" s="280" t="s">
        <v>408</v>
      </c>
      <c r="E160" s="281" t="s">
        <v>1624</v>
      </c>
      <c r="F160" s="282" t="s">
        <v>1625</v>
      </c>
      <c r="G160" s="283" t="s">
        <v>263</v>
      </c>
      <c r="H160" s="284">
        <v>81.614999999999995</v>
      </c>
      <c r="I160" s="285"/>
      <c r="J160" s="286">
        <f>ROUND(I160*H160,1)</f>
        <v>0</v>
      </c>
      <c r="K160" s="287"/>
      <c r="L160" s="288"/>
      <c r="M160" s="289" t="s">
        <v>1</v>
      </c>
      <c r="N160" s="290" t="s">
        <v>39</v>
      </c>
      <c r="O160" s="92"/>
      <c r="P160" s="238">
        <f>O160*H160</f>
        <v>0</v>
      </c>
      <c r="Q160" s="238">
        <v>0.14000000000000001</v>
      </c>
      <c r="R160" s="238">
        <f>Q160*H160</f>
        <v>11.4261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192</v>
      </c>
      <c r="AT160" s="240" t="s">
        <v>408</v>
      </c>
      <c r="AU160" s="240" t="s">
        <v>84</v>
      </c>
      <c r="AY160" s="18" t="s">
        <v>139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82</v>
      </c>
      <c r="BK160" s="241">
        <f>ROUND(I160*H160,1)</f>
        <v>0</v>
      </c>
      <c r="BL160" s="18" t="s">
        <v>146</v>
      </c>
      <c r="BM160" s="240" t="s">
        <v>1626</v>
      </c>
    </row>
    <row r="161" s="14" customFormat="1">
      <c r="A161" s="14"/>
      <c r="B161" s="258"/>
      <c r="C161" s="259"/>
      <c r="D161" s="249" t="s">
        <v>183</v>
      </c>
      <c r="E161" s="259"/>
      <c r="F161" s="261" t="s">
        <v>1627</v>
      </c>
      <c r="G161" s="259"/>
      <c r="H161" s="262">
        <v>81.614999999999995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8" t="s">
        <v>183</v>
      </c>
      <c r="AU161" s="268" t="s">
        <v>84</v>
      </c>
      <c r="AV161" s="14" t="s">
        <v>84</v>
      </c>
      <c r="AW161" s="14" t="s">
        <v>4</v>
      </c>
      <c r="AX161" s="14" t="s">
        <v>82</v>
      </c>
      <c r="AY161" s="268" t="s">
        <v>139</v>
      </c>
    </row>
    <row r="162" s="2" customFormat="1" ht="24.15" customHeight="1">
      <c r="A162" s="39"/>
      <c r="B162" s="40"/>
      <c r="C162" s="228" t="s">
        <v>218</v>
      </c>
      <c r="D162" s="228" t="s">
        <v>142</v>
      </c>
      <c r="E162" s="229" t="s">
        <v>1628</v>
      </c>
      <c r="F162" s="230" t="s">
        <v>1629</v>
      </c>
      <c r="G162" s="231" t="s">
        <v>263</v>
      </c>
      <c r="H162" s="232">
        <v>12.15</v>
      </c>
      <c r="I162" s="233"/>
      <c r="J162" s="234">
        <f>ROUND(I162*H162,1)</f>
        <v>0</v>
      </c>
      <c r="K162" s="235"/>
      <c r="L162" s="45"/>
      <c r="M162" s="236" t="s">
        <v>1</v>
      </c>
      <c r="N162" s="237" t="s">
        <v>39</v>
      </c>
      <c r="O162" s="92"/>
      <c r="P162" s="238">
        <f>O162*H162</f>
        <v>0</v>
      </c>
      <c r="Q162" s="238">
        <v>0.10362</v>
      </c>
      <c r="R162" s="238">
        <f>Q162*H162</f>
        <v>1.2589830000000002</v>
      </c>
      <c r="S162" s="238">
        <v>0</v>
      </c>
      <c r="T162" s="23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0" t="s">
        <v>146</v>
      </c>
      <c r="AT162" s="240" t="s">
        <v>142</v>
      </c>
      <c r="AU162" s="240" t="s">
        <v>84</v>
      </c>
      <c r="AY162" s="18" t="s">
        <v>139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8" t="s">
        <v>82</v>
      </c>
      <c r="BK162" s="241">
        <f>ROUND(I162*H162,1)</f>
        <v>0</v>
      </c>
      <c r="BL162" s="18" t="s">
        <v>146</v>
      </c>
      <c r="BM162" s="240" t="s">
        <v>1630</v>
      </c>
    </row>
    <row r="163" s="14" customFormat="1">
      <c r="A163" s="14"/>
      <c r="B163" s="258"/>
      <c r="C163" s="259"/>
      <c r="D163" s="249" t="s">
        <v>183</v>
      </c>
      <c r="E163" s="260" t="s">
        <v>1</v>
      </c>
      <c r="F163" s="261" t="s">
        <v>1631</v>
      </c>
      <c r="G163" s="259"/>
      <c r="H163" s="262">
        <v>12.149999999999999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8" t="s">
        <v>183</v>
      </c>
      <c r="AU163" s="268" t="s">
        <v>84</v>
      </c>
      <c r="AV163" s="14" t="s">
        <v>84</v>
      </c>
      <c r="AW163" s="14" t="s">
        <v>32</v>
      </c>
      <c r="AX163" s="14" t="s">
        <v>74</v>
      </c>
      <c r="AY163" s="268" t="s">
        <v>139</v>
      </c>
    </row>
    <row r="164" s="15" customFormat="1">
      <c r="A164" s="15"/>
      <c r="B164" s="269"/>
      <c r="C164" s="270"/>
      <c r="D164" s="249" t="s">
        <v>183</v>
      </c>
      <c r="E164" s="271" t="s">
        <v>1</v>
      </c>
      <c r="F164" s="272" t="s">
        <v>189</v>
      </c>
      <c r="G164" s="270"/>
      <c r="H164" s="273">
        <v>12.149999999999999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9" t="s">
        <v>183</v>
      </c>
      <c r="AU164" s="279" t="s">
        <v>84</v>
      </c>
      <c r="AV164" s="15" t="s">
        <v>146</v>
      </c>
      <c r="AW164" s="15" t="s">
        <v>32</v>
      </c>
      <c r="AX164" s="15" t="s">
        <v>82</v>
      </c>
      <c r="AY164" s="279" t="s">
        <v>139</v>
      </c>
    </row>
    <row r="165" s="2" customFormat="1" ht="14.4" customHeight="1">
      <c r="A165" s="39"/>
      <c r="B165" s="40"/>
      <c r="C165" s="280" t="s">
        <v>201</v>
      </c>
      <c r="D165" s="280" t="s">
        <v>408</v>
      </c>
      <c r="E165" s="281" t="s">
        <v>1632</v>
      </c>
      <c r="F165" s="282" t="s">
        <v>1633</v>
      </c>
      <c r="G165" s="283" t="s">
        <v>263</v>
      </c>
      <c r="H165" s="284">
        <v>8.4459999999999997</v>
      </c>
      <c r="I165" s="285"/>
      <c r="J165" s="286">
        <f>ROUND(I165*H165,1)</f>
        <v>0</v>
      </c>
      <c r="K165" s="287"/>
      <c r="L165" s="288"/>
      <c r="M165" s="289" t="s">
        <v>1</v>
      </c>
      <c r="N165" s="290" t="s">
        <v>39</v>
      </c>
      <c r="O165" s="92"/>
      <c r="P165" s="238">
        <f>O165*H165</f>
        <v>0</v>
      </c>
      <c r="Q165" s="238">
        <v>0.17999999999999999</v>
      </c>
      <c r="R165" s="238">
        <f>Q165*H165</f>
        <v>1.5202799999999999</v>
      </c>
      <c r="S165" s="238">
        <v>0</v>
      </c>
      <c r="T165" s="23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0" t="s">
        <v>192</v>
      </c>
      <c r="AT165" s="240" t="s">
        <v>408</v>
      </c>
      <c r="AU165" s="240" t="s">
        <v>84</v>
      </c>
      <c r="AY165" s="18" t="s">
        <v>139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82</v>
      </c>
      <c r="BK165" s="241">
        <f>ROUND(I165*H165,1)</f>
        <v>0</v>
      </c>
      <c r="BL165" s="18" t="s">
        <v>146</v>
      </c>
      <c r="BM165" s="240" t="s">
        <v>1634</v>
      </c>
    </row>
    <row r="166" s="14" customFormat="1">
      <c r="A166" s="14"/>
      <c r="B166" s="258"/>
      <c r="C166" s="259"/>
      <c r="D166" s="249" t="s">
        <v>183</v>
      </c>
      <c r="E166" s="259"/>
      <c r="F166" s="261" t="s">
        <v>1635</v>
      </c>
      <c r="G166" s="259"/>
      <c r="H166" s="262">
        <v>8.4459999999999997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8" t="s">
        <v>183</v>
      </c>
      <c r="AU166" s="268" t="s">
        <v>84</v>
      </c>
      <c r="AV166" s="14" t="s">
        <v>84</v>
      </c>
      <c r="AW166" s="14" t="s">
        <v>4</v>
      </c>
      <c r="AX166" s="14" t="s">
        <v>82</v>
      </c>
      <c r="AY166" s="268" t="s">
        <v>139</v>
      </c>
    </row>
    <row r="167" s="12" customFormat="1" ht="22.8" customHeight="1">
      <c r="A167" s="12"/>
      <c r="B167" s="212"/>
      <c r="C167" s="213"/>
      <c r="D167" s="214" t="s">
        <v>73</v>
      </c>
      <c r="E167" s="226" t="s">
        <v>218</v>
      </c>
      <c r="F167" s="226" t="s">
        <v>621</v>
      </c>
      <c r="G167" s="213"/>
      <c r="H167" s="213"/>
      <c r="I167" s="216"/>
      <c r="J167" s="227">
        <f>BK167</f>
        <v>0</v>
      </c>
      <c r="K167" s="213"/>
      <c r="L167" s="218"/>
      <c r="M167" s="219"/>
      <c r="N167" s="220"/>
      <c r="O167" s="220"/>
      <c r="P167" s="221">
        <f>SUM(P168:P173)</f>
        <v>0</v>
      </c>
      <c r="Q167" s="220"/>
      <c r="R167" s="221">
        <f>SUM(R168:R173)</f>
        <v>44.589312800000002</v>
      </c>
      <c r="S167" s="220"/>
      <c r="T167" s="222">
        <f>SUM(T168:T173)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3" t="s">
        <v>82</v>
      </c>
      <c r="AT167" s="224" t="s">
        <v>73</v>
      </c>
      <c r="AU167" s="224" t="s">
        <v>82</v>
      </c>
      <c r="AY167" s="223" t="s">
        <v>139</v>
      </c>
      <c r="BK167" s="225">
        <f>SUM(BK168:BK173)</f>
        <v>0</v>
      </c>
    </row>
    <row r="168" s="2" customFormat="1" ht="24.15" customHeight="1">
      <c r="A168" s="39"/>
      <c r="B168" s="40"/>
      <c r="C168" s="228" t="s">
        <v>241</v>
      </c>
      <c r="D168" s="228" t="s">
        <v>142</v>
      </c>
      <c r="E168" s="229" t="s">
        <v>1636</v>
      </c>
      <c r="F168" s="230" t="s">
        <v>1637</v>
      </c>
      <c r="G168" s="231" t="s">
        <v>324</v>
      </c>
      <c r="H168" s="232">
        <v>60.649999999999999</v>
      </c>
      <c r="I168" s="233"/>
      <c r="J168" s="234">
        <f>ROUND(I168*H168,1)</f>
        <v>0</v>
      </c>
      <c r="K168" s="235"/>
      <c r="L168" s="45"/>
      <c r="M168" s="236" t="s">
        <v>1</v>
      </c>
      <c r="N168" s="237" t="s">
        <v>39</v>
      </c>
      <c r="O168" s="92"/>
      <c r="P168" s="238">
        <f>O168*H168</f>
        <v>0</v>
      </c>
      <c r="Q168" s="238">
        <v>0.16849</v>
      </c>
      <c r="R168" s="238">
        <f>Q168*H168</f>
        <v>10.218918499999999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146</v>
      </c>
      <c r="AT168" s="240" t="s">
        <v>142</v>
      </c>
      <c r="AU168" s="240" t="s">
        <v>84</v>
      </c>
      <c r="AY168" s="18" t="s">
        <v>139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82</v>
      </c>
      <c r="BK168" s="241">
        <f>ROUND(I168*H168,1)</f>
        <v>0</v>
      </c>
      <c r="BL168" s="18" t="s">
        <v>146</v>
      </c>
      <c r="BM168" s="240" t="s">
        <v>1638</v>
      </c>
    </row>
    <row r="169" s="14" customFormat="1">
      <c r="A169" s="14"/>
      <c r="B169" s="258"/>
      <c r="C169" s="259"/>
      <c r="D169" s="249" t="s">
        <v>183</v>
      </c>
      <c r="E169" s="260" t="s">
        <v>1</v>
      </c>
      <c r="F169" s="261" t="s">
        <v>1639</v>
      </c>
      <c r="G169" s="259"/>
      <c r="H169" s="262">
        <v>31.299999999999997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8" t="s">
        <v>183</v>
      </c>
      <c r="AU169" s="268" t="s">
        <v>84</v>
      </c>
      <c r="AV169" s="14" t="s">
        <v>84</v>
      </c>
      <c r="AW169" s="14" t="s">
        <v>32</v>
      </c>
      <c r="AX169" s="14" t="s">
        <v>74</v>
      </c>
      <c r="AY169" s="268" t="s">
        <v>139</v>
      </c>
    </row>
    <row r="170" s="14" customFormat="1">
      <c r="A170" s="14"/>
      <c r="B170" s="258"/>
      <c r="C170" s="259"/>
      <c r="D170" s="249" t="s">
        <v>183</v>
      </c>
      <c r="E170" s="260" t="s">
        <v>1</v>
      </c>
      <c r="F170" s="261" t="s">
        <v>1640</v>
      </c>
      <c r="G170" s="259"/>
      <c r="H170" s="262">
        <v>29.350000000000001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183</v>
      </c>
      <c r="AU170" s="268" t="s">
        <v>84</v>
      </c>
      <c r="AV170" s="14" t="s">
        <v>84</v>
      </c>
      <c r="AW170" s="14" t="s">
        <v>32</v>
      </c>
      <c r="AX170" s="14" t="s">
        <v>74</v>
      </c>
      <c r="AY170" s="268" t="s">
        <v>139</v>
      </c>
    </row>
    <row r="171" s="15" customFormat="1">
      <c r="A171" s="15"/>
      <c r="B171" s="269"/>
      <c r="C171" s="270"/>
      <c r="D171" s="249" t="s">
        <v>183</v>
      </c>
      <c r="E171" s="271" t="s">
        <v>1</v>
      </c>
      <c r="F171" s="272" t="s">
        <v>189</v>
      </c>
      <c r="G171" s="270"/>
      <c r="H171" s="273">
        <v>60.649999999999999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9" t="s">
        <v>183</v>
      </c>
      <c r="AU171" s="279" t="s">
        <v>84</v>
      </c>
      <c r="AV171" s="15" t="s">
        <v>146</v>
      </c>
      <c r="AW171" s="15" t="s">
        <v>32</v>
      </c>
      <c r="AX171" s="15" t="s">
        <v>82</v>
      </c>
      <c r="AY171" s="279" t="s">
        <v>139</v>
      </c>
    </row>
    <row r="172" s="2" customFormat="1" ht="24.15" customHeight="1">
      <c r="A172" s="39"/>
      <c r="B172" s="40"/>
      <c r="C172" s="280" t="s">
        <v>204</v>
      </c>
      <c r="D172" s="280" t="s">
        <v>408</v>
      </c>
      <c r="E172" s="281" t="s">
        <v>1641</v>
      </c>
      <c r="F172" s="282" t="s">
        <v>1642</v>
      </c>
      <c r="G172" s="283" t="s">
        <v>357</v>
      </c>
      <c r="H172" s="284">
        <v>612.66300000000001</v>
      </c>
      <c r="I172" s="285"/>
      <c r="J172" s="286">
        <f>ROUND(I172*H172,1)</f>
        <v>0</v>
      </c>
      <c r="K172" s="287"/>
      <c r="L172" s="288"/>
      <c r="M172" s="289" t="s">
        <v>1</v>
      </c>
      <c r="N172" s="290" t="s">
        <v>39</v>
      </c>
      <c r="O172" s="92"/>
      <c r="P172" s="238">
        <f>O172*H172</f>
        <v>0</v>
      </c>
      <c r="Q172" s="238">
        <v>0.056099999999999997</v>
      </c>
      <c r="R172" s="238">
        <f>Q172*H172</f>
        <v>34.370394300000001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192</v>
      </c>
      <c r="AT172" s="240" t="s">
        <v>408</v>
      </c>
      <c r="AU172" s="240" t="s">
        <v>84</v>
      </c>
      <c r="AY172" s="18" t="s">
        <v>139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82</v>
      </c>
      <c r="BK172" s="241">
        <f>ROUND(I172*H172,1)</f>
        <v>0</v>
      </c>
      <c r="BL172" s="18" t="s">
        <v>146</v>
      </c>
      <c r="BM172" s="240" t="s">
        <v>1643</v>
      </c>
    </row>
    <row r="173" s="14" customFormat="1">
      <c r="A173" s="14"/>
      <c r="B173" s="258"/>
      <c r="C173" s="259"/>
      <c r="D173" s="249" t="s">
        <v>183</v>
      </c>
      <c r="E173" s="259"/>
      <c r="F173" s="261" t="s">
        <v>1644</v>
      </c>
      <c r="G173" s="259"/>
      <c r="H173" s="262">
        <v>612.66300000000001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8" t="s">
        <v>183</v>
      </c>
      <c r="AU173" s="268" t="s">
        <v>84</v>
      </c>
      <c r="AV173" s="14" t="s">
        <v>84</v>
      </c>
      <c r="AW173" s="14" t="s">
        <v>4</v>
      </c>
      <c r="AX173" s="14" t="s">
        <v>82</v>
      </c>
      <c r="AY173" s="268" t="s">
        <v>139</v>
      </c>
    </row>
    <row r="174" s="12" customFormat="1" ht="22.8" customHeight="1">
      <c r="A174" s="12"/>
      <c r="B174" s="212"/>
      <c r="C174" s="213"/>
      <c r="D174" s="214" t="s">
        <v>73</v>
      </c>
      <c r="E174" s="226" t="s">
        <v>632</v>
      </c>
      <c r="F174" s="226" t="s">
        <v>633</v>
      </c>
      <c r="G174" s="213"/>
      <c r="H174" s="213"/>
      <c r="I174" s="216"/>
      <c r="J174" s="227">
        <f>BK174</f>
        <v>0</v>
      </c>
      <c r="K174" s="213"/>
      <c r="L174" s="218"/>
      <c r="M174" s="219"/>
      <c r="N174" s="220"/>
      <c r="O174" s="220"/>
      <c r="P174" s="221">
        <f>P175</f>
        <v>0</v>
      </c>
      <c r="Q174" s="220"/>
      <c r="R174" s="221">
        <f>R175</f>
        <v>0</v>
      </c>
      <c r="S174" s="220"/>
      <c r="T174" s="222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3" t="s">
        <v>82</v>
      </c>
      <c r="AT174" s="224" t="s">
        <v>73</v>
      </c>
      <c r="AU174" s="224" t="s">
        <v>82</v>
      </c>
      <c r="AY174" s="223" t="s">
        <v>139</v>
      </c>
      <c r="BK174" s="225">
        <f>BK175</f>
        <v>0</v>
      </c>
    </row>
    <row r="175" s="2" customFormat="1" ht="24.15" customHeight="1">
      <c r="A175" s="39"/>
      <c r="B175" s="40"/>
      <c r="C175" s="228" t="s">
        <v>260</v>
      </c>
      <c r="D175" s="228" t="s">
        <v>142</v>
      </c>
      <c r="E175" s="229" t="s">
        <v>1645</v>
      </c>
      <c r="F175" s="230" t="s">
        <v>1646</v>
      </c>
      <c r="G175" s="231" t="s">
        <v>280</v>
      </c>
      <c r="H175" s="232">
        <v>68.872</v>
      </c>
      <c r="I175" s="233"/>
      <c r="J175" s="234">
        <f>ROUND(I175*H175,1)</f>
        <v>0</v>
      </c>
      <c r="K175" s="235"/>
      <c r="L175" s="45"/>
      <c r="M175" s="242" t="s">
        <v>1</v>
      </c>
      <c r="N175" s="243" t="s">
        <v>39</v>
      </c>
      <c r="O175" s="244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0" t="s">
        <v>146</v>
      </c>
      <c r="AT175" s="240" t="s">
        <v>142</v>
      </c>
      <c r="AU175" s="240" t="s">
        <v>84</v>
      </c>
      <c r="AY175" s="18" t="s">
        <v>139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82</v>
      </c>
      <c r="BK175" s="241">
        <f>ROUND(I175*H175,1)</f>
        <v>0</v>
      </c>
      <c r="BL175" s="18" t="s">
        <v>146</v>
      </c>
      <c r="BM175" s="240" t="s">
        <v>1647</v>
      </c>
    </row>
    <row r="176" s="2" customFormat="1" ht="6.96" customHeight="1">
      <c r="A176" s="39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sheet="1" autoFilter="0" formatColumns="0" formatRows="0" objects="1" scenarios="1" spinCount="100000" saltValue="uKhUoIlO9F7enXilW3xfkEtux7P3p5GjEF9b4k3VZR/fX17uJW3cII2ypfkfWrR6qgoIUl0I5LJt1OPEUxRaDA==" hashValue="nPvNrtDTuK/JKRjW3gP7Azviabybe2xweWzoaDCVmfQ//wiBnynjB7w0oOzWXHZkObeHpahCX2V8pPbnl0eSzw==" algorithmName="SHA-512" password="CC35"/>
  <autoFilter ref="C121:K1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Hlaváčová, Ivana</dc:creator>
  <cp:lastModifiedBy>Hlaváčová, Ivana</cp:lastModifiedBy>
  <dcterms:created xsi:type="dcterms:W3CDTF">2021-02-26T11:11:29Z</dcterms:created>
  <dcterms:modified xsi:type="dcterms:W3CDTF">2021-02-26T11:11:44Z</dcterms:modified>
</cp:coreProperties>
</file>