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ja\Rozpocty\"/>
    </mc:Choice>
  </mc:AlternateContent>
  <xr:revisionPtr revIDLastSave="0" documentId="8_{C79E6562-5254-4EDD-8DDF-3B83E6302B96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20230404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'20230404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'20230404 1 Pol'!$A$1:$Y$76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17" i="1" s="1"/>
  <c r="I52" i="1"/>
  <c r="I16" i="1" s="1"/>
  <c r="G41" i="1"/>
  <c r="F41" i="1"/>
  <c r="H41" i="1" s="1"/>
  <c r="I41" i="1" s="1"/>
  <c r="G40" i="1"/>
  <c r="F40" i="1"/>
  <c r="G39" i="1"/>
  <c r="H39" i="1" s="1"/>
  <c r="H42" i="1" s="1"/>
  <c r="F39" i="1"/>
  <c r="G66" i="12"/>
  <c r="G8" i="12"/>
  <c r="O8" i="12"/>
  <c r="G9" i="12"/>
  <c r="M9" i="12" s="1"/>
  <c r="M8" i="12" s="1"/>
  <c r="I9" i="12"/>
  <c r="I8" i="12" s="1"/>
  <c r="K9" i="12"/>
  <c r="O9" i="12"/>
  <c r="Q9" i="12"/>
  <c r="Q8" i="12" s="1"/>
  <c r="V9" i="12"/>
  <c r="G12" i="12"/>
  <c r="M12" i="12" s="1"/>
  <c r="I12" i="12"/>
  <c r="K12" i="12"/>
  <c r="K8" i="12" s="1"/>
  <c r="O12" i="12"/>
  <c r="Q12" i="12"/>
  <c r="V12" i="12"/>
  <c r="V8" i="12" s="1"/>
  <c r="G20" i="12"/>
  <c r="I20" i="12"/>
  <c r="K20" i="12"/>
  <c r="M20" i="12"/>
  <c r="O20" i="12"/>
  <c r="Q20" i="12"/>
  <c r="V20" i="12"/>
  <c r="G28" i="12"/>
  <c r="K28" i="12"/>
  <c r="O28" i="12"/>
  <c r="V28" i="12"/>
  <c r="G29" i="12"/>
  <c r="M29" i="12" s="1"/>
  <c r="M28" i="12" s="1"/>
  <c r="I29" i="12"/>
  <c r="I28" i="12" s="1"/>
  <c r="K29" i="12"/>
  <c r="O29" i="12"/>
  <c r="Q29" i="12"/>
  <c r="Q28" i="12" s="1"/>
  <c r="V29" i="12"/>
  <c r="I32" i="12"/>
  <c r="K32" i="12"/>
  <c r="Q32" i="12"/>
  <c r="V32" i="12"/>
  <c r="G33" i="12"/>
  <c r="I33" i="12"/>
  <c r="K33" i="12"/>
  <c r="M33" i="12"/>
  <c r="O33" i="12"/>
  <c r="Q33" i="12"/>
  <c r="V33" i="12"/>
  <c r="G34" i="12"/>
  <c r="G32" i="12" s="1"/>
  <c r="I34" i="12"/>
  <c r="K34" i="12"/>
  <c r="O34" i="12"/>
  <c r="O32" i="12" s="1"/>
  <c r="Q34" i="12"/>
  <c r="V34" i="12"/>
  <c r="G35" i="12"/>
  <c r="I35" i="12"/>
  <c r="O35" i="12"/>
  <c r="Q35" i="12"/>
  <c r="G36" i="12"/>
  <c r="M36" i="12" s="1"/>
  <c r="M35" i="12" s="1"/>
  <c r="I36" i="12"/>
  <c r="K36" i="12"/>
  <c r="K35" i="12" s="1"/>
  <c r="O36" i="12"/>
  <c r="Q36" i="12"/>
  <c r="V36" i="12"/>
  <c r="V35" i="12" s="1"/>
  <c r="G45" i="12"/>
  <c r="I45" i="12"/>
  <c r="K45" i="12"/>
  <c r="M45" i="12"/>
  <c r="O45" i="12"/>
  <c r="Q45" i="12"/>
  <c r="V45" i="12"/>
  <c r="G48" i="12"/>
  <c r="K48" i="12"/>
  <c r="O48" i="12"/>
  <c r="V48" i="12"/>
  <c r="G49" i="12"/>
  <c r="M49" i="12" s="1"/>
  <c r="M48" i="12" s="1"/>
  <c r="I49" i="12"/>
  <c r="I48" i="12" s="1"/>
  <c r="K49" i="12"/>
  <c r="O49" i="12"/>
  <c r="Q49" i="12"/>
  <c r="Q48" i="12" s="1"/>
  <c r="V49" i="12"/>
  <c r="G50" i="12"/>
  <c r="I50" i="12"/>
  <c r="K50" i="12"/>
  <c r="O50" i="12"/>
  <c r="Q50" i="12"/>
  <c r="V50" i="12"/>
  <c r="G51" i="12"/>
  <c r="I51" i="12"/>
  <c r="K51" i="12"/>
  <c r="M51" i="12"/>
  <c r="M50" i="12" s="1"/>
  <c r="O51" i="12"/>
  <c r="Q51" i="12"/>
  <c r="V51" i="12"/>
  <c r="O59" i="12"/>
  <c r="G60" i="12"/>
  <c r="M60" i="12" s="1"/>
  <c r="I60" i="12"/>
  <c r="I59" i="12" s="1"/>
  <c r="K60" i="12"/>
  <c r="O60" i="12"/>
  <c r="Q60" i="12"/>
  <c r="Q59" i="12" s="1"/>
  <c r="V60" i="12"/>
  <c r="G62" i="12"/>
  <c r="M62" i="12" s="1"/>
  <c r="I62" i="12"/>
  <c r="K62" i="12"/>
  <c r="K59" i="12" s="1"/>
  <c r="O62" i="12"/>
  <c r="Q62" i="12"/>
  <c r="V62" i="12"/>
  <c r="V59" i="12" s="1"/>
  <c r="G63" i="12"/>
  <c r="I63" i="12"/>
  <c r="K63" i="12"/>
  <c r="M63" i="12"/>
  <c r="O63" i="12"/>
  <c r="Q63" i="12"/>
  <c r="V63" i="12"/>
  <c r="G64" i="12"/>
  <c r="AE66" i="12" s="1"/>
  <c r="I64" i="12"/>
  <c r="K64" i="12"/>
  <c r="O64" i="12"/>
  <c r="Q64" i="12"/>
  <c r="V64" i="12"/>
  <c r="AF66" i="12"/>
  <c r="I20" i="1"/>
  <c r="I19" i="1"/>
  <c r="I18" i="1"/>
  <c r="F42" i="1"/>
  <c r="H40" i="1"/>
  <c r="I40" i="1" s="1"/>
  <c r="J28" i="1"/>
  <c r="J26" i="1"/>
  <c r="G38" i="1"/>
  <c r="F38" i="1"/>
  <c r="J23" i="1"/>
  <c r="J24" i="1"/>
  <c r="J25" i="1"/>
  <c r="J27" i="1"/>
  <c r="E24" i="1"/>
  <c r="E26" i="1"/>
  <c r="I59" i="1" l="1"/>
  <c r="G42" i="1"/>
  <c r="G25" i="1" s="1"/>
  <c r="A25" i="1" s="1"/>
  <c r="G23" i="1"/>
  <c r="G59" i="12"/>
  <c r="M64" i="12"/>
  <c r="M59" i="12" s="1"/>
  <c r="M34" i="12"/>
  <c r="M32" i="12" s="1"/>
  <c r="I21" i="1"/>
  <c r="I39" i="1"/>
  <c r="I42" i="1" s="1"/>
  <c r="J40" i="1" s="1"/>
  <c r="J58" i="1" l="1"/>
  <c r="J56" i="1"/>
  <c r="J52" i="1"/>
  <c r="J55" i="1"/>
  <c r="J57" i="1"/>
  <c r="J54" i="1"/>
  <c r="J53" i="1"/>
  <c r="G28" i="1"/>
  <c r="G26" i="1"/>
  <c r="A26" i="1"/>
  <c r="A23" i="1"/>
  <c r="J41" i="1"/>
  <c r="J39" i="1"/>
  <c r="J42" i="1" s="1"/>
  <c r="J59" i="1" l="1"/>
  <c r="G24" i="1"/>
  <c r="A27" i="1" s="1"/>
  <c r="A24" i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Parova</author>
  </authors>
  <commentList>
    <comment ref="S6" authorId="0" shapeId="0" xr:uid="{315626B8-2CCA-4589-9A56-CD79F623501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5E787D2-DD99-4364-AB37-D0D694C351D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<sst xmlns="http://schemas.openxmlformats.org/spreadsheetml/2006/main" count="362" uniqueCount="176">
  <si>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</si>
  <si>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</si>
  <si>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</si>
  <si>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</si>
  <si>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</si>
  <si>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</si>
  <si>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</si>
  <si>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</si>
  <si>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</si>
  <si>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</si>
  <si>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</si>
  <si>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</si>
  <si>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</si>
  <si>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</si>
  <si>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</si>
  <si>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</si>
  <si>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</si>
  <si>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</si>
  <si>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</si>
  <si>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</si>
  <si>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</si>
  <si>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</si>
  <si>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</si>
  <si>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</si>
  <si>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</si>
  <si>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</si>
  <si>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</si>
  <si>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</si>
  <si>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</si>
  <si>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</si>
  <si>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</si>
  <si>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</si>
  <si>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</si>
  <si>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</si>
  <si>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</si>
  <si>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</si>
  <si>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</si>
  <si>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</si>
  <si>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</si>
  <si>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</si>
  <si>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</si>
  <si>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</si>
  <si>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</si>
  <si>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</si>
  <si>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Vybourání podlah</t>
  </si>
  <si>
    <t>20230404</t>
  </si>
  <si>
    <t>Objekt:</t>
  </si>
  <si>
    <t>Rozpočet:</t>
  </si>
  <si>
    <t>RD Suchdol</t>
  </si>
  <si>
    <t>Stavba</t>
  </si>
  <si>
    <t>Celkem za stavbu</t>
  </si>
  <si>
    <t>CZK</t>
  </si>
  <si>
    <t>#POPS</t>
  </si>
  <si>
    <t>Popis stavby: 20230404 - RD Suchdol</t>
  </si>
  <si>
    <t>#POPO</t>
  </si>
  <si>
    <t>Popis objektu: 20230404 - Vybourání podlah</t>
  </si>
  <si>
    <t>#POPR</t>
  </si>
  <si>
    <t>Popis rozpočtu: 1 - Vybourání podlah</t>
  </si>
  <si>
    <t>Rekapitulace dílů</t>
  </si>
  <si>
    <t>Typ dílu</t>
  </si>
  <si>
    <t>96</t>
  </si>
  <si>
    <t>Bourání konstrukcí</t>
  </si>
  <si>
    <t>713</t>
  </si>
  <si>
    <t>Izolace tepelné</t>
  </si>
  <si>
    <t>725</t>
  </si>
  <si>
    <t>Zařizovací předměty</t>
  </si>
  <si>
    <t>762</t>
  </si>
  <si>
    <t>Konstrukce tesařské</t>
  </si>
  <si>
    <t>766</t>
  </si>
  <si>
    <t>Konstrukce truhlářské</t>
  </si>
  <si>
    <t>775</t>
  </si>
  <si>
    <t>Podlahy vlysové a parketové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</si>
  <si>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</si>
  <si>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</si>
  <si>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</si>
  <si>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</si>
  <si>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</si>
  <si>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</si>
  <si>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</si>
  <si>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</si>
  <si>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</si>
  <si>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</si>
  <si>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</si>
  <si>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</si>
  <si>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</si>
  <si>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</si>
  <si>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</si>
  <si>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</si>
  <si>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</si>
  <si>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</si>
  <si>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</si>
  <si>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</si>
  <si>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</si>
  <si>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</si>
  <si>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</si>
  <si>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</si>
  <si>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</si>
  <si>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</si>
  <si>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</si>
  <si>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</si>
  <si>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</si>
  <si>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</si>
  <si>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</si>
  <si>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</si>
  <si>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</si>
  <si>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965081713RT1</t>
  </si>
  <si>
    <t>Bourání dlažeb keramických tl.10 mm, nad 1 m2 ručně, dlaždice keramické</t>
  </si>
  <si>
    <t>m2</t>
  </si>
  <si>
    <t>RTS 22/ II</t>
  </si>
  <si>
    <t>Práce</t>
  </si>
  <si>
    <t>Běžná</t>
  </si>
  <si>
    <t>POL1_</t>
  </si>
  <si>
    <t>wc : 0,9*1,7</t>
  </si>
  <si>
    <t>VV</t>
  </si>
  <si>
    <t>koupelna : 2,8*1,6+1,7*0,8</t>
  </si>
  <si>
    <t>965081702R00</t>
  </si>
  <si>
    <t xml:space="preserve">Bourání soklíků z dlažeb keramických </t>
  </si>
  <si>
    <t>m</t>
  </si>
  <si>
    <t>ložnice 1 : (4,8*2+2*3,4)</t>
  </si>
  <si>
    <t>ložnice 2 : (4,4*2+2*3,4)</t>
  </si>
  <si>
    <t>obývák : (9,4*2+2*3,9)</t>
  </si>
  <si>
    <t>pokoj : 3,4*2+3,9*2</t>
  </si>
  <si>
    <t>chodba : (1,8*2+2*4,3)</t>
  </si>
  <si>
    <t>zádveří : (2,2*2+2*1,5)</t>
  </si>
  <si>
    <t>otvory : -(5*0,8+2*0,7)</t>
  </si>
  <si>
    <t>978013191R00</t>
  </si>
  <si>
    <t>Otlučení omítek vnitřních stěn do výšky 500mm od podlahy</t>
  </si>
  <si>
    <t>ložnice 1 : (4,8*2+2*3,4)*0,5</t>
  </si>
  <si>
    <t>ložnice 2 : (4,4*2+2*3,4)*0,5</t>
  </si>
  <si>
    <t>obývák : (9,4*2+2*3,9)*0,5</t>
  </si>
  <si>
    <t>pokoj : (3,9*2+3,4*2)*0,5</t>
  </si>
  <si>
    <t>chodba : (1,8*2+2*4,3)*0,5</t>
  </si>
  <si>
    <t>zádveří : (2,2*2+2*1,5)*0,5</t>
  </si>
  <si>
    <t>otvory : -(5*0,8+2*0,7)*0,5</t>
  </si>
  <si>
    <t>713102121R00</t>
  </si>
  <si>
    <t>Odstranění tepelné izolace podlah, volně uložené, z desek minerálních, tl. do 100 mm</t>
  </si>
  <si>
    <t>725110811R00</t>
  </si>
  <si>
    <t>Demontáž klozetů splachovacích</t>
  </si>
  <si>
    <t>soubor</t>
  </si>
  <si>
    <t>725220841R00</t>
  </si>
  <si>
    <t>Demontáž ocelové vany</t>
  </si>
  <si>
    <t>762526811R00</t>
  </si>
  <si>
    <t>Demontáž podlah bez polštářů z dřevotřísky do 2 cm</t>
  </si>
  <si>
    <t>ložnice 1 : 4,8*3,4</t>
  </si>
  <si>
    <t>ložnice 2 : 4,4*3,4</t>
  </si>
  <si>
    <t>obývák : 9,4*3,9</t>
  </si>
  <si>
    <t>pokoj : 3,3*3,1+0,9*1,4</t>
  </si>
  <si>
    <t>chodba : 1,8*4,3</t>
  </si>
  <si>
    <t>zádveří : 2,2*1,5</t>
  </si>
  <si>
    <t>762522911R00</t>
  </si>
  <si>
    <t>Vyřezání polštářů tloušťky do 100 mm</t>
  </si>
  <si>
    <t>wc : 0,9*3</t>
  </si>
  <si>
    <t>koupelna : 2,2*6</t>
  </si>
  <si>
    <t>766812840R00</t>
  </si>
  <si>
    <t>Demontáž kuchyňských linek do 2,1 m</t>
  </si>
  <si>
    <t>kus</t>
  </si>
  <si>
    <t>775561805R00</t>
  </si>
  <si>
    <t>Demontáž podlah lamelových se zámk.spojem vč. lišt</t>
  </si>
  <si>
    <t>včetně soklových lišt a podkladní podložky.</t>
  </si>
  <si>
    <t>POP</t>
  </si>
  <si>
    <t>979081111RT2</t>
  </si>
  <si>
    <t>Odvoz suti a vybour. hmot na skládku do 1 km kontejnerem 4 t</t>
  </si>
  <si>
    <t>t</t>
  </si>
  <si>
    <t>Přesun suti</t>
  </si>
  <si>
    <t>POL8_</t>
  </si>
  <si>
    <t>Včetně naložení na dopravní prostředek a složení na skládku, bez poplatku za skládku.</t>
  </si>
  <si>
    <t>979081121RT2</t>
  </si>
  <si>
    <t>Příplatek k odvozu za každý další 1 km kontejnerem 4 t</t>
  </si>
  <si>
    <t>979082111R00</t>
  </si>
  <si>
    <t>Vnitrostaveništní doprava suti do 10 m</t>
  </si>
  <si>
    <t>979990142R00</t>
  </si>
  <si>
    <t>Poplatek za uložení suti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</si>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</sst>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5" x14ac:dyDescent="0.25"/>
  <sheetData>
    <row r="1" spans="1:7" ht="13" x14ac:dyDescent="0.3">
      <c r="A1" s="21" t="s">
        <v>40</v>
      </c>
    </row>
    <row r="2" spans="1:7" ht="57.75" customHeight="1" x14ac:dyDescent="0.25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2"/>
  <sheetViews>
    <sheetView showGridLines="0" topLeftCell="B21" zoomScaleNormal="100" zoomScaleSheetLayoutView="75" workbookViewId="0">
      <selection activeCell="A28" sqref="A28"/>
    </sheetView>
  </sheetViews>
  <sheetFormatPr defaultColWidth="9" defaultRowHeight="12.5" x14ac:dyDescent="0.25"/>
  <cols>
    <col min="1" max="1" width="8.453125" hidden="1" customWidth="1"/>
    <col min="2" max="2" width="13.453125" customWidth="1"/>
    <col min="3" max="3" width="7.453125" style="52" customWidth="1"/>
    <col min="4" max="4" width="13" style="52" customWidth="1"/>
    <col min="5" max="5" width="9.7265625" style="52" customWidth="1"/>
    <col min="6" max="6" width="11.7265625" customWidth="1"/>
    <col min="7" max="9" width="13" customWidth="1"/>
    <col min="10" max="10" width="5.54296875" customWidth="1"/>
    <col min="11" max="11" width="4.26953125" customWidth="1"/>
    <col min="12" max="15" width="10.7265625" customWidth="1"/>
  </cols>
  <sheetData>
    <row r="1" spans="1:15" ht="33.75" customHeight="1" x14ac:dyDescent="0.25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12" t="s">
        <v>24</v>
      </c>
      <c r="C2" s="113"/>
      <c r="D2" s="114" t="s">
        <v>45</v>
      </c>
      <c r="E2" s="115" t="s">
        <v>48</v>
      </c>
      <c r="F2" s="116"/>
      <c r="G2" s="116"/>
      <c r="H2" s="116"/>
      <c r="I2" s="116"/>
      <c r="J2" s="117"/>
      <c r="O2" s="1"/>
    </row>
    <row r="3" spans="1:15" ht="27" customHeight="1" x14ac:dyDescent="0.25">
      <c r="A3" s="2"/>
      <c r="B3" s="118" t="s">
        <v>46</v>
      </c>
      <c r="C3" s="113"/>
      <c r="D3" s="119" t="s">
        <v>45</v>
      </c>
      <c r="E3" s="120" t="s">
        <v>44</v>
      </c>
      <c r="F3" s="121"/>
      <c r="G3" s="121"/>
      <c r="H3" s="121"/>
      <c r="I3" s="121"/>
      <c r="J3" s="122"/>
    </row>
    <row r="4" spans="1:15" ht="23.25" customHeight="1" x14ac:dyDescent="0.25">
      <c r="A4" s="111">
        <v>185</v>
      </c>
      <c r="B4" s="123" t="s">
        <v>47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5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5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5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5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SUMIF(F52:F58,A16,I52:I58)+SUMIF(F52:F58,"PSU",I52:I58)</f>
        <v>0</v>
      </c>
      <c r="J16" s="85"/>
    </row>
    <row r="17" spans="1:10" ht="23.25" customHeight="1" x14ac:dyDescent="0.25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SUMIF(F52:F58,A17,I52:I58)</f>
        <v>0</v>
      </c>
      <c r="J17" s="85"/>
    </row>
    <row r="18" spans="1:10" ht="23.25" customHeight="1" x14ac:dyDescent="0.25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SUMIF(F52:F58,A18,I52:I58)</f>
        <v>0</v>
      </c>
      <c r="J18" s="85"/>
    </row>
    <row r="19" spans="1:10" ht="23.25" customHeight="1" x14ac:dyDescent="0.25">
      <c r="A19" s="196" t="s">
        <v>75</v>
      </c>
      <c r="B19" s="38" t="s">
        <v>29</v>
      </c>
      <c r="C19" s="62"/>
      <c r="D19" s="63"/>
      <c r="E19" s="83"/>
      <c r="F19" s="84"/>
      <c r="G19" s="83"/>
      <c r="H19" s="84"/>
      <c r="I19" s="83">
        <f>SUMIF(F52:F58,A19,I52:I58)</f>
        <v>0</v>
      </c>
      <c r="J19" s="85"/>
    </row>
    <row r="20" spans="1:10" ht="23.25" customHeight="1" x14ac:dyDescent="0.25">
      <c r="A20" s="196" t="s">
        <v>76</v>
      </c>
      <c r="B20" s="38" t="s">
        <v>30</v>
      </c>
      <c r="C20" s="62"/>
      <c r="D20" s="63"/>
      <c r="E20" s="83"/>
      <c r="F20" s="84"/>
      <c r="G20" s="83"/>
      <c r="H20" s="84"/>
      <c r="I20" s="83">
        <f>SUMIF(F52:F58,A20,I52:I58)</f>
        <v>0</v>
      </c>
      <c r="J20" s="85"/>
    </row>
    <row r="21" spans="1:10" ht="23.25" customHeight="1" x14ac:dyDescent="0.3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3">
      <c r="A28" s="2"/>
      <c r="B28" s="165" t="s">
        <v>25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65" t="s">
        <v>37</v>
      </c>
      <c r="C29" s="171"/>
      <c r="D29" s="171"/>
      <c r="E29" s="171"/>
      <c r="F29" s="172"/>
      <c r="G29" s="173">
        <f>A27</f>
        <v>0</v>
      </c>
      <c r="H29" s="173"/>
      <c r="I29" s="173"/>
      <c r="J29" s="174" t="s">
        <v>51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3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5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137" t="s">
        <v>17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hidden="1" customHeight="1" x14ac:dyDescent="0.25">
      <c r="A38" s="136" t="s">
        <v>39</v>
      </c>
      <c r="B38" s="141" t="s">
        <v>18</v>
      </c>
      <c r="C38" s="142" t="s">
        <v>6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19</v>
      </c>
      <c r="I38" s="144" t="s">
        <v>1</v>
      </c>
      <c r="J38" s="145" t="s">
        <v>0</v>
      </c>
    </row>
    <row r="39" spans="1:10" ht="25.5" hidden="1" customHeight="1" x14ac:dyDescent="0.25">
      <c r="A39" s="136">
        <v>1</v>
      </c>
      <c r="B39" s="146" t="s">
        <v>49</v>
      </c>
      <c r="C39" s="147"/>
      <c r="D39" s="147"/>
      <c r="E39" s="147"/>
      <c r="F39" s="148">
        <f>'20230404 1 Pol'!AE66</f>
        <v>0</v>
      </c>
      <c r="G39" s="149">
        <f>'20230404 1 Pol'!AF66</f>
        <v>0</v>
      </c>
      <c r="H39" s="150">
        <f>(F39*SazbaDPH1/100)+(G39*SazbaDPH2/100)</f>
        <v>0</v>
      </c>
      <c r="I39" s="150">
        <f>F39+G39+H39</f>
        <v>0</v>
      </c>
      <c r="J39" s="151" t="str">
        <f>IF(_xlfn.SINGLE(CenaCelkemVypocet)=0,"",I39/_xlfn.SINGLE(CenaCelkemVypocet)*100)</f>
        <v/>
      </c>
    </row>
    <row r="40" spans="1:10" ht="25.5" hidden="1" customHeight="1" x14ac:dyDescent="0.25">
      <c r="A40" s="136">
        <v>2</v>
      </c>
      <c r="B40" s="152" t="s">
        <v>45</v>
      </c>
      <c r="C40" s="153" t="s">
        <v>44</v>
      </c>
      <c r="D40" s="153"/>
      <c r="E40" s="153"/>
      <c r="F40" s="154">
        <f>'20230404 1 Pol'!AE66</f>
        <v>0</v>
      </c>
      <c r="G40" s="155">
        <f>'20230404 1 Pol'!AF66</f>
        <v>0</v>
      </c>
      <c r="H40" s="155">
        <f>(F40*SazbaDPH1/100)+(G40*SazbaDPH2/100)</f>
        <v>0</v>
      </c>
      <c r="I40" s="155">
        <f>F40+G40+H40</f>
        <v>0</v>
      </c>
      <c r="J40" s="156" t="str">
        <f>IF(_xlfn.SINGLE(CenaCelkemVypocet)=0,"",I40/_xlfn.SINGLE(CenaCelkemVypocet)*100)</f>
        <v/>
      </c>
    </row>
    <row r="41" spans="1:10" ht="25.5" hidden="1" customHeight="1" x14ac:dyDescent="0.25">
      <c r="A41" s="136">
        <v>3</v>
      </c>
      <c r="B41" s="157" t="s">
        <v>43</v>
      </c>
      <c r="C41" s="147" t="s">
        <v>44</v>
      </c>
      <c r="D41" s="147"/>
      <c r="E41" s="147"/>
      <c r="F41" s="158">
        <f>'20230404 1 Pol'!AE66</f>
        <v>0</v>
      </c>
      <c r="G41" s="150">
        <f>'20230404 1 Pol'!AF66</f>
        <v>0</v>
      </c>
      <c r="H41" s="150">
        <f>(F41*SazbaDPH1/100)+(G41*SazbaDPH2/100)</f>
        <v>0</v>
      </c>
      <c r="I41" s="150">
        <f>F41+G41+H41</f>
        <v>0</v>
      </c>
      <c r="J41" s="151" t="str">
        <f>IF(_xlfn.SINGLE(CenaCelkemVypocet)=0,"",I41/_xlfn.SINGLE(CenaCelkemVypocet)*100)</f>
        <v/>
      </c>
    </row>
    <row r="42" spans="1:10" ht="25.5" hidden="1" customHeight="1" x14ac:dyDescent="0.25">
      <c r="A42" s="136"/>
      <c r="B42" s="159" t="s">
        <v>50</v>
      </c>
      <c r="C42" s="160"/>
      <c r="D42" s="160"/>
      <c r="E42" s="161"/>
      <c r="F42" s="162">
        <f>SUMIF(A39:A41,"=1",F39:F41)</f>
        <v>0</v>
      </c>
      <c r="G42" s="163">
        <f>SUMIF(A39:A41,"=1",G39:G41)</f>
        <v>0</v>
      </c>
      <c r="H42" s="163">
        <f>SUMIF(A39:A41,"=1",H39:H41)</f>
        <v>0</v>
      </c>
      <c r="I42" s="163">
        <f>SUMIF(A39:A41,"=1",I39:I41)</f>
        <v>0</v>
      </c>
      <c r="J42" s="164">
        <f>SUMIF(A39:A41,"=1",J39:J41)</f>
        <v>0</v>
      </c>
    </row>
    <row r="44" spans="1:10" x14ac:dyDescent="0.25">
      <c r="A44" t="s">
        <v>52</v>
      </c>
      <c r="B44" t="s">
        <v>53</v>
      </c>
    </row>
    <row r="45" spans="1:10" x14ac:dyDescent="0.25">
      <c r="A45" t="s">
        <v>54</v>
      </c>
      <c r="B45" t="s">
        <v>55</v>
      </c>
    </row>
    <row r="46" spans="1:10" x14ac:dyDescent="0.25">
      <c r="A46" t="s">
        <v>56</v>
      </c>
      <c r="B46" t="s">
        <v>57</v>
      </c>
    </row>
    <row r="49" spans="1:10" ht="15.5" x14ac:dyDescent="0.35">
      <c r="B49" s="175" t="s">
        <v>58</v>
      </c>
    </row>
    <row r="51" spans="1:10" ht="25.5" customHeight="1" x14ac:dyDescent="0.25">
      <c r="A51" s="177"/>
      <c r="B51" s="180" t="s">
        <v>18</v>
      </c>
      <c r="C51" s="180" t="s">
        <v>6</v>
      </c>
      <c r="D51" s="181"/>
      <c r="E51" s="181"/>
      <c r="F51" s="182" t="s">
        <v>59</v>
      </c>
      <c r="G51" s="182"/>
      <c r="H51" s="182"/>
      <c r="I51" s="182" t="s">
        <v>31</v>
      </c>
      <c r="J51" s="182" t="s">
        <v>0</v>
      </c>
    </row>
    <row r="52" spans="1:10" ht="36.75" customHeight="1" x14ac:dyDescent="0.25">
      <c r="A52" s="178"/>
      <c r="B52" s="183" t="s">
        <v>60</v>
      </c>
      <c r="C52" s="184" t="s">
        <v>61</v>
      </c>
      <c r="D52" s="185"/>
      <c r="E52" s="185"/>
      <c r="F52" s="192" t="s">
        <v>26</v>
      </c>
      <c r="G52" s="193"/>
      <c r="H52" s="193"/>
      <c r="I52" s="193">
        <f>'20230404 1 Pol'!G8</f>
        <v>0</v>
      </c>
      <c r="J52" s="189" t="str">
        <f>IF(I59=0,"",I52/I59*100)</f>
        <v/>
      </c>
    </row>
    <row r="53" spans="1:10" ht="36.75" customHeight="1" x14ac:dyDescent="0.25">
      <c r="A53" s="178"/>
      <c r="B53" s="183" t="s">
        <v>62</v>
      </c>
      <c r="C53" s="184" t="s">
        <v>63</v>
      </c>
      <c r="D53" s="185"/>
      <c r="E53" s="185"/>
      <c r="F53" s="192" t="s">
        <v>27</v>
      </c>
      <c r="G53" s="193"/>
      <c r="H53" s="193"/>
      <c r="I53" s="193">
        <f>'20230404 1 Pol'!G28</f>
        <v>0</v>
      </c>
      <c r="J53" s="189" t="str">
        <f>IF(I59=0,"",I53/I59*100)</f>
        <v/>
      </c>
    </row>
    <row r="54" spans="1:10" ht="36.75" customHeight="1" x14ac:dyDescent="0.25">
      <c r="A54" s="178"/>
      <c r="B54" s="183" t="s">
        <v>64</v>
      </c>
      <c r="C54" s="184" t="s">
        <v>65</v>
      </c>
      <c r="D54" s="185"/>
      <c r="E54" s="185"/>
      <c r="F54" s="192" t="s">
        <v>27</v>
      </c>
      <c r="G54" s="193"/>
      <c r="H54" s="193"/>
      <c r="I54" s="193">
        <f>'20230404 1 Pol'!G32</f>
        <v>0</v>
      </c>
      <c r="J54" s="189" t="str">
        <f>IF(I59=0,"",I54/I59*100)</f>
        <v/>
      </c>
    </row>
    <row r="55" spans="1:10" ht="36.75" customHeight="1" x14ac:dyDescent="0.25">
      <c r="A55" s="178"/>
      <c r="B55" s="183" t="s">
        <v>66</v>
      </c>
      <c r="C55" s="184" t="s">
        <v>67</v>
      </c>
      <c r="D55" s="185"/>
      <c r="E55" s="185"/>
      <c r="F55" s="192" t="s">
        <v>27</v>
      </c>
      <c r="G55" s="193"/>
      <c r="H55" s="193"/>
      <c r="I55" s="193">
        <f>'20230404 1 Pol'!G35</f>
        <v>0</v>
      </c>
      <c r="J55" s="189" t="str">
        <f>IF(I59=0,"",I55/I59*100)</f>
        <v/>
      </c>
    </row>
    <row r="56" spans="1:10" ht="36.75" customHeight="1" x14ac:dyDescent="0.25">
      <c r="A56" s="178"/>
      <c r="B56" s="183" t="s">
        <v>68</v>
      </c>
      <c r="C56" s="184" t="s">
        <v>69</v>
      </c>
      <c r="D56" s="185"/>
      <c r="E56" s="185"/>
      <c r="F56" s="192" t="s">
        <v>27</v>
      </c>
      <c r="G56" s="193"/>
      <c r="H56" s="193"/>
      <c r="I56" s="193">
        <f>'20230404 1 Pol'!G48</f>
        <v>0</v>
      </c>
      <c r="J56" s="189" t="str">
        <f>IF(I59=0,"",I56/I59*100)</f>
        <v/>
      </c>
    </row>
    <row r="57" spans="1:10" ht="36.75" customHeight="1" x14ac:dyDescent="0.25">
      <c r="A57" s="178"/>
      <c r="B57" s="183" t="s">
        <v>70</v>
      </c>
      <c r="C57" s="184" t="s">
        <v>71</v>
      </c>
      <c r="D57" s="185"/>
      <c r="E57" s="185"/>
      <c r="F57" s="192" t="s">
        <v>27</v>
      </c>
      <c r="G57" s="193"/>
      <c r="H57" s="193"/>
      <c r="I57" s="193">
        <f>'20230404 1 Pol'!G50</f>
        <v>0</v>
      </c>
      <c r="J57" s="189" t="str">
        <f>IF(I59=0,"",I57/I59*100)</f>
        <v/>
      </c>
    </row>
    <row r="58" spans="1:10" ht="36.75" customHeight="1" x14ac:dyDescent="0.25">
      <c r="A58" s="178"/>
      <c r="B58" s="183" t="s">
        <v>72</v>
      </c>
      <c r="C58" s="184" t="s">
        <v>73</v>
      </c>
      <c r="D58" s="185"/>
      <c r="E58" s="185"/>
      <c r="F58" s="192" t="s">
        <v>74</v>
      </c>
      <c r="G58" s="193"/>
      <c r="H58" s="193"/>
      <c r="I58" s="193">
        <f>'20230404 1 Pol'!G59</f>
        <v>0</v>
      </c>
      <c r="J58" s="189" t="str">
        <f>IF(I59=0,"",I58/I59*100)</f>
        <v/>
      </c>
    </row>
    <row r="59" spans="1:10" ht="25.5" customHeight="1" x14ac:dyDescent="0.25">
      <c r="A59" s="179"/>
      <c r="B59" s="186" t="s">
        <v>1</v>
      </c>
      <c r="C59" s="187"/>
      <c r="D59" s="188"/>
      <c r="E59" s="188"/>
      <c r="F59" s="194"/>
      <c r="G59" s="195"/>
      <c r="H59" s="195"/>
      <c r="I59" s="195">
        <f>SUM(I52:I58)</f>
        <v>0</v>
      </c>
      <c r="J59" s="190">
        <f>SUM(J52:J58)</f>
        <v>0</v>
      </c>
    </row>
    <row r="60" spans="1:10" x14ac:dyDescent="0.25">
      <c r="F60" s="135"/>
      <c r="G60" s="135"/>
      <c r="H60" s="135"/>
      <c r="I60" s="135"/>
      <c r="J60" s="191"/>
    </row>
    <row r="61" spans="1:10" x14ac:dyDescent="0.25">
      <c r="F61" s="135"/>
      <c r="G61" s="135"/>
      <c r="H61" s="135"/>
      <c r="I61" s="135"/>
      <c r="J61" s="191"/>
    </row>
    <row r="62" spans="1:10" x14ac:dyDescent="0.25">
      <c r="F62" s="135"/>
      <c r="G62" s="135"/>
      <c r="H62" s="135"/>
      <c r="I62" s="135"/>
      <c r="J62" s="19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C58:E58"/>
    <mergeCell ref="C53:E53"/>
    <mergeCell ref="C54:E54"/>
    <mergeCell ref="C55:E55"/>
    <mergeCell ref="C56:E56"/>
    <mergeCell ref="C57:E57"/>
    <mergeCell ref="C39:E39"/>
    <mergeCell ref="C40:E40"/>
    <mergeCell ref="C41:E41"/>
    <mergeCell ref="B42:E42"/>
    <mergeCell ref="C52:E5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796875" defaultRowHeight="12.5" x14ac:dyDescent="0.25"/>
  <cols>
    <col min="1" max="1" width="4.26953125" style="3" customWidth="1"/>
    <col min="2" max="2" width="14.453125" style="3" customWidth="1"/>
    <col min="3" max="3" width="38.26953125" style="7" customWidth="1"/>
    <col min="4" max="4" width="4.54296875" style="3" customWidth="1"/>
    <col min="5" max="5" width="10.54296875" style="3" customWidth="1"/>
    <col min="6" max="6" width="9.81640625" style="3" customWidth="1"/>
    <col min="7" max="7" width="12.7265625" style="3" customWidth="1"/>
    <col min="8" max="16384" width="9.1796875" style="3"/>
  </cols>
  <sheetData>
    <row r="1" spans="1:7" ht="15.5" x14ac:dyDescent="0.25">
      <c r="A1" s="107" t="s">
        <v>7</v>
      </c>
      <c r="B1" s="107"/>
      <c r="C1" s="108"/>
      <c r="D1" s="107"/>
      <c r="E1" s="107"/>
      <c r="F1" s="107"/>
      <c r="G1" s="107"/>
    </row>
    <row r="2" spans="1:7" ht="25" customHeight="1" x14ac:dyDescent="0.25">
      <c r="A2" s="50" t="s">
        <v>8</v>
      </c>
      <c r="B2" s="49"/>
      <c r="C2" s="109"/>
      <c r="D2" s="109"/>
      <c r="E2" s="109"/>
      <c r="F2" s="109"/>
      <c r="G2" s="110"/>
    </row>
    <row r="3" spans="1:7" ht="25" customHeight="1" x14ac:dyDescent="0.25">
      <c r="A3" s="50" t="s">
        <v>9</v>
      </c>
      <c r="B3" s="49"/>
      <c r="C3" s="109"/>
      <c r="D3" s="109"/>
      <c r="E3" s="109"/>
      <c r="F3" s="109"/>
      <c r="G3" s="110"/>
    </row>
    <row r="4" spans="1:7" ht="25" customHeight="1" x14ac:dyDescent="0.25">
      <c r="A4" s="50" t="s">
        <v>10</v>
      </c>
      <c r="B4" s="49"/>
      <c r="C4" s="109"/>
      <c r="D4" s="109"/>
      <c r="E4" s="109"/>
      <c r="F4" s="109"/>
      <c r="G4" s="110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0822B-6D3F-41DC-97C1-D6B229BDA1C3}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5" outlineLevelRow="3" x14ac:dyDescent="0.25"/>
  <cols>
    <col min="1" max="1" width="3.36328125" customWidth="1"/>
    <col min="2" max="2" width="12.453125" style="176" customWidth="1"/>
    <col min="3" max="3" width="38.1796875" style="176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197" t="s">
        <v>7</v>
      </c>
      <c r="B1" s="197"/>
      <c r="C1" s="197"/>
      <c r="D1" s="197"/>
      <c r="E1" s="197"/>
      <c r="F1" s="197"/>
      <c r="G1" s="197"/>
      <c r="AG1" t="s">
        <v>77</v>
      </c>
    </row>
    <row r="2" spans="1:60" ht="25" customHeight="1" x14ac:dyDescent="0.25">
      <c r="A2" s="198" t="s">
        <v>8</v>
      </c>
      <c r="B2" s="49" t="s">
        <v>45</v>
      </c>
      <c r="C2" s="201" t="s">
        <v>48</v>
      </c>
      <c r="D2" s="199"/>
      <c r="E2" s="199"/>
      <c r="F2" s="199"/>
      <c r="G2" s="200"/>
      <c r="AG2" t="s">
        <v>78</v>
      </c>
    </row>
    <row r="3" spans="1:60" ht="25" customHeight="1" x14ac:dyDescent="0.25">
      <c r="A3" s="198" t="s">
        <v>9</v>
      </c>
      <c r="B3" s="49" t="s">
        <v>45</v>
      </c>
      <c r="C3" s="201" t="s">
        <v>44</v>
      </c>
      <c r="D3" s="199"/>
      <c r="E3" s="199"/>
      <c r="F3" s="199"/>
      <c r="G3" s="200"/>
      <c r="AC3" s="176" t="s">
        <v>78</v>
      </c>
      <c r="AG3" t="s">
        <v>79</v>
      </c>
    </row>
    <row r="4" spans="1:60" ht="25" customHeight="1" x14ac:dyDescent="0.25">
      <c r="A4" s="202" t="s">
        <v>10</v>
      </c>
      <c r="B4" s="203" t="s">
        <v>43</v>
      </c>
      <c r="C4" s="204" t="s">
        <v>44</v>
      </c>
      <c r="D4" s="205"/>
      <c r="E4" s="205"/>
      <c r="F4" s="205"/>
      <c r="G4" s="206"/>
      <c r="AG4" t="s">
        <v>80</v>
      </c>
    </row>
    <row r="5" spans="1:60" x14ac:dyDescent="0.25">
      <c r="D5" s="10"/>
    </row>
    <row r="6" spans="1:60" ht="37.5" x14ac:dyDescent="0.25">
      <c r="A6" s="208" t="s">
        <v>81</v>
      </c>
      <c r="B6" s="210" t="s">
        <v>82</v>
      </c>
      <c r="C6" s="210" t="s">
        <v>83</v>
      </c>
      <c r="D6" s="209" t="s">
        <v>84</v>
      </c>
      <c r="E6" s="208" t="s">
        <v>85</v>
      </c>
      <c r="F6" s="207" t="s">
        <v>86</v>
      </c>
      <c r="G6" s="208" t="s">
        <v>31</v>
      </c>
      <c r="H6" s="211" t="s">
        <v>32</v>
      </c>
      <c r="I6" s="211" t="s">
        <v>87</v>
      </c>
      <c r="J6" s="211" t="s">
        <v>33</v>
      </c>
      <c r="K6" s="211" t="s">
        <v>88</v>
      </c>
      <c r="L6" s="211" t="s">
        <v>89</v>
      </c>
      <c r="M6" s="211" t="s">
        <v>90</v>
      </c>
      <c r="N6" s="211" t="s">
        <v>91</v>
      </c>
      <c r="O6" s="211" t="s">
        <v>92</v>
      </c>
      <c r="P6" s="211" t="s">
        <v>93</v>
      </c>
      <c r="Q6" s="211" t="s">
        <v>94</v>
      </c>
      <c r="R6" s="211" t="s">
        <v>95</v>
      </c>
      <c r="S6" s="211" t="s">
        <v>96</v>
      </c>
      <c r="T6" s="211" t="s">
        <v>97</v>
      </c>
      <c r="U6" s="211" t="s">
        <v>98</v>
      </c>
      <c r="V6" s="211" t="s">
        <v>99</v>
      </c>
      <c r="W6" s="211" t="s">
        <v>100</v>
      </c>
      <c r="X6" s="211" t="s">
        <v>101</v>
      </c>
      <c r="Y6" s="211" t="s">
        <v>102</v>
      </c>
    </row>
    <row r="7" spans="1:60" hidden="1" x14ac:dyDescent="0.25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  <c r="Y7" s="214"/>
    </row>
    <row r="8" spans="1:60" ht="13" x14ac:dyDescent="0.25">
      <c r="A8" s="238" t="s">
        <v>103</v>
      </c>
      <c r="B8" s="239" t="s">
        <v>60</v>
      </c>
      <c r="C8" s="258" t="s">
        <v>61</v>
      </c>
      <c r="D8" s="240"/>
      <c r="E8" s="241"/>
      <c r="F8" s="242"/>
      <c r="G8" s="243">
        <f>SUMIF(AG9:AG27,"&lt;&gt;NOR",G9:G27)</f>
        <v>0</v>
      </c>
      <c r="H8" s="237"/>
      <c r="I8" s="237">
        <f>SUM(I9:I27)</f>
        <v>0</v>
      </c>
      <c r="J8" s="237"/>
      <c r="K8" s="237">
        <f>SUM(K9:K27)</f>
        <v>0</v>
      </c>
      <c r="L8" s="237"/>
      <c r="M8" s="237">
        <f>SUM(M9:M27)</f>
        <v>0</v>
      </c>
      <c r="N8" s="236"/>
      <c r="O8" s="236">
        <f>SUM(O9:O27)</f>
        <v>0</v>
      </c>
      <c r="P8" s="236"/>
      <c r="Q8" s="236">
        <f>SUM(Q9:Q27)</f>
        <v>2.19</v>
      </c>
      <c r="R8" s="237"/>
      <c r="S8" s="237"/>
      <c r="T8" s="237"/>
      <c r="U8" s="237"/>
      <c r="V8" s="237">
        <f>SUM(V9:V27)</f>
        <v>19.18</v>
      </c>
      <c r="W8" s="237"/>
      <c r="X8" s="237"/>
      <c r="Y8" s="237"/>
      <c r="AG8" t="s">
        <v>104</v>
      </c>
    </row>
    <row r="9" spans="1:60" ht="20" outlineLevel="1" x14ac:dyDescent="0.25">
      <c r="A9" s="245">
        <v>1</v>
      </c>
      <c r="B9" s="246" t="s">
        <v>105</v>
      </c>
      <c r="C9" s="259" t="s">
        <v>106</v>
      </c>
      <c r="D9" s="247" t="s">
        <v>107</v>
      </c>
      <c r="E9" s="248">
        <v>7.37</v>
      </c>
      <c r="F9" s="249"/>
      <c r="G9" s="250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15</v>
      </c>
      <c r="M9" s="232">
        <f>G9*(1+L9/100)</f>
        <v>0</v>
      </c>
      <c r="N9" s="231">
        <v>0</v>
      </c>
      <c r="O9" s="231">
        <f>ROUND(E9*N9,2)</f>
        <v>0</v>
      </c>
      <c r="P9" s="231">
        <v>0.02</v>
      </c>
      <c r="Q9" s="231">
        <f>ROUND(E9*P9,2)</f>
        <v>0.15</v>
      </c>
      <c r="R9" s="232"/>
      <c r="S9" s="232" t="s">
        <v>108</v>
      </c>
      <c r="T9" s="232" t="s">
        <v>108</v>
      </c>
      <c r="U9" s="232">
        <v>0.23</v>
      </c>
      <c r="V9" s="232">
        <f>ROUND(E9*U9,2)</f>
        <v>1.7</v>
      </c>
      <c r="W9" s="232"/>
      <c r="X9" s="232" t="s">
        <v>109</v>
      </c>
      <c r="Y9" s="232" t="s">
        <v>110</v>
      </c>
      <c r="Z9" s="212"/>
      <c r="AA9" s="212"/>
      <c r="AB9" s="212"/>
      <c r="AC9" s="212"/>
      <c r="AD9" s="212"/>
      <c r="AE9" s="212"/>
      <c r="AF9" s="212"/>
      <c r="AG9" s="212" t="s">
        <v>111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2" x14ac:dyDescent="0.25">
      <c r="A10" s="229"/>
      <c r="B10" s="230"/>
      <c r="C10" s="260" t="s">
        <v>112</v>
      </c>
      <c r="D10" s="234"/>
      <c r="E10" s="235">
        <v>1.53</v>
      </c>
      <c r="F10" s="232"/>
      <c r="G10" s="232"/>
      <c r="H10" s="232"/>
      <c r="I10" s="232"/>
      <c r="J10" s="232"/>
      <c r="K10" s="232"/>
      <c r="L10" s="232"/>
      <c r="M10" s="232"/>
      <c r="N10" s="231"/>
      <c r="O10" s="231"/>
      <c r="P10" s="231"/>
      <c r="Q10" s="231"/>
      <c r="R10" s="232"/>
      <c r="S10" s="232"/>
      <c r="T10" s="232"/>
      <c r="U10" s="232"/>
      <c r="V10" s="232"/>
      <c r="W10" s="232"/>
      <c r="X10" s="232"/>
      <c r="Y10" s="232"/>
      <c r="Z10" s="212"/>
      <c r="AA10" s="212"/>
      <c r="AB10" s="212"/>
      <c r="AC10" s="212"/>
      <c r="AD10" s="212"/>
      <c r="AE10" s="212"/>
      <c r="AF10" s="212"/>
      <c r="AG10" s="212" t="s">
        <v>113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3" x14ac:dyDescent="0.25">
      <c r="A11" s="229"/>
      <c r="B11" s="230"/>
      <c r="C11" s="260" t="s">
        <v>114</v>
      </c>
      <c r="D11" s="234"/>
      <c r="E11" s="235">
        <v>5.84</v>
      </c>
      <c r="F11" s="232"/>
      <c r="G11" s="232"/>
      <c r="H11" s="232"/>
      <c r="I11" s="232"/>
      <c r="J11" s="232"/>
      <c r="K11" s="232"/>
      <c r="L11" s="232"/>
      <c r="M11" s="232"/>
      <c r="N11" s="231"/>
      <c r="O11" s="231"/>
      <c r="P11" s="231"/>
      <c r="Q11" s="231"/>
      <c r="R11" s="232"/>
      <c r="S11" s="232"/>
      <c r="T11" s="232"/>
      <c r="U11" s="232"/>
      <c r="V11" s="232"/>
      <c r="W11" s="232"/>
      <c r="X11" s="232"/>
      <c r="Y11" s="232"/>
      <c r="Z11" s="212"/>
      <c r="AA11" s="212"/>
      <c r="AB11" s="212"/>
      <c r="AC11" s="212"/>
      <c r="AD11" s="212"/>
      <c r="AE11" s="212"/>
      <c r="AF11" s="212"/>
      <c r="AG11" s="212" t="s">
        <v>113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5">
      <c r="A12" s="245">
        <v>2</v>
      </c>
      <c r="B12" s="246" t="s">
        <v>115</v>
      </c>
      <c r="C12" s="259" t="s">
        <v>116</v>
      </c>
      <c r="D12" s="247" t="s">
        <v>117</v>
      </c>
      <c r="E12" s="248">
        <v>87.4</v>
      </c>
      <c r="F12" s="249"/>
      <c r="G12" s="250">
        <f>ROUND(E12*F12,2)</f>
        <v>0</v>
      </c>
      <c r="H12" s="233"/>
      <c r="I12" s="232">
        <f>ROUND(E12*H12,2)</f>
        <v>0</v>
      </c>
      <c r="J12" s="233"/>
      <c r="K12" s="232">
        <f>ROUND(E12*J12,2)</f>
        <v>0</v>
      </c>
      <c r="L12" s="232">
        <v>15</v>
      </c>
      <c r="M12" s="232">
        <f>G12*(1+L12/100)</f>
        <v>0</v>
      </c>
      <c r="N12" s="231">
        <v>0</v>
      </c>
      <c r="O12" s="231">
        <f>ROUND(E12*N12,2)</f>
        <v>0</v>
      </c>
      <c r="P12" s="231">
        <v>4.0000000000000002E-4</v>
      </c>
      <c r="Q12" s="231">
        <f>ROUND(E12*P12,2)</f>
        <v>0.03</v>
      </c>
      <c r="R12" s="232"/>
      <c r="S12" s="232" t="s">
        <v>108</v>
      </c>
      <c r="T12" s="232" t="s">
        <v>108</v>
      </c>
      <c r="U12" s="232">
        <v>7.0000000000000007E-2</v>
      </c>
      <c r="V12" s="232">
        <f>ROUND(E12*U12,2)</f>
        <v>6.12</v>
      </c>
      <c r="W12" s="232"/>
      <c r="X12" s="232" t="s">
        <v>109</v>
      </c>
      <c r="Y12" s="232" t="s">
        <v>110</v>
      </c>
      <c r="Z12" s="212"/>
      <c r="AA12" s="212"/>
      <c r="AB12" s="212"/>
      <c r="AC12" s="212"/>
      <c r="AD12" s="212"/>
      <c r="AE12" s="212"/>
      <c r="AF12" s="212"/>
      <c r="AG12" s="212" t="s">
        <v>111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2" x14ac:dyDescent="0.25">
      <c r="A13" s="229"/>
      <c r="B13" s="230"/>
      <c r="C13" s="260" t="s">
        <v>118</v>
      </c>
      <c r="D13" s="234"/>
      <c r="E13" s="235">
        <v>16.399999999999999</v>
      </c>
      <c r="F13" s="232"/>
      <c r="G13" s="232"/>
      <c r="H13" s="232"/>
      <c r="I13" s="232"/>
      <c r="J13" s="232"/>
      <c r="K13" s="232"/>
      <c r="L13" s="232"/>
      <c r="M13" s="232"/>
      <c r="N13" s="231"/>
      <c r="O13" s="231"/>
      <c r="P13" s="231"/>
      <c r="Q13" s="231"/>
      <c r="R13" s="232"/>
      <c r="S13" s="232"/>
      <c r="T13" s="232"/>
      <c r="U13" s="232"/>
      <c r="V13" s="232"/>
      <c r="W13" s="232"/>
      <c r="X13" s="232"/>
      <c r="Y13" s="232"/>
      <c r="Z13" s="212"/>
      <c r="AA13" s="212"/>
      <c r="AB13" s="212"/>
      <c r="AC13" s="212"/>
      <c r="AD13" s="212"/>
      <c r="AE13" s="212"/>
      <c r="AF13" s="212"/>
      <c r="AG13" s="212" t="s">
        <v>113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3" x14ac:dyDescent="0.25">
      <c r="A14" s="229"/>
      <c r="B14" s="230"/>
      <c r="C14" s="260" t="s">
        <v>119</v>
      </c>
      <c r="D14" s="234"/>
      <c r="E14" s="235">
        <v>15.6</v>
      </c>
      <c r="F14" s="232"/>
      <c r="G14" s="232"/>
      <c r="H14" s="232"/>
      <c r="I14" s="232"/>
      <c r="J14" s="232"/>
      <c r="K14" s="232"/>
      <c r="L14" s="232"/>
      <c r="M14" s="232"/>
      <c r="N14" s="231"/>
      <c r="O14" s="231"/>
      <c r="P14" s="231"/>
      <c r="Q14" s="231"/>
      <c r="R14" s="232"/>
      <c r="S14" s="232"/>
      <c r="T14" s="232"/>
      <c r="U14" s="232"/>
      <c r="V14" s="232"/>
      <c r="W14" s="232"/>
      <c r="X14" s="232"/>
      <c r="Y14" s="232"/>
      <c r="Z14" s="212"/>
      <c r="AA14" s="212"/>
      <c r="AB14" s="212"/>
      <c r="AC14" s="212"/>
      <c r="AD14" s="212"/>
      <c r="AE14" s="212"/>
      <c r="AF14" s="212"/>
      <c r="AG14" s="212" t="s">
        <v>113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3" x14ac:dyDescent="0.25">
      <c r="A15" s="229"/>
      <c r="B15" s="230"/>
      <c r="C15" s="260" t="s">
        <v>120</v>
      </c>
      <c r="D15" s="234"/>
      <c r="E15" s="235">
        <v>26.6</v>
      </c>
      <c r="F15" s="232"/>
      <c r="G15" s="232"/>
      <c r="H15" s="232"/>
      <c r="I15" s="232"/>
      <c r="J15" s="232"/>
      <c r="K15" s="232"/>
      <c r="L15" s="232"/>
      <c r="M15" s="232"/>
      <c r="N15" s="231"/>
      <c r="O15" s="231"/>
      <c r="P15" s="231"/>
      <c r="Q15" s="231"/>
      <c r="R15" s="232"/>
      <c r="S15" s="232"/>
      <c r="T15" s="232"/>
      <c r="U15" s="232"/>
      <c r="V15" s="232"/>
      <c r="W15" s="232"/>
      <c r="X15" s="232"/>
      <c r="Y15" s="232"/>
      <c r="Z15" s="212"/>
      <c r="AA15" s="212"/>
      <c r="AB15" s="212"/>
      <c r="AC15" s="212"/>
      <c r="AD15" s="212"/>
      <c r="AE15" s="212"/>
      <c r="AF15" s="212"/>
      <c r="AG15" s="212" t="s">
        <v>113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3" x14ac:dyDescent="0.25">
      <c r="A16" s="229"/>
      <c r="B16" s="230"/>
      <c r="C16" s="260" t="s">
        <v>121</v>
      </c>
      <c r="D16" s="234"/>
      <c r="E16" s="235">
        <v>14.6</v>
      </c>
      <c r="F16" s="232"/>
      <c r="G16" s="232"/>
      <c r="H16" s="232"/>
      <c r="I16" s="232"/>
      <c r="J16" s="232"/>
      <c r="K16" s="232"/>
      <c r="L16" s="232"/>
      <c r="M16" s="232"/>
      <c r="N16" s="231"/>
      <c r="O16" s="231"/>
      <c r="P16" s="231"/>
      <c r="Q16" s="231"/>
      <c r="R16" s="232"/>
      <c r="S16" s="232"/>
      <c r="T16" s="232"/>
      <c r="U16" s="232"/>
      <c r="V16" s="232"/>
      <c r="W16" s="232"/>
      <c r="X16" s="232"/>
      <c r="Y16" s="232"/>
      <c r="Z16" s="212"/>
      <c r="AA16" s="212"/>
      <c r="AB16" s="212"/>
      <c r="AC16" s="212"/>
      <c r="AD16" s="212"/>
      <c r="AE16" s="212"/>
      <c r="AF16" s="212"/>
      <c r="AG16" s="212" t="s">
        <v>113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3" x14ac:dyDescent="0.25">
      <c r="A17" s="229"/>
      <c r="B17" s="230"/>
      <c r="C17" s="260" t="s">
        <v>122</v>
      </c>
      <c r="D17" s="234"/>
      <c r="E17" s="235">
        <v>12.2</v>
      </c>
      <c r="F17" s="232"/>
      <c r="G17" s="232"/>
      <c r="H17" s="232"/>
      <c r="I17" s="232"/>
      <c r="J17" s="232"/>
      <c r="K17" s="232"/>
      <c r="L17" s="232"/>
      <c r="M17" s="232"/>
      <c r="N17" s="231"/>
      <c r="O17" s="231"/>
      <c r="P17" s="231"/>
      <c r="Q17" s="231"/>
      <c r="R17" s="232"/>
      <c r="S17" s="232"/>
      <c r="T17" s="232"/>
      <c r="U17" s="232"/>
      <c r="V17" s="232"/>
      <c r="W17" s="232"/>
      <c r="X17" s="232"/>
      <c r="Y17" s="232"/>
      <c r="Z17" s="212"/>
      <c r="AA17" s="212"/>
      <c r="AB17" s="212"/>
      <c r="AC17" s="212"/>
      <c r="AD17" s="212"/>
      <c r="AE17" s="212"/>
      <c r="AF17" s="212"/>
      <c r="AG17" s="212" t="s">
        <v>113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3" x14ac:dyDescent="0.25">
      <c r="A18" s="229"/>
      <c r="B18" s="230"/>
      <c r="C18" s="260" t="s">
        <v>123</v>
      </c>
      <c r="D18" s="234"/>
      <c r="E18" s="235">
        <v>7.4</v>
      </c>
      <c r="F18" s="232"/>
      <c r="G18" s="232"/>
      <c r="H18" s="232"/>
      <c r="I18" s="232"/>
      <c r="J18" s="232"/>
      <c r="K18" s="232"/>
      <c r="L18" s="232"/>
      <c r="M18" s="232"/>
      <c r="N18" s="231"/>
      <c r="O18" s="231"/>
      <c r="P18" s="231"/>
      <c r="Q18" s="231"/>
      <c r="R18" s="232"/>
      <c r="S18" s="232"/>
      <c r="T18" s="232"/>
      <c r="U18" s="232"/>
      <c r="V18" s="232"/>
      <c r="W18" s="232"/>
      <c r="X18" s="232"/>
      <c r="Y18" s="232"/>
      <c r="Z18" s="212"/>
      <c r="AA18" s="212"/>
      <c r="AB18" s="212"/>
      <c r="AC18" s="212"/>
      <c r="AD18" s="212"/>
      <c r="AE18" s="212"/>
      <c r="AF18" s="212"/>
      <c r="AG18" s="212" t="s">
        <v>113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3" x14ac:dyDescent="0.25">
      <c r="A19" s="229"/>
      <c r="B19" s="230"/>
      <c r="C19" s="260" t="s">
        <v>124</v>
      </c>
      <c r="D19" s="234"/>
      <c r="E19" s="235">
        <v>-5.4</v>
      </c>
      <c r="F19" s="232"/>
      <c r="G19" s="232"/>
      <c r="H19" s="232"/>
      <c r="I19" s="232"/>
      <c r="J19" s="232"/>
      <c r="K19" s="232"/>
      <c r="L19" s="232"/>
      <c r="M19" s="232"/>
      <c r="N19" s="231"/>
      <c r="O19" s="231"/>
      <c r="P19" s="231"/>
      <c r="Q19" s="231"/>
      <c r="R19" s="232"/>
      <c r="S19" s="232"/>
      <c r="T19" s="232"/>
      <c r="U19" s="232"/>
      <c r="V19" s="232"/>
      <c r="W19" s="232"/>
      <c r="X19" s="232"/>
      <c r="Y19" s="232"/>
      <c r="Z19" s="212"/>
      <c r="AA19" s="212"/>
      <c r="AB19" s="212"/>
      <c r="AC19" s="212"/>
      <c r="AD19" s="212"/>
      <c r="AE19" s="212"/>
      <c r="AF19" s="212"/>
      <c r="AG19" s="212" t="s">
        <v>113</v>
      </c>
      <c r="AH19" s="212">
        <v>0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5">
      <c r="A20" s="245">
        <v>3</v>
      </c>
      <c r="B20" s="246" t="s">
        <v>125</v>
      </c>
      <c r="C20" s="259" t="s">
        <v>126</v>
      </c>
      <c r="D20" s="247" t="s">
        <v>107</v>
      </c>
      <c r="E20" s="248">
        <v>43.7</v>
      </c>
      <c r="F20" s="249"/>
      <c r="G20" s="250">
        <f>ROUND(E20*F20,2)</f>
        <v>0</v>
      </c>
      <c r="H20" s="233"/>
      <c r="I20" s="232">
        <f>ROUND(E20*H20,2)</f>
        <v>0</v>
      </c>
      <c r="J20" s="233"/>
      <c r="K20" s="232">
        <f>ROUND(E20*J20,2)</f>
        <v>0</v>
      </c>
      <c r="L20" s="232">
        <v>15</v>
      </c>
      <c r="M20" s="232">
        <f>G20*(1+L20/100)</f>
        <v>0</v>
      </c>
      <c r="N20" s="231">
        <v>0</v>
      </c>
      <c r="O20" s="231">
        <f>ROUND(E20*N20,2)</f>
        <v>0</v>
      </c>
      <c r="P20" s="231">
        <v>4.5999999999999999E-2</v>
      </c>
      <c r="Q20" s="231">
        <f>ROUND(E20*P20,2)</f>
        <v>2.0099999999999998</v>
      </c>
      <c r="R20" s="232"/>
      <c r="S20" s="232" t="s">
        <v>108</v>
      </c>
      <c r="T20" s="232" t="s">
        <v>108</v>
      </c>
      <c r="U20" s="232">
        <v>0.26</v>
      </c>
      <c r="V20" s="232">
        <f>ROUND(E20*U20,2)</f>
        <v>11.36</v>
      </c>
      <c r="W20" s="232"/>
      <c r="X20" s="232" t="s">
        <v>109</v>
      </c>
      <c r="Y20" s="232" t="s">
        <v>110</v>
      </c>
      <c r="Z20" s="212"/>
      <c r="AA20" s="212"/>
      <c r="AB20" s="212"/>
      <c r="AC20" s="212"/>
      <c r="AD20" s="212"/>
      <c r="AE20" s="212"/>
      <c r="AF20" s="212"/>
      <c r="AG20" s="212" t="s">
        <v>111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2" x14ac:dyDescent="0.25">
      <c r="A21" s="229"/>
      <c r="B21" s="230"/>
      <c r="C21" s="260" t="s">
        <v>127</v>
      </c>
      <c r="D21" s="234"/>
      <c r="E21" s="235">
        <v>8.1999999999999993</v>
      </c>
      <c r="F21" s="232"/>
      <c r="G21" s="232"/>
      <c r="H21" s="232"/>
      <c r="I21" s="232"/>
      <c r="J21" s="232"/>
      <c r="K21" s="232"/>
      <c r="L21" s="232"/>
      <c r="M21" s="232"/>
      <c r="N21" s="231"/>
      <c r="O21" s="231"/>
      <c r="P21" s="231"/>
      <c r="Q21" s="231"/>
      <c r="R21" s="232"/>
      <c r="S21" s="232"/>
      <c r="T21" s="232"/>
      <c r="U21" s="232"/>
      <c r="V21" s="232"/>
      <c r="W21" s="232"/>
      <c r="X21" s="232"/>
      <c r="Y21" s="232"/>
      <c r="Z21" s="212"/>
      <c r="AA21" s="212"/>
      <c r="AB21" s="212"/>
      <c r="AC21" s="212"/>
      <c r="AD21" s="212"/>
      <c r="AE21" s="212"/>
      <c r="AF21" s="212"/>
      <c r="AG21" s="212" t="s">
        <v>113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3" x14ac:dyDescent="0.25">
      <c r="A22" s="229"/>
      <c r="B22" s="230"/>
      <c r="C22" s="260" t="s">
        <v>128</v>
      </c>
      <c r="D22" s="234"/>
      <c r="E22" s="235">
        <v>7.8</v>
      </c>
      <c r="F22" s="232"/>
      <c r="G22" s="232"/>
      <c r="H22" s="232"/>
      <c r="I22" s="232"/>
      <c r="J22" s="232"/>
      <c r="K22" s="232"/>
      <c r="L22" s="232"/>
      <c r="M22" s="232"/>
      <c r="N22" s="231"/>
      <c r="O22" s="231"/>
      <c r="P22" s="231"/>
      <c r="Q22" s="231"/>
      <c r="R22" s="232"/>
      <c r="S22" s="232"/>
      <c r="T22" s="232"/>
      <c r="U22" s="232"/>
      <c r="V22" s="232"/>
      <c r="W22" s="232"/>
      <c r="X22" s="232"/>
      <c r="Y22" s="232"/>
      <c r="Z22" s="212"/>
      <c r="AA22" s="212"/>
      <c r="AB22" s="212"/>
      <c r="AC22" s="212"/>
      <c r="AD22" s="212"/>
      <c r="AE22" s="212"/>
      <c r="AF22" s="212"/>
      <c r="AG22" s="212" t="s">
        <v>113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3" x14ac:dyDescent="0.25">
      <c r="A23" s="229"/>
      <c r="B23" s="230"/>
      <c r="C23" s="260" t="s">
        <v>129</v>
      </c>
      <c r="D23" s="234"/>
      <c r="E23" s="235">
        <v>13.3</v>
      </c>
      <c r="F23" s="232"/>
      <c r="G23" s="232"/>
      <c r="H23" s="232"/>
      <c r="I23" s="232"/>
      <c r="J23" s="232"/>
      <c r="K23" s="232"/>
      <c r="L23" s="232"/>
      <c r="M23" s="232"/>
      <c r="N23" s="231"/>
      <c r="O23" s="231"/>
      <c r="P23" s="231"/>
      <c r="Q23" s="231"/>
      <c r="R23" s="232"/>
      <c r="S23" s="232"/>
      <c r="T23" s="232"/>
      <c r="U23" s="232"/>
      <c r="V23" s="232"/>
      <c r="W23" s="232"/>
      <c r="X23" s="232"/>
      <c r="Y23" s="232"/>
      <c r="Z23" s="212"/>
      <c r="AA23" s="212"/>
      <c r="AB23" s="212"/>
      <c r="AC23" s="212"/>
      <c r="AD23" s="212"/>
      <c r="AE23" s="212"/>
      <c r="AF23" s="212"/>
      <c r="AG23" s="212" t="s">
        <v>113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3" x14ac:dyDescent="0.25">
      <c r="A24" s="229"/>
      <c r="B24" s="230"/>
      <c r="C24" s="260" t="s">
        <v>130</v>
      </c>
      <c r="D24" s="234"/>
      <c r="E24" s="235">
        <v>7.3</v>
      </c>
      <c r="F24" s="232"/>
      <c r="G24" s="232"/>
      <c r="H24" s="232"/>
      <c r="I24" s="232"/>
      <c r="J24" s="232"/>
      <c r="K24" s="232"/>
      <c r="L24" s="232"/>
      <c r="M24" s="232"/>
      <c r="N24" s="231"/>
      <c r="O24" s="231"/>
      <c r="P24" s="231"/>
      <c r="Q24" s="231"/>
      <c r="R24" s="232"/>
      <c r="S24" s="232"/>
      <c r="T24" s="232"/>
      <c r="U24" s="232"/>
      <c r="V24" s="232"/>
      <c r="W24" s="232"/>
      <c r="X24" s="232"/>
      <c r="Y24" s="232"/>
      <c r="Z24" s="212"/>
      <c r="AA24" s="212"/>
      <c r="AB24" s="212"/>
      <c r="AC24" s="212"/>
      <c r="AD24" s="212"/>
      <c r="AE24" s="212"/>
      <c r="AF24" s="212"/>
      <c r="AG24" s="212" t="s">
        <v>113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3" x14ac:dyDescent="0.25">
      <c r="A25" s="229"/>
      <c r="B25" s="230"/>
      <c r="C25" s="260" t="s">
        <v>131</v>
      </c>
      <c r="D25" s="234"/>
      <c r="E25" s="235">
        <v>6.1</v>
      </c>
      <c r="F25" s="232"/>
      <c r="G25" s="232"/>
      <c r="H25" s="232"/>
      <c r="I25" s="232"/>
      <c r="J25" s="232"/>
      <c r="K25" s="232"/>
      <c r="L25" s="232"/>
      <c r="M25" s="232"/>
      <c r="N25" s="231"/>
      <c r="O25" s="231"/>
      <c r="P25" s="231"/>
      <c r="Q25" s="231"/>
      <c r="R25" s="232"/>
      <c r="S25" s="232"/>
      <c r="T25" s="232"/>
      <c r="U25" s="232"/>
      <c r="V25" s="232"/>
      <c r="W25" s="232"/>
      <c r="X25" s="232"/>
      <c r="Y25" s="232"/>
      <c r="Z25" s="212"/>
      <c r="AA25" s="212"/>
      <c r="AB25" s="212"/>
      <c r="AC25" s="212"/>
      <c r="AD25" s="212"/>
      <c r="AE25" s="212"/>
      <c r="AF25" s="212"/>
      <c r="AG25" s="212" t="s">
        <v>113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3" x14ac:dyDescent="0.25">
      <c r="A26" s="229"/>
      <c r="B26" s="230"/>
      <c r="C26" s="260" t="s">
        <v>132</v>
      </c>
      <c r="D26" s="234"/>
      <c r="E26" s="235">
        <v>3.7</v>
      </c>
      <c r="F26" s="232"/>
      <c r="G26" s="232"/>
      <c r="H26" s="232"/>
      <c r="I26" s="232"/>
      <c r="J26" s="232"/>
      <c r="K26" s="232"/>
      <c r="L26" s="232"/>
      <c r="M26" s="232"/>
      <c r="N26" s="231"/>
      <c r="O26" s="231"/>
      <c r="P26" s="231"/>
      <c r="Q26" s="231"/>
      <c r="R26" s="232"/>
      <c r="S26" s="232"/>
      <c r="T26" s="232"/>
      <c r="U26" s="232"/>
      <c r="V26" s="232"/>
      <c r="W26" s="232"/>
      <c r="X26" s="232"/>
      <c r="Y26" s="232"/>
      <c r="Z26" s="212"/>
      <c r="AA26" s="212"/>
      <c r="AB26" s="212"/>
      <c r="AC26" s="212"/>
      <c r="AD26" s="212"/>
      <c r="AE26" s="212"/>
      <c r="AF26" s="212"/>
      <c r="AG26" s="212" t="s">
        <v>113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3" x14ac:dyDescent="0.25">
      <c r="A27" s="229"/>
      <c r="B27" s="230"/>
      <c r="C27" s="260" t="s">
        <v>133</v>
      </c>
      <c r="D27" s="234"/>
      <c r="E27" s="235">
        <v>-2.7</v>
      </c>
      <c r="F27" s="232"/>
      <c r="G27" s="232"/>
      <c r="H27" s="232"/>
      <c r="I27" s="232"/>
      <c r="J27" s="232"/>
      <c r="K27" s="232"/>
      <c r="L27" s="232"/>
      <c r="M27" s="232"/>
      <c r="N27" s="231"/>
      <c r="O27" s="231"/>
      <c r="P27" s="231"/>
      <c r="Q27" s="231"/>
      <c r="R27" s="232"/>
      <c r="S27" s="232"/>
      <c r="T27" s="232"/>
      <c r="U27" s="232"/>
      <c r="V27" s="232"/>
      <c r="W27" s="232"/>
      <c r="X27" s="232"/>
      <c r="Y27" s="232"/>
      <c r="Z27" s="212"/>
      <c r="AA27" s="212"/>
      <c r="AB27" s="212"/>
      <c r="AC27" s="212"/>
      <c r="AD27" s="212"/>
      <c r="AE27" s="212"/>
      <c r="AF27" s="212"/>
      <c r="AG27" s="212" t="s">
        <v>113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13" x14ac:dyDescent="0.25">
      <c r="A28" s="238" t="s">
        <v>103</v>
      </c>
      <c r="B28" s="239" t="s">
        <v>62</v>
      </c>
      <c r="C28" s="258" t="s">
        <v>63</v>
      </c>
      <c r="D28" s="240"/>
      <c r="E28" s="241"/>
      <c r="F28" s="242"/>
      <c r="G28" s="243">
        <f>SUMIF(AG29:AG31,"&lt;&gt;NOR",G29:G31)</f>
        <v>0</v>
      </c>
      <c r="H28" s="237"/>
      <c r="I28" s="237">
        <f>SUM(I29:I31)</f>
        <v>0</v>
      </c>
      <c r="J28" s="237"/>
      <c r="K28" s="237">
        <f>SUM(K29:K31)</f>
        <v>0</v>
      </c>
      <c r="L28" s="237"/>
      <c r="M28" s="237">
        <f>SUM(M29:M31)</f>
        <v>0</v>
      </c>
      <c r="N28" s="236"/>
      <c r="O28" s="236">
        <f>SUM(O29:O31)</f>
        <v>0</v>
      </c>
      <c r="P28" s="236"/>
      <c r="Q28" s="236">
        <f>SUM(Q29:Q31)</f>
        <v>0.02</v>
      </c>
      <c r="R28" s="237"/>
      <c r="S28" s="237"/>
      <c r="T28" s="237"/>
      <c r="U28" s="237"/>
      <c r="V28" s="237">
        <f>SUM(V29:V31)</f>
        <v>0.28999999999999998</v>
      </c>
      <c r="W28" s="237"/>
      <c r="X28" s="237"/>
      <c r="Y28" s="237"/>
      <c r="AG28" t="s">
        <v>104</v>
      </c>
    </row>
    <row r="29" spans="1:60" ht="20" outlineLevel="1" x14ac:dyDescent="0.25">
      <c r="A29" s="245">
        <v>4</v>
      </c>
      <c r="B29" s="246" t="s">
        <v>134</v>
      </c>
      <c r="C29" s="259" t="s">
        <v>135</v>
      </c>
      <c r="D29" s="247" t="s">
        <v>107</v>
      </c>
      <c r="E29" s="248">
        <v>7.37</v>
      </c>
      <c r="F29" s="249"/>
      <c r="G29" s="250">
        <f>ROUND(E29*F29,2)</f>
        <v>0</v>
      </c>
      <c r="H29" s="233"/>
      <c r="I29" s="232">
        <f>ROUND(E29*H29,2)</f>
        <v>0</v>
      </c>
      <c r="J29" s="233"/>
      <c r="K29" s="232">
        <f>ROUND(E29*J29,2)</f>
        <v>0</v>
      </c>
      <c r="L29" s="232">
        <v>15</v>
      </c>
      <c r="M29" s="232">
        <f>G29*(1+L29/100)</f>
        <v>0</v>
      </c>
      <c r="N29" s="231">
        <v>0</v>
      </c>
      <c r="O29" s="231">
        <f>ROUND(E29*N29,2)</f>
        <v>0</v>
      </c>
      <c r="P29" s="231">
        <v>2.2000000000000001E-3</v>
      </c>
      <c r="Q29" s="231">
        <f>ROUND(E29*P29,2)</f>
        <v>0.02</v>
      </c>
      <c r="R29" s="232"/>
      <c r="S29" s="232" t="s">
        <v>108</v>
      </c>
      <c r="T29" s="232" t="s">
        <v>108</v>
      </c>
      <c r="U29" s="232">
        <v>0.04</v>
      </c>
      <c r="V29" s="232">
        <f>ROUND(E29*U29,2)</f>
        <v>0.28999999999999998</v>
      </c>
      <c r="W29" s="232"/>
      <c r="X29" s="232" t="s">
        <v>109</v>
      </c>
      <c r="Y29" s="232" t="s">
        <v>110</v>
      </c>
      <c r="Z29" s="212"/>
      <c r="AA29" s="212"/>
      <c r="AB29" s="212"/>
      <c r="AC29" s="212"/>
      <c r="AD29" s="212"/>
      <c r="AE29" s="212"/>
      <c r="AF29" s="212"/>
      <c r="AG29" s="212" t="s">
        <v>111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2" x14ac:dyDescent="0.25">
      <c r="A30" s="229"/>
      <c r="B30" s="230"/>
      <c r="C30" s="260" t="s">
        <v>112</v>
      </c>
      <c r="D30" s="234"/>
      <c r="E30" s="235">
        <v>1.53</v>
      </c>
      <c r="F30" s="232"/>
      <c r="G30" s="232"/>
      <c r="H30" s="232"/>
      <c r="I30" s="232"/>
      <c r="J30" s="232"/>
      <c r="K30" s="232"/>
      <c r="L30" s="232"/>
      <c r="M30" s="232"/>
      <c r="N30" s="231"/>
      <c r="O30" s="231"/>
      <c r="P30" s="231"/>
      <c r="Q30" s="231"/>
      <c r="R30" s="232"/>
      <c r="S30" s="232"/>
      <c r="T30" s="232"/>
      <c r="U30" s="232"/>
      <c r="V30" s="232"/>
      <c r="W30" s="232"/>
      <c r="X30" s="232"/>
      <c r="Y30" s="232"/>
      <c r="Z30" s="212"/>
      <c r="AA30" s="212"/>
      <c r="AB30" s="212"/>
      <c r="AC30" s="212"/>
      <c r="AD30" s="212"/>
      <c r="AE30" s="212"/>
      <c r="AF30" s="212"/>
      <c r="AG30" s="212" t="s">
        <v>113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3" x14ac:dyDescent="0.25">
      <c r="A31" s="229"/>
      <c r="B31" s="230"/>
      <c r="C31" s="260" t="s">
        <v>114</v>
      </c>
      <c r="D31" s="234"/>
      <c r="E31" s="235">
        <v>5.84</v>
      </c>
      <c r="F31" s="232"/>
      <c r="G31" s="232"/>
      <c r="H31" s="232"/>
      <c r="I31" s="232"/>
      <c r="J31" s="232"/>
      <c r="K31" s="232"/>
      <c r="L31" s="232"/>
      <c r="M31" s="232"/>
      <c r="N31" s="231"/>
      <c r="O31" s="231"/>
      <c r="P31" s="231"/>
      <c r="Q31" s="231"/>
      <c r="R31" s="232"/>
      <c r="S31" s="232"/>
      <c r="T31" s="232"/>
      <c r="U31" s="232"/>
      <c r="V31" s="232"/>
      <c r="W31" s="232"/>
      <c r="X31" s="232"/>
      <c r="Y31" s="232"/>
      <c r="Z31" s="212"/>
      <c r="AA31" s="212"/>
      <c r="AB31" s="212"/>
      <c r="AC31" s="212"/>
      <c r="AD31" s="212"/>
      <c r="AE31" s="212"/>
      <c r="AF31" s="212"/>
      <c r="AG31" s="212" t="s">
        <v>113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ht="13" x14ac:dyDescent="0.25">
      <c r="A32" s="238" t="s">
        <v>103</v>
      </c>
      <c r="B32" s="239" t="s">
        <v>64</v>
      </c>
      <c r="C32" s="258" t="s">
        <v>65</v>
      </c>
      <c r="D32" s="240"/>
      <c r="E32" s="241"/>
      <c r="F32" s="242"/>
      <c r="G32" s="243">
        <f>SUMIF(AG33:AG34,"&lt;&gt;NOR",G33:G34)</f>
        <v>0</v>
      </c>
      <c r="H32" s="237"/>
      <c r="I32" s="237">
        <f>SUM(I33:I34)</f>
        <v>0</v>
      </c>
      <c r="J32" s="237"/>
      <c r="K32" s="237">
        <f>SUM(K33:K34)</f>
        <v>0</v>
      </c>
      <c r="L32" s="237"/>
      <c r="M32" s="237">
        <f>SUM(M33:M34)</f>
        <v>0</v>
      </c>
      <c r="N32" s="236"/>
      <c r="O32" s="236">
        <f>SUM(O33:O34)</f>
        <v>0</v>
      </c>
      <c r="P32" s="236"/>
      <c r="Q32" s="236">
        <f>SUM(Q33:Q34)</f>
        <v>0.05</v>
      </c>
      <c r="R32" s="237"/>
      <c r="S32" s="237"/>
      <c r="T32" s="237"/>
      <c r="U32" s="237"/>
      <c r="V32" s="237">
        <f>SUM(V33:V34)</f>
        <v>1.02</v>
      </c>
      <c r="W32" s="237"/>
      <c r="X32" s="237"/>
      <c r="Y32" s="237"/>
      <c r="AG32" t="s">
        <v>104</v>
      </c>
    </row>
    <row r="33" spans="1:60" outlineLevel="1" x14ac:dyDescent="0.25">
      <c r="A33" s="251">
        <v>5</v>
      </c>
      <c r="B33" s="252" t="s">
        <v>136</v>
      </c>
      <c r="C33" s="261" t="s">
        <v>137</v>
      </c>
      <c r="D33" s="253" t="s">
        <v>138</v>
      </c>
      <c r="E33" s="254">
        <v>1</v>
      </c>
      <c r="F33" s="255"/>
      <c r="G33" s="256">
        <f>ROUND(E33*F33,2)</f>
        <v>0</v>
      </c>
      <c r="H33" s="233"/>
      <c r="I33" s="232">
        <f>ROUND(E33*H33,2)</f>
        <v>0</v>
      </c>
      <c r="J33" s="233"/>
      <c r="K33" s="232">
        <f>ROUND(E33*J33,2)</f>
        <v>0</v>
      </c>
      <c r="L33" s="232">
        <v>15</v>
      </c>
      <c r="M33" s="232">
        <f>G33*(1+L33/100)</f>
        <v>0</v>
      </c>
      <c r="N33" s="231">
        <v>0</v>
      </c>
      <c r="O33" s="231">
        <f>ROUND(E33*N33,2)</f>
        <v>0</v>
      </c>
      <c r="P33" s="231">
        <v>1.933E-2</v>
      </c>
      <c r="Q33" s="231">
        <f>ROUND(E33*P33,2)</f>
        <v>0.02</v>
      </c>
      <c r="R33" s="232"/>
      <c r="S33" s="232" t="s">
        <v>108</v>
      </c>
      <c r="T33" s="232" t="s">
        <v>108</v>
      </c>
      <c r="U33" s="232">
        <v>0.59</v>
      </c>
      <c r="V33" s="232">
        <f>ROUND(E33*U33,2)</f>
        <v>0.59</v>
      </c>
      <c r="W33" s="232"/>
      <c r="X33" s="232" t="s">
        <v>109</v>
      </c>
      <c r="Y33" s="232" t="s">
        <v>110</v>
      </c>
      <c r="Z33" s="212"/>
      <c r="AA33" s="212"/>
      <c r="AB33" s="212"/>
      <c r="AC33" s="212"/>
      <c r="AD33" s="212"/>
      <c r="AE33" s="212"/>
      <c r="AF33" s="212"/>
      <c r="AG33" s="212" t="s">
        <v>111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5">
      <c r="A34" s="251">
        <v>6</v>
      </c>
      <c r="B34" s="252" t="s">
        <v>139</v>
      </c>
      <c r="C34" s="261" t="s">
        <v>140</v>
      </c>
      <c r="D34" s="253" t="s">
        <v>138</v>
      </c>
      <c r="E34" s="254">
        <v>1</v>
      </c>
      <c r="F34" s="255"/>
      <c r="G34" s="256">
        <f>ROUND(E34*F34,2)</f>
        <v>0</v>
      </c>
      <c r="H34" s="233"/>
      <c r="I34" s="232">
        <f>ROUND(E34*H34,2)</f>
        <v>0</v>
      </c>
      <c r="J34" s="233"/>
      <c r="K34" s="232">
        <f>ROUND(E34*J34,2)</f>
        <v>0</v>
      </c>
      <c r="L34" s="232">
        <v>15</v>
      </c>
      <c r="M34" s="232">
        <f>G34*(1+L34/100)</f>
        <v>0</v>
      </c>
      <c r="N34" s="231">
        <v>0</v>
      </c>
      <c r="O34" s="231">
        <f>ROUND(E34*N34,2)</f>
        <v>0</v>
      </c>
      <c r="P34" s="231">
        <v>3.2899999999999999E-2</v>
      </c>
      <c r="Q34" s="231">
        <f>ROUND(E34*P34,2)</f>
        <v>0.03</v>
      </c>
      <c r="R34" s="232"/>
      <c r="S34" s="232" t="s">
        <v>108</v>
      </c>
      <c r="T34" s="232" t="s">
        <v>108</v>
      </c>
      <c r="U34" s="232">
        <v>0.432</v>
      </c>
      <c r="V34" s="232">
        <f>ROUND(E34*U34,2)</f>
        <v>0.43</v>
      </c>
      <c r="W34" s="232"/>
      <c r="X34" s="232" t="s">
        <v>109</v>
      </c>
      <c r="Y34" s="232" t="s">
        <v>110</v>
      </c>
      <c r="Z34" s="212"/>
      <c r="AA34" s="212"/>
      <c r="AB34" s="212"/>
      <c r="AC34" s="212"/>
      <c r="AD34" s="212"/>
      <c r="AE34" s="212"/>
      <c r="AF34" s="212"/>
      <c r="AG34" s="212" t="s">
        <v>111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13" x14ac:dyDescent="0.25">
      <c r="A35" s="238" t="s">
        <v>103</v>
      </c>
      <c r="B35" s="239" t="s">
        <v>66</v>
      </c>
      <c r="C35" s="258" t="s">
        <v>67</v>
      </c>
      <c r="D35" s="240"/>
      <c r="E35" s="241"/>
      <c r="F35" s="242"/>
      <c r="G35" s="243">
        <f>SUMIF(AG36:AG47,"&lt;&gt;NOR",G36:G47)</f>
        <v>0</v>
      </c>
      <c r="H35" s="237"/>
      <c r="I35" s="237">
        <f>SUM(I36:I47)</f>
        <v>0</v>
      </c>
      <c r="J35" s="237"/>
      <c r="K35" s="237">
        <f>SUM(K36:K47)</f>
        <v>0</v>
      </c>
      <c r="L35" s="237"/>
      <c r="M35" s="237">
        <f>SUM(M36:M47)</f>
        <v>0</v>
      </c>
      <c r="N35" s="236"/>
      <c r="O35" s="236">
        <f>SUM(O36:O47)</f>
        <v>0</v>
      </c>
      <c r="P35" s="236"/>
      <c r="Q35" s="236">
        <f>SUM(Q36:Q47)</f>
        <v>3.51</v>
      </c>
      <c r="R35" s="237"/>
      <c r="S35" s="237"/>
      <c r="T35" s="237"/>
      <c r="U35" s="237"/>
      <c r="V35" s="237">
        <f>SUM(V36:V47)</f>
        <v>11.010000000000002</v>
      </c>
      <c r="W35" s="237"/>
      <c r="X35" s="237"/>
      <c r="Y35" s="237"/>
      <c r="AG35" t="s">
        <v>104</v>
      </c>
    </row>
    <row r="36" spans="1:60" outlineLevel="1" x14ac:dyDescent="0.25">
      <c r="A36" s="245">
        <v>7</v>
      </c>
      <c r="B36" s="246" t="s">
        <v>141</v>
      </c>
      <c r="C36" s="259" t="s">
        <v>142</v>
      </c>
      <c r="D36" s="247" t="s">
        <v>107</v>
      </c>
      <c r="E36" s="248">
        <v>97.84</v>
      </c>
      <c r="F36" s="249"/>
      <c r="G36" s="250">
        <f>ROUND(E36*F36,2)</f>
        <v>0</v>
      </c>
      <c r="H36" s="233"/>
      <c r="I36" s="232">
        <f>ROUND(E36*H36,2)</f>
        <v>0</v>
      </c>
      <c r="J36" s="233"/>
      <c r="K36" s="232">
        <f>ROUND(E36*J36,2)</f>
        <v>0</v>
      </c>
      <c r="L36" s="232">
        <v>15</v>
      </c>
      <c r="M36" s="232">
        <f>G36*(1+L36/100)</f>
        <v>0</v>
      </c>
      <c r="N36" s="231">
        <v>0</v>
      </c>
      <c r="O36" s="231">
        <f>ROUND(E36*N36,2)</f>
        <v>0</v>
      </c>
      <c r="P36" s="231">
        <v>3.5000000000000003E-2</v>
      </c>
      <c r="Q36" s="231">
        <f>ROUND(E36*P36,2)</f>
        <v>3.42</v>
      </c>
      <c r="R36" s="232"/>
      <c r="S36" s="232" t="s">
        <v>108</v>
      </c>
      <c r="T36" s="232" t="s">
        <v>108</v>
      </c>
      <c r="U36" s="232">
        <v>0.09</v>
      </c>
      <c r="V36" s="232">
        <f>ROUND(E36*U36,2)</f>
        <v>8.81</v>
      </c>
      <c r="W36" s="232"/>
      <c r="X36" s="232" t="s">
        <v>109</v>
      </c>
      <c r="Y36" s="232" t="s">
        <v>110</v>
      </c>
      <c r="Z36" s="212"/>
      <c r="AA36" s="212"/>
      <c r="AB36" s="212"/>
      <c r="AC36" s="212"/>
      <c r="AD36" s="212"/>
      <c r="AE36" s="212"/>
      <c r="AF36" s="212"/>
      <c r="AG36" s="212" t="s">
        <v>111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2" x14ac:dyDescent="0.25">
      <c r="A37" s="229"/>
      <c r="B37" s="230"/>
      <c r="C37" s="260" t="s">
        <v>143</v>
      </c>
      <c r="D37" s="234"/>
      <c r="E37" s="235">
        <v>16.32</v>
      </c>
      <c r="F37" s="232"/>
      <c r="G37" s="232"/>
      <c r="H37" s="232"/>
      <c r="I37" s="232"/>
      <c r="J37" s="232"/>
      <c r="K37" s="232"/>
      <c r="L37" s="232"/>
      <c r="M37" s="232"/>
      <c r="N37" s="231"/>
      <c r="O37" s="231"/>
      <c r="P37" s="231"/>
      <c r="Q37" s="231"/>
      <c r="R37" s="232"/>
      <c r="S37" s="232"/>
      <c r="T37" s="232"/>
      <c r="U37" s="232"/>
      <c r="V37" s="232"/>
      <c r="W37" s="232"/>
      <c r="X37" s="232"/>
      <c r="Y37" s="232"/>
      <c r="Z37" s="212"/>
      <c r="AA37" s="212"/>
      <c r="AB37" s="212"/>
      <c r="AC37" s="212"/>
      <c r="AD37" s="212"/>
      <c r="AE37" s="212"/>
      <c r="AF37" s="212"/>
      <c r="AG37" s="212" t="s">
        <v>113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3" x14ac:dyDescent="0.25">
      <c r="A38" s="229"/>
      <c r="B38" s="230"/>
      <c r="C38" s="260" t="s">
        <v>144</v>
      </c>
      <c r="D38" s="234"/>
      <c r="E38" s="235">
        <v>14.96</v>
      </c>
      <c r="F38" s="232"/>
      <c r="G38" s="232"/>
      <c r="H38" s="232"/>
      <c r="I38" s="232"/>
      <c r="J38" s="232"/>
      <c r="K38" s="232"/>
      <c r="L38" s="232"/>
      <c r="M38" s="232"/>
      <c r="N38" s="231"/>
      <c r="O38" s="231"/>
      <c r="P38" s="231"/>
      <c r="Q38" s="231"/>
      <c r="R38" s="232"/>
      <c r="S38" s="232"/>
      <c r="T38" s="232"/>
      <c r="U38" s="232"/>
      <c r="V38" s="232"/>
      <c r="W38" s="232"/>
      <c r="X38" s="232"/>
      <c r="Y38" s="232"/>
      <c r="Z38" s="212"/>
      <c r="AA38" s="212"/>
      <c r="AB38" s="212"/>
      <c r="AC38" s="212"/>
      <c r="AD38" s="212"/>
      <c r="AE38" s="212"/>
      <c r="AF38" s="212"/>
      <c r="AG38" s="212" t="s">
        <v>113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3" x14ac:dyDescent="0.25">
      <c r="A39" s="229"/>
      <c r="B39" s="230"/>
      <c r="C39" s="260" t="s">
        <v>145</v>
      </c>
      <c r="D39" s="234"/>
      <c r="E39" s="235">
        <v>36.659999999999997</v>
      </c>
      <c r="F39" s="232"/>
      <c r="G39" s="232"/>
      <c r="H39" s="232"/>
      <c r="I39" s="232"/>
      <c r="J39" s="232"/>
      <c r="K39" s="232"/>
      <c r="L39" s="232"/>
      <c r="M39" s="232"/>
      <c r="N39" s="231"/>
      <c r="O39" s="231"/>
      <c r="P39" s="231"/>
      <c r="Q39" s="231"/>
      <c r="R39" s="232"/>
      <c r="S39" s="232"/>
      <c r="T39" s="232"/>
      <c r="U39" s="232"/>
      <c r="V39" s="232"/>
      <c r="W39" s="232"/>
      <c r="X39" s="232"/>
      <c r="Y39" s="232"/>
      <c r="Z39" s="212"/>
      <c r="AA39" s="212"/>
      <c r="AB39" s="212"/>
      <c r="AC39" s="212"/>
      <c r="AD39" s="212"/>
      <c r="AE39" s="212"/>
      <c r="AF39" s="212"/>
      <c r="AG39" s="212" t="s">
        <v>113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3" x14ac:dyDescent="0.25">
      <c r="A40" s="229"/>
      <c r="B40" s="230"/>
      <c r="C40" s="260" t="s">
        <v>146</v>
      </c>
      <c r="D40" s="234"/>
      <c r="E40" s="235">
        <v>11.49</v>
      </c>
      <c r="F40" s="232"/>
      <c r="G40" s="232"/>
      <c r="H40" s="232"/>
      <c r="I40" s="232"/>
      <c r="J40" s="232"/>
      <c r="K40" s="232"/>
      <c r="L40" s="232"/>
      <c r="M40" s="232"/>
      <c r="N40" s="231"/>
      <c r="O40" s="231"/>
      <c r="P40" s="231"/>
      <c r="Q40" s="231"/>
      <c r="R40" s="232"/>
      <c r="S40" s="232"/>
      <c r="T40" s="232"/>
      <c r="U40" s="232"/>
      <c r="V40" s="232"/>
      <c r="W40" s="232"/>
      <c r="X40" s="232"/>
      <c r="Y40" s="232"/>
      <c r="Z40" s="212"/>
      <c r="AA40" s="212"/>
      <c r="AB40" s="212"/>
      <c r="AC40" s="212"/>
      <c r="AD40" s="212"/>
      <c r="AE40" s="212"/>
      <c r="AF40" s="212"/>
      <c r="AG40" s="212" t="s">
        <v>113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3" x14ac:dyDescent="0.25">
      <c r="A41" s="229"/>
      <c r="B41" s="230"/>
      <c r="C41" s="260" t="s">
        <v>147</v>
      </c>
      <c r="D41" s="234"/>
      <c r="E41" s="235">
        <v>7.74</v>
      </c>
      <c r="F41" s="232"/>
      <c r="G41" s="232"/>
      <c r="H41" s="232"/>
      <c r="I41" s="232"/>
      <c r="J41" s="232"/>
      <c r="K41" s="232"/>
      <c r="L41" s="232"/>
      <c r="M41" s="232"/>
      <c r="N41" s="231"/>
      <c r="O41" s="231"/>
      <c r="P41" s="231"/>
      <c r="Q41" s="231"/>
      <c r="R41" s="232"/>
      <c r="S41" s="232"/>
      <c r="T41" s="232"/>
      <c r="U41" s="232"/>
      <c r="V41" s="232"/>
      <c r="W41" s="232"/>
      <c r="X41" s="232"/>
      <c r="Y41" s="232"/>
      <c r="Z41" s="212"/>
      <c r="AA41" s="212"/>
      <c r="AB41" s="212"/>
      <c r="AC41" s="212"/>
      <c r="AD41" s="212"/>
      <c r="AE41" s="212"/>
      <c r="AF41" s="212"/>
      <c r="AG41" s="212" t="s">
        <v>113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3" x14ac:dyDescent="0.25">
      <c r="A42" s="229"/>
      <c r="B42" s="230"/>
      <c r="C42" s="260" t="s">
        <v>148</v>
      </c>
      <c r="D42" s="234"/>
      <c r="E42" s="235">
        <v>3.3</v>
      </c>
      <c r="F42" s="232"/>
      <c r="G42" s="232"/>
      <c r="H42" s="232"/>
      <c r="I42" s="232"/>
      <c r="J42" s="232"/>
      <c r="K42" s="232"/>
      <c r="L42" s="232"/>
      <c r="M42" s="232"/>
      <c r="N42" s="231"/>
      <c r="O42" s="231"/>
      <c r="P42" s="231"/>
      <c r="Q42" s="231"/>
      <c r="R42" s="232"/>
      <c r="S42" s="232"/>
      <c r="T42" s="232"/>
      <c r="U42" s="232"/>
      <c r="V42" s="232"/>
      <c r="W42" s="232"/>
      <c r="X42" s="232"/>
      <c r="Y42" s="232"/>
      <c r="Z42" s="212"/>
      <c r="AA42" s="212"/>
      <c r="AB42" s="212"/>
      <c r="AC42" s="212"/>
      <c r="AD42" s="212"/>
      <c r="AE42" s="212"/>
      <c r="AF42" s="212"/>
      <c r="AG42" s="212" t="s">
        <v>113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3" x14ac:dyDescent="0.25">
      <c r="A43" s="229"/>
      <c r="B43" s="230"/>
      <c r="C43" s="260" t="s">
        <v>112</v>
      </c>
      <c r="D43" s="234"/>
      <c r="E43" s="235">
        <v>1.53</v>
      </c>
      <c r="F43" s="232"/>
      <c r="G43" s="232"/>
      <c r="H43" s="232"/>
      <c r="I43" s="232"/>
      <c r="J43" s="232"/>
      <c r="K43" s="232"/>
      <c r="L43" s="232"/>
      <c r="M43" s="232"/>
      <c r="N43" s="231"/>
      <c r="O43" s="231"/>
      <c r="P43" s="231"/>
      <c r="Q43" s="231"/>
      <c r="R43" s="232"/>
      <c r="S43" s="232"/>
      <c r="T43" s="232"/>
      <c r="U43" s="232"/>
      <c r="V43" s="232"/>
      <c r="W43" s="232"/>
      <c r="X43" s="232"/>
      <c r="Y43" s="232"/>
      <c r="Z43" s="212"/>
      <c r="AA43" s="212"/>
      <c r="AB43" s="212"/>
      <c r="AC43" s="212"/>
      <c r="AD43" s="212"/>
      <c r="AE43" s="212"/>
      <c r="AF43" s="212"/>
      <c r="AG43" s="212" t="s">
        <v>113</v>
      </c>
      <c r="AH43" s="212">
        <v>0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3" x14ac:dyDescent="0.25">
      <c r="A44" s="229"/>
      <c r="B44" s="230"/>
      <c r="C44" s="260" t="s">
        <v>114</v>
      </c>
      <c r="D44" s="234"/>
      <c r="E44" s="235">
        <v>5.84</v>
      </c>
      <c r="F44" s="232"/>
      <c r="G44" s="232"/>
      <c r="H44" s="232"/>
      <c r="I44" s="232"/>
      <c r="J44" s="232"/>
      <c r="K44" s="232"/>
      <c r="L44" s="232"/>
      <c r="M44" s="232"/>
      <c r="N44" s="231"/>
      <c r="O44" s="231"/>
      <c r="P44" s="231"/>
      <c r="Q44" s="231"/>
      <c r="R44" s="232"/>
      <c r="S44" s="232"/>
      <c r="T44" s="232"/>
      <c r="U44" s="232"/>
      <c r="V44" s="232"/>
      <c r="W44" s="232"/>
      <c r="X44" s="232"/>
      <c r="Y44" s="232"/>
      <c r="Z44" s="212"/>
      <c r="AA44" s="212"/>
      <c r="AB44" s="212"/>
      <c r="AC44" s="212"/>
      <c r="AD44" s="212"/>
      <c r="AE44" s="212"/>
      <c r="AF44" s="212"/>
      <c r="AG44" s="212" t="s">
        <v>113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5">
      <c r="A45" s="245">
        <v>8</v>
      </c>
      <c r="B45" s="246" t="s">
        <v>149</v>
      </c>
      <c r="C45" s="259" t="s">
        <v>150</v>
      </c>
      <c r="D45" s="247" t="s">
        <v>117</v>
      </c>
      <c r="E45" s="248">
        <v>15.9</v>
      </c>
      <c r="F45" s="249"/>
      <c r="G45" s="250">
        <f>ROUND(E45*F45,2)</f>
        <v>0</v>
      </c>
      <c r="H45" s="233"/>
      <c r="I45" s="232">
        <f>ROUND(E45*H45,2)</f>
        <v>0</v>
      </c>
      <c r="J45" s="233"/>
      <c r="K45" s="232">
        <f>ROUND(E45*J45,2)</f>
        <v>0</v>
      </c>
      <c r="L45" s="232">
        <v>15</v>
      </c>
      <c r="M45" s="232">
        <f>G45*(1+L45/100)</f>
        <v>0</v>
      </c>
      <c r="N45" s="231">
        <v>0</v>
      </c>
      <c r="O45" s="231">
        <f>ROUND(E45*N45,2)</f>
        <v>0</v>
      </c>
      <c r="P45" s="231">
        <v>5.4999999999999997E-3</v>
      </c>
      <c r="Q45" s="231">
        <f>ROUND(E45*P45,2)</f>
        <v>0.09</v>
      </c>
      <c r="R45" s="232"/>
      <c r="S45" s="232" t="s">
        <v>108</v>
      </c>
      <c r="T45" s="232" t="s">
        <v>108</v>
      </c>
      <c r="U45" s="232">
        <v>0.13844999999999999</v>
      </c>
      <c r="V45" s="232">
        <f>ROUND(E45*U45,2)</f>
        <v>2.2000000000000002</v>
      </c>
      <c r="W45" s="232"/>
      <c r="X45" s="232" t="s">
        <v>109</v>
      </c>
      <c r="Y45" s="232" t="s">
        <v>110</v>
      </c>
      <c r="Z45" s="212"/>
      <c r="AA45" s="212"/>
      <c r="AB45" s="212"/>
      <c r="AC45" s="212"/>
      <c r="AD45" s="212"/>
      <c r="AE45" s="212"/>
      <c r="AF45" s="212"/>
      <c r="AG45" s="212" t="s">
        <v>111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2" x14ac:dyDescent="0.25">
      <c r="A46" s="229"/>
      <c r="B46" s="230"/>
      <c r="C46" s="260" t="s">
        <v>151</v>
      </c>
      <c r="D46" s="234"/>
      <c r="E46" s="235">
        <v>2.7</v>
      </c>
      <c r="F46" s="232"/>
      <c r="G46" s="232"/>
      <c r="H46" s="232"/>
      <c r="I46" s="232"/>
      <c r="J46" s="232"/>
      <c r="K46" s="232"/>
      <c r="L46" s="232"/>
      <c r="M46" s="232"/>
      <c r="N46" s="231"/>
      <c r="O46" s="231"/>
      <c r="P46" s="231"/>
      <c r="Q46" s="231"/>
      <c r="R46" s="232"/>
      <c r="S46" s="232"/>
      <c r="T46" s="232"/>
      <c r="U46" s="232"/>
      <c r="V46" s="232"/>
      <c r="W46" s="232"/>
      <c r="X46" s="232"/>
      <c r="Y46" s="232"/>
      <c r="Z46" s="212"/>
      <c r="AA46" s="212"/>
      <c r="AB46" s="212"/>
      <c r="AC46" s="212"/>
      <c r="AD46" s="212"/>
      <c r="AE46" s="212"/>
      <c r="AF46" s="212"/>
      <c r="AG46" s="212" t="s">
        <v>113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3" x14ac:dyDescent="0.25">
      <c r="A47" s="229"/>
      <c r="B47" s="230"/>
      <c r="C47" s="260" t="s">
        <v>152</v>
      </c>
      <c r="D47" s="234"/>
      <c r="E47" s="235">
        <v>13.2</v>
      </c>
      <c r="F47" s="232"/>
      <c r="G47" s="232"/>
      <c r="H47" s="232"/>
      <c r="I47" s="232"/>
      <c r="J47" s="232"/>
      <c r="K47" s="232"/>
      <c r="L47" s="232"/>
      <c r="M47" s="232"/>
      <c r="N47" s="231"/>
      <c r="O47" s="231"/>
      <c r="P47" s="231"/>
      <c r="Q47" s="231"/>
      <c r="R47" s="232"/>
      <c r="S47" s="232"/>
      <c r="T47" s="232"/>
      <c r="U47" s="232"/>
      <c r="V47" s="232"/>
      <c r="W47" s="232"/>
      <c r="X47" s="232"/>
      <c r="Y47" s="232"/>
      <c r="Z47" s="212"/>
      <c r="AA47" s="212"/>
      <c r="AB47" s="212"/>
      <c r="AC47" s="212"/>
      <c r="AD47" s="212"/>
      <c r="AE47" s="212"/>
      <c r="AF47" s="212"/>
      <c r="AG47" s="212" t="s">
        <v>113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13" x14ac:dyDescent="0.25">
      <c r="A48" s="238" t="s">
        <v>103</v>
      </c>
      <c r="B48" s="239" t="s">
        <v>68</v>
      </c>
      <c r="C48" s="258" t="s">
        <v>69</v>
      </c>
      <c r="D48" s="240"/>
      <c r="E48" s="241"/>
      <c r="F48" s="242"/>
      <c r="G48" s="243">
        <f>SUMIF(AG49:AG49,"&lt;&gt;NOR",G49:G49)</f>
        <v>0</v>
      </c>
      <c r="H48" s="237"/>
      <c r="I48" s="237">
        <f>SUM(I49:I49)</f>
        <v>0</v>
      </c>
      <c r="J48" s="237"/>
      <c r="K48" s="237">
        <f>SUM(K49:K49)</f>
        <v>0</v>
      </c>
      <c r="L48" s="237"/>
      <c r="M48" s="237">
        <f>SUM(M49:M49)</f>
        <v>0</v>
      </c>
      <c r="N48" s="236"/>
      <c r="O48" s="236">
        <f>SUM(O49:O49)</f>
        <v>0</v>
      </c>
      <c r="P48" s="236"/>
      <c r="Q48" s="236">
        <f>SUM(Q49:Q49)</f>
        <v>0.7</v>
      </c>
      <c r="R48" s="237"/>
      <c r="S48" s="237"/>
      <c r="T48" s="237"/>
      <c r="U48" s="237"/>
      <c r="V48" s="237">
        <f>SUM(V49:V49)</f>
        <v>3.8</v>
      </c>
      <c r="W48" s="237"/>
      <c r="X48" s="237"/>
      <c r="Y48" s="237"/>
      <c r="AG48" t="s">
        <v>104</v>
      </c>
    </row>
    <row r="49" spans="1:60" outlineLevel="1" x14ac:dyDescent="0.25">
      <c r="A49" s="251">
        <v>9</v>
      </c>
      <c r="B49" s="252" t="s">
        <v>153</v>
      </c>
      <c r="C49" s="261" t="s">
        <v>154</v>
      </c>
      <c r="D49" s="253" t="s">
        <v>155</v>
      </c>
      <c r="E49" s="254">
        <v>4</v>
      </c>
      <c r="F49" s="255"/>
      <c r="G49" s="256">
        <f>ROUND(E49*F49,2)</f>
        <v>0</v>
      </c>
      <c r="H49" s="233"/>
      <c r="I49" s="232">
        <f>ROUND(E49*H49,2)</f>
        <v>0</v>
      </c>
      <c r="J49" s="233"/>
      <c r="K49" s="232">
        <f>ROUND(E49*J49,2)</f>
        <v>0</v>
      </c>
      <c r="L49" s="232">
        <v>15</v>
      </c>
      <c r="M49" s="232">
        <f>G49*(1+L49/100)</f>
        <v>0</v>
      </c>
      <c r="N49" s="231">
        <v>0</v>
      </c>
      <c r="O49" s="231">
        <f>ROUND(E49*N49,2)</f>
        <v>0</v>
      </c>
      <c r="P49" s="231">
        <v>0.17399999999999999</v>
      </c>
      <c r="Q49" s="231">
        <f>ROUND(E49*P49,2)</f>
        <v>0.7</v>
      </c>
      <c r="R49" s="232"/>
      <c r="S49" s="232" t="s">
        <v>108</v>
      </c>
      <c r="T49" s="232" t="s">
        <v>108</v>
      </c>
      <c r="U49" s="232">
        <v>0.95</v>
      </c>
      <c r="V49" s="232">
        <f>ROUND(E49*U49,2)</f>
        <v>3.8</v>
      </c>
      <c r="W49" s="232"/>
      <c r="X49" s="232" t="s">
        <v>109</v>
      </c>
      <c r="Y49" s="232" t="s">
        <v>110</v>
      </c>
      <c r="Z49" s="212"/>
      <c r="AA49" s="212"/>
      <c r="AB49" s="212"/>
      <c r="AC49" s="212"/>
      <c r="AD49" s="212"/>
      <c r="AE49" s="212"/>
      <c r="AF49" s="212"/>
      <c r="AG49" s="212" t="s">
        <v>111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ht="13" x14ac:dyDescent="0.25">
      <c r="A50" s="238" t="s">
        <v>103</v>
      </c>
      <c r="B50" s="239" t="s">
        <v>70</v>
      </c>
      <c r="C50" s="258" t="s">
        <v>71</v>
      </c>
      <c r="D50" s="240"/>
      <c r="E50" s="241"/>
      <c r="F50" s="242"/>
      <c r="G50" s="243">
        <f>SUMIF(AG51:AG58,"&lt;&gt;NOR",G51:G58)</f>
        <v>0</v>
      </c>
      <c r="H50" s="237"/>
      <c r="I50" s="237">
        <f>SUM(I51:I58)</f>
        <v>0</v>
      </c>
      <c r="J50" s="237"/>
      <c r="K50" s="237">
        <f>SUM(K51:K58)</f>
        <v>0</v>
      </c>
      <c r="L50" s="237"/>
      <c r="M50" s="237">
        <f>SUM(M51:M58)</f>
        <v>0</v>
      </c>
      <c r="N50" s="236"/>
      <c r="O50" s="236">
        <f>SUM(O51:O58)</f>
        <v>0</v>
      </c>
      <c r="P50" s="236"/>
      <c r="Q50" s="236">
        <f>SUM(Q51:Q58)</f>
        <v>0.81</v>
      </c>
      <c r="R50" s="237"/>
      <c r="S50" s="237"/>
      <c r="T50" s="237"/>
      <c r="U50" s="237"/>
      <c r="V50" s="237">
        <f>SUM(V51:V58)</f>
        <v>13.57</v>
      </c>
      <c r="W50" s="237"/>
      <c r="X50" s="237"/>
      <c r="Y50" s="237"/>
      <c r="AG50" t="s">
        <v>104</v>
      </c>
    </row>
    <row r="51" spans="1:60" outlineLevel="1" x14ac:dyDescent="0.25">
      <c r="A51" s="245">
        <v>10</v>
      </c>
      <c r="B51" s="246" t="s">
        <v>156</v>
      </c>
      <c r="C51" s="259" t="s">
        <v>157</v>
      </c>
      <c r="D51" s="247" t="s">
        <v>107</v>
      </c>
      <c r="E51" s="248">
        <v>90.47</v>
      </c>
      <c r="F51" s="249"/>
      <c r="G51" s="250">
        <f>ROUND(E51*F51,2)</f>
        <v>0</v>
      </c>
      <c r="H51" s="233"/>
      <c r="I51" s="232">
        <f>ROUND(E51*H51,2)</f>
        <v>0</v>
      </c>
      <c r="J51" s="233"/>
      <c r="K51" s="232">
        <f>ROUND(E51*J51,2)</f>
        <v>0</v>
      </c>
      <c r="L51" s="232">
        <v>15</v>
      </c>
      <c r="M51" s="232">
        <f>G51*(1+L51/100)</f>
        <v>0</v>
      </c>
      <c r="N51" s="231">
        <v>0</v>
      </c>
      <c r="O51" s="231">
        <f>ROUND(E51*N51,2)</f>
        <v>0</v>
      </c>
      <c r="P51" s="231">
        <v>8.9099999999999995E-3</v>
      </c>
      <c r="Q51" s="231">
        <f>ROUND(E51*P51,2)</f>
        <v>0.81</v>
      </c>
      <c r="R51" s="232"/>
      <c r="S51" s="232" t="s">
        <v>108</v>
      </c>
      <c r="T51" s="232" t="s">
        <v>108</v>
      </c>
      <c r="U51" s="232">
        <v>0.15</v>
      </c>
      <c r="V51" s="232">
        <f>ROUND(E51*U51,2)</f>
        <v>13.57</v>
      </c>
      <c r="W51" s="232"/>
      <c r="X51" s="232" t="s">
        <v>109</v>
      </c>
      <c r="Y51" s="232" t="s">
        <v>110</v>
      </c>
      <c r="Z51" s="212"/>
      <c r="AA51" s="212"/>
      <c r="AB51" s="212"/>
      <c r="AC51" s="212"/>
      <c r="AD51" s="212"/>
      <c r="AE51" s="212"/>
      <c r="AF51" s="212"/>
      <c r="AG51" s="212" t="s">
        <v>111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2" x14ac:dyDescent="0.25">
      <c r="A52" s="229"/>
      <c r="B52" s="230"/>
      <c r="C52" s="262" t="s">
        <v>158</v>
      </c>
      <c r="D52" s="257"/>
      <c r="E52" s="257"/>
      <c r="F52" s="257"/>
      <c r="G52" s="257"/>
      <c r="H52" s="232"/>
      <c r="I52" s="232"/>
      <c r="J52" s="232"/>
      <c r="K52" s="232"/>
      <c r="L52" s="232"/>
      <c r="M52" s="232"/>
      <c r="N52" s="231"/>
      <c r="O52" s="231"/>
      <c r="P52" s="231"/>
      <c r="Q52" s="231"/>
      <c r="R52" s="232"/>
      <c r="S52" s="232"/>
      <c r="T52" s="232"/>
      <c r="U52" s="232"/>
      <c r="V52" s="232"/>
      <c r="W52" s="232"/>
      <c r="X52" s="232"/>
      <c r="Y52" s="232"/>
      <c r="Z52" s="212"/>
      <c r="AA52" s="212"/>
      <c r="AB52" s="212"/>
      <c r="AC52" s="212"/>
      <c r="AD52" s="212"/>
      <c r="AE52" s="212"/>
      <c r="AF52" s="212"/>
      <c r="AG52" s="212" t="s">
        <v>159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2" x14ac:dyDescent="0.25">
      <c r="A53" s="229"/>
      <c r="B53" s="230"/>
      <c r="C53" s="260" t="s">
        <v>143</v>
      </c>
      <c r="D53" s="234"/>
      <c r="E53" s="235">
        <v>16.32</v>
      </c>
      <c r="F53" s="232"/>
      <c r="G53" s="232"/>
      <c r="H53" s="232"/>
      <c r="I53" s="232"/>
      <c r="J53" s="232"/>
      <c r="K53" s="232"/>
      <c r="L53" s="232"/>
      <c r="M53" s="232"/>
      <c r="N53" s="231"/>
      <c r="O53" s="231"/>
      <c r="P53" s="231"/>
      <c r="Q53" s="231"/>
      <c r="R53" s="232"/>
      <c r="S53" s="232"/>
      <c r="T53" s="232"/>
      <c r="U53" s="232"/>
      <c r="V53" s="232"/>
      <c r="W53" s="232"/>
      <c r="X53" s="232"/>
      <c r="Y53" s="232"/>
      <c r="Z53" s="212"/>
      <c r="AA53" s="212"/>
      <c r="AB53" s="212"/>
      <c r="AC53" s="212"/>
      <c r="AD53" s="212"/>
      <c r="AE53" s="212"/>
      <c r="AF53" s="212"/>
      <c r="AG53" s="212" t="s">
        <v>113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3" x14ac:dyDescent="0.25">
      <c r="A54" s="229"/>
      <c r="B54" s="230"/>
      <c r="C54" s="260" t="s">
        <v>144</v>
      </c>
      <c r="D54" s="234"/>
      <c r="E54" s="235">
        <v>14.96</v>
      </c>
      <c r="F54" s="232"/>
      <c r="G54" s="232"/>
      <c r="H54" s="232"/>
      <c r="I54" s="232"/>
      <c r="J54" s="232"/>
      <c r="K54" s="232"/>
      <c r="L54" s="232"/>
      <c r="M54" s="232"/>
      <c r="N54" s="231"/>
      <c r="O54" s="231"/>
      <c r="P54" s="231"/>
      <c r="Q54" s="231"/>
      <c r="R54" s="232"/>
      <c r="S54" s="232"/>
      <c r="T54" s="232"/>
      <c r="U54" s="232"/>
      <c r="V54" s="232"/>
      <c r="W54" s="232"/>
      <c r="X54" s="232"/>
      <c r="Y54" s="232"/>
      <c r="Z54" s="212"/>
      <c r="AA54" s="212"/>
      <c r="AB54" s="212"/>
      <c r="AC54" s="212"/>
      <c r="AD54" s="212"/>
      <c r="AE54" s="212"/>
      <c r="AF54" s="212"/>
      <c r="AG54" s="212" t="s">
        <v>113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3" x14ac:dyDescent="0.25">
      <c r="A55" s="229"/>
      <c r="B55" s="230"/>
      <c r="C55" s="260" t="s">
        <v>145</v>
      </c>
      <c r="D55" s="234"/>
      <c r="E55" s="235">
        <v>36.659999999999997</v>
      </c>
      <c r="F55" s="232"/>
      <c r="G55" s="232"/>
      <c r="H55" s="232"/>
      <c r="I55" s="232"/>
      <c r="J55" s="232"/>
      <c r="K55" s="232"/>
      <c r="L55" s="232"/>
      <c r="M55" s="232"/>
      <c r="N55" s="231"/>
      <c r="O55" s="231"/>
      <c r="P55" s="231"/>
      <c r="Q55" s="231"/>
      <c r="R55" s="232"/>
      <c r="S55" s="232"/>
      <c r="T55" s="232"/>
      <c r="U55" s="232"/>
      <c r="V55" s="232"/>
      <c r="W55" s="232"/>
      <c r="X55" s="232"/>
      <c r="Y55" s="232"/>
      <c r="Z55" s="212"/>
      <c r="AA55" s="212"/>
      <c r="AB55" s="212"/>
      <c r="AC55" s="212"/>
      <c r="AD55" s="212"/>
      <c r="AE55" s="212"/>
      <c r="AF55" s="212"/>
      <c r="AG55" s="212" t="s">
        <v>113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3" x14ac:dyDescent="0.25">
      <c r="A56" s="229"/>
      <c r="B56" s="230"/>
      <c r="C56" s="260" t="s">
        <v>146</v>
      </c>
      <c r="D56" s="234"/>
      <c r="E56" s="235">
        <v>11.49</v>
      </c>
      <c r="F56" s="232"/>
      <c r="G56" s="232"/>
      <c r="H56" s="232"/>
      <c r="I56" s="232"/>
      <c r="J56" s="232"/>
      <c r="K56" s="232"/>
      <c r="L56" s="232"/>
      <c r="M56" s="232"/>
      <c r="N56" s="231"/>
      <c r="O56" s="231"/>
      <c r="P56" s="231"/>
      <c r="Q56" s="231"/>
      <c r="R56" s="232"/>
      <c r="S56" s="232"/>
      <c r="T56" s="232"/>
      <c r="U56" s="232"/>
      <c r="V56" s="232"/>
      <c r="W56" s="232"/>
      <c r="X56" s="232"/>
      <c r="Y56" s="232"/>
      <c r="Z56" s="212"/>
      <c r="AA56" s="212"/>
      <c r="AB56" s="212"/>
      <c r="AC56" s="212"/>
      <c r="AD56" s="212"/>
      <c r="AE56" s="212"/>
      <c r="AF56" s="212"/>
      <c r="AG56" s="212" t="s">
        <v>113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3" x14ac:dyDescent="0.25">
      <c r="A57" s="229"/>
      <c r="B57" s="230"/>
      <c r="C57" s="260" t="s">
        <v>147</v>
      </c>
      <c r="D57" s="234"/>
      <c r="E57" s="235">
        <v>7.74</v>
      </c>
      <c r="F57" s="232"/>
      <c r="G57" s="232"/>
      <c r="H57" s="232"/>
      <c r="I57" s="232"/>
      <c r="J57" s="232"/>
      <c r="K57" s="232"/>
      <c r="L57" s="232"/>
      <c r="M57" s="232"/>
      <c r="N57" s="231"/>
      <c r="O57" s="231"/>
      <c r="P57" s="231"/>
      <c r="Q57" s="231"/>
      <c r="R57" s="232"/>
      <c r="S57" s="232"/>
      <c r="T57" s="232"/>
      <c r="U57" s="232"/>
      <c r="V57" s="232"/>
      <c r="W57" s="232"/>
      <c r="X57" s="232"/>
      <c r="Y57" s="232"/>
      <c r="Z57" s="212"/>
      <c r="AA57" s="212"/>
      <c r="AB57" s="212"/>
      <c r="AC57" s="212"/>
      <c r="AD57" s="212"/>
      <c r="AE57" s="212"/>
      <c r="AF57" s="212"/>
      <c r="AG57" s="212" t="s">
        <v>113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3" x14ac:dyDescent="0.25">
      <c r="A58" s="229"/>
      <c r="B58" s="230"/>
      <c r="C58" s="260" t="s">
        <v>148</v>
      </c>
      <c r="D58" s="234"/>
      <c r="E58" s="235">
        <v>3.3</v>
      </c>
      <c r="F58" s="232"/>
      <c r="G58" s="232"/>
      <c r="H58" s="232"/>
      <c r="I58" s="232"/>
      <c r="J58" s="232"/>
      <c r="K58" s="232"/>
      <c r="L58" s="232"/>
      <c r="M58" s="232"/>
      <c r="N58" s="231"/>
      <c r="O58" s="231"/>
      <c r="P58" s="231"/>
      <c r="Q58" s="231"/>
      <c r="R58" s="232"/>
      <c r="S58" s="232"/>
      <c r="T58" s="232"/>
      <c r="U58" s="232"/>
      <c r="V58" s="232"/>
      <c r="W58" s="232"/>
      <c r="X58" s="232"/>
      <c r="Y58" s="232"/>
      <c r="Z58" s="212"/>
      <c r="AA58" s="212"/>
      <c r="AB58" s="212"/>
      <c r="AC58" s="212"/>
      <c r="AD58" s="212"/>
      <c r="AE58" s="212"/>
      <c r="AF58" s="212"/>
      <c r="AG58" s="212" t="s">
        <v>113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13" x14ac:dyDescent="0.25">
      <c r="A59" s="238" t="s">
        <v>103</v>
      </c>
      <c r="B59" s="239" t="s">
        <v>72</v>
      </c>
      <c r="C59" s="258" t="s">
        <v>73</v>
      </c>
      <c r="D59" s="240"/>
      <c r="E59" s="241"/>
      <c r="F59" s="242"/>
      <c r="G59" s="243">
        <f>SUMIF(AG60:AG64,"&lt;&gt;NOR",G60:G64)</f>
        <v>0</v>
      </c>
      <c r="H59" s="237"/>
      <c r="I59" s="237">
        <f>SUM(I60:I64)</f>
        <v>0</v>
      </c>
      <c r="J59" s="237"/>
      <c r="K59" s="237">
        <f>SUM(K60:K64)</f>
        <v>0</v>
      </c>
      <c r="L59" s="237"/>
      <c r="M59" s="237">
        <f>SUM(M60:M64)</f>
        <v>0</v>
      </c>
      <c r="N59" s="236"/>
      <c r="O59" s="236">
        <f>SUM(O60:O64)</f>
        <v>0</v>
      </c>
      <c r="P59" s="236"/>
      <c r="Q59" s="236">
        <f>SUM(Q60:Q64)</f>
        <v>0</v>
      </c>
      <c r="R59" s="237"/>
      <c r="S59" s="237"/>
      <c r="T59" s="237"/>
      <c r="U59" s="237"/>
      <c r="V59" s="237">
        <f>SUM(V60:V64)</f>
        <v>10.41</v>
      </c>
      <c r="W59" s="237"/>
      <c r="X59" s="237"/>
      <c r="Y59" s="237"/>
      <c r="AG59" t="s">
        <v>104</v>
      </c>
    </row>
    <row r="60" spans="1:60" ht="20" outlineLevel="1" x14ac:dyDescent="0.25">
      <c r="A60" s="245">
        <v>11</v>
      </c>
      <c r="B60" s="246" t="s">
        <v>160</v>
      </c>
      <c r="C60" s="259" t="s">
        <v>161</v>
      </c>
      <c r="D60" s="247" t="s">
        <v>162</v>
      </c>
      <c r="E60" s="248">
        <v>7.27494</v>
      </c>
      <c r="F60" s="249"/>
      <c r="G60" s="250">
        <f>ROUND(E60*F60,2)</f>
        <v>0</v>
      </c>
      <c r="H60" s="233"/>
      <c r="I60" s="232">
        <f>ROUND(E60*H60,2)</f>
        <v>0</v>
      </c>
      <c r="J60" s="233"/>
      <c r="K60" s="232">
        <f>ROUND(E60*J60,2)</f>
        <v>0</v>
      </c>
      <c r="L60" s="232">
        <v>15</v>
      </c>
      <c r="M60" s="232">
        <f>G60*(1+L60/100)</f>
        <v>0</v>
      </c>
      <c r="N60" s="231">
        <v>0</v>
      </c>
      <c r="O60" s="231">
        <f>ROUND(E60*N60,2)</f>
        <v>0</v>
      </c>
      <c r="P60" s="231">
        <v>0</v>
      </c>
      <c r="Q60" s="231">
        <f>ROUND(E60*P60,2)</f>
        <v>0</v>
      </c>
      <c r="R60" s="232"/>
      <c r="S60" s="232" t="s">
        <v>108</v>
      </c>
      <c r="T60" s="232" t="s">
        <v>108</v>
      </c>
      <c r="U60" s="232">
        <v>0.49</v>
      </c>
      <c r="V60" s="232">
        <f>ROUND(E60*U60,2)</f>
        <v>3.56</v>
      </c>
      <c r="W60" s="232"/>
      <c r="X60" s="232" t="s">
        <v>163</v>
      </c>
      <c r="Y60" s="232" t="s">
        <v>110</v>
      </c>
      <c r="Z60" s="212"/>
      <c r="AA60" s="212"/>
      <c r="AB60" s="212"/>
      <c r="AC60" s="212"/>
      <c r="AD60" s="212"/>
      <c r="AE60" s="212"/>
      <c r="AF60" s="212"/>
      <c r="AG60" s="212" t="s">
        <v>164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2" x14ac:dyDescent="0.25">
      <c r="A61" s="229"/>
      <c r="B61" s="230"/>
      <c r="C61" s="262" t="s">
        <v>165</v>
      </c>
      <c r="D61" s="257"/>
      <c r="E61" s="257"/>
      <c r="F61" s="257"/>
      <c r="G61" s="257"/>
      <c r="H61" s="232"/>
      <c r="I61" s="232"/>
      <c r="J61" s="232"/>
      <c r="K61" s="232"/>
      <c r="L61" s="232"/>
      <c r="M61" s="232"/>
      <c r="N61" s="231"/>
      <c r="O61" s="231"/>
      <c r="P61" s="231"/>
      <c r="Q61" s="231"/>
      <c r="R61" s="232"/>
      <c r="S61" s="232"/>
      <c r="T61" s="232"/>
      <c r="U61" s="232"/>
      <c r="V61" s="232"/>
      <c r="W61" s="232"/>
      <c r="X61" s="232"/>
      <c r="Y61" s="232"/>
      <c r="Z61" s="212"/>
      <c r="AA61" s="212"/>
      <c r="AB61" s="212"/>
      <c r="AC61" s="212"/>
      <c r="AD61" s="212"/>
      <c r="AE61" s="212"/>
      <c r="AF61" s="212"/>
      <c r="AG61" s="212" t="s">
        <v>159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5">
      <c r="A62" s="251">
        <v>12</v>
      </c>
      <c r="B62" s="252" t="s">
        <v>166</v>
      </c>
      <c r="C62" s="261" t="s">
        <v>167</v>
      </c>
      <c r="D62" s="253" t="s">
        <v>162</v>
      </c>
      <c r="E62" s="254">
        <v>290.99767000000003</v>
      </c>
      <c r="F62" s="255"/>
      <c r="G62" s="256">
        <f>ROUND(E62*F62,2)</f>
        <v>0</v>
      </c>
      <c r="H62" s="233"/>
      <c r="I62" s="232">
        <f>ROUND(E62*H62,2)</f>
        <v>0</v>
      </c>
      <c r="J62" s="233"/>
      <c r="K62" s="232">
        <f>ROUND(E62*J62,2)</f>
        <v>0</v>
      </c>
      <c r="L62" s="232">
        <v>15</v>
      </c>
      <c r="M62" s="232">
        <f>G62*(1+L62/100)</f>
        <v>0</v>
      </c>
      <c r="N62" s="231">
        <v>0</v>
      </c>
      <c r="O62" s="231">
        <f>ROUND(E62*N62,2)</f>
        <v>0</v>
      </c>
      <c r="P62" s="231">
        <v>0</v>
      </c>
      <c r="Q62" s="231">
        <f>ROUND(E62*P62,2)</f>
        <v>0</v>
      </c>
      <c r="R62" s="232"/>
      <c r="S62" s="232" t="s">
        <v>108</v>
      </c>
      <c r="T62" s="232" t="s">
        <v>108</v>
      </c>
      <c r="U62" s="232">
        <v>0</v>
      </c>
      <c r="V62" s="232">
        <f>ROUND(E62*U62,2)</f>
        <v>0</v>
      </c>
      <c r="W62" s="232"/>
      <c r="X62" s="232" t="s">
        <v>163</v>
      </c>
      <c r="Y62" s="232" t="s">
        <v>110</v>
      </c>
      <c r="Z62" s="212"/>
      <c r="AA62" s="212"/>
      <c r="AB62" s="212"/>
      <c r="AC62" s="212"/>
      <c r="AD62" s="212"/>
      <c r="AE62" s="212"/>
      <c r="AF62" s="212"/>
      <c r="AG62" s="212" t="s">
        <v>164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5">
      <c r="A63" s="251">
        <v>13</v>
      </c>
      <c r="B63" s="252" t="s">
        <v>168</v>
      </c>
      <c r="C63" s="261" t="s">
        <v>169</v>
      </c>
      <c r="D63" s="253" t="s">
        <v>162</v>
      </c>
      <c r="E63" s="254">
        <v>7.27494</v>
      </c>
      <c r="F63" s="255"/>
      <c r="G63" s="256">
        <f>ROUND(E63*F63,2)</f>
        <v>0</v>
      </c>
      <c r="H63" s="233"/>
      <c r="I63" s="232">
        <f>ROUND(E63*H63,2)</f>
        <v>0</v>
      </c>
      <c r="J63" s="233"/>
      <c r="K63" s="232">
        <f>ROUND(E63*J63,2)</f>
        <v>0</v>
      </c>
      <c r="L63" s="232">
        <v>15</v>
      </c>
      <c r="M63" s="232">
        <f>G63*(1+L63/100)</f>
        <v>0</v>
      </c>
      <c r="N63" s="231">
        <v>0</v>
      </c>
      <c r="O63" s="231">
        <f>ROUND(E63*N63,2)</f>
        <v>0</v>
      </c>
      <c r="P63" s="231">
        <v>0</v>
      </c>
      <c r="Q63" s="231">
        <f>ROUND(E63*P63,2)</f>
        <v>0</v>
      </c>
      <c r="R63" s="232"/>
      <c r="S63" s="232" t="s">
        <v>108</v>
      </c>
      <c r="T63" s="232" t="s">
        <v>108</v>
      </c>
      <c r="U63" s="232">
        <v>0.94199999999999995</v>
      </c>
      <c r="V63" s="232">
        <f>ROUND(E63*U63,2)</f>
        <v>6.85</v>
      </c>
      <c r="W63" s="232"/>
      <c r="X63" s="232" t="s">
        <v>163</v>
      </c>
      <c r="Y63" s="232" t="s">
        <v>110</v>
      </c>
      <c r="Z63" s="212"/>
      <c r="AA63" s="212"/>
      <c r="AB63" s="212"/>
      <c r="AC63" s="212"/>
      <c r="AD63" s="212"/>
      <c r="AE63" s="212"/>
      <c r="AF63" s="212"/>
      <c r="AG63" s="212" t="s">
        <v>164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5">
      <c r="A64" s="245">
        <v>14</v>
      </c>
      <c r="B64" s="246" t="s">
        <v>170</v>
      </c>
      <c r="C64" s="259" t="s">
        <v>171</v>
      </c>
      <c r="D64" s="247" t="s">
        <v>162</v>
      </c>
      <c r="E64" s="248">
        <v>7.27494</v>
      </c>
      <c r="F64" s="249"/>
      <c r="G64" s="250">
        <f>ROUND(E64*F64,2)</f>
        <v>0</v>
      </c>
      <c r="H64" s="233"/>
      <c r="I64" s="232">
        <f>ROUND(E64*H64,2)</f>
        <v>0</v>
      </c>
      <c r="J64" s="233"/>
      <c r="K64" s="232">
        <f>ROUND(E64*J64,2)</f>
        <v>0</v>
      </c>
      <c r="L64" s="232">
        <v>15</v>
      </c>
      <c r="M64" s="232">
        <f>G64*(1+L64/100)</f>
        <v>0</v>
      </c>
      <c r="N64" s="231">
        <v>0</v>
      </c>
      <c r="O64" s="231">
        <f>ROUND(E64*N64,2)</f>
        <v>0</v>
      </c>
      <c r="P64" s="231">
        <v>0</v>
      </c>
      <c r="Q64" s="231">
        <f>ROUND(E64*P64,2)</f>
        <v>0</v>
      </c>
      <c r="R64" s="232"/>
      <c r="S64" s="232" t="s">
        <v>108</v>
      </c>
      <c r="T64" s="232" t="s">
        <v>108</v>
      </c>
      <c r="U64" s="232">
        <v>0</v>
      </c>
      <c r="V64" s="232">
        <f>ROUND(E64*U64,2)</f>
        <v>0</v>
      </c>
      <c r="W64" s="232"/>
      <c r="X64" s="232" t="s">
        <v>163</v>
      </c>
      <c r="Y64" s="232" t="s">
        <v>110</v>
      </c>
      <c r="Z64" s="212"/>
      <c r="AA64" s="212"/>
      <c r="AB64" s="212"/>
      <c r="AC64" s="212"/>
      <c r="AD64" s="212"/>
      <c r="AE64" s="212"/>
      <c r="AF64" s="212"/>
      <c r="AG64" s="212" t="s">
        <v>164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33" x14ac:dyDescent="0.25">
      <c r="A65" s="3"/>
      <c r="B65" s="4"/>
      <c r="C65" s="263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E65">
        <v>15</v>
      </c>
      <c r="AF65">
        <v>21</v>
      </c>
      <c r="AG65" t="s">
        <v>89</v>
      </c>
    </row>
    <row r="66" spans="1:33" ht="13" x14ac:dyDescent="0.25">
      <c r="A66" s="215"/>
      <c r="B66" s="216" t="s">
        <v>31</v>
      </c>
      <c r="C66" s="264"/>
      <c r="D66" s="217"/>
      <c r="E66" s="218"/>
      <c r="F66" s="218"/>
      <c r="G66" s="244">
        <f>G8+G28+G32+G35+G48+G50+G59</f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E66">
        <f>SUMIF(L7:L64,AE65,G7:G64)</f>
        <v>0</v>
      </c>
      <c r="AF66">
        <f>SUMIF(L7:L64,AF65,G7:G64)</f>
        <v>0</v>
      </c>
      <c r="AG66" t="s">
        <v>172</v>
      </c>
    </row>
    <row r="67" spans="1:33" x14ac:dyDescent="0.25">
      <c r="A67" s="3"/>
      <c r="B67" s="4"/>
      <c r="C67" s="263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33" x14ac:dyDescent="0.25">
      <c r="A68" s="3"/>
      <c r="B68" s="4"/>
      <c r="C68" s="263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33" x14ac:dyDescent="0.25">
      <c r="A69" s="219" t="s">
        <v>173</v>
      </c>
      <c r="B69" s="219"/>
      <c r="C69" s="265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33" x14ac:dyDescent="0.25">
      <c r="A70" s="220"/>
      <c r="B70" s="221"/>
      <c r="C70" s="266"/>
      <c r="D70" s="221"/>
      <c r="E70" s="221"/>
      <c r="F70" s="221"/>
      <c r="G70" s="22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G70" t="s">
        <v>174</v>
      </c>
    </row>
    <row r="71" spans="1:33" x14ac:dyDescent="0.25">
      <c r="A71" s="223"/>
      <c r="B71" s="224"/>
      <c r="C71" s="267"/>
      <c r="D71" s="224"/>
      <c r="E71" s="224"/>
      <c r="F71" s="224"/>
      <c r="G71" s="22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33" x14ac:dyDescent="0.25">
      <c r="A72" s="223"/>
      <c r="B72" s="224"/>
      <c r="C72" s="267"/>
      <c r="D72" s="224"/>
      <c r="E72" s="224"/>
      <c r="F72" s="224"/>
      <c r="G72" s="22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33" x14ac:dyDescent="0.25">
      <c r="A73" s="223"/>
      <c r="B73" s="224"/>
      <c r="C73" s="267"/>
      <c r="D73" s="224"/>
      <c r="E73" s="224"/>
      <c r="F73" s="224"/>
      <c r="G73" s="22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33" x14ac:dyDescent="0.25">
      <c r="A74" s="226"/>
      <c r="B74" s="227"/>
      <c r="C74" s="268"/>
      <c r="D74" s="227"/>
      <c r="E74" s="227"/>
      <c r="F74" s="227"/>
      <c r="G74" s="228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33" x14ac:dyDescent="0.25">
      <c r="A75" s="3"/>
      <c r="B75" s="4"/>
      <c r="C75" s="263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33" x14ac:dyDescent="0.25">
      <c r="C76" s="269"/>
      <c r="D76" s="10"/>
      <c r="AG76" t="s">
        <v>175</v>
      </c>
    </row>
    <row r="77" spans="1:33" x14ac:dyDescent="0.25">
      <c r="D77" s="10"/>
    </row>
    <row r="78" spans="1:33" x14ac:dyDescent="0.25">
      <c r="D78" s="10"/>
    </row>
    <row r="79" spans="1:33" x14ac:dyDescent="0.25">
      <c r="D79" s="10"/>
    </row>
    <row r="80" spans="1:33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8">
    <mergeCell ref="A1:G1"/>
    <mergeCell ref="C2:G2"/>
    <mergeCell ref="C3:G3"/>
    <mergeCell ref="C4:G4"/>
    <mergeCell ref="A69:C69"/>
    <mergeCell ref="A70:G74"/>
    <mergeCell ref="C52:G52"/>
    <mergeCell ref="C61:G6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20230404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'20230404 1 Pol'!Názvy_tisku</vt:lpstr>
      <vt:lpstr>oadresa</vt:lpstr>
      <vt:lpstr>Stavba!Objednatel</vt:lpstr>
      <vt:lpstr>Stavba!Objekt</vt:lpstr>
      <vt:lpstr>'20230404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Parova</dc:creator>
  <cp:lastModifiedBy>Maria Parova</cp:lastModifiedBy>
  <cp:lastPrinted>2019-03-19T12:27:02Z</cp:lastPrinted>
  <dcterms:created xsi:type="dcterms:W3CDTF">2009-04-08T07:15:50Z</dcterms:created>
  <dcterms:modified xsi:type="dcterms:W3CDTF">2023-04-04T21:10:34Z</dcterms:modified>
</cp:coreProperties>
</file>