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a886d9dd271f4be8/01 MIR CZ/02 ZAKÁZKY/82 ZAKAZKY od 2022/80 ZAKAZKY 2024/!ST/Z2401 - N23331 - Králův Dvůr^J VZ/poptávky realizace/SDK a sádrovlákno a fasáda/"/>
    </mc:Choice>
  </mc:AlternateContent>
  <xr:revisionPtr revIDLastSave="19" documentId="8_{FAF0C5C7-ADA9-4CE1-A03B-43A014C8A9DB}" xr6:coauthVersionLast="47" xr6:coauthVersionMax="47" xr10:uidLastSave="{0BDC34C5-18CC-4A47-B5A5-5D14B47CF8C0}"/>
  <bookViews>
    <workbookView xWindow="-28920" yWindow="-7800" windowWidth="29040" windowHeight="15720" activeTab="1" xr2:uid="{00000000-000D-0000-FFFF-FFFF00000000}"/>
  </bookViews>
  <sheets>
    <sheet name="Rekapitulace stavby" sheetId="1" r:id="rId1"/>
    <sheet name="1 - Stavební část" sheetId="2" r:id="rId2"/>
    <sheet name="Pokyny pro vyplnění" sheetId="7" r:id="rId3"/>
  </sheets>
  <definedNames>
    <definedName name="_xlnm._FilterDatabase" localSheetId="1" hidden="1">'1 - Stavební část'!$C$81:$K$199</definedName>
    <definedName name="_xlnm.Print_Titles" localSheetId="1">'1 - Stavební část'!$81:$81</definedName>
    <definedName name="_xlnm.Print_Titles" localSheetId="0">'Rekapitulace stavby'!$52:$52</definedName>
    <definedName name="_xlnm.Print_Area" localSheetId="1">'1 - Stavební část'!$C$4:$J$39,'1 - Stavební část'!$C$45:$J$63,'1 - Stavební část'!$C$69:$K$199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7" i="2" l="1"/>
  <c r="J36" i="2"/>
  <c r="AY55" i="1" s="1"/>
  <c r="J35" i="2"/>
  <c r="AX55" i="1" s="1"/>
  <c r="J78" i="2"/>
  <c r="F78" i="2"/>
  <c r="F76" i="2"/>
  <c r="E74" i="2"/>
  <c r="J54" i="2"/>
  <c r="F54" i="2"/>
  <c r="F52" i="2"/>
  <c r="E50" i="2"/>
  <c r="J24" i="2"/>
  <c r="E24" i="2"/>
  <c r="J79" i="2" s="1"/>
  <c r="J23" i="2"/>
  <c r="F79" i="2"/>
  <c r="J52" i="2"/>
  <c r="E7" i="2"/>
  <c r="E72" i="2" s="1"/>
  <c r="L50" i="1"/>
  <c r="AM50" i="1"/>
  <c r="AM49" i="1"/>
  <c r="L49" i="1"/>
  <c r="AM47" i="1"/>
  <c r="L47" i="1"/>
  <c r="L45" i="1"/>
  <c r="L44" i="1"/>
  <c r="J178" i="2"/>
  <c r="J90" i="2"/>
  <c r="J192" i="2"/>
  <c r="J154" i="2"/>
  <c r="J143" i="2"/>
  <c r="J94" i="2"/>
  <c r="J163" i="2"/>
  <c r="J85" i="2"/>
  <c r="J108" i="2"/>
  <c r="J188" i="2"/>
  <c r="J186" i="2"/>
  <c r="J100" i="2"/>
  <c r="J168" i="2"/>
  <c r="J98" i="2"/>
  <c r="J165" i="2"/>
  <c r="J141" i="2"/>
  <c r="AS54" i="1"/>
  <c r="J190" i="2"/>
  <c r="J134" i="2"/>
  <c r="J152" i="2"/>
  <c r="J96" i="2"/>
  <c r="J139" i="2"/>
  <c r="J92" i="2"/>
  <c r="J104" i="2"/>
  <c r="J136" i="2"/>
  <c r="J184" i="2"/>
  <c r="J181" i="2"/>
  <c r="J84" i="2" l="1"/>
  <c r="J61" i="2" s="1"/>
  <c r="J177" i="2"/>
  <c r="J55" i="2"/>
  <c r="J76" i="2"/>
  <c r="E48" i="2"/>
  <c r="F55" i="2"/>
  <c r="F36" i="2"/>
  <c r="BC55" i="1" s="1"/>
  <c r="F34" i="2"/>
  <c r="BA55" i="1" s="1"/>
  <c r="F35" i="2"/>
  <c r="BB55" i="1" s="1"/>
  <c r="J34" i="2"/>
  <c r="AW55" i="1" s="1"/>
  <c r="F37" i="2"/>
  <c r="BD55" i="1" s="1"/>
  <c r="J83" i="2" l="1"/>
  <c r="J82" i="2" s="1"/>
  <c r="J62" i="2"/>
  <c r="BC54" i="1"/>
  <c r="AY54" i="1" s="1"/>
  <c r="BA54" i="1"/>
  <c r="AW54" i="1" s="1"/>
  <c r="AK30" i="1" s="1"/>
  <c r="J33" i="2"/>
  <c r="AV55" i="1" s="1"/>
  <c r="AT55" i="1" s="1"/>
  <c r="BB54" i="1"/>
  <c r="W31" i="1" s="1"/>
  <c r="BD54" i="1"/>
  <c r="W33" i="1" s="1"/>
  <c r="F33" i="2"/>
  <c r="AZ55" i="1" s="1"/>
  <c r="AU55" i="1" l="1"/>
  <c r="AU54" i="1" s="1"/>
  <c r="AZ54" i="1"/>
  <c r="W29" i="1" s="1"/>
  <c r="AX54" i="1"/>
  <c r="W30" i="1"/>
  <c r="W32" i="1"/>
  <c r="J60" i="2" l="1"/>
  <c r="AV54" i="1"/>
  <c r="AK29" i="1" s="1"/>
  <c r="J59" i="2" l="1"/>
  <c r="J30" i="2"/>
  <c r="AG55" i="1" s="1"/>
  <c r="AG54" i="1" s="1"/>
  <c r="AK26" i="1" s="1"/>
  <c r="AT54" i="1"/>
  <c r="J39" i="2" l="1"/>
  <c r="AK35" i="1"/>
</calcChain>
</file>

<file path=xl/sharedStrings.xml><?xml version="1.0" encoding="utf-8"?>
<sst xmlns="http://schemas.openxmlformats.org/spreadsheetml/2006/main" count="1105" uniqueCount="446">
  <si>
    <t>Export Komplet</t>
  </si>
  <si>
    <t>VZ</t>
  </si>
  <si>
    <t>2.0</t>
  </si>
  <si>
    <t/>
  </si>
  <si>
    <t>False</t>
  </si>
  <si>
    <t>{9aa2b7fa-bef9-45b4-b3f5-d580cc9ec17d}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</si>
  <si>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</si>
  <si>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</si>
  <si>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</si>
  <si>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</si>
  <si>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</si>
  <si>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</si>
  <si>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</si>
  <si>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</si>
  <si>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</si>
  <si>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</si>
  <si>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</si>
  <si>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</si>
  <si>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PŘÍSTAVBA ZÁKLADNÍ A MATEŘSKÉ ŠKOLY B-ENGLISH OBEC KRÁLŮV DVŮR</t>
  </si>
  <si>
    <t>KSO:</t>
  </si>
  <si>
    <t>CC-CZ:</t>
  </si>
  <si>
    <t>Místo:</t>
  </si>
  <si>
    <t>Tři Vršky 691, 267 01 Králův Dvůr</t>
  </si>
  <si>
    <t>Datum:</t>
  </si>
  <si>
    <t>Zadavatel:</t>
  </si>
  <si>
    <t>IČ:</t>
  </si>
  <si>
    <t>Soukromá Základní škola a Mateřská škola B-English</t>
  </si>
  <si>
    <t>DIČ:</t>
  </si>
  <si>
    <t>Uchazeč:</t>
  </si>
  <si>
    <t>Projektant:</t>
  </si>
  <si>
    <t>RAFPRO s.r.o.</t>
  </si>
  <si>
    <t>True</t>
  </si>
  <si>
    <t>Zpracovatel:</t>
  </si>
  <si>
    <t xml:space="preserve"> </t>
  </si>
  <si>
    <t>Poznámka:</t>
  </si>
  <si>
    <t>Součástí zadávací dokumentace je nejen výkaz výměr, ale i projektová dokumentace. Cena musí být tvořena na základě prohlídky stavby a minimálně těchto dvou částí zadávací dokumentace. Přesto, že tento výkaz výměr byl vypracován s nejvyšší péčí,  je na výhradní odpovědnosti nabízejícího zkontrolovat položky a výměry zde uvedené s výkresovou a textovou částí dokumentace a případně uvést opravené či doplněné položky na zvláštní list nabídky. Projektová dokumentace a TZ má přednost před rozpočtem.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</si>
  <si>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</si>
  <si>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</si>
  <si>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</si>
  <si>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</si>
  <si>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</si>
  <si>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</si>
  <si>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</si>
  <si>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</si>
  <si>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</si>
  <si>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</si>
  <si>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</si>
  <si>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</si>
  <si>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</si>
  <si>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</si>
  <si>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</si>
  <si>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</si>
  <si>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</si>
  <si>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</si>
  <si>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</si>
  <si>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</si>
  <si>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</si>
  <si>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</si>
  <si>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</si>
  <si>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</si>
  <si>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</si>
  <si>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</si>
  <si>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</si>
  <si>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</si>
  <si>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</si>
  <si>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</si>
  <si>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</si>
  <si>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</si>
  <si>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</si>
  <si>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</si>
  <si>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</si>
  <si>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</si>
  <si>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</si>
  <si>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</si>
  <si>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Stavební část</t>
  </si>
  <si>
    <t>STA</t>
  </si>
  <si>
    <t>{fb4f7a13-bcaa-4336-9d05-420a58158210}</t>
  </si>
  <si>
    <t>2</t>
  </si>
  <si>
    <t>KRYCÍ LIST SOUPISU PRACÍ</t>
  </si>
  <si>
    <t>Objekt:</t>
  </si>
  <si>
    <t>REKAPITULACE ČLENĚNÍ SOUPISU PRACÍ</t>
  </si>
  <si>
    <t>Kód dílu - Popis</t>
  </si>
  <si>
    <t>Cena celkem [CZK]</t>
  </si>
  <si>
    <t>HSV - Práce a dodávky HSV</t>
  </si>
  <si>
    <t xml:space="preserve">      62 - Úprava povrchů vnějších</t>
  </si>
  <si>
    <t xml:space="preserve">      94 - Lešení a stavební výtahy</t>
  </si>
  <si>
    <t>SOUPIS PRACÍ</t>
  </si>
  <si>
    <t>PČ</t>
  </si>
  <si>
    <t>MJ</t>
  </si>
  <si>
    <t>Množství</t>
  </si>
  <si>
    <t>J.cena [CZK]</t>
  </si>
  <si>
    <t>Cenová soustava</t>
  </si>
  <si>
    <t>Náklady soupisu celkem</t>
  </si>
  <si>
    <t>HSV</t>
  </si>
  <si>
    <t>Práce a dodávky HSV</t>
  </si>
  <si>
    <t>K</t>
  </si>
  <si>
    <t>m2</t>
  </si>
  <si>
    <t>CS ÚRS 2023 02</t>
  </si>
  <si>
    <t>Online PSC</t>
  </si>
  <si>
    <t>VV</t>
  </si>
  <si>
    <t>200,0</t>
  </si>
  <si>
    <t>Součet</t>
  </si>
  <si>
    <t>50</t>
  </si>
  <si>
    <t>-(0,4*0,4*5+0,4*0,6*2+9,4*0,2)</t>
  </si>
  <si>
    <t>m</t>
  </si>
  <si>
    <t>M</t>
  </si>
  <si>
    <t>629991011</t>
  </si>
  <si>
    <t>Zakrytí vnějších ploch před znečištěním včetně pozdějšího odkrytí výplní otvorů a svislých ploch fólií přilepenou lepící páskou</t>
  </si>
  <si>
    <t>https://podminky.urs.cz/item/CS_URS_2023_02/629991011</t>
  </si>
  <si>
    <t>(2,8*1,4)*1</t>
  </si>
  <si>
    <t>(2,365*1,4)*4</t>
  </si>
  <si>
    <t>(2,8*1,4)*3</t>
  </si>
  <si>
    <t>(1,0*1,4)*1</t>
  </si>
  <si>
    <t>(1,4*1,4)*2</t>
  </si>
  <si>
    <t>(0,9*2,0)*1</t>
  </si>
  <si>
    <t>232,47</t>
  </si>
  <si>
    <t>42</t>
  </si>
  <si>
    <t>621131111</t>
  </si>
  <si>
    <t>Podkladní a spojovací vrstva vnějších omítaných ploch polymercementový spojovací můstek nanášený ručně podhledů</t>
  </si>
  <si>
    <t>https://podminky.urs.cz/item/CS_URS_2023_02/621131111</t>
  </si>
  <si>
    <t>43</t>
  </si>
  <si>
    <t>621211031</t>
  </si>
  <si>
    <t>Montáž kontaktního zateplení lepením a mechanickým kotvením z polystyrenových desek na vnější podhledy, na podklad betonový nebo z lehčeného betonu, z tvárnic keramických nebo vápenopískových, tloušťky desek přes 120 do 160 mm</t>
  </si>
  <si>
    <t>https://podminky.urs.cz/item/CS_URS_2023_02/621211031</t>
  </si>
  <si>
    <t>44</t>
  </si>
  <si>
    <t>28375935</t>
  </si>
  <si>
    <t>deska EPS 70 fasádní λ=0,039 tl 150mm</t>
  </si>
  <si>
    <t>196,84*1,05 'Přepočtené koeficientem množství</t>
  </si>
  <si>
    <t>45</t>
  </si>
  <si>
    <t>621251101</t>
  </si>
  <si>
    <t>Montáž kontaktního zateplení lepením a mechanickým kotvením Příplatek k cenám za zápustnou montáž kotev s použitím tepelněizolačních zátek na vnější podhledy z polystyrenu</t>
  </si>
  <si>
    <t>https://podminky.urs.cz/item/CS_URS_2023_02/621251101</t>
  </si>
  <si>
    <t>46</t>
  </si>
  <si>
    <t>621151031</t>
  </si>
  <si>
    <t>Penetrační nátěr vnějších pastovitých tenkovrstvých omítek silikonový podhledů</t>
  </si>
  <si>
    <t>https://podminky.urs.cz/item/CS_URS_2023_02/621151031</t>
  </si>
  <si>
    <t>47</t>
  </si>
  <si>
    <t>621531012</t>
  </si>
  <si>
    <t>Omítka tenkovrstvá silikonová vnějších ploch probarvená bez penetrace zatíraná (škrábaná), zrnitost 1,5 mm podhledů</t>
  </si>
  <si>
    <t>https://podminky.urs.cz/item/CS_URS_2023_02/621531012</t>
  </si>
  <si>
    <t>48</t>
  </si>
  <si>
    <t>622131121</t>
  </si>
  <si>
    <t>Podkladní a spojovací vrstva vnějších omítaných ploch penetrace nanášená ručně stěn</t>
  </si>
  <si>
    <t>https://podminky.urs.cz/item/CS_URS_2023_02/622131121</t>
  </si>
  <si>
    <t>ztracené bednění</t>
  </si>
  <si>
    <t>(9,4+4,3+1,6+6,4)*3,65*2</t>
  </si>
  <si>
    <t>49</t>
  </si>
  <si>
    <t>622321111</t>
  </si>
  <si>
    <t>Omítka vápenocementová vnějších ploch nanášená ručně jednovrstvá, tloušťky do 15 mm hrubá zatřená stěn</t>
  </si>
  <si>
    <t>https://podminky.urs.cz/item/CS_URS_2023_02/622321111</t>
  </si>
  <si>
    <t>622151031</t>
  </si>
  <si>
    <t>Penetrační nátěr vnějších pastovitých tenkovrstvých omítek silikonový stěn</t>
  </si>
  <si>
    <t>https://podminky.urs.cz/item/CS_URS_2023_02/622151031</t>
  </si>
  <si>
    <t>sendvičové panely</t>
  </si>
  <si>
    <t>sever</t>
  </si>
  <si>
    <t>117,5</t>
  </si>
  <si>
    <t>jih</t>
  </si>
  <si>
    <t>západ</t>
  </si>
  <si>
    <t>47,0</t>
  </si>
  <si>
    <t>-otvory</t>
  </si>
  <si>
    <t>-2,8*1,4*1</t>
  </si>
  <si>
    <t>-2,365*1,4*4</t>
  </si>
  <si>
    <t>-2,8*1,4*3</t>
  </si>
  <si>
    <t>-1,0*1,4*1</t>
  </si>
  <si>
    <t>-1,4*1,4*2</t>
  </si>
  <si>
    <t>-0,9*2,0</t>
  </si>
  <si>
    <t>ostění</t>
  </si>
  <si>
    <t>(2,8+1,4+1,4)*0,15*1</t>
  </si>
  <si>
    <t>(2,365+1,4+1,4)*0,15*4</t>
  </si>
  <si>
    <t>(2,8+1,4+1,4)*0,15*3</t>
  </si>
  <si>
    <t>(1,0+1,4+1,4)*0,15*1</t>
  </si>
  <si>
    <t>(1,4+1,4+1,4)*0,15*2</t>
  </si>
  <si>
    <t>(0,9+2,0+2,0)*0,15*1</t>
  </si>
  <si>
    <t>51</t>
  </si>
  <si>
    <t>622531012</t>
  </si>
  <si>
    <t>Omítka tenkovrstvá silikonová vnějších ploch probarvená bez penetrace zatíraná (škrábaná), zrnitost 1,5 mm stěn</t>
  </si>
  <si>
    <t>https://podminky.urs.cz/item/CS_URS_2023_02/622531012</t>
  </si>
  <si>
    <t>52</t>
  </si>
  <si>
    <t>623131111</t>
  </si>
  <si>
    <t>Podkladní a spojovací vrstva vnějších omítaných ploch polymercementový spojovací můstek nanášený ručně pilířů nebo sloupů</t>
  </si>
  <si>
    <t>https://podminky.urs.cz/item/CS_URS_2023_02/623131111</t>
  </si>
  <si>
    <t>0,4*4*3,65*11</t>
  </si>
  <si>
    <t>53</t>
  </si>
  <si>
    <t>623142001</t>
  </si>
  <si>
    <t>Potažení vnějších ploch pletivem v ploše nebo pruzích, na plném podkladu sklovláknitým vtlačením do tmelu pilířů nebo sloupů</t>
  </si>
  <si>
    <t>https://podminky.urs.cz/item/CS_URS_2023_02/623142001</t>
  </si>
  <si>
    <t>54</t>
  </si>
  <si>
    <t>623531012</t>
  </si>
  <si>
    <t>Omítka tenkovrstvá silikonová vnějších ploch probarvená bez penetrace zatíraná (škrábaná), zrnitost 1,5 mm pilířů a sloupů</t>
  </si>
  <si>
    <t>https://podminky.urs.cz/item/CS_URS_2023_02/623531012</t>
  </si>
  <si>
    <t>55</t>
  </si>
  <si>
    <t>622143003</t>
  </si>
  <si>
    <t>Montáž omítkových profilů plastových, pozinkovaných nebo dřevěných upevněných vtlačením do podkladní vrstvy nebo přibitím rohových s tkaninou</t>
  </si>
  <si>
    <t>https://podminky.urs.cz/item/CS_URS_2023_02/622143003</t>
  </si>
  <si>
    <t>viz. APU</t>
  </si>
  <si>
    <t>60,16</t>
  </si>
  <si>
    <t>roh</t>
  </si>
  <si>
    <t>4,7*3</t>
  </si>
  <si>
    <t>podhled</t>
  </si>
  <si>
    <t>60,3</t>
  </si>
  <si>
    <t>56</t>
  </si>
  <si>
    <t>63127466</t>
  </si>
  <si>
    <t>profil rohový Al 23x23mm s výztužnou tkaninou š 100mm pro ETICS</t>
  </si>
  <si>
    <t>134,56*1,05 'Přepočtené koeficientem množství</t>
  </si>
  <si>
    <t>57</t>
  </si>
  <si>
    <t>622143004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</si>
  <si>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</si>
  <si>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https://podminky.urs.cz/item/CS_URS_2023_02/622143004</t>
  </si>
  <si>
    <t>(2,8+1,4+1,4)*1</t>
  </si>
  <si>
    <t>(2,365+1,4+1,4)*4</t>
  </si>
  <si>
    <t>(2,8+1,4+1,4)*3</t>
  </si>
  <si>
    <t>(1,0+1,4+1,4)*1</t>
  </si>
  <si>
    <t>(1,4+1,4+1,4)*2</t>
  </si>
  <si>
    <t>(0,9+2,0+2,0)*1</t>
  </si>
  <si>
    <t>58</t>
  </si>
  <si>
    <t>59051476</t>
  </si>
  <si>
    <t>profil začišťovací PVC 9mm s výztužnou tkaninou pro ostění ETICS</t>
  </si>
  <si>
    <t>60,16*1,05 'Přepočtené koeficientem množství</t>
  </si>
  <si>
    <t>59</t>
  </si>
  <si>
    <t>629991001</t>
  </si>
  <si>
    <t>Zakrytí vnějších ploch před znečištěním včetně pozdějšího odkrytí ploch podélných rovných (např. chodníků) fólií položenou volně</t>
  </si>
  <si>
    <t>https://podminky.urs.cz/item/CS_URS_2023_02/629991001</t>
  </si>
  <si>
    <t>255,0</t>
  </si>
  <si>
    <t>60</t>
  </si>
  <si>
    <t>94</t>
  </si>
  <si>
    <t>Lešení a stavební výtahy</t>
  </si>
  <si>
    <t>65</t>
  </si>
  <si>
    <t>941211111</t>
  </si>
  <si>
    <t>Lešení řadové rámové lehké pracovní s podlahami s provozním zatížením tř. 3 do 200 kg/m2 šířky tř. SW06 od 0,6 do 0,9 m výšky do 10 m montáž</t>
  </si>
  <si>
    <t>https://podminky.urs.cz/item/CS_URS_2023_02/941211111</t>
  </si>
  <si>
    <t>225,0+225,0+85,0</t>
  </si>
  <si>
    <t>66</t>
  </si>
  <si>
    <t>941211211</t>
  </si>
  <si>
    <t>Lešení řadové rámové lehké pracovní s podlahami s provozním zatížením tř. 3 do 200 kg/m2 šířky tř. SW06 od 0,6 do 0,9 m výšky do 10 m příplatek za každý den použití</t>
  </si>
  <si>
    <t>https://podminky.urs.cz/item/CS_URS_2023_02/941211211</t>
  </si>
  <si>
    <t>535,0*31*3</t>
  </si>
  <si>
    <t>67</t>
  </si>
  <si>
    <t>941211811</t>
  </si>
  <si>
    <t>Lešení řadové rámové lehké pracovní s podlahami s provozním zatížením tř. 3 do 200 kg/m2 šířky tř. SW06 od 0,6 do 0,9 m výšky do 10 m demontáž</t>
  </si>
  <si>
    <t>https://podminky.urs.cz/item/CS_URS_2023_02/941211811</t>
  </si>
  <si>
    <t>68</t>
  </si>
  <si>
    <t>944511111</t>
  </si>
  <si>
    <t>Síť ochranná zavěšená na konstrukci lešení z textilie z umělých vláken montáž</t>
  </si>
  <si>
    <t>https://podminky.urs.cz/item/CS_URS_2023_02/944511111</t>
  </si>
  <si>
    <t>69</t>
  </si>
  <si>
    <t>944511211</t>
  </si>
  <si>
    <t>Síť ochranná zavěšená na konstrukci lešení z textilie z umělých vláken příplatek k ceně za každý den použití</t>
  </si>
  <si>
    <t>https://podminky.urs.cz/item/CS_URS_2023_02/944511211</t>
  </si>
  <si>
    <t>70</t>
  </si>
  <si>
    <t>944511811</t>
  </si>
  <si>
    <t>Síť ochranná zavěšená na konstrukci lešení z textilie z umělých vláken demontáž</t>
  </si>
  <si>
    <t>https://podminky.urs.cz/item/CS_URS_2023_02/944511811</t>
  </si>
  <si>
    <t>71</t>
  </si>
  <si>
    <t>949101111</t>
  </si>
  <si>
    <t>Lešení pomocné pracovní pro objekty pozemních staveb pro zatížení do 150 kg/m2, o výšce lešeňové podlahy do 1,9 m</t>
  </si>
  <si>
    <t>https://podminky.urs.cz/item/CS_URS_2023_02/949101111</t>
  </si>
  <si>
    <t>1NP</t>
  </si>
  <si>
    <t>2NP</t>
  </si>
  <si>
    <t>Ostatní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</si>
  <si>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</si>
  <si>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</si>
  <si>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</si>
  <si>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</si>
  <si>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</si>
  <si>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</si>
  <si>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</si>
  <si>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</si>
  <si>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</si>
  <si>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</si>
  <si>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</si>
  <si>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</si>
  <si>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</si>
  <si>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</si>
  <si>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</si>
  <si>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</si>
  <si>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</si>
  <si>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</si>
  <si>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</si>
  <si>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</si>
  <si>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</si>
  <si>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</si>
  <si>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</si>
  <si>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</si>
  <si>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</si>
  <si>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</si>
  <si>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</si>
  <si>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</si>
  <si>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</si>
  <si>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</si>
  <si>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</si>
  <si>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</si>
  <si>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</si>
  <si>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</si>
  <si>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</si>
  <si>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</si>
  <si>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</si>
  <si>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</si>
  <si>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</si>
  <si>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</si>
  <si>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</si>
  <si>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</si>
  <si>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</si>
  <si>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</si>
  <si>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</si>
  <si>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</si>
  <si>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</si>
  <si>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</si>
  <si>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</si>
  <si>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</si>
  <si>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</si>
  <si>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</si>
  <si>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</si>
  <si>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</si>
  <si>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</si>
  <si>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</si>
  <si>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</si>
  <si>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</si>
  <si>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</si>
  <si>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</si>
  <si>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</si>
  <si>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</si>
  <si>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</si>
  <si>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</si>
  <si>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</si>
  <si>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</si>
  <si>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</si>
  <si>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</si>
  <si>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</si>
  <si>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</si>
  <si>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</si>
  <si>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</si>
  <si>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</si>
  <si>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</si>
  <si>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</si>
  <si>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</si>
  <si>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</si>
  <si>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</si>
  <si>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</si>
  <si>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</si>
  <si>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</si>
  <si>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</si>
  <si>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</si>
  <si>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</si>
  <si>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</si>
  <si>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</si>
  <si>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</si>
  <si>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</si>
  <si>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</si>
  <si>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</si>
  <si>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</si>
  <si>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</si>
  <si>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</si>
  <si>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</si>
  <si>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</si>
  <si>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</si>
  <si>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</si>
  <si>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</si>
  <si>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</si>
  <si>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</si>
  <si>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</si>
  <si>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</si>
  <si>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</si>
  <si>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</si>
  <si>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</si>
  <si>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</si>
  <si>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</si>
  <si>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</si>
  <si>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</si>
  <si>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</si>
  <si>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</si>
  <si>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</si>
  <si>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</si>
  <si>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</si>
  <si>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</si>
  <si>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</si>
  <si>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</si>
  <si>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</si>
  <si>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</si>
  <si>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</si>
  <si>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</si>
  <si>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</si>
  <si>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</si>
  <si>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</si>
  <si>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</si>
  <si>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</si>
  <si>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</si>
  <si>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</si>
  <si>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</si>
  <si>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</si>
  <si>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</si>
  <si>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</si>
  <si>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</si>
  <si>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</si>
  <si>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</si>
  <si>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</si>
  <si>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</si>
  <si>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</si>
  <si>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</si>
  <si>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</si>
  <si>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</si>
  <si>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</si>
  <si>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</si>
  <si>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</si>
  <si>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</si>
  <si>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</si>
  <si>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</si>
  <si>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</si>
  <si>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</si>
  <si>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</si>
  <si>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</si>
  <si>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</si>
  <si>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</si>
  <si>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</si>
  <si>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</si>
  <si>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</si>
  <si>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</si>
  <si>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</si>
  <si>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</si>
  <si>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</si>
  <si>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</si>
  <si>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</si>
  <si>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</si>
  <si>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</si>
  <si>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</si>
  <si>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</si>
  <si>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</si>
  <si>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</si>
  <si>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</si>
  <si>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</si>
  <si>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</si>
  <si>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</si>
  <si>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</si>
  <si>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</si>
  <si>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</si>
  <si>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</si>
  <si>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</si>
  <si>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</si>
  <si>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</si>
  <si>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</si>
  <si>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</si>
  <si>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</si>
  <si>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</si>
  <si>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</si>
  <si>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</si>
  <si>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Fasáda a SDK</t>
  </si>
  <si>
    <t>1 - Stavební část - Fasáda a lešení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</si>
</sst>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1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7"/>
      <color rgb="FF979797"/>
      <name val="Arial CE"/>
    </font>
    <font>
      <i/>
      <u/>
      <sz val="7"/>
      <color rgb="FF979797"/>
      <name val="Calibri"/>
      <family val="2"/>
      <charset val="238"/>
      <scheme val="minor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8"/>
      <name val="Arial CE"/>
      <charset val="238"/>
    </font>
    <font>
      <sz val="9"/>
      <name val="Trebuchet MS"/>
      <family val="2"/>
      <charset val="238"/>
    </font>
    <font>
      <sz val="10"/>
      <name val="Trebuchet MS"/>
      <family val="2"/>
      <charset val="238"/>
    </font>
    <font>
      <sz val="11"/>
      <name val="Trebuchet MS"/>
      <family val="2"/>
      <charset val="238"/>
    </font>
    <font>
      <b/>
      <sz val="9"/>
      <name val="Trebuchet MS"/>
      <family val="2"/>
      <charset val="238"/>
    </font>
    <font>
      <b/>
      <sz val="8"/>
      <name val="Arial CE"/>
      <charset val="238"/>
    </font>
    <font>
      <u/>
      <sz val="11"/>
      <color theme="10"/>
      <name val="Calibri"/>
      <family val="2"/>
      <charset val="238"/>
      <scheme val="minor"/>
    </font>
    <font>
      <i/>
      <sz val="8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color rgb="FF003366"/>
      <name val="Arial CE"/>
      <charset val="238"/>
    </font>
    <font>
      <b/>
      <sz val="12"/>
      <color rgb="FF003366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4" fillId="0" borderId="0" applyNumberFormat="0" applyFill="0" applyBorder="0" applyAlignment="0" applyProtection="0"/>
  </cellStyleXfs>
  <cellXfs count="30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1" fillId="5" borderId="8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166" fontId="28" fillId="0" borderId="0" xfId="0" applyNumberFormat="1" applyFont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4" fontId="23" fillId="0" borderId="0" xfId="0" applyNumberFormat="1" applyFont="1"/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1" fillId="0" borderId="20" xfId="0" applyFont="1" applyBorder="1" applyAlignment="1" applyProtection="1">
      <alignment horizontal="left" vertical="center" wrapText="1"/>
      <protection locked="0"/>
    </xf>
    <xf numFmtId="4" fontId="21" fillId="3" borderId="20" xfId="0" applyNumberFormat="1" applyFont="1" applyFill="1" applyBorder="1" applyAlignment="1" applyProtection="1">
      <alignment vertical="center"/>
      <protection locked="0"/>
    </xf>
    <xf numFmtId="4" fontId="21" fillId="0" borderId="20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33" fillId="0" borderId="20" xfId="0" applyFont="1" applyBorder="1" applyAlignment="1" applyProtection="1">
      <alignment horizontal="left" vertical="center" wrapText="1"/>
      <protection locked="0"/>
    </xf>
    <xf numFmtId="4" fontId="33" fillId="3" borderId="20" xfId="0" applyNumberFormat="1" applyFont="1" applyFill="1" applyBorder="1" applyAlignment="1" applyProtection="1">
      <alignment vertical="center"/>
      <protection locked="0"/>
    </xf>
    <xf numFmtId="4" fontId="33" fillId="0" borderId="20" xfId="0" applyNumberFormat="1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0" fillId="0" borderId="0" xfId="0" applyAlignment="1">
      <alignment vertical="top"/>
    </xf>
    <xf numFmtId="0" fontId="35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4" xfId="0" applyFont="1" applyBorder="1" applyAlignment="1">
      <alignment vertical="center" wrapText="1"/>
    </xf>
    <xf numFmtId="0" fontId="35" fillId="0" borderId="26" xfId="0" applyFont="1" applyBorder="1" applyAlignment="1">
      <alignment vertical="center" wrapText="1"/>
    </xf>
    <xf numFmtId="0" fontId="37" fillId="0" borderId="25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9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5" xfId="0" applyFont="1" applyBorder="1" applyAlignment="1">
      <alignment horizontal="left" vertical="center"/>
    </xf>
    <xf numFmtId="0" fontId="38" fillId="0" borderId="25" xfId="0" applyFont="1" applyBorder="1" applyAlignment="1">
      <alignment vertical="center"/>
    </xf>
    <xf numFmtId="49" fontId="38" fillId="0" borderId="25" xfId="0" applyNumberFormat="1" applyFont="1" applyBorder="1" applyAlignment="1">
      <alignment vertical="center" wrapText="1"/>
    </xf>
    <xf numFmtId="0" fontId="35" fillId="0" borderId="28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35" fillId="0" borderId="29" xfId="0" applyFont="1" applyBorder="1" applyAlignment="1">
      <alignment vertical="center" wrapText="1"/>
    </xf>
    <xf numFmtId="0" fontId="35" fillId="0" borderId="25" xfId="0" applyFont="1" applyBorder="1" applyAlignment="1">
      <alignment vertical="top"/>
    </xf>
    <xf numFmtId="0" fontId="35" fillId="0" borderId="0" xfId="0" applyFont="1" applyAlignment="1">
      <alignment vertical="top"/>
    </xf>
    <xf numFmtId="0" fontId="35" fillId="0" borderId="21" xfId="0" applyFont="1" applyBorder="1" applyAlignment="1">
      <alignment horizontal="left" vertical="center"/>
    </xf>
    <xf numFmtId="0" fontId="35" fillId="0" borderId="22" xfId="0" applyFont="1" applyBorder="1" applyAlignment="1">
      <alignment horizontal="left" vertical="center"/>
    </xf>
    <xf numFmtId="0" fontId="35" fillId="0" borderId="23" xfId="0" applyFont="1" applyBorder="1" applyAlignment="1">
      <alignment horizontal="left" vertical="center"/>
    </xf>
    <xf numFmtId="0" fontId="35" fillId="0" borderId="24" xfId="0" applyFont="1" applyBorder="1" applyAlignment="1">
      <alignment horizontal="left" vertical="center"/>
    </xf>
    <xf numFmtId="0" fontId="35" fillId="0" borderId="26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7" fillId="0" borderId="27" xfId="0" applyFont="1" applyBorder="1" applyAlignment="1">
      <alignment horizontal="center" vertical="center"/>
    </xf>
    <xf numFmtId="0" fontId="41" fillId="0" borderId="27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0" fontId="38" fillId="0" borderId="25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0" fontId="35" fillId="0" borderId="25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35" fillId="0" borderId="25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23" xfId="0" applyFont="1" applyBorder="1" applyAlignment="1">
      <alignment horizontal="left" vertical="center" wrapText="1"/>
    </xf>
    <xf numFmtId="0" fontId="35" fillId="0" borderId="24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top"/>
    </xf>
    <xf numFmtId="0" fontId="38" fillId="0" borderId="25" xfId="0" applyFont="1" applyBorder="1" applyAlignment="1">
      <alignment horizontal="center" vertical="top"/>
    </xf>
    <xf numFmtId="0" fontId="39" fillId="0" borderId="28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5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7" fillId="0" borderId="25" xfId="0" applyFont="1" applyBorder="1" applyAlignment="1">
      <alignment vertical="center"/>
    </xf>
    <xf numFmtId="0" fontId="41" fillId="0" borderId="27" xfId="0" applyFont="1" applyBorder="1" applyAlignment="1">
      <alignment vertical="center"/>
    </xf>
    <xf numFmtId="0" fontId="37" fillId="0" borderId="27" xfId="0" applyFont="1" applyBorder="1" applyAlignment="1">
      <alignment vertical="center"/>
    </xf>
    <xf numFmtId="0" fontId="38" fillId="0" borderId="25" xfId="0" applyFont="1" applyBorder="1" applyAlignment="1">
      <alignment vertical="top"/>
    </xf>
    <xf numFmtId="49" fontId="38" fillId="0" borderId="25" xfId="0" applyNumberFormat="1" applyFont="1" applyBorder="1" applyAlignment="1">
      <alignment horizontal="left" vertical="center"/>
    </xf>
    <xf numFmtId="0" fontId="0" fillId="0" borderId="27" xfId="0" applyBorder="1" applyAlignment="1">
      <alignment vertical="top"/>
    </xf>
    <xf numFmtId="0" fontId="37" fillId="0" borderId="27" xfId="0" applyFont="1" applyBorder="1" applyAlignment="1">
      <alignment horizontal="left"/>
    </xf>
    <xf numFmtId="0" fontId="41" fillId="0" borderId="27" xfId="0" applyFont="1" applyBorder="1"/>
    <xf numFmtId="0" fontId="35" fillId="0" borderId="24" xfId="0" applyFont="1" applyBorder="1" applyAlignment="1">
      <alignment vertical="top"/>
    </xf>
    <xf numFmtId="0" fontId="35" fillId="0" borderId="26" xfId="0" applyFont="1" applyBorder="1" applyAlignment="1">
      <alignment vertical="top"/>
    </xf>
    <xf numFmtId="0" fontId="35" fillId="0" borderId="28" xfId="0" applyFont="1" applyBorder="1" applyAlignment="1">
      <alignment vertical="top"/>
    </xf>
    <xf numFmtId="0" fontId="35" fillId="0" borderId="27" xfId="0" applyFont="1" applyBorder="1" applyAlignment="1">
      <alignment vertical="top"/>
    </xf>
    <xf numFmtId="0" fontId="35" fillId="0" borderId="29" xfId="0" applyFont="1" applyBorder="1" applyAlignment="1">
      <alignment vertical="top"/>
    </xf>
    <xf numFmtId="0" fontId="0" fillId="0" borderId="25" xfId="0" applyBorder="1"/>
    <xf numFmtId="0" fontId="0" fillId="0" borderId="25" xfId="0" applyBorder="1" applyAlignment="1">
      <alignment vertical="center"/>
    </xf>
    <xf numFmtId="0" fontId="0" fillId="0" borderId="25" xfId="0" applyBorder="1" applyAlignment="1">
      <alignment vertical="center" wrapText="1"/>
    </xf>
    <xf numFmtId="0" fontId="6" fillId="0" borderId="25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8" fillId="0" borderId="25" xfId="0" applyFont="1" applyBorder="1"/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horizontal="left" vertical="center" wrapText="1"/>
    </xf>
    <xf numFmtId="165" fontId="46" fillId="0" borderId="0" xfId="0" applyNumberFormat="1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4" fontId="8" fillId="0" borderId="0" xfId="0" applyNumberFormat="1" applyFont="1"/>
    <xf numFmtId="4" fontId="49" fillId="0" borderId="0" xfId="0" applyNumberFormat="1" applyFont="1"/>
    <xf numFmtId="4" fontId="50" fillId="0" borderId="0" xfId="0" applyNumberFormat="1" applyFont="1"/>
    <xf numFmtId="0" fontId="13" fillId="2" borderId="0" xfId="0" applyFont="1" applyFill="1" applyAlignment="1">
      <alignment horizontal="center" vertical="center"/>
    </xf>
    <xf numFmtId="0" fontId="0" fillId="0" borderId="0" xfId="0"/>
    <xf numFmtId="4" fontId="4" fillId="4" borderId="7" xfId="0" applyNumberFormat="1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 wrapText="1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6" xfId="0" applyFont="1" applyFill="1" applyBorder="1" applyAlignment="1">
      <alignment horizontal="center"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7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38" fillId="0" borderId="25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left" wrapText="1"/>
    </xf>
    <xf numFmtId="0" fontId="36" fillId="0" borderId="25" xfId="0" applyFont="1" applyBorder="1" applyAlignment="1">
      <alignment horizontal="center" vertical="center"/>
    </xf>
    <xf numFmtId="49" fontId="38" fillId="0" borderId="25" xfId="0" applyNumberFormat="1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top"/>
    </xf>
    <xf numFmtId="0" fontId="38" fillId="0" borderId="25" xfId="0" applyFont="1" applyBorder="1" applyAlignment="1">
      <alignment horizontal="left" vertical="center"/>
    </xf>
    <xf numFmtId="0" fontId="37" fillId="0" borderId="27" xfId="0" applyFont="1" applyBorder="1" applyAlignment="1">
      <alignment horizontal="left"/>
    </xf>
    <xf numFmtId="0" fontId="21" fillId="0" borderId="20" xfId="0" applyFont="1" applyBorder="1" applyAlignment="1" applyProtection="1">
      <alignment horizontal="center" vertical="center"/>
    </xf>
    <xf numFmtId="49" fontId="21" fillId="0" borderId="20" xfId="0" applyNumberFormat="1" applyFont="1" applyBorder="1" applyAlignment="1" applyProtection="1">
      <alignment horizontal="left" vertical="center" wrapText="1"/>
    </xf>
    <xf numFmtId="0" fontId="21" fillId="0" borderId="20" xfId="0" applyFont="1" applyBorder="1" applyAlignment="1" applyProtection="1">
      <alignment horizontal="left" vertical="center" wrapText="1"/>
    </xf>
    <xf numFmtId="0" fontId="21" fillId="0" borderId="20" xfId="0" applyFont="1" applyBorder="1" applyAlignment="1" applyProtection="1">
      <alignment horizontal="center" vertical="center" wrapText="1"/>
    </xf>
    <xf numFmtId="167" fontId="21" fillId="0" borderId="20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30" fillId="0" borderId="0" xfId="0" applyFont="1" applyAlignment="1" applyProtection="1">
      <alignment horizontal="left" vertical="center"/>
    </xf>
    <xf numFmtId="0" fontId="31" fillId="0" borderId="0" xfId="1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33" fillId="0" borderId="20" xfId="0" applyFont="1" applyBorder="1" applyAlignment="1" applyProtection="1">
      <alignment horizontal="center" vertical="center"/>
    </xf>
    <xf numFmtId="49" fontId="33" fillId="0" borderId="20" xfId="0" applyNumberFormat="1" applyFont="1" applyBorder="1" applyAlignment="1" applyProtection="1">
      <alignment horizontal="left" vertical="center" wrapText="1"/>
    </xf>
    <xf numFmtId="0" fontId="33" fillId="0" borderId="20" xfId="0" applyFont="1" applyBorder="1" applyAlignment="1" applyProtection="1">
      <alignment horizontal="left" vertical="center" wrapText="1"/>
    </xf>
    <xf numFmtId="0" fontId="33" fillId="0" borderId="20" xfId="0" applyFont="1" applyBorder="1" applyAlignment="1" applyProtection="1">
      <alignment horizontal="center" vertical="center" wrapText="1"/>
    </xf>
    <xf numFmtId="167" fontId="33" fillId="0" borderId="20" xfId="0" applyNumberFormat="1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0" fillId="0" borderId="0" xfId="0" applyProtection="1"/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3_02/622151031" TargetMode="External"/><Relationship Id="rId13" Type="http://schemas.openxmlformats.org/officeDocument/2006/relationships/hyperlink" Target="https://podminky.urs.cz/item/CS_URS_2023_02/622143003" TargetMode="External"/><Relationship Id="rId18" Type="http://schemas.openxmlformats.org/officeDocument/2006/relationships/hyperlink" Target="https://podminky.urs.cz/item/CS_URS_2023_02/941211211" TargetMode="External"/><Relationship Id="rId3" Type="http://schemas.openxmlformats.org/officeDocument/2006/relationships/hyperlink" Target="https://podminky.urs.cz/item/CS_URS_2023_02/621251101" TargetMode="External"/><Relationship Id="rId21" Type="http://schemas.openxmlformats.org/officeDocument/2006/relationships/hyperlink" Target="https://podminky.urs.cz/item/CS_URS_2023_02/944511211" TargetMode="External"/><Relationship Id="rId7" Type="http://schemas.openxmlformats.org/officeDocument/2006/relationships/hyperlink" Target="https://podminky.urs.cz/item/CS_URS_2023_02/622321111" TargetMode="External"/><Relationship Id="rId12" Type="http://schemas.openxmlformats.org/officeDocument/2006/relationships/hyperlink" Target="https://podminky.urs.cz/item/CS_URS_2023_02/623531012" TargetMode="External"/><Relationship Id="rId17" Type="http://schemas.openxmlformats.org/officeDocument/2006/relationships/hyperlink" Target="https://podminky.urs.cz/item/CS_URS_2023_02/941211111" TargetMode="External"/><Relationship Id="rId25" Type="http://schemas.openxmlformats.org/officeDocument/2006/relationships/drawing" Target="../drawings/drawing2.xml"/><Relationship Id="rId2" Type="http://schemas.openxmlformats.org/officeDocument/2006/relationships/hyperlink" Target="https://podminky.urs.cz/item/CS_URS_2023_02/621211031" TargetMode="External"/><Relationship Id="rId16" Type="http://schemas.openxmlformats.org/officeDocument/2006/relationships/hyperlink" Target="https://podminky.urs.cz/item/CS_URS_2023_02/629991011" TargetMode="External"/><Relationship Id="rId20" Type="http://schemas.openxmlformats.org/officeDocument/2006/relationships/hyperlink" Target="https://podminky.urs.cz/item/CS_URS_2023_02/944511111" TargetMode="External"/><Relationship Id="rId1" Type="http://schemas.openxmlformats.org/officeDocument/2006/relationships/hyperlink" Target="https://podminky.urs.cz/item/CS_URS_2023_02/621131111" TargetMode="External"/><Relationship Id="rId6" Type="http://schemas.openxmlformats.org/officeDocument/2006/relationships/hyperlink" Target="https://podminky.urs.cz/item/CS_URS_2023_02/622131121" TargetMode="External"/><Relationship Id="rId11" Type="http://schemas.openxmlformats.org/officeDocument/2006/relationships/hyperlink" Target="https://podminky.urs.cz/item/CS_URS_2023_02/623142001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podminky.urs.cz/item/CS_URS_2023_02/621531012" TargetMode="External"/><Relationship Id="rId15" Type="http://schemas.openxmlformats.org/officeDocument/2006/relationships/hyperlink" Target="https://podminky.urs.cz/item/CS_URS_2023_02/629991001" TargetMode="External"/><Relationship Id="rId23" Type="http://schemas.openxmlformats.org/officeDocument/2006/relationships/hyperlink" Target="https://podminky.urs.cz/item/CS_URS_2023_02/949101111" TargetMode="External"/><Relationship Id="rId10" Type="http://schemas.openxmlformats.org/officeDocument/2006/relationships/hyperlink" Target="https://podminky.urs.cz/item/CS_URS_2023_02/623131111" TargetMode="External"/><Relationship Id="rId19" Type="http://schemas.openxmlformats.org/officeDocument/2006/relationships/hyperlink" Target="https://podminky.urs.cz/item/CS_URS_2023_02/941211811" TargetMode="External"/><Relationship Id="rId4" Type="http://schemas.openxmlformats.org/officeDocument/2006/relationships/hyperlink" Target="https://podminky.urs.cz/item/CS_URS_2023_02/621151031" TargetMode="External"/><Relationship Id="rId9" Type="http://schemas.openxmlformats.org/officeDocument/2006/relationships/hyperlink" Target="https://podminky.urs.cz/item/CS_URS_2023_02/622531012" TargetMode="External"/><Relationship Id="rId14" Type="http://schemas.openxmlformats.org/officeDocument/2006/relationships/hyperlink" Target="https://podminky.urs.cz/item/CS_URS_2023_02/622143004" TargetMode="External"/><Relationship Id="rId22" Type="http://schemas.openxmlformats.org/officeDocument/2006/relationships/hyperlink" Target="https://podminky.urs.cz/item/CS_URS_2023_02/94451181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topLeftCell="A9" workbookViewId="0">
      <selection activeCell="AD20" sqref="AD20"/>
    </sheetView>
  </sheetViews>
  <sheetFormatPr defaultRowHeight="10.199999999999999" x14ac:dyDescent="0.2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28515625" customWidth="1"/>
    <col min="38" max="38" width="8.28515625" customWidth="1"/>
    <col min="39" max="39" width="3.28515625" customWidth="1"/>
    <col min="40" max="40" width="13.28515625" customWidth="1"/>
    <col min="41" max="41" width="7.28515625" customWidth="1"/>
    <col min="42" max="42" width="4.140625" customWidth="1"/>
    <col min="43" max="43" width="15.7109375" customWidth="1"/>
    <col min="44" max="44" width="13.7109375" customWidth="1"/>
    <col min="45" max="47" width="25.85546875" hidden="1" customWidth="1"/>
    <col min="48" max="49" width="21.7109375" hidden="1" customWidth="1"/>
    <col min="50" max="51" width="25" hidden="1" customWidth="1"/>
    <col min="52" max="52" width="21.7109375" hidden="1" customWidth="1"/>
    <col min="53" max="53" width="19.140625" hidden="1" customWidth="1"/>
    <col min="54" max="54" width="25" hidden="1" customWidth="1"/>
    <col min="55" max="55" width="21.7109375" hidden="1" customWidth="1"/>
    <col min="56" max="56" width="19.140625" hidden="1" customWidth="1"/>
    <col min="57" max="57" width="66.28515625" customWidth="1"/>
    <col min="71" max="91" width="9.28515625" hidden="1"/>
  </cols>
  <sheetData>
    <row r="1" spans="1:74" x14ac:dyDescent="0.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ht="36.9" customHeight="1" x14ac:dyDescent="0.2">
      <c r="AR2" s="221" t="s">
        <v>6</v>
      </c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S2" s="17" t="s">
        <v>7</v>
      </c>
      <c r="BT2" s="17" t="s">
        <v>8</v>
      </c>
    </row>
    <row r="3" spans="1:74" ht="6.9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1:74" ht="24.9" customHeight="1" x14ac:dyDescent="0.2">
      <c r="B4" s="20"/>
      <c r="D4" s="21" t="s">
        <v>10</v>
      </c>
      <c r="AR4" s="20"/>
      <c r="AS4" s="22" t="s">
        <v>11</v>
      </c>
      <c r="BE4" s="23" t="s">
        <v>12</v>
      </c>
      <c r="BS4" s="17" t="s">
        <v>13</v>
      </c>
    </row>
    <row r="5" spans="1:74" ht="12" customHeight="1" x14ac:dyDescent="0.2">
      <c r="B5" s="20"/>
      <c r="D5" s="24" t="s">
        <v>14</v>
      </c>
      <c r="K5" s="233" t="s">
        <v>15</v>
      </c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R5" s="20"/>
      <c r="BE5" s="230" t="s">
        <v>16</v>
      </c>
      <c r="BS5" s="17" t="s">
        <v>7</v>
      </c>
    </row>
    <row r="6" spans="1:74" ht="36.9" customHeight="1" x14ac:dyDescent="0.2">
      <c r="B6" s="20"/>
      <c r="D6" s="26" t="s">
        <v>17</v>
      </c>
      <c r="K6" s="234" t="s">
        <v>18</v>
      </c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R6" s="20"/>
      <c r="BE6" s="231"/>
      <c r="BS6" s="17" t="s">
        <v>7</v>
      </c>
    </row>
    <row r="7" spans="1:74" ht="12" customHeight="1" x14ac:dyDescent="0.2">
      <c r="B7" s="20"/>
      <c r="D7" s="27" t="s">
        <v>19</v>
      </c>
      <c r="K7" s="25" t="s">
        <v>3</v>
      </c>
      <c r="AK7" s="27" t="s">
        <v>20</v>
      </c>
      <c r="AN7" s="25" t="s">
        <v>3</v>
      </c>
      <c r="AR7" s="20"/>
      <c r="BE7" s="231"/>
      <c r="BS7" s="17" t="s">
        <v>7</v>
      </c>
    </row>
    <row r="8" spans="1:74" ht="12" customHeight="1" x14ac:dyDescent="0.2">
      <c r="B8" s="20"/>
      <c r="D8" s="27" t="s">
        <v>21</v>
      </c>
      <c r="K8" s="25" t="s">
        <v>22</v>
      </c>
      <c r="AK8" s="27" t="s">
        <v>23</v>
      </c>
      <c r="AN8" s="28"/>
      <c r="AR8" s="20"/>
      <c r="BE8" s="231"/>
      <c r="BS8" s="17" t="s">
        <v>7</v>
      </c>
    </row>
    <row r="9" spans="1:74" ht="14.4" customHeight="1" x14ac:dyDescent="0.2">
      <c r="B9" s="20"/>
      <c r="AR9" s="20"/>
      <c r="BE9" s="231"/>
      <c r="BS9" s="17" t="s">
        <v>7</v>
      </c>
    </row>
    <row r="10" spans="1:74" ht="12" customHeight="1" x14ac:dyDescent="0.2">
      <c r="B10" s="20"/>
      <c r="D10" s="27" t="s">
        <v>24</v>
      </c>
      <c r="AK10" s="27" t="s">
        <v>25</v>
      </c>
      <c r="AN10" s="25"/>
      <c r="AR10" s="20"/>
      <c r="BE10" s="231"/>
      <c r="BS10" s="17" t="s">
        <v>7</v>
      </c>
    </row>
    <row r="11" spans="1:74" ht="18.45" customHeight="1" x14ac:dyDescent="0.2">
      <c r="B11" s="20"/>
      <c r="E11" s="25" t="s">
        <v>26</v>
      </c>
      <c r="AK11" s="27" t="s">
        <v>27</v>
      </c>
      <c r="AN11" s="25"/>
      <c r="AR11" s="20"/>
      <c r="BE11" s="231"/>
      <c r="BS11" s="17" t="s">
        <v>7</v>
      </c>
    </row>
    <row r="12" spans="1:74" ht="6.9" customHeight="1" x14ac:dyDescent="0.2">
      <c r="B12" s="20"/>
      <c r="AR12" s="20"/>
      <c r="BE12" s="231"/>
      <c r="BS12" s="17" t="s">
        <v>7</v>
      </c>
    </row>
    <row r="13" spans="1:74" ht="12" customHeight="1" x14ac:dyDescent="0.2">
      <c r="B13" s="20"/>
      <c r="D13" s="27" t="s">
        <v>28</v>
      </c>
      <c r="AK13" s="27" t="s">
        <v>25</v>
      </c>
      <c r="AN13" s="29"/>
      <c r="AR13" s="20"/>
      <c r="BE13" s="231"/>
      <c r="BS13" s="17" t="s">
        <v>7</v>
      </c>
    </row>
    <row r="14" spans="1:74" ht="13.2" x14ac:dyDescent="0.2">
      <c r="B14" s="20"/>
      <c r="E14" s="235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7" t="s">
        <v>27</v>
      </c>
      <c r="AN14" s="29"/>
      <c r="AR14" s="20"/>
      <c r="BE14" s="231"/>
      <c r="BS14" s="17" t="s">
        <v>7</v>
      </c>
    </row>
    <row r="15" spans="1:74" ht="6.9" customHeight="1" x14ac:dyDescent="0.2">
      <c r="B15" s="20"/>
      <c r="AR15" s="20"/>
      <c r="BE15" s="231"/>
      <c r="BS15" s="17" t="s">
        <v>4</v>
      </c>
    </row>
    <row r="16" spans="1:74" ht="12" customHeight="1" x14ac:dyDescent="0.2">
      <c r="B16" s="20"/>
      <c r="D16" s="27" t="s">
        <v>29</v>
      </c>
      <c r="AK16" s="27" t="s">
        <v>25</v>
      </c>
      <c r="AN16" s="25" t="s">
        <v>3</v>
      </c>
      <c r="AR16" s="20"/>
      <c r="BE16" s="231"/>
      <c r="BS16" s="17" t="s">
        <v>4</v>
      </c>
    </row>
    <row r="17" spans="2:71" ht="18.45" customHeight="1" x14ac:dyDescent="0.2">
      <c r="B17" s="20"/>
      <c r="E17" s="25" t="s">
        <v>30</v>
      </c>
      <c r="AK17" s="27" t="s">
        <v>27</v>
      </c>
      <c r="AN17" s="25" t="s">
        <v>3</v>
      </c>
      <c r="AR17" s="20"/>
      <c r="BE17" s="231"/>
      <c r="BS17" s="17" t="s">
        <v>31</v>
      </c>
    </row>
    <row r="18" spans="2:71" ht="6.9" customHeight="1" x14ac:dyDescent="0.2">
      <c r="B18" s="20"/>
      <c r="AR18" s="20"/>
      <c r="BE18" s="231"/>
      <c r="BS18" s="17" t="s">
        <v>7</v>
      </c>
    </row>
    <row r="19" spans="2:71" ht="12" customHeight="1" x14ac:dyDescent="0.2">
      <c r="B19" s="20"/>
      <c r="D19" s="27" t="s">
        <v>32</v>
      </c>
      <c r="AK19" s="27" t="s">
        <v>25</v>
      </c>
      <c r="AN19" s="25" t="s">
        <v>3</v>
      </c>
      <c r="AR19" s="20"/>
      <c r="BE19" s="231"/>
      <c r="BS19" s="17" t="s">
        <v>7</v>
      </c>
    </row>
    <row r="20" spans="2:71" ht="18.45" customHeight="1" x14ac:dyDescent="0.2">
      <c r="B20" s="20"/>
      <c r="E20" s="25" t="s">
        <v>33</v>
      </c>
      <c r="AK20" s="27" t="s">
        <v>27</v>
      </c>
      <c r="AN20" s="25" t="s">
        <v>3</v>
      </c>
      <c r="AR20" s="20"/>
      <c r="BE20" s="231"/>
      <c r="BS20" s="17" t="s">
        <v>4</v>
      </c>
    </row>
    <row r="21" spans="2:71" ht="6.9" customHeight="1" x14ac:dyDescent="0.2">
      <c r="B21" s="20"/>
      <c r="AR21" s="20"/>
      <c r="BE21" s="231"/>
    </row>
    <row r="22" spans="2:71" ht="12" customHeight="1" x14ac:dyDescent="0.2">
      <c r="B22" s="20"/>
      <c r="D22" s="27" t="s">
        <v>34</v>
      </c>
      <c r="AR22" s="20"/>
      <c r="BE22" s="231"/>
    </row>
    <row r="23" spans="2:71" ht="59.25" customHeight="1" x14ac:dyDescent="0.2">
      <c r="B23" s="20"/>
      <c r="E23" s="237" t="s">
        <v>35</v>
      </c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R23" s="20"/>
      <c r="BE23" s="231"/>
    </row>
    <row r="24" spans="2:71" ht="6.9" customHeight="1" x14ac:dyDescent="0.2">
      <c r="B24" s="20"/>
      <c r="AR24" s="20"/>
      <c r="BE24" s="231"/>
    </row>
    <row r="25" spans="2:71" ht="6.9" customHeight="1" x14ac:dyDescent="0.2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31"/>
    </row>
    <row r="26" spans="2:71" s="1" customFormat="1" ht="25.95" customHeight="1" x14ac:dyDescent="0.2">
      <c r="B26" s="32"/>
      <c r="D26" s="33" t="s">
        <v>36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38">
        <f>ROUND(AG54,2)</f>
        <v>0</v>
      </c>
      <c r="AL26" s="239"/>
      <c r="AM26" s="239"/>
      <c r="AN26" s="239"/>
      <c r="AO26" s="239"/>
      <c r="AR26" s="32"/>
      <c r="BE26" s="231"/>
    </row>
    <row r="27" spans="2:71" s="1" customFormat="1" ht="6.9" customHeight="1" x14ac:dyDescent="0.2">
      <c r="B27" s="32"/>
      <c r="AR27" s="32"/>
      <c r="BE27" s="231"/>
    </row>
    <row r="28" spans="2:71" s="1" customFormat="1" ht="13.2" x14ac:dyDescent="0.2">
      <c r="B28" s="32"/>
      <c r="L28" s="240" t="s">
        <v>37</v>
      </c>
      <c r="M28" s="240"/>
      <c r="N28" s="240"/>
      <c r="O28" s="240"/>
      <c r="P28" s="240"/>
      <c r="W28" s="240" t="s">
        <v>38</v>
      </c>
      <c r="X28" s="240"/>
      <c r="Y28" s="240"/>
      <c r="Z28" s="240"/>
      <c r="AA28" s="240"/>
      <c r="AB28" s="240"/>
      <c r="AC28" s="240"/>
      <c r="AD28" s="240"/>
      <c r="AE28" s="240"/>
      <c r="AK28" s="240" t="s">
        <v>39</v>
      </c>
      <c r="AL28" s="240"/>
      <c r="AM28" s="240"/>
      <c r="AN28" s="240"/>
      <c r="AO28" s="240"/>
      <c r="AR28" s="32"/>
      <c r="BE28" s="231"/>
    </row>
    <row r="29" spans="2:71" s="2" customFormat="1" ht="14.4" customHeight="1" x14ac:dyDescent="0.2">
      <c r="B29" s="36"/>
      <c r="D29" s="27" t="s">
        <v>40</v>
      </c>
      <c r="F29" s="27" t="s">
        <v>41</v>
      </c>
      <c r="L29" s="227">
        <v>0.21</v>
      </c>
      <c r="M29" s="228"/>
      <c r="N29" s="228"/>
      <c r="O29" s="228"/>
      <c r="P29" s="228"/>
      <c r="W29" s="229" t="e">
        <f>ROUND(AZ54, 2)</f>
        <v>#REF!</v>
      </c>
      <c r="X29" s="228"/>
      <c r="Y29" s="228"/>
      <c r="Z29" s="228"/>
      <c r="AA29" s="228"/>
      <c r="AB29" s="228"/>
      <c r="AC29" s="228"/>
      <c r="AD29" s="228"/>
      <c r="AE29" s="228"/>
      <c r="AK29" s="229" t="e">
        <f>ROUND(AV54, 2)</f>
        <v>#REF!</v>
      </c>
      <c r="AL29" s="228"/>
      <c r="AM29" s="228"/>
      <c r="AN29" s="228"/>
      <c r="AO29" s="228"/>
      <c r="AR29" s="36"/>
      <c r="BE29" s="232"/>
    </row>
    <row r="30" spans="2:71" s="2" customFormat="1" ht="14.4" customHeight="1" x14ac:dyDescent="0.2">
      <c r="B30" s="36"/>
      <c r="F30" s="27" t="s">
        <v>42</v>
      </c>
      <c r="L30" s="227">
        <v>0.15</v>
      </c>
      <c r="M30" s="228"/>
      <c r="N30" s="228"/>
      <c r="O30" s="228"/>
      <c r="P30" s="228"/>
      <c r="W30" s="229" t="e">
        <f>ROUND(BA54, 2)</f>
        <v>#REF!</v>
      </c>
      <c r="X30" s="228"/>
      <c r="Y30" s="228"/>
      <c r="Z30" s="228"/>
      <c r="AA30" s="228"/>
      <c r="AB30" s="228"/>
      <c r="AC30" s="228"/>
      <c r="AD30" s="228"/>
      <c r="AE30" s="228"/>
      <c r="AK30" s="229" t="e">
        <f>ROUND(AW54, 2)</f>
        <v>#REF!</v>
      </c>
      <c r="AL30" s="228"/>
      <c r="AM30" s="228"/>
      <c r="AN30" s="228"/>
      <c r="AO30" s="228"/>
      <c r="AR30" s="36"/>
      <c r="BE30" s="232"/>
    </row>
    <row r="31" spans="2:71" s="2" customFormat="1" ht="14.4" hidden="1" customHeight="1" x14ac:dyDescent="0.2">
      <c r="B31" s="36"/>
      <c r="F31" s="27" t="s">
        <v>43</v>
      </c>
      <c r="L31" s="227">
        <v>0.21</v>
      </c>
      <c r="M31" s="228"/>
      <c r="N31" s="228"/>
      <c r="O31" s="228"/>
      <c r="P31" s="228"/>
      <c r="W31" s="229" t="e">
        <f>ROUND(BB54, 2)</f>
        <v>#REF!</v>
      </c>
      <c r="X31" s="228"/>
      <c r="Y31" s="228"/>
      <c r="Z31" s="228"/>
      <c r="AA31" s="228"/>
      <c r="AB31" s="228"/>
      <c r="AC31" s="228"/>
      <c r="AD31" s="228"/>
      <c r="AE31" s="228"/>
      <c r="AK31" s="229">
        <v>0</v>
      </c>
      <c r="AL31" s="228"/>
      <c r="AM31" s="228"/>
      <c r="AN31" s="228"/>
      <c r="AO31" s="228"/>
      <c r="AR31" s="36"/>
      <c r="BE31" s="232"/>
    </row>
    <row r="32" spans="2:71" s="2" customFormat="1" ht="14.4" hidden="1" customHeight="1" x14ac:dyDescent="0.2">
      <c r="B32" s="36"/>
      <c r="F32" s="27" t="s">
        <v>44</v>
      </c>
      <c r="L32" s="227">
        <v>0.15</v>
      </c>
      <c r="M32" s="228"/>
      <c r="N32" s="228"/>
      <c r="O32" s="228"/>
      <c r="P32" s="228"/>
      <c r="W32" s="229" t="e">
        <f>ROUND(BC54, 2)</f>
        <v>#REF!</v>
      </c>
      <c r="X32" s="228"/>
      <c r="Y32" s="228"/>
      <c r="Z32" s="228"/>
      <c r="AA32" s="228"/>
      <c r="AB32" s="228"/>
      <c r="AC32" s="228"/>
      <c r="AD32" s="228"/>
      <c r="AE32" s="228"/>
      <c r="AK32" s="229">
        <v>0</v>
      </c>
      <c r="AL32" s="228"/>
      <c r="AM32" s="228"/>
      <c r="AN32" s="228"/>
      <c r="AO32" s="228"/>
      <c r="AR32" s="36"/>
      <c r="BE32" s="232"/>
    </row>
    <row r="33" spans="2:44" s="2" customFormat="1" ht="14.4" hidden="1" customHeight="1" x14ac:dyDescent="0.2">
      <c r="B33" s="36"/>
      <c r="F33" s="27" t="s">
        <v>45</v>
      </c>
      <c r="L33" s="227">
        <v>0</v>
      </c>
      <c r="M33" s="228"/>
      <c r="N33" s="228"/>
      <c r="O33" s="228"/>
      <c r="P33" s="228"/>
      <c r="W33" s="229" t="e">
        <f>ROUND(BD54, 2)</f>
        <v>#REF!</v>
      </c>
      <c r="X33" s="228"/>
      <c r="Y33" s="228"/>
      <c r="Z33" s="228"/>
      <c r="AA33" s="228"/>
      <c r="AB33" s="228"/>
      <c r="AC33" s="228"/>
      <c r="AD33" s="228"/>
      <c r="AE33" s="228"/>
      <c r="AK33" s="229">
        <v>0</v>
      </c>
      <c r="AL33" s="228"/>
      <c r="AM33" s="228"/>
      <c r="AN33" s="228"/>
      <c r="AO33" s="228"/>
      <c r="AR33" s="36"/>
    </row>
    <row r="34" spans="2:44" s="1" customFormat="1" ht="6.9" customHeight="1" x14ac:dyDescent="0.2">
      <c r="B34" s="32"/>
      <c r="AR34" s="32"/>
    </row>
    <row r="35" spans="2:44" s="1" customFormat="1" ht="25.95" customHeight="1" x14ac:dyDescent="0.2">
      <c r="B35" s="32"/>
      <c r="C35" s="37"/>
      <c r="D35" s="38" t="s">
        <v>46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47</v>
      </c>
      <c r="U35" s="39"/>
      <c r="V35" s="39"/>
      <c r="W35" s="39"/>
      <c r="X35" s="226" t="s">
        <v>48</v>
      </c>
      <c r="Y35" s="224"/>
      <c r="Z35" s="224"/>
      <c r="AA35" s="224"/>
      <c r="AB35" s="224"/>
      <c r="AC35" s="39"/>
      <c r="AD35" s="39"/>
      <c r="AE35" s="39"/>
      <c r="AF35" s="39"/>
      <c r="AG35" s="39"/>
      <c r="AH35" s="39"/>
      <c r="AI35" s="39"/>
      <c r="AJ35" s="39"/>
      <c r="AK35" s="223" t="e">
        <f>SUM(AK26:AK33)</f>
        <v>#REF!</v>
      </c>
      <c r="AL35" s="224"/>
      <c r="AM35" s="224"/>
      <c r="AN35" s="224"/>
      <c r="AO35" s="225"/>
      <c r="AP35" s="37"/>
      <c r="AQ35" s="37"/>
      <c r="AR35" s="32"/>
    </row>
    <row r="36" spans="2:44" s="1" customFormat="1" ht="6.9" customHeight="1" x14ac:dyDescent="0.2">
      <c r="B36" s="32"/>
      <c r="AR36" s="32"/>
    </row>
    <row r="37" spans="2:44" s="1" customFormat="1" ht="6.9" customHeight="1" x14ac:dyDescent="0.2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2"/>
    </row>
    <row r="41" spans="2:44" s="1" customFormat="1" ht="6.9" customHeight="1" x14ac:dyDescent="0.2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2"/>
    </row>
    <row r="42" spans="2:44" s="1" customFormat="1" ht="24.9" customHeight="1" x14ac:dyDescent="0.2">
      <c r="B42" s="32"/>
      <c r="C42" s="21" t="s">
        <v>49</v>
      </c>
      <c r="AR42" s="32"/>
    </row>
    <row r="43" spans="2:44" s="1" customFormat="1" ht="6.9" customHeight="1" x14ac:dyDescent="0.2">
      <c r="B43" s="32"/>
      <c r="AR43" s="32"/>
    </row>
    <row r="44" spans="2:44" s="3" customFormat="1" ht="12" customHeight="1" x14ac:dyDescent="0.2">
      <c r="B44" s="45"/>
      <c r="C44" s="27" t="s">
        <v>14</v>
      </c>
      <c r="L44" s="3" t="str">
        <f>K5</f>
        <v>1</v>
      </c>
      <c r="AR44" s="45"/>
    </row>
    <row r="45" spans="2:44" s="4" customFormat="1" ht="36.9" customHeight="1" x14ac:dyDescent="0.2">
      <c r="B45" s="46"/>
      <c r="C45" s="47" t="s">
        <v>17</v>
      </c>
      <c r="L45" s="250" t="str">
        <f>K6</f>
        <v>PŘÍSTAVBA ZÁKLADNÍ A MATEŘSKÉ ŠKOLY B-ENGLISH OBEC KRÁLŮV DVŮR</v>
      </c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R45" s="46"/>
    </row>
    <row r="46" spans="2:44" s="1" customFormat="1" ht="6.9" customHeight="1" x14ac:dyDescent="0.2">
      <c r="B46" s="32"/>
      <c r="AR46" s="32"/>
    </row>
    <row r="47" spans="2:44" s="1" customFormat="1" ht="12" customHeight="1" x14ac:dyDescent="0.2">
      <c r="B47" s="32"/>
      <c r="C47" s="27" t="s">
        <v>21</v>
      </c>
      <c r="L47" s="48" t="str">
        <f>IF(K8="","",K8)</f>
        <v>Tři Vršky 691, 267 01 Králův Dvůr</v>
      </c>
      <c r="AI47" s="27" t="s">
        <v>23</v>
      </c>
      <c r="AM47" s="252" t="str">
        <f>IF(AN8= "","",AN8)</f>
        <v/>
      </c>
      <c r="AN47" s="252"/>
      <c r="AR47" s="32"/>
    </row>
    <row r="48" spans="2:44" s="1" customFormat="1" ht="6.9" customHeight="1" x14ac:dyDescent="0.2">
      <c r="B48" s="32"/>
      <c r="AR48" s="32"/>
    </row>
    <row r="49" spans="1:91" s="1" customFormat="1" ht="15.15" customHeight="1" x14ac:dyDescent="0.2">
      <c r="B49" s="32"/>
      <c r="C49" s="27" t="s">
        <v>24</v>
      </c>
      <c r="L49" s="3" t="str">
        <f>IF(E11= "","",E11)</f>
        <v>Soukromá Základní škola a Mateřská škola B-English</v>
      </c>
      <c r="AI49" s="27" t="s">
        <v>29</v>
      </c>
      <c r="AM49" s="253" t="str">
        <f>IF(E17="","",E17)</f>
        <v>RAFPRO s.r.o.</v>
      </c>
      <c r="AN49" s="254"/>
      <c r="AO49" s="254"/>
      <c r="AP49" s="254"/>
      <c r="AR49" s="32"/>
      <c r="AS49" s="255" t="s">
        <v>50</v>
      </c>
      <c r="AT49" s="256"/>
      <c r="AU49" s="50"/>
      <c r="AV49" s="50"/>
      <c r="AW49" s="50"/>
      <c r="AX49" s="50"/>
      <c r="AY49" s="50"/>
      <c r="AZ49" s="50"/>
      <c r="BA49" s="50"/>
      <c r="BB49" s="50"/>
      <c r="BC49" s="50"/>
      <c r="BD49" s="51"/>
    </row>
    <row r="50" spans="1:91" s="1" customFormat="1" ht="15.15" customHeight="1" x14ac:dyDescent="0.2">
      <c r="B50" s="32"/>
      <c r="C50" s="27" t="s">
        <v>28</v>
      </c>
      <c r="L50" s="3">
        <f>IF(E14= "Vyplň údaj","",E14)</f>
        <v>0</v>
      </c>
      <c r="AI50" s="27" t="s">
        <v>32</v>
      </c>
      <c r="AM50" s="253" t="str">
        <f>IF(E20="","",E20)</f>
        <v xml:space="preserve"> </v>
      </c>
      <c r="AN50" s="254"/>
      <c r="AO50" s="254"/>
      <c r="AP50" s="254"/>
      <c r="AR50" s="32"/>
      <c r="AS50" s="257"/>
      <c r="AT50" s="258"/>
      <c r="BD50" s="53"/>
    </row>
    <row r="51" spans="1:91" s="1" customFormat="1" ht="10.95" customHeight="1" x14ac:dyDescent="0.2">
      <c r="B51" s="32"/>
      <c r="AR51" s="32"/>
      <c r="AS51" s="257"/>
      <c r="AT51" s="258"/>
      <c r="BD51" s="53"/>
    </row>
    <row r="52" spans="1:91" s="1" customFormat="1" ht="29.25" customHeight="1" x14ac:dyDescent="0.2">
      <c r="B52" s="32"/>
      <c r="C52" s="247" t="s">
        <v>51</v>
      </c>
      <c r="D52" s="245"/>
      <c r="E52" s="245"/>
      <c r="F52" s="245"/>
      <c r="G52" s="245"/>
      <c r="H52" s="54"/>
      <c r="I52" s="244" t="s">
        <v>52</v>
      </c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6" t="s">
        <v>53</v>
      </c>
      <c r="AH52" s="245"/>
      <c r="AI52" s="245"/>
      <c r="AJ52" s="245"/>
      <c r="AK52" s="245"/>
      <c r="AL52" s="245"/>
      <c r="AM52" s="245"/>
      <c r="AN52" s="244"/>
      <c r="AO52" s="245"/>
      <c r="AP52" s="245"/>
      <c r="AQ52" s="55" t="s">
        <v>54</v>
      </c>
      <c r="AR52" s="32"/>
      <c r="AS52" s="56" t="s">
        <v>55</v>
      </c>
      <c r="AT52" s="57" t="s">
        <v>56</v>
      </c>
      <c r="AU52" s="57" t="s">
        <v>57</v>
      </c>
      <c r="AV52" s="57" t="s">
        <v>58</v>
      </c>
      <c r="AW52" s="57" t="s">
        <v>59</v>
      </c>
      <c r="AX52" s="57" t="s">
        <v>60</v>
      </c>
      <c r="AY52" s="57" t="s">
        <v>61</v>
      </c>
      <c r="AZ52" s="57" t="s">
        <v>62</v>
      </c>
      <c r="BA52" s="57" t="s">
        <v>63</v>
      </c>
      <c r="BB52" s="57" t="s">
        <v>64</v>
      </c>
      <c r="BC52" s="57" t="s">
        <v>65</v>
      </c>
      <c r="BD52" s="58" t="s">
        <v>66</v>
      </c>
    </row>
    <row r="53" spans="1:91" s="1" customFormat="1" ht="10.95" customHeight="1" x14ac:dyDescent="0.2">
      <c r="B53" s="32"/>
      <c r="AR53" s="32"/>
      <c r="AS53" s="59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1"/>
    </row>
    <row r="54" spans="1:91" s="5" customFormat="1" ht="32.4" customHeight="1" x14ac:dyDescent="0.2">
      <c r="B54" s="60"/>
      <c r="C54" s="61" t="s">
        <v>67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248">
        <f>ROUND(SUM(AG55:AG55),2)</f>
        <v>0</v>
      </c>
      <c r="AH54" s="248"/>
      <c r="AI54" s="248"/>
      <c r="AJ54" s="248"/>
      <c r="AK54" s="248"/>
      <c r="AL54" s="248"/>
      <c r="AM54" s="248"/>
      <c r="AN54" s="249"/>
      <c r="AO54" s="249"/>
      <c r="AP54" s="249"/>
      <c r="AQ54" s="64" t="s">
        <v>3</v>
      </c>
      <c r="AR54" s="60"/>
      <c r="AS54" s="65">
        <f>ROUND(SUM(AS55:AS55),2)</f>
        <v>0</v>
      </c>
      <c r="AT54" s="66" t="e">
        <f t="shared" ref="AT54:AT55" si="0">ROUND(SUM(AV54:AW54),2)</f>
        <v>#REF!</v>
      </c>
      <c r="AU54" s="67" t="e">
        <f>ROUND(SUM(AU55:AU55),5)</f>
        <v>#REF!</v>
      </c>
      <c r="AV54" s="66" t="e">
        <f>ROUND(AZ54*L29,2)</f>
        <v>#REF!</v>
      </c>
      <c r="AW54" s="66" t="e">
        <f>ROUND(BA54*L30,2)</f>
        <v>#REF!</v>
      </c>
      <c r="AX54" s="66" t="e">
        <f>ROUND(BB54*L29,2)</f>
        <v>#REF!</v>
      </c>
      <c r="AY54" s="66" t="e">
        <f>ROUND(BC54*L30,2)</f>
        <v>#REF!</v>
      </c>
      <c r="AZ54" s="66" t="e">
        <f>ROUND(SUM(AZ55:AZ55),2)</f>
        <v>#REF!</v>
      </c>
      <c r="BA54" s="66" t="e">
        <f>ROUND(SUM(BA55:BA55),2)</f>
        <v>#REF!</v>
      </c>
      <c r="BB54" s="66" t="e">
        <f>ROUND(SUM(BB55:BB55),2)</f>
        <v>#REF!</v>
      </c>
      <c r="BC54" s="66" t="e">
        <f>ROUND(SUM(BC55:BC55),2)</f>
        <v>#REF!</v>
      </c>
      <c r="BD54" s="68" t="e">
        <f>ROUND(SUM(BD55:BD55),2)</f>
        <v>#REF!</v>
      </c>
      <c r="BS54" s="69" t="s">
        <v>68</v>
      </c>
      <c r="BT54" s="69" t="s">
        <v>69</v>
      </c>
      <c r="BU54" s="70" t="s">
        <v>70</v>
      </c>
      <c r="BV54" s="69" t="s">
        <v>71</v>
      </c>
      <c r="BW54" s="69" t="s">
        <v>5</v>
      </c>
      <c r="BX54" s="69" t="s">
        <v>72</v>
      </c>
      <c r="CL54" s="69" t="s">
        <v>3</v>
      </c>
    </row>
    <row r="55" spans="1:91" s="6" customFormat="1" ht="16.5" customHeight="1" x14ac:dyDescent="0.2">
      <c r="A55" s="71" t="s">
        <v>73</v>
      </c>
      <c r="B55" s="72"/>
      <c r="C55" s="73"/>
      <c r="D55" s="241" t="s">
        <v>15</v>
      </c>
      <c r="E55" s="241"/>
      <c r="F55" s="241"/>
      <c r="G55" s="241"/>
      <c r="H55" s="241"/>
      <c r="I55" s="74"/>
      <c r="J55" s="241" t="s">
        <v>74</v>
      </c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2">
        <f>'1 - Stavební část'!J30</f>
        <v>0</v>
      </c>
      <c r="AH55" s="243"/>
      <c r="AI55" s="243"/>
      <c r="AJ55" s="243"/>
      <c r="AK55" s="243"/>
      <c r="AL55" s="243"/>
      <c r="AM55" s="243"/>
      <c r="AN55" s="242"/>
      <c r="AO55" s="243"/>
      <c r="AP55" s="243"/>
      <c r="AQ55" s="75" t="s">
        <v>75</v>
      </c>
      <c r="AR55" s="72"/>
      <c r="AS55" s="76">
        <v>0</v>
      </c>
      <c r="AT55" s="77" t="e">
        <f t="shared" si="0"/>
        <v>#REF!</v>
      </c>
      <c r="AU55" s="78" t="e">
        <f>'1 - Stavební část'!#REF!</f>
        <v>#REF!</v>
      </c>
      <c r="AV55" s="77" t="e">
        <f>'1 - Stavební část'!J33</f>
        <v>#REF!</v>
      </c>
      <c r="AW55" s="77" t="e">
        <f>'1 - Stavební část'!J34</f>
        <v>#REF!</v>
      </c>
      <c r="AX55" s="77">
        <f>'1 - Stavební část'!J35</f>
        <v>0</v>
      </c>
      <c r="AY55" s="77">
        <f>'1 - Stavební část'!J36</f>
        <v>0</v>
      </c>
      <c r="AZ55" s="77" t="e">
        <f>'1 - Stavební část'!F33</f>
        <v>#REF!</v>
      </c>
      <c r="BA55" s="77" t="e">
        <f>'1 - Stavební část'!F34</f>
        <v>#REF!</v>
      </c>
      <c r="BB55" s="77" t="e">
        <f>'1 - Stavební část'!F35</f>
        <v>#REF!</v>
      </c>
      <c r="BC55" s="77" t="e">
        <f>'1 - Stavební část'!F36</f>
        <v>#REF!</v>
      </c>
      <c r="BD55" s="79" t="e">
        <f>'1 - Stavební část'!F37</f>
        <v>#REF!</v>
      </c>
      <c r="BT55" s="80" t="s">
        <v>15</v>
      </c>
      <c r="BV55" s="80" t="s">
        <v>71</v>
      </c>
      <c r="BW55" s="80" t="s">
        <v>76</v>
      </c>
      <c r="BX55" s="80" t="s">
        <v>5</v>
      </c>
      <c r="CL55" s="80" t="s">
        <v>3</v>
      </c>
      <c r="CM55" s="80" t="s">
        <v>77</v>
      </c>
    </row>
    <row r="56" spans="1:91" s="1" customFormat="1" ht="30" customHeight="1" x14ac:dyDescent="0.2">
      <c r="B56" s="32"/>
      <c r="AR56" s="32"/>
    </row>
    <row r="57" spans="1:91" s="1" customFormat="1" ht="6.9" customHeight="1" x14ac:dyDescent="0.2"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32"/>
    </row>
  </sheetData>
  <mergeCells count="42">
    <mergeCell ref="L45:AO45"/>
    <mergeCell ref="AM47:AN47"/>
    <mergeCell ref="AM49:AP49"/>
    <mergeCell ref="AS49:AT51"/>
    <mergeCell ref="AM50:AP50"/>
    <mergeCell ref="J55:AF55"/>
    <mergeCell ref="AN55:AP55"/>
    <mergeCell ref="D55:H55"/>
    <mergeCell ref="AG55:AM55"/>
    <mergeCell ref="AN52:AP52"/>
    <mergeCell ref="I52:AF52"/>
    <mergeCell ref="AG52:AM52"/>
    <mergeCell ref="C52:G52"/>
    <mergeCell ref="AG54:AM54"/>
    <mergeCell ref="AN54:AP54"/>
    <mergeCell ref="L28:P28"/>
    <mergeCell ref="W28:AE28"/>
    <mergeCell ref="AK28:AO28"/>
    <mergeCell ref="L29:P29"/>
    <mergeCell ref="W29:AE29"/>
    <mergeCell ref="AK29:AO29"/>
    <mergeCell ref="K5:AO5"/>
    <mergeCell ref="K6:AO6"/>
    <mergeCell ref="E14:AJ14"/>
    <mergeCell ref="E23:AN23"/>
    <mergeCell ref="AK26:AO26"/>
    <mergeCell ref="AR2:BE2"/>
    <mergeCell ref="AK35:AO35"/>
    <mergeCell ref="X35:AB35"/>
    <mergeCell ref="L32:P32"/>
    <mergeCell ref="AK32:AO32"/>
    <mergeCell ref="W32:AE32"/>
    <mergeCell ref="AK33:AO33"/>
    <mergeCell ref="L33:P33"/>
    <mergeCell ref="W33:AE33"/>
    <mergeCell ref="W30:AE30"/>
    <mergeCell ref="AK30:AO30"/>
    <mergeCell ref="L30:P30"/>
    <mergeCell ref="AK31:AO31"/>
    <mergeCell ref="W31:AE31"/>
    <mergeCell ref="L31:P31"/>
    <mergeCell ref="BE5:BE32"/>
  </mergeCells>
  <hyperlinks>
    <hyperlink ref="A55" location="'1 - Stavební část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L200"/>
  <sheetViews>
    <sheetView showGridLines="0" tabSelected="1" topLeftCell="A67" zoomScale="115" zoomScaleNormal="115" workbookViewId="0">
      <selection activeCell="I85" sqref="I85"/>
    </sheetView>
  </sheetViews>
  <sheetFormatPr defaultRowHeight="10.199999999999999" x14ac:dyDescent="0.2"/>
  <cols>
    <col min="1" max="1" width="8.28515625" style="206" customWidth="1"/>
    <col min="2" max="2" width="1.140625" style="206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28515625" customWidth="1"/>
    <col min="8" max="8" width="14" customWidth="1"/>
    <col min="9" max="9" width="15.85546875" customWidth="1"/>
    <col min="10" max="11" width="22.28515625" customWidth="1"/>
    <col min="12" max="12" width="9.28515625" customWidth="1"/>
    <col min="13" max="16" width="9.140625" customWidth="1"/>
  </cols>
  <sheetData>
    <row r="2" spans="1:12" ht="36.9" customHeight="1" x14ac:dyDescent="0.2">
      <c r="L2" s="217" t="s">
        <v>6</v>
      </c>
    </row>
    <row r="3" spans="1:12" ht="6.9" customHeight="1" x14ac:dyDescent="0.2">
      <c r="B3" s="19"/>
      <c r="C3" s="19"/>
      <c r="D3" s="19"/>
      <c r="E3" s="19"/>
      <c r="F3" s="19"/>
      <c r="G3" s="19"/>
      <c r="H3" s="19"/>
      <c r="I3" s="19"/>
      <c r="J3" s="19"/>
      <c r="K3" s="19"/>
      <c r="L3" s="20"/>
    </row>
    <row r="4" spans="1:12" ht="24.9" customHeight="1" x14ac:dyDescent="0.2">
      <c r="D4" s="21" t="s">
        <v>78</v>
      </c>
      <c r="L4" s="20"/>
    </row>
    <row r="5" spans="1:12" ht="6.9" customHeight="1" x14ac:dyDescent="0.2">
      <c r="L5" s="20"/>
    </row>
    <row r="6" spans="1:12" ht="12" customHeight="1" x14ac:dyDescent="0.2">
      <c r="D6" s="27" t="s">
        <v>17</v>
      </c>
      <c r="L6" s="20"/>
    </row>
    <row r="7" spans="1:12" ht="26.25" customHeight="1" x14ac:dyDescent="0.2">
      <c r="E7" s="264" t="str">
        <f>'Rekapitulace stavby'!K6</f>
        <v>PŘÍSTAVBA ZÁKLADNÍ A MATEŘSKÉ ŠKOLY B-ENGLISH OBEC KRÁLŮV DVŮR</v>
      </c>
      <c r="F7" s="265"/>
      <c r="G7" s="265"/>
      <c r="H7" s="265"/>
      <c r="L7" s="20"/>
    </row>
    <row r="8" spans="1:12" s="1" customFormat="1" ht="12" customHeight="1" x14ac:dyDescent="0.2">
      <c r="A8" s="207"/>
      <c r="B8" s="207"/>
      <c r="D8" s="27" t="s">
        <v>79</v>
      </c>
      <c r="L8" s="32"/>
    </row>
    <row r="9" spans="1:12" s="1" customFormat="1" ht="16.5" customHeight="1" x14ac:dyDescent="0.2">
      <c r="A9" s="207"/>
      <c r="B9" s="207"/>
      <c r="E9" s="250" t="s">
        <v>445</v>
      </c>
      <c r="F9" s="259"/>
      <c r="G9" s="259"/>
      <c r="H9" s="259"/>
      <c r="L9" s="32"/>
    </row>
    <row r="10" spans="1:12" s="1" customFormat="1" x14ac:dyDescent="0.2">
      <c r="A10" s="207"/>
      <c r="B10" s="207"/>
      <c r="L10" s="32"/>
    </row>
    <row r="11" spans="1:12" s="1" customFormat="1" ht="12" customHeight="1" x14ac:dyDescent="0.2">
      <c r="A11" s="207"/>
      <c r="B11" s="207"/>
      <c r="D11" s="27" t="s">
        <v>19</v>
      </c>
      <c r="F11" s="25" t="s">
        <v>3</v>
      </c>
      <c r="I11" s="27" t="s">
        <v>20</v>
      </c>
      <c r="J11" s="25" t="s">
        <v>3</v>
      </c>
      <c r="L11" s="32"/>
    </row>
    <row r="12" spans="1:12" s="1" customFormat="1" ht="12" customHeight="1" x14ac:dyDescent="0.2">
      <c r="A12" s="207"/>
      <c r="B12" s="207"/>
      <c r="D12" s="27" t="s">
        <v>21</v>
      </c>
      <c r="F12" s="25" t="s">
        <v>22</v>
      </c>
      <c r="I12" s="27" t="s">
        <v>23</v>
      </c>
      <c r="J12" s="49"/>
      <c r="L12" s="32"/>
    </row>
    <row r="13" spans="1:12" s="1" customFormat="1" ht="10.95" customHeight="1" x14ac:dyDescent="0.2">
      <c r="A13" s="207"/>
      <c r="B13" s="207"/>
      <c r="L13" s="32"/>
    </row>
    <row r="14" spans="1:12" s="1" customFormat="1" ht="12" customHeight="1" x14ac:dyDescent="0.2">
      <c r="A14" s="207"/>
      <c r="B14" s="207"/>
      <c r="D14" s="27" t="s">
        <v>24</v>
      </c>
      <c r="I14" s="27" t="s">
        <v>25</v>
      </c>
      <c r="J14" s="25" t="s">
        <v>3</v>
      </c>
      <c r="L14" s="32"/>
    </row>
    <row r="15" spans="1:12" s="1" customFormat="1" ht="18" customHeight="1" x14ac:dyDescent="0.2">
      <c r="A15" s="207"/>
      <c r="B15" s="207"/>
      <c r="E15" s="25" t="s">
        <v>26</v>
      </c>
      <c r="I15" s="27" t="s">
        <v>27</v>
      </c>
      <c r="J15" s="25" t="s">
        <v>3</v>
      </c>
      <c r="L15" s="32"/>
    </row>
    <row r="16" spans="1:12" s="1" customFormat="1" ht="6.9" customHeight="1" x14ac:dyDescent="0.2">
      <c r="A16" s="207"/>
      <c r="B16" s="207"/>
      <c r="L16" s="32"/>
    </row>
    <row r="17" spans="1:12" s="1" customFormat="1" ht="12" customHeight="1" x14ac:dyDescent="0.2">
      <c r="A17" s="207"/>
      <c r="B17" s="207"/>
      <c r="D17" s="27" t="s">
        <v>28</v>
      </c>
      <c r="I17" s="27" t="s">
        <v>25</v>
      </c>
      <c r="J17" s="28"/>
      <c r="L17" s="32"/>
    </row>
    <row r="18" spans="1:12" s="1" customFormat="1" ht="18" customHeight="1" x14ac:dyDescent="0.2">
      <c r="A18" s="207"/>
      <c r="B18" s="207"/>
      <c r="E18" s="266"/>
      <c r="F18" s="233"/>
      <c r="G18" s="233"/>
      <c r="H18" s="233"/>
      <c r="I18" s="27" t="s">
        <v>27</v>
      </c>
      <c r="J18" s="28"/>
      <c r="L18" s="32"/>
    </row>
    <row r="19" spans="1:12" s="1" customFormat="1" ht="6.9" customHeight="1" x14ac:dyDescent="0.2">
      <c r="A19" s="207"/>
      <c r="B19" s="207"/>
      <c r="L19" s="32"/>
    </row>
    <row r="20" spans="1:12" s="1" customFormat="1" ht="12" customHeight="1" x14ac:dyDescent="0.2">
      <c r="A20" s="207"/>
      <c r="B20" s="207"/>
      <c r="D20" s="27" t="s">
        <v>29</v>
      </c>
      <c r="I20" s="27" t="s">
        <v>25</v>
      </c>
      <c r="J20" s="25" t="s">
        <v>3</v>
      </c>
      <c r="L20" s="32"/>
    </row>
    <row r="21" spans="1:12" s="1" customFormat="1" ht="18" customHeight="1" x14ac:dyDescent="0.2">
      <c r="A21" s="207"/>
      <c r="B21" s="207"/>
      <c r="E21" s="25" t="s">
        <v>30</v>
      </c>
      <c r="I21" s="27" t="s">
        <v>27</v>
      </c>
      <c r="J21" s="25" t="s">
        <v>3</v>
      </c>
      <c r="L21" s="32"/>
    </row>
    <row r="22" spans="1:12" s="1" customFormat="1" ht="6.9" customHeight="1" x14ac:dyDescent="0.2">
      <c r="A22" s="207"/>
      <c r="B22" s="207"/>
      <c r="L22" s="32"/>
    </row>
    <row r="23" spans="1:12" s="1" customFormat="1" ht="12" customHeight="1" x14ac:dyDescent="0.2">
      <c r="A23" s="207"/>
      <c r="B23" s="207"/>
      <c r="D23" s="27" t="s">
        <v>32</v>
      </c>
      <c r="I23" s="27" t="s">
        <v>25</v>
      </c>
      <c r="J23" s="25" t="str">
        <f>IF('Rekapitulace stavby'!AN19="","",'Rekapitulace stavby'!AN19)</f>
        <v/>
      </c>
      <c r="L23" s="32"/>
    </row>
    <row r="24" spans="1:12" s="1" customFormat="1" ht="18" customHeight="1" x14ac:dyDescent="0.2">
      <c r="A24" s="207"/>
      <c r="B24" s="207"/>
      <c r="E24" s="25" t="str">
        <f>IF('Rekapitulace stavby'!E20="","",'Rekapitulace stavby'!E20)</f>
        <v xml:space="preserve"> </v>
      </c>
      <c r="I24" s="27" t="s">
        <v>27</v>
      </c>
      <c r="J24" s="25" t="str">
        <f>IF('Rekapitulace stavby'!AN20="","",'Rekapitulace stavby'!AN20)</f>
        <v/>
      </c>
      <c r="L24" s="32"/>
    </row>
    <row r="25" spans="1:12" s="1" customFormat="1" ht="6.9" customHeight="1" x14ac:dyDescent="0.2">
      <c r="A25" s="207"/>
      <c r="B25" s="207"/>
      <c r="L25" s="32"/>
    </row>
    <row r="26" spans="1:12" s="1" customFormat="1" ht="12" customHeight="1" x14ac:dyDescent="0.2">
      <c r="A26" s="207"/>
      <c r="B26" s="207"/>
      <c r="D26" s="27" t="s">
        <v>34</v>
      </c>
      <c r="L26" s="32"/>
    </row>
    <row r="27" spans="1:12" s="7" customFormat="1" ht="16.5" customHeight="1" x14ac:dyDescent="0.2">
      <c r="A27" s="208"/>
      <c r="B27" s="208"/>
      <c r="E27" s="237" t="s">
        <v>3</v>
      </c>
      <c r="F27" s="237"/>
      <c r="G27" s="237"/>
      <c r="H27" s="237"/>
      <c r="L27" s="81"/>
    </row>
    <row r="28" spans="1:12" s="1" customFormat="1" ht="6.9" customHeight="1" x14ac:dyDescent="0.2">
      <c r="A28" s="207"/>
      <c r="B28" s="207"/>
      <c r="L28" s="32"/>
    </row>
    <row r="29" spans="1:12" s="1" customFormat="1" ht="6.9" customHeight="1" x14ac:dyDescent="0.2">
      <c r="A29" s="207"/>
      <c r="B29" s="207"/>
      <c r="D29" s="50"/>
      <c r="E29" s="50"/>
      <c r="F29" s="50"/>
      <c r="G29" s="50"/>
      <c r="H29" s="50"/>
      <c r="I29" s="50"/>
      <c r="J29" s="50"/>
      <c r="K29" s="50"/>
      <c r="L29" s="32"/>
    </row>
    <row r="30" spans="1:12" s="1" customFormat="1" ht="25.35" customHeight="1" x14ac:dyDescent="0.2">
      <c r="A30" s="207"/>
      <c r="B30" s="207"/>
      <c r="D30" s="82" t="s">
        <v>36</v>
      </c>
      <c r="J30" s="63">
        <f>ROUND(J82, 2)</f>
        <v>0</v>
      </c>
      <c r="L30" s="32"/>
    </row>
    <row r="31" spans="1:12" s="1" customFormat="1" ht="6.9" customHeight="1" x14ac:dyDescent="0.2">
      <c r="A31" s="207"/>
      <c r="B31" s="207"/>
      <c r="D31" s="50"/>
      <c r="E31" s="50"/>
      <c r="F31" s="50"/>
      <c r="G31" s="50"/>
      <c r="H31" s="50"/>
      <c r="I31" s="50"/>
      <c r="J31" s="50"/>
      <c r="K31" s="50"/>
      <c r="L31" s="32"/>
    </row>
    <row r="32" spans="1:12" s="1" customFormat="1" ht="14.4" customHeight="1" x14ac:dyDescent="0.2">
      <c r="A32" s="207"/>
      <c r="B32" s="207"/>
      <c r="F32" s="35" t="s">
        <v>38</v>
      </c>
      <c r="I32" s="35" t="s">
        <v>37</v>
      </c>
      <c r="J32" s="35" t="s">
        <v>39</v>
      </c>
      <c r="L32" s="32"/>
    </row>
    <row r="33" spans="1:12" s="1" customFormat="1" ht="14.4" customHeight="1" x14ac:dyDescent="0.2">
      <c r="A33" s="207"/>
      <c r="B33" s="207"/>
      <c r="D33" s="52" t="s">
        <v>40</v>
      </c>
      <c r="E33" s="27" t="s">
        <v>41</v>
      </c>
      <c r="F33" s="83" t="e">
        <f>ROUND((SUM(#REF!)),  2)</f>
        <v>#REF!</v>
      </c>
      <c r="I33" s="84">
        <v>0.21</v>
      </c>
      <c r="J33" s="83" t="e">
        <f>ROUND(((SUM(#REF!))*I33),  2)</f>
        <v>#REF!</v>
      </c>
      <c r="L33" s="32"/>
    </row>
    <row r="34" spans="1:12" s="1" customFormat="1" ht="14.4" customHeight="1" x14ac:dyDescent="0.2">
      <c r="A34" s="207"/>
      <c r="B34" s="207"/>
      <c r="E34" s="27" t="s">
        <v>42</v>
      </c>
      <c r="F34" s="83" t="e">
        <f>ROUND((SUM(#REF!)),  2)</f>
        <v>#REF!</v>
      </c>
      <c r="I34" s="84">
        <v>0.15</v>
      </c>
      <c r="J34" s="83" t="e">
        <f>ROUND(((SUM(#REF!))*I34),  2)</f>
        <v>#REF!</v>
      </c>
      <c r="L34" s="32"/>
    </row>
    <row r="35" spans="1:12" s="1" customFormat="1" ht="14.4" hidden="1" customHeight="1" x14ac:dyDescent="0.2">
      <c r="B35" s="32"/>
      <c r="E35" s="27" t="s">
        <v>43</v>
      </c>
      <c r="F35" s="83" t="e">
        <f>ROUND((SUM(#REF!)),  2)</f>
        <v>#REF!</v>
      </c>
      <c r="I35" s="84">
        <v>0.21</v>
      </c>
      <c r="J35" s="83">
        <f>0</f>
        <v>0</v>
      </c>
      <c r="L35" s="32"/>
    </row>
    <row r="36" spans="1:12" s="1" customFormat="1" ht="14.4" hidden="1" customHeight="1" x14ac:dyDescent="0.2">
      <c r="B36" s="32"/>
      <c r="E36" s="27" t="s">
        <v>44</v>
      </c>
      <c r="F36" s="83" t="e">
        <f>ROUND((SUM(#REF!)),  2)</f>
        <v>#REF!</v>
      </c>
      <c r="I36" s="84">
        <v>0.15</v>
      </c>
      <c r="J36" s="83">
        <f>0</f>
        <v>0</v>
      </c>
      <c r="L36" s="32"/>
    </row>
    <row r="37" spans="1:12" s="1" customFormat="1" ht="14.4" hidden="1" customHeight="1" x14ac:dyDescent="0.2">
      <c r="B37" s="32"/>
      <c r="E37" s="27" t="s">
        <v>45</v>
      </c>
      <c r="F37" s="83" t="e">
        <f>ROUND((SUM(#REF!)),  2)</f>
        <v>#REF!</v>
      </c>
      <c r="I37" s="84">
        <v>0</v>
      </c>
      <c r="J37" s="83">
        <f>0</f>
        <v>0</v>
      </c>
      <c r="L37" s="32"/>
    </row>
    <row r="38" spans="1:12" s="1" customFormat="1" ht="6.9" customHeight="1" x14ac:dyDescent="0.2">
      <c r="A38" s="207"/>
      <c r="B38" s="207"/>
      <c r="L38" s="32"/>
    </row>
    <row r="39" spans="1:12" s="1" customFormat="1" ht="25.35" customHeight="1" x14ac:dyDescent="0.2">
      <c r="A39" s="207"/>
      <c r="B39" s="207"/>
      <c r="C39" s="85"/>
      <c r="D39" s="86" t="s">
        <v>46</v>
      </c>
      <c r="E39" s="54"/>
      <c r="F39" s="54"/>
      <c r="G39" s="87" t="s">
        <v>47</v>
      </c>
      <c r="H39" s="88" t="s">
        <v>48</v>
      </c>
      <c r="I39" s="54"/>
      <c r="J39" s="89" t="e">
        <f>SUM(J30:J37)</f>
        <v>#REF!</v>
      </c>
      <c r="K39" s="90"/>
      <c r="L39" s="32"/>
    </row>
    <row r="40" spans="1:12" s="1" customFormat="1" ht="14.4" customHeight="1" x14ac:dyDescent="0.2">
      <c r="A40" s="207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1:12" s="1" customFormat="1" ht="6.9" customHeight="1" x14ac:dyDescent="0.2">
      <c r="A44" s="207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1:12" s="1" customFormat="1" ht="24.9" customHeight="1" x14ac:dyDescent="0.2">
      <c r="A45" s="207"/>
      <c r="B45" s="207"/>
      <c r="C45" s="21" t="s">
        <v>80</v>
      </c>
      <c r="L45" s="32"/>
    </row>
    <row r="46" spans="1:12" s="1" customFormat="1" ht="6.9" customHeight="1" x14ac:dyDescent="0.2">
      <c r="A46" s="207"/>
      <c r="B46" s="207"/>
      <c r="L46" s="32"/>
    </row>
    <row r="47" spans="1:12" s="1" customFormat="1" ht="12" customHeight="1" x14ac:dyDescent="0.2">
      <c r="A47" s="207"/>
      <c r="B47" s="207"/>
      <c r="C47" s="27" t="s">
        <v>17</v>
      </c>
      <c r="L47" s="32"/>
    </row>
    <row r="48" spans="1:12" s="1" customFormat="1" ht="26.25" customHeight="1" x14ac:dyDescent="0.2">
      <c r="A48" s="207"/>
      <c r="B48" s="207"/>
      <c r="E48" s="264" t="str">
        <f>E7</f>
        <v>PŘÍSTAVBA ZÁKLADNÍ A MATEŘSKÉ ŠKOLY B-ENGLISH OBEC KRÁLŮV DVŮR</v>
      </c>
      <c r="F48" s="265"/>
      <c r="G48" s="265"/>
      <c r="H48" s="265"/>
      <c r="L48" s="32"/>
    </row>
    <row r="49" spans="1:12" s="1" customFormat="1" ht="12" customHeight="1" x14ac:dyDescent="0.2">
      <c r="A49" s="207"/>
      <c r="B49" s="207"/>
      <c r="C49" s="27" t="s">
        <v>79</v>
      </c>
      <c r="L49" s="32"/>
    </row>
    <row r="50" spans="1:12" s="1" customFormat="1" ht="16.5" customHeight="1" x14ac:dyDescent="0.2">
      <c r="A50" s="207"/>
      <c r="B50" s="207"/>
      <c r="E50" s="250" t="str">
        <f>E9</f>
        <v>1 - Stavební část - Fasáda a lešení</v>
      </c>
      <c r="F50" s="259"/>
      <c r="G50" s="259"/>
      <c r="H50" s="259"/>
      <c r="L50" s="32"/>
    </row>
    <row r="51" spans="1:12" s="1" customFormat="1" ht="6.9" customHeight="1" x14ac:dyDescent="0.2">
      <c r="A51" s="207"/>
      <c r="B51" s="207"/>
      <c r="L51" s="32"/>
    </row>
    <row r="52" spans="1:12" s="1" customFormat="1" ht="12" customHeight="1" x14ac:dyDescent="0.2">
      <c r="A52" s="207"/>
      <c r="B52" s="207"/>
      <c r="C52" s="27" t="s">
        <v>21</v>
      </c>
      <c r="F52" s="25" t="str">
        <f>F12</f>
        <v>Tři Vršky 691, 267 01 Králův Dvůr</v>
      </c>
      <c r="I52" s="27" t="s">
        <v>23</v>
      </c>
      <c r="J52" s="49" t="str">
        <f>IF(J12="","",J12)</f>
        <v/>
      </c>
      <c r="L52" s="32"/>
    </row>
    <row r="53" spans="1:12" s="1" customFormat="1" ht="6.9" customHeight="1" x14ac:dyDescent="0.2">
      <c r="A53" s="207"/>
      <c r="B53" s="207"/>
      <c r="L53" s="32"/>
    </row>
    <row r="54" spans="1:12" s="1" customFormat="1" ht="15.15" customHeight="1" x14ac:dyDescent="0.2">
      <c r="A54" s="207"/>
      <c r="B54" s="207"/>
      <c r="C54" s="27" t="s">
        <v>24</v>
      </c>
      <c r="F54" s="25" t="str">
        <f>E15</f>
        <v>Soukromá Základní škola a Mateřská škola B-English</v>
      </c>
      <c r="I54" s="27" t="s">
        <v>29</v>
      </c>
      <c r="J54" s="30" t="str">
        <f>E21</f>
        <v>RAFPRO s.r.o.</v>
      </c>
      <c r="L54" s="32"/>
    </row>
    <row r="55" spans="1:12" s="1" customFormat="1" ht="15.15" customHeight="1" x14ac:dyDescent="0.2">
      <c r="A55" s="207"/>
      <c r="B55" s="207"/>
      <c r="C55" s="27" t="s">
        <v>28</v>
      </c>
      <c r="F55" s="25" t="str">
        <f>IF(E18="","",E18)</f>
        <v/>
      </c>
      <c r="I55" s="27" t="s">
        <v>32</v>
      </c>
      <c r="J55" s="30" t="str">
        <f>E24</f>
        <v xml:space="preserve"> </v>
      </c>
      <c r="L55" s="32"/>
    </row>
    <row r="56" spans="1:12" s="1" customFormat="1" ht="10.35" customHeight="1" x14ac:dyDescent="0.2">
      <c r="A56" s="207"/>
      <c r="B56" s="207"/>
      <c r="L56" s="32"/>
    </row>
    <row r="57" spans="1:12" s="1" customFormat="1" ht="29.25" customHeight="1" x14ac:dyDescent="0.2">
      <c r="A57" s="207"/>
      <c r="B57" s="207"/>
      <c r="C57" s="91" t="s">
        <v>81</v>
      </c>
      <c r="D57" s="85"/>
      <c r="E57" s="85"/>
      <c r="F57" s="85"/>
      <c r="G57" s="85"/>
      <c r="H57" s="85"/>
      <c r="I57" s="85"/>
      <c r="J57" s="92" t="s">
        <v>82</v>
      </c>
      <c r="K57" s="85"/>
      <c r="L57" s="32"/>
    </row>
    <row r="58" spans="1:12" s="1" customFormat="1" ht="10.35" customHeight="1" x14ac:dyDescent="0.2">
      <c r="A58" s="207"/>
      <c r="B58" s="207"/>
      <c r="L58" s="32"/>
    </row>
    <row r="59" spans="1:12" s="1" customFormat="1" ht="22.95" customHeight="1" x14ac:dyDescent="0.2">
      <c r="A59" s="207"/>
      <c r="B59" s="207"/>
      <c r="C59" s="93" t="s">
        <v>67</v>
      </c>
      <c r="J59" s="63">
        <f>J82</f>
        <v>0</v>
      </c>
      <c r="L59" s="32"/>
    </row>
    <row r="60" spans="1:12" s="8" customFormat="1" ht="24.9" customHeight="1" x14ac:dyDescent="0.2">
      <c r="A60" s="209"/>
      <c r="B60" s="209"/>
      <c r="D60" s="95" t="s">
        <v>83</v>
      </c>
      <c r="E60" s="96"/>
      <c r="F60" s="96"/>
      <c r="G60" s="96"/>
      <c r="H60" s="96"/>
      <c r="I60" s="96"/>
      <c r="J60" s="97">
        <f>J83</f>
        <v>0</v>
      </c>
      <c r="L60" s="94"/>
    </row>
    <row r="61" spans="1:12" s="9" customFormat="1" ht="14.85" customHeight="1" x14ac:dyDescent="0.2">
      <c r="A61" s="210"/>
      <c r="B61" s="210"/>
      <c r="D61" s="99" t="s">
        <v>84</v>
      </c>
      <c r="E61" s="100"/>
      <c r="F61" s="100"/>
      <c r="G61" s="100"/>
      <c r="H61" s="100"/>
      <c r="I61" s="100"/>
      <c r="J61" s="101">
        <f>J84</f>
        <v>0</v>
      </c>
      <c r="L61" s="98"/>
    </row>
    <row r="62" spans="1:12" s="9" customFormat="1" ht="14.85" customHeight="1" x14ac:dyDescent="0.2">
      <c r="A62" s="210"/>
      <c r="B62" s="210"/>
      <c r="D62" s="99" t="s">
        <v>85</v>
      </c>
      <c r="E62" s="100"/>
      <c r="F62" s="100"/>
      <c r="G62" s="100"/>
      <c r="H62" s="100"/>
      <c r="I62" s="100"/>
      <c r="J62" s="101">
        <f>J177</f>
        <v>0</v>
      </c>
      <c r="L62" s="98"/>
    </row>
    <row r="63" spans="1:12" s="1" customFormat="1" ht="21.75" customHeight="1" x14ac:dyDescent="0.2">
      <c r="A63" s="207"/>
      <c r="B63" s="207"/>
      <c r="L63" s="32"/>
    </row>
    <row r="64" spans="1:12" s="1" customFormat="1" ht="6.9" customHeight="1" x14ac:dyDescent="0.2">
      <c r="A64" s="207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32"/>
    </row>
    <row r="68" spans="1:12" s="1" customFormat="1" ht="6.9" customHeight="1" x14ac:dyDescent="0.2">
      <c r="A68" s="207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32"/>
    </row>
    <row r="69" spans="1:12" s="1" customFormat="1" ht="24.9" customHeight="1" x14ac:dyDescent="0.2">
      <c r="A69" s="207"/>
      <c r="B69" s="207"/>
      <c r="C69" s="21" t="s">
        <v>86</v>
      </c>
      <c r="L69" s="32"/>
    </row>
    <row r="70" spans="1:12" s="1" customFormat="1" ht="6.9" customHeight="1" x14ac:dyDescent="0.2">
      <c r="A70" s="207"/>
      <c r="B70" s="207"/>
      <c r="L70" s="32"/>
    </row>
    <row r="71" spans="1:12" s="1" customFormat="1" ht="12" customHeight="1" x14ac:dyDescent="0.2">
      <c r="A71" s="207"/>
      <c r="B71" s="207"/>
      <c r="C71" s="213" t="s">
        <v>17</v>
      </c>
      <c r="D71" s="214"/>
      <c r="E71" s="214"/>
      <c r="F71" s="214"/>
      <c r="G71" s="214"/>
      <c r="H71" s="214"/>
      <c r="I71" s="214"/>
      <c r="J71" s="214"/>
      <c r="L71" s="32"/>
    </row>
    <row r="72" spans="1:12" s="1" customFormat="1" ht="26.25" customHeight="1" x14ac:dyDescent="0.2">
      <c r="A72" s="207"/>
      <c r="B72" s="207"/>
      <c r="C72" s="214"/>
      <c r="D72" s="214"/>
      <c r="E72" s="260" t="str">
        <f>E7</f>
        <v>PŘÍSTAVBA ZÁKLADNÍ A MATEŘSKÉ ŠKOLY B-ENGLISH OBEC KRÁLŮV DVŮR</v>
      </c>
      <c r="F72" s="261"/>
      <c r="G72" s="261"/>
      <c r="H72" s="261"/>
      <c r="I72" s="214"/>
      <c r="J72" s="214"/>
      <c r="L72" s="32"/>
    </row>
    <row r="73" spans="1:12" s="1" customFormat="1" ht="12" customHeight="1" x14ac:dyDescent="0.2">
      <c r="A73" s="207"/>
      <c r="B73" s="207"/>
      <c r="C73" s="213" t="s">
        <v>79</v>
      </c>
      <c r="D73" s="214"/>
      <c r="E73" s="214"/>
      <c r="F73" s="214"/>
      <c r="G73" s="214"/>
      <c r="H73" s="214"/>
      <c r="I73" s="214"/>
      <c r="J73" s="214"/>
      <c r="L73" s="32"/>
    </row>
    <row r="74" spans="1:12" s="1" customFormat="1" ht="16.5" customHeight="1" x14ac:dyDescent="0.2">
      <c r="A74" s="207"/>
      <c r="B74" s="207"/>
      <c r="C74" s="214"/>
      <c r="D74" s="214"/>
      <c r="E74" s="262" t="str">
        <f>E9</f>
        <v>1 - Stavební část - Fasáda a lešení</v>
      </c>
      <c r="F74" s="263"/>
      <c r="G74" s="263"/>
      <c r="H74" s="263"/>
      <c r="I74" s="214"/>
      <c r="J74" s="214"/>
      <c r="L74" s="32"/>
    </row>
    <row r="75" spans="1:12" s="1" customFormat="1" ht="6.9" customHeight="1" x14ac:dyDescent="0.2">
      <c r="A75" s="207"/>
      <c r="B75" s="207"/>
      <c r="C75" s="214"/>
      <c r="D75" s="214"/>
      <c r="E75" s="214"/>
      <c r="F75" s="214"/>
      <c r="G75" s="214"/>
      <c r="H75" s="214"/>
      <c r="I75" s="214"/>
      <c r="J75" s="214"/>
      <c r="L75" s="32"/>
    </row>
    <row r="76" spans="1:12" s="1" customFormat="1" ht="12" customHeight="1" x14ac:dyDescent="0.2">
      <c r="A76" s="207"/>
      <c r="B76" s="207"/>
      <c r="C76" s="213" t="s">
        <v>21</v>
      </c>
      <c r="D76" s="214"/>
      <c r="E76" s="214"/>
      <c r="F76" s="213" t="str">
        <f>F12</f>
        <v>Tři Vršky 691, 267 01 Králův Dvůr</v>
      </c>
      <c r="G76" s="214"/>
      <c r="H76" s="214"/>
      <c r="I76" s="213" t="s">
        <v>23</v>
      </c>
      <c r="J76" s="216" t="str">
        <f>IF(J12="","",J12)</f>
        <v/>
      </c>
      <c r="L76" s="32"/>
    </row>
    <row r="77" spans="1:12" s="1" customFormat="1" ht="6.9" customHeight="1" x14ac:dyDescent="0.2">
      <c r="A77" s="207"/>
      <c r="B77" s="207"/>
      <c r="C77" s="214"/>
      <c r="D77" s="214"/>
      <c r="E77" s="214"/>
      <c r="F77" s="214"/>
      <c r="G77" s="214"/>
      <c r="H77" s="214"/>
      <c r="I77" s="214"/>
      <c r="J77" s="214"/>
      <c r="L77" s="32"/>
    </row>
    <row r="78" spans="1:12" s="1" customFormat="1" ht="15.15" customHeight="1" x14ac:dyDescent="0.2">
      <c r="A78" s="207"/>
      <c r="B78" s="207"/>
      <c r="C78" s="213" t="s">
        <v>24</v>
      </c>
      <c r="D78" s="214"/>
      <c r="E78" s="214"/>
      <c r="F78" s="213" t="str">
        <f>E15</f>
        <v>Soukromá Základní škola a Mateřská škola B-English</v>
      </c>
      <c r="G78" s="214"/>
      <c r="H78" s="214"/>
      <c r="I78" s="213" t="s">
        <v>29</v>
      </c>
      <c r="J78" s="215" t="str">
        <f>E21</f>
        <v>RAFPRO s.r.o.</v>
      </c>
      <c r="L78" s="32"/>
    </row>
    <row r="79" spans="1:12" s="1" customFormat="1" ht="15.15" customHeight="1" x14ac:dyDescent="0.2">
      <c r="A79" s="207"/>
      <c r="B79" s="207"/>
      <c r="C79" s="213" t="s">
        <v>28</v>
      </c>
      <c r="D79" s="214"/>
      <c r="E79" s="214"/>
      <c r="F79" s="213" t="str">
        <f>IF(E18="","",E18)</f>
        <v/>
      </c>
      <c r="G79" s="214"/>
      <c r="H79" s="214"/>
      <c r="I79" s="213" t="s">
        <v>32</v>
      </c>
      <c r="J79" s="215" t="str">
        <f>E24</f>
        <v xml:space="preserve"> </v>
      </c>
      <c r="L79" s="32"/>
    </row>
    <row r="80" spans="1:12" s="1" customFormat="1" ht="10.35" customHeight="1" x14ac:dyDescent="0.2">
      <c r="A80" s="207"/>
      <c r="B80" s="207"/>
      <c r="L80" s="32"/>
    </row>
    <row r="81" spans="1:12" s="10" customFormat="1" ht="29.25" customHeight="1" x14ac:dyDescent="0.2">
      <c r="A81" s="211"/>
      <c r="B81" s="211"/>
      <c r="C81" s="103" t="s">
        <v>87</v>
      </c>
      <c r="D81" s="104" t="s">
        <v>54</v>
      </c>
      <c r="E81" s="104" t="s">
        <v>51</v>
      </c>
      <c r="F81" s="104" t="s">
        <v>52</v>
      </c>
      <c r="G81" s="104" t="s">
        <v>88</v>
      </c>
      <c r="H81" s="104" t="s">
        <v>89</v>
      </c>
      <c r="I81" s="104" t="s">
        <v>90</v>
      </c>
      <c r="J81" s="104" t="s">
        <v>82</v>
      </c>
      <c r="K81" s="105" t="s">
        <v>91</v>
      </c>
      <c r="L81" s="102"/>
    </row>
    <row r="82" spans="1:12" s="1" customFormat="1" ht="22.95" customHeight="1" x14ac:dyDescent="0.3">
      <c r="B82" s="32"/>
      <c r="C82" s="61" t="s">
        <v>92</v>
      </c>
      <c r="J82" s="106">
        <f>J83</f>
        <v>0</v>
      </c>
      <c r="L82" s="32"/>
    </row>
    <row r="83" spans="1:12" s="11" customFormat="1" ht="25.95" customHeight="1" x14ac:dyDescent="0.25">
      <c r="A83" s="212"/>
      <c r="B83" s="212"/>
      <c r="D83" s="108" t="s">
        <v>68</v>
      </c>
      <c r="E83" s="109" t="s">
        <v>93</v>
      </c>
      <c r="F83" s="109" t="s">
        <v>94</v>
      </c>
      <c r="I83" s="110"/>
      <c r="J83" s="111">
        <f>J84+J177</f>
        <v>0</v>
      </c>
      <c r="K83" s="218"/>
      <c r="L83" s="107"/>
    </row>
    <row r="84" spans="1:12" s="11" customFormat="1" ht="25.95" customHeight="1" x14ac:dyDescent="0.3">
      <c r="A84" s="212"/>
      <c r="B84" s="212"/>
      <c r="D84" s="108"/>
      <c r="E84" s="109"/>
      <c r="F84" s="109" t="s">
        <v>444</v>
      </c>
      <c r="I84" s="110"/>
      <c r="J84" s="220">
        <f>SUM(J85:J169)</f>
        <v>0</v>
      </c>
      <c r="K84" s="218"/>
      <c r="L84" s="107"/>
    </row>
    <row r="85" spans="1:12" s="1" customFormat="1" ht="37.950000000000003" customHeight="1" x14ac:dyDescent="0.2">
      <c r="B85" s="112"/>
      <c r="C85" s="275" t="s">
        <v>116</v>
      </c>
      <c r="D85" s="275" t="s">
        <v>95</v>
      </c>
      <c r="E85" s="276" t="s">
        <v>117</v>
      </c>
      <c r="F85" s="277" t="s">
        <v>118</v>
      </c>
      <c r="G85" s="278" t="s">
        <v>96</v>
      </c>
      <c r="H85" s="279">
        <v>196.84</v>
      </c>
      <c r="I85" s="114"/>
      <c r="J85" s="115">
        <f>ROUND(I85*H85,2)</f>
        <v>0</v>
      </c>
      <c r="K85" s="113" t="s">
        <v>97</v>
      </c>
      <c r="L85" s="32"/>
    </row>
    <row r="86" spans="1:12" s="1" customFormat="1" x14ac:dyDescent="0.2">
      <c r="B86" s="32"/>
      <c r="C86" s="280"/>
      <c r="D86" s="281" t="s">
        <v>98</v>
      </c>
      <c r="E86" s="280"/>
      <c r="F86" s="282" t="s">
        <v>119</v>
      </c>
      <c r="G86" s="280"/>
      <c r="H86" s="280"/>
      <c r="I86" s="116"/>
      <c r="L86" s="32"/>
    </row>
    <row r="87" spans="1:12" s="12" customFormat="1" x14ac:dyDescent="0.2">
      <c r="B87" s="117"/>
      <c r="C87" s="283"/>
      <c r="D87" s="284" t="s">
        <v>99</v>
      </c>
      <c r="E87" s="285" t="s">
        <v>3</v>
      </c>
      <c r="F87" s="286" t="s">
        <v>100</v>
      </c>
      <c r="G87" s="283"/>
      <c r="H87" s="287">
        <v>200</v>
      </c>
      <c r="I87" s="118"/>
      <c r="L87" s="117"/>
    </row>
    <row r="88" spans="1:12" s="12" customFormat="1" x14ac:dyDescent="0.2">
      <c r="B88" s="117"/>
      <c r="C88" s="283"/>
      <c r="D88" s="284" t="s">
        <v>99</v>
      </c>
      <c r="E88" s="285" t="s">
        <v>3</v>
      </c>
      <c r="F88" s="286" t="s">
        <v>103</v>
      </c>
      <c r="G88" s="283"/>
      <c r="H88" s="287">
        <v>-3.16</v>
      </c>
      <c r="I88" s="118"/>
      <c r="L88" s="117"/>
    </row>
    <row r="89" spans="1:12" s="13" customFormat="1" x14ac:dyDescent="0.2">
      <c r="B89" s="119"/>
      <c r="C89" s="288"/>
      <c r="D89" s="284" t="s">
        <v>99</v>
      </c>
      <c r="E89" s="289" t="s">
        <v>3</v>
      </c>
      <c r="F89" s="290" t="s">
        <v>101</v>
      </c>
      <c r="G89" s="288"/>
      <c r="H89" s="291">
        <v>196.84</v>
      </c>
      <c r="I89" s="120"/>
      <c r="L89" s="119"/>
    </row>
    <row r="90" spans="1:12" s="1" customFormat="1" ht="66.75" customHeight="1" x14ac:dyDescent="0.2">
      <c r="B90" s="112"/>
      <c r="C90" s="275" t="s">
        <v>120</v>
      </c>
      <c r="D90" s="275" t="s">
        <v>95</v>
      </c>
      <c r="E90" s="276" t="s">
        <v>121</v>
      </c>
      <c r="F90" s="277" t="s">
        <v>122</v>
      </c>
      <c r="G90" s="278" t="s">
        <v>96</v>
      </c>
      <c r="H90" s="279">
        <v>196.84</v>
      </c>
      <c r="I90" s="114"/>
      <c r="J90" s="115">
        <f>ROUND(I90*H90,2)</f>
        <v>0</v>
      </c>
      <c r="K90" s="113" t="s">
        <v>97</v>
      </c>
      <c r="L90" s="32"/>
    </row>
    <row r="91" spans="1:12" s="1" customFormat="1" x14ac:dyDescent="0.2">
      <c r="B91" s="32"/>
      <c r="C91" s="280"/>
      <c r="D91" s="281" t="s">
        <v>98</v>
      </c>
      <c r="E91" s="280"/>
      <c r="F91" s="282" t="s">
        <v>123</v>
      </c>
      <c r="G91" s="280"/>
      <c r="H91" s="280"/>
      <c r="I91" s="116"/>
      <c r="L91" s="32"/>
    </row>
    <row r="92" spans="1:12" s="1" customFormat="1" ht="16.5" customHeight="1" x14ac:dyDescent="0.2">
      <c r="B92" s="112"/>
      <c r="C92" s="292" t="s">
        <v>124</v>
      </c>
      <c r="D92" s="292" t="s">
        <v>105</v>
      </c>
      <c r="E92" s="293" t="s">
        <v>125</v>
      </c>
      <c r="F92" s="294" t="s">
        <v>126</v>
      </c>
      <c r="G92" s="295" t="s">
        <v>96</v>
      </c>
      <c r="H92" s="296">
        <v>206.68199999999999</v>
      </c>
      <c r="I92" s="124"/>
      <c r="J92" s="125">
        <f>ROUND(I92*H92,2)</f>
        <v>0</v>
      </c>
      <c r="K92" s="123" t="s">
        <v>97</v>
      </c>
      <c r="L92" s="126"/>
    </row>
    <row r="93" spans="1:12" s="12" customFormat="1" x14ac:dyDescent="0.2">
      <c r="B93" s="117"/>
      <c r="C93" s="283"/>
      <c r="D93" s="284" t="s">
        <v>99</v>
      </c>
      <c r="E93" s="283"/>
      <c r="F93" s="286" t="s">
        <v>127</v>
      </c>
      <c r="G93" s="283"/>
      <c r="H93" s="287">
        <v>206.68199999999999</v>
      </c>
      <c r="I93" s="118"/>
      <c r="L93" s="117"/>
    </row>
    <row r="94" spans="1:12" s="1" customFormat="1" ht="55.5" customHeight="1" x14ac:dyDescent="0.2">
      <c r="B94" s="112"/>
      <c r="C94" s="275" t="s">
        <v>128</v>
      </c>
      <c r="D94" s="275" t="s">
        <v>95</v>
      </c>
      <c r="E94" s="276" t="s">
        <v>129</v>
      </c>
      <c r="F94" s="277" t="s">
        <v>130</v>
      </c>
      <c r="G94" s="278" t="s">
        <v>96</v>
      </c>
      <c r="H94" s="279">
        <v>196.84</v>
      </c>
      <c r="I94" s="114"/>
      <c r="J94" s="115">
        <f>ROUND(I94*H94,2)</f>
        <v>0</v>
      </c>
      <c r="K94" s="113" t="s">
        <v>97</v>
      </c>
      <c r="L94" s="32"/>
    </row>
    <row r="95" spans="1:12" s="1" customFormat="1" x14ac:dyDescent="0.2">
      <c r="B95" s="32"/>
      <c r="C95" s="280"/>
      <c r="D95" s="281" t="s">
        <v>98</v>
      </c>
      <c r="E95" s="280"/>
      <c r="F95" s="282" t="s">
        <v>131</v>
      </c>
      <c r="G95" s="280"/>
      <c r="H95" s="280"/>
      <c r="I95" s="116"/>
      <c r="L95" s="32"/>
    </row>
    <row r="96" spans="1:12" s="1" customFormat="1" ht="24.15" customHeight="1" x14ac:dyDescent="0.2">
      <c r="B96" s="112"/>
      <c r="C96" s="275" t="s">
        <v>132</v>
      </c>
      <c r="D96" s="275" t="s">
        <v>95</v>
      </c>
      <c r="E96" s="276" t="s">
        <v>133</v>
      </c>
      <c r="F96" s="277" t="s">
        <v>134</v>
      </c>
      <c r="G96" s="278" t="s">
        <v>96</v>
      </c>
      <c r="H96" s="279">
        <v>196.84</v>
      </c>
      <c r="I96" s="114"/>
      <c r="J96" s="115">
        <f>ROUND(I96*H96,2)</f>
        <v>0</v>
      </c>
      <c r="K96" s="113" t="s">
        <v>97</v>
      </c>
      <c r="L96" s="32"/>
    </row>
    <row r="97" spans="2:12" s="1" customFormat="1" x14ac:dyDescent="0.2">
      <c r="B97" s="32"/>
      <c r="C97" s="280"/>
      <c r="D97" s="281" t="s">
        <v>98</v>
      </c>
      <c r="E97" s="280"/>
      <c r="F97" s="282" t="s">
        <v>135</v>
      </c>
      <c r="G97" s="280"/>
      <c r="H97" s="280"/>
      <c r="I97" s="116"/>
      <c r="L97" s="32"/>
    </row>
    <row r="98" spans="2:12" s="1" customFormat="1" ht="37.950000000000003" customHeight="1" x14ac:dyDescent="0.2">
      <c r="B98" s="112"/>
      <c r="C98" s="275" t="s">
        <v>136</v>
      </c>
      <c r="D98" s="275" t="s">
        <v>95</v>
      </c>
      <c r="E98" s="276" t="s">
        <v>137</v>
      </c>
      <c r="F98" s="277" t="s">
        <v>138</v>
      </c>
      <c r="G98" s="278" t="s">
        <v>96</v>
      </c>
      <c r="H98" s="279">
        <v>196.84</v>
      </c>
      <c r="I98" s="114"/>
      <c r="J98" s="115">
        <f>ROUND(I98*H98,2)</f>
        <v>0</v>
      </c>
      <c r="K98" s="113" t="s">
        <v>97</v>
      </c>
      <c r="L98" s="32"/>
    </row>
    <row r="99" spans="2:12" s="1" customFormat="1" x14ac:dyDescent="0.2">
      <c r="B99" s="32"/>
      <c r="C99" s="280"/>
      <c r="D99" s="281" t="s">
        <v>98</v>
      </c>
      <c r="E99" s="280"/>
      <c r="F99" s="282" t="s">
        <v>139</v>
      </c>
      <c r="G99" s="280"/>
      <c r="H99" s="280"/>
      <c r="I99" s="116"/>
      <c r="L99" s="32"/>
    </row>
    <row r="100" spans="2:12" s="1" customFormat="1" ht="24.15" customHeight="1" x14ac:dyDescent="0.2">
      <c r="B100" s="112"/>
      <c r="C100" s="275" t="s">
        <v>140</v>
      </c>
      <c r="D100" s="275" t="s">
        <v>95</v>
      </c>
      <c r="E100" s="276" t="s">
        <v>141</v>
      </c>
      <c r="F100" s="277" t="s">
        <v>142</v>
      </c>
      <c r="G100" s="278" t="s">
        <v>96</v>
      </c>
      <c r="H100" s="279">
        <v>158.41</v>
      </c>
      <c r="I100" s="114"/>
      <c r="J100" s="115">
        <f>ROUND(I100*H100,2)</f>
        <v>0</v>
      </c>
      <c r="K100" s="113" t="s">
        <v>97</v>
      </c>
      <c r="L100" s="32"/>
    </row>
    <row r="101" spans="2:12" s="1" customFormat="1" x14ac:dyDescent="0.2">
      <c r="B101" s="32"/>
      <c r="C101" s="280"/>
      <c r="D101" s="281" t="s">
        <v>98</v>
      </c>
      <c r="E101" s="280"/>
      <c r="F101" s="282" t="s">
        <v>143</v>
      </c>
      <c r="G101" s="280"/>
      <c r="H101" s="280"/>
      <c r="I101" s="116"/>
      <c r="L101" s="32"/>
    </row>
    <row r="102" spans="2:12" s="14" customFormat="1" x14ac:dyDescent="0.2">
      <c r="B102" s="121"/>
      <c r="C102" s="297"/>
      <c r="D102" s="284" t="s">
        <v>99</v>
      </c>
      <c r="E102" s="298" t="s">
        <v>3</v>
      </c>
      <c r="F102" s="299" t="s">
        <v>144</v>
      </c>
      <c r="G102" s="297"/>
      <c r="H102" s="298" t="s">
        <v>3</v>
      </c>
      <c r="I102" s="122"/>
      <c r="L102" s="121"/>
    </row>
    <row r="103" spans="2:12" s="12" customFormat="1" x14ac:dyDescent="0.2">
      <c r="B103" s="117"/>
      <c r="C103" s="283"/>
      <c r="D103" s="284" t="s">
        <v>99</v>
      </c>
      <c r="E103" s="285" t="s">
        <v>3</v>
      </c>
      <c r="F103" s="286" t="s">
        <v>145</v>
      </c>
      <c r="G103" s="283"/>
      <c r="H103" s="287">
        <v>158.41</v>
      </c>
      <c r="I103" s="118"/>
      <c r="L103" s="117"/>
    </row>
    <row r="104" spans="2:12" s="1" customFormat="1" ht="37.950000000000003" customHeight="1" x14ac:dyDescent="0.2">
      <c r="B104" s="112"/>
      <c r="C104" s="275" t="s">
        <v>146</v>
      </c>
      <c r="D104" s="275" t="s">
        <v>95</v>
      </c>
      <c r="E104" s="276" t="s">
        <v>147</v>
      </c>
      <c r="F104" s="277" t="s">
        <v>148</v>
      </c>
      <c r="G104" s="278" t="s">
        <v>96</v>
      </c>
      <c r="H104" s="279">
        <v>158.41</v>
      </c>
      <c r="I104" s="114"/>
      <c r="J104" s="115">
        <f>ROUND(I104*H104,2)</f>
        <v>0</v>
      </c>
      <c r="K104" s="113" t="s">
        <v>97</v>
      </c>
      <c r="L104" s="32"/>
    </row>
    <row r="105" spans="2:12" s="1" customFormat="1" x14ac:dyDescent="0.2">
      <c r="B105" s="32"/>
      <c r="C105" s="280"/>
      <c r="D105" s="281" t="s">
        <v>98</v>
      </c>
      <c r="E105" s="280"/>
      <c r="F105" s="282" t="s">
        <v>149</v>
      </c>
      <c r="G105" s="280"/>
      <c r="H105" s="280"/>
      <c r="I105" s="116"/>
      <c r="L105" s="32"/>
    </row>
    <row r="106" spans="2:12" s="14" customFormat="1" x14ac:dyDescent="0.2">
      <c r="B106" s="121"/>
      <c r="C106" s="297"/>
      <c r="D106" s="284" t="s">
        <v>99</v>
      </c>
      <c r="E106" s="298" t="s">
        <v>3</v>
      </c>
      <c r="F106" s="299" t="s">
        <v>144</v>
      </c>
      <c r="G106" s="297"/>
      <c r="H106" s="298" t="s">
        <v>3</v>
      </c>
      <c r="I106" s="122"/>
      <c r="L106" s="121"/>
    </row>
    <row r="107" spans="2:12" s="12" customFormat="1" x14ac:dyDescent="0.2">
      <c r="B107" s="117"/>
      <c r="C107" s="283"/>
      <c r="D107" s="284" t="s">
        <v>99</v>
      </c>
      <c r="E107" s="285" t="s">
        <v>3</v>
      </c>
      <c r="F107" s="286" t="s">
        <v>145</v>
      </c>
      <c r="G107" s="283"/>
      <c r="H107" s="287">
        <v>158.41</v>
      </c>
      <c r="I107" s="118"/>
      <c r="L107" s="117"/>
    </row>
    <row r="108" spans="2:12" s="1" customFormat="1" ht="24.15" customHeight="1" x14ac:dyDescent="0.2">
      <c r="B108" s="112"/>
      <c r="C108" s="275" t="s">
        <v>102</v>
      </c>
      <c r="D108" s="275" t="s">
        <v>95</v>
      </c>
      <c r="E108" s="276" t="s">
        <v>150</v>
      </c>
      <c r="F108" s="277" t="s">
        <v>151</v>
      </c>
      <c r="G108" s="278" t="s">
        <v>96</v>
      </c>
      <c r="H108" s="279">
        <v>413.39</v>
      </c>
      <c r="I108" s="114"/>
      <c r="J108" s="115">
        <f>ROUND(I108*H108,2)</f>
        <v>0</v>
      </c>
      <c r="K108" s="113" t="s">
        <v>97</v>
      </c>
      <c r="L108" s="32"/>
    </row>
    <row r="109" spans="2:12" s="1" customFormat="1" x14ac:dyDescent="0.2">
      <c r="B109" s="32"/>
      <c r="C109" s="280"/>
      <c r="D109" s="281" t="s">
        <v>98</v>
      </c>
      <c r="E109" s="280"/>
      <c r="F109" s="282" t="s">
        <v>152</v>
      </c>
      <c r="G109" s="280"/>
      <c r="H109" s="280"/>
      <c r="I109" s="116"/>
      <c r="L109" s="32"/>
    </row>
    <row r="110" spans="2:12" s="14" customFormat="1" x14ac:dyDescent="0.2">
      <c r="B110" s="121"/>
      <c r="C110" s="297"/>
      <c r="D110" s="284" t="s">
        <v>99</v>
      </c>
      <c r="E110" s="298" t="s">
        <v>3</v>
      </c>
      <c r="F110" s="299" t="s">
        <v>144</v>
      </c>
      <c r="G110" s="297"/>
      <c r="H110" s="298" t="s">
        <v>3</v>
      </c>
      <c r="I110" s="122"/>
      <c r="L110" s="121"/>
    </row>
    <row r="111" spans="2:12" s="12" customFormat="1" x14ac:dyDescent="0.2">
      <c r="B111" s="117"/>
      <c r="C111" s="283"/>
      <c r="D111" s="284" t="s">
        <v>99</v>
      </c>
      <c r="E111" s="285" t="s">
        <v>3</v>
      </c>
      <c r="F111" s="286" t="s">
        <v>145</v>
      </c>
      <c r="G111" s="283"/>
      <c r="H111" s="287">
        <v>158.41</v>
      </c>
      <c r="I111" s="118"/>
      <c r="L111" s="117"/>
    </row>
    <row r="112" spans="2:12" s="14" customFormat="1" x14ac:dyDescent="0.2">
      <c r="B112" s="121"/>
      <c r="C112" s="297"/>
      <c r="D112" s="284" t="s">
        <v>99</v>
      </c>
      <c r="E112" s="298" t="s">
        <v>3</v>
      </c>
      <c r="F112" s="299" t="s">
        <v>153</v>
      </c>
      <c r="G112" s="297"/>
      <c r="H112" s="298" t="s">
        <v>3</v>
      </c>
      <c r="I112" s="122"/>
      <c r="L112" s="121"/>
    </row>
    <row r="113" spans="2:12" s="14" customFormat="1" x14ac:dyDescent="0.2">
      <c r="B113" s="121"/>
      <c r="C113" s="297"/>
      <c r="D113" s="284" t="s">
        <v>99</v>
      </c>
      <c r="E113" s="298" t="s">
        <v>3</v>
      </c>
      <c r="F113" s="299" t="s">
        <v>154</v>
      </c>
      <c r="G113" s="297"/>
      <c r="H113" s="298" t="s">
        <v>3</v>
      </c>
      <c r="I113" s="122"/>
      <c r="L113" s="121"/>
    </row>
    <row r="114" spans="2:12" s="12" customFormat="1" x14ac:dyDescent="0.2">
      <c r="B114" s="117"/>
      <c r="C114" s="283"/>
      <c r="D114" s="284" t="s">
        <v>99</v>
      </c>
      <c r="E114" s="285" t="s">
        <v>3</v>
      </c>
      <c r="F114" s="286" t="s">
        <v>155</v>
      </c>
      <c r="G114" s="283"/>
      <c r="H114" s="287">
        <v>117.5</v>
      </c>
      <c r="I114" s="118"/>
      <c r="L114" s="117"/>
    </row>
    <row r="115" spans="2:12" s="14" customFormat="1" x14ac:dyDescent="0.2">
      <c r="B115" s="121"/>
      <c r="C115" s="297"/>
      <c r="D115" s="284" t="s">
        <v>99</v>
      </c>
      <c r="E115" s="298" t="s">
        <v>3</v>
      </c>
      <c r="F115" s="299" t="s">
        <v>156</v>
      </c>
      <c r="G115" s="297"/>
      <c r="H115" s="298" t="s">
        <v>3</v>
      </c>
      <c r="I115" s="122"/>
      <c r="L115" s="121"/>
    </row>
    <row r="116" spans="2:12" s="12" customFormat="1" x14ac:dyDescent="0.2">
      <c r="B116" s="117"/>
      <c r="C116" s="283"/>
      <c r="D116" s="284" t="s">
        <v>99</v>
      </c>
      <c r="E116" s="285" t="s">
        <v>3</v>
      </c>
      <c r="F116" s="286" t="s">
        <v>155</v>
      </c>
      <c r="G116" s="283"/>
      <c r="H116" s="287">
        <v>117.5</v>
      </c>
      <c r="I116" s="118"/>
      <c r="L116" s="117"/>
    </row>
    <row r="117" spans="2:12" s="14" customFormat="1" x14ac:dyDescent="0.2">
      <c r="B117" s="121"/>
      <c r="C117" s="297"/>
      <c r="D117" s="284" t="s">
        <v>99</v>
      </c>
      <c r="E117" s="298" t="s">
        <v>3</v>
      </c>
      <c r="F117" s="299" t="s">
        <v>157</v>
      </c>
      <c r="G117" s="297"/>
      <c r="H117" s="298" t="s">
        <v>3</v>
      </c>
      <c r="I117" s="122"/>
      <c r="L117" s="121"/>
    </row>
    <row r="118" spans="2:12" s="12" customFormat="1" x14ac:dyDescent="0.2">
      <c r="B118" s="117"/>
      <c r="C118" s="283"/>
      <c r="D118" s="284" t="s">
        <v>99</v>
      </c>
      <c r="E118" s="285" t="s">
        <v>3</v>
      </c>
      <c r="F118" s="286" t="s">
        <v>158</v>
      </c>
      <c r="G118" s="283"/>
      <c r="H118" s="287">
        <v>47</v>
      </c>
      <c r="I118" s="118"/>
      <c r="L118" s="117"/>
    </row>
    <row r="119" spans="2:12" s="14" customFormat="1" x14ac:dyDescent="0.2">
      <c r="B119" s="121"/>
      <c r="C119" s="297"/>
      <c r="D119" s="284" t="s">
        <v>99</v>
      </c>
      <c r="E119" s="298" t="s">
        <v>3</v>
      </c>
      <c r="F119" s="299" t="s">
        <v>159</v>
      </c>
      <c r="G119" s="297"/>
      <c r="H119" s="298" t="s">
        <v>3</v>
      </c>
      <c r="I119" s="122"/>
      <c r="L119" s="121"/>
    </row>
    <row r="120" spans="2:12" s="12" customFormat="1" x14ac:dyDescent="0.2">
      <c r="B120" s="117"/>
      <c r="C120" s="283"/>
      <c r="D120" s="284" t="s">
        <v>99</v>
      </c>
      <c r="E120" s="285" t="s">
        <v>3</v>
      </c>
      <c r="F120" s="286" t="s">
        <v>160</v>
      </c>
      <c r="G120" s="283"/>
      <c r="H120" s="287">
        <v>-3.92</v>
      </c>
      <c r="I120" s="118"/>
      <c r="L120" s="117"/>
    </row>
    <row r="121" spans="2:12" s="12" customFormat="1" x14ac:dyDescent="0.2">
      <c r="B121" s="117"/>
      <c r="C121" s="283"/>
      <c r="D121" s="284" t="s">
        <v>99</v>
      </c>
      <c r="E121" s="285" t="s">
        <v>3</v>
      </c>
      <c r="F121" s="286" t="s">
        <v>161</v>
      </c>
      <c r="G121" s="283"/>
      <c r="H121" s="287">
        <v>-13.244</v>
      </c>
      <c r="I121" s="118"/>
      <c r="L121" s="117"/>
    </row>
    <row r="122" spans="2:12" s="12" customFormat="1" x14ac:dyDescent="0.2">
      <c r="B122" s="117"/>
      <c r="C122" s="283"/>
      <c r="D122" s="284" t="s">
        <v>99</v>
      </c>
      <c r="E122" s="285" t="s">
        <v>3</v>
      </c>
      <c r="F122" s="286" t="s">
        <v>162</v>
      </c>
      <c r="G122" s="283"/>
      <c r="H122" s="287">
        <v>-11.76</v>
      </c>
      <c r="I122" s="118"/>
      <c r="L122" s="117"/>
    </row>
    <row r="123" spans="2:12" s="12" customFormat="1" x14ac:dyDescent="0.2">
      <c r="B123" s="117"/>
      <c r="C123" s="283"/>
      <c r="D123" s="284" t="s">
        <v>99</v>
      </c>
      <c r="E123" s="285" t="s">
        <v>3</v>
      </c>
      <c r="F123" s="286" t="s">
        <v>163</v>
      </c>
      <c r="G123" s="283"/>
      <c r="H123" s="287">
        <v>-1.4</v>
      </c>
      <c r="I123" s="118"/>
      <c r="L123" s="117"/>
    </row>
    <row r="124" spans="2:12" s="12" customFormat="1" x14ac:dyDescent="0.2">
      <c r="B124" s="117"/>
      <c r="C124" s="283"/>
      <c r="D124" s="284" t="s">
        <v>99</v>
      </c>
      <c r="E124" s="285" t="s">
        <v>3</v>
      </c>
      <c r="F124" s="286" t="s">
        <v>164</v>
      </c>
      <c r="G124" s="283"/>
      <c r="H124" s="287">
        <v>-3.92</v>
      </c>
      <c r="I124" s="118"/>
      <c r="L124" s="117"/>
    </row>
    <row r="125" spans="2:12" s="12" customFormat="1" x14ac:dyDescent="0.2">
      <c r="B125" s="117"/>
      <c r="C125" s="283"/>
      <c r="D125" s="284" t="s">
        <v>99</v>
      </c>
      <c r="E125" s="285" t="s">
        <v>3</v>
      </c>
      <c r="F125" s="286" t="s">
        <v>165</v>
      </c>
      <c r="G125" s="283"/>
      <c r="H125" s="287">
        <v>-1.8</v>
      </c>
      <c r="I125" s="118"/>
      <c r="L125" s="117"/>
    </row>
    <row r="126" spans="2:12" s="14" customFormat="1" x14ac:dyDescent="0.2">
      <c r="B126" s="121"/>
      <c r="C126" s="297"/>
      <c r="D126" s="284" t="s">
        <v>99</v>
      </c>
      <c r="E126" s="298" t="s">
        <v>3</v>
      </c>
      <c r="F126" s="299" t="s">
        <v>166</v>
      </c>
      <c r="G126" s="297"/>
      <c r="H126" s="298" t="s">
        <v>3</v>
      </c>
      <c r="I126" s="122"/>
      <c r="L126" s="121"/>
    </row>
    <row r="127" spans="2:12" s="12" customFormat="1" x14ac:dyDescent="0.2">
      <c r="B127" s="117"/>
      <c r="C127" s="283"/>
      <c r="D127" s="284" t="s">
        <v>99</v>
      </c>
      <c r="E127" s="285" t="s">
        <v>3</v>
      </c>
      <c r="F127" s="286" t="s">
        <v>167</v>
      </c>
      <c r="G127" s="283"/>
      <c r="H127" s="287">
        <v>0.84</v>
      </c>
      <c r="I127" s="118"/>
      <c r="L127" s="117"/>
    </row>
    <row r="128" spans="2:12" s="12" customFormat="1" x14ac:dyDescent="0.2">
      <c r="B128" s="117"/>
      <c r="C128" s="283"/>
      <c r="D128" s="284" t="s">
        <v>99</v>
      </c>
      <c r="E128" s="285" t="s">
        <v>3</v>
      </c>
      <c r="F128" s="286" t="s">
        <v>168</v>
      </c>
      <c r="G128" s="283"/>
      <c r="H128" s="287">
        <v>3.0990000000000002</v>
      </c>
      <c r="I128" s="118"/>
      <c r="L128" s="117"/>
    </row>
    <row r="129" spans="2:12" s="12" customFormat="1" x14ac:dyDescent="0.2">
      <c r="B129" s="117"/>
      <c r="C129" s="283"/>
      <c r="D129" s="284" t="s">
        <v>99</v>
      </c>
      <c r="E129" s="285" t="s">
        <v>3</v>
      </c>
      <c r="F129" s="286" t="s">
        <v>169</v>
      </c>
      <c r="G129" s="283"/>
      <c r="H129" s="287">
        <v>2.52</v>
      </c>
      <c r="I129" s="118"/>
      <c r="L129" s="117"/>
    </row>
    <row r="130" spans="2:12" s="12" customFormat="1" x14ac:dyDescent="0.2">
      <c r="B130" s="117"/>
      <c r="C130" s="283"/>
      <c r="D130" s="284" t="s">
        <v>99</v>
      </c>
      <c r="E130" s="285" t="s">
        <v>3</v>
      </c>
      <c r="F130" s="286" t="s">
        <v>170</v>
      </c>
      <c r="G130" s="283"/>
      <c r="H130" s="287">
        <v>0.56999999999999995</v>
      </c>
      <c r="I130" s="118"/>
      <c r="L130" s="117"/>
    </row>
    <row r="131" spans="2:12" s="12" customFormat="1" x14ac:dyDescent="0.2">
      <c r="B131" s="117"/>
      <c r="C131" s="283"/>
      <c r="D131" s="284" t="s">
        <v>99</v>
      </c>
      <c r="E131" s="285" t="s">
        <v>3</v>
      </c>
      <c r="F131" s="286" t="s">
        <v>171</v>
      </c>
      <c r="G131" s="283"/>
      <c r="H131" s="287">
        <v>1.26</v>
      </c>
      <c r="I131" s="118"/>
      <c r="L131" s="117"/>
    </row>
    <row r="132" spans="2:12" s="12" customFormat="1" x14ac:dyDescent="0.2">
      <c r="B132" s="117"/>
      <c r="C132" s="283"/>
      <c r="D132" s="284" t="s">
        <v>99</v>
      </c>
      <c r="E132" s="285" t="s">
        <v>3</v>
      </c>
      <c r="F132" s="286" t="s">
        <v>172</v>
      </c>
      <c r="G132" s="283"/>
      <c r="H132" s="287">
        <v>0.73499999999999999</v>
      </c>
      <c r="I132" s="118"/>
      <c r="L132" s="117"/>
    </row>
    <row r="133" spans="2:12" s="13" customFormat="1" x14ac:dyDescent="0.2">
      <c r="B133" s="119"/>
      <c r="C133" s="288"/>
      <c r="D133" s="284" t="s">
        <v>99</v>
      </c>
      <c r="E133" s="289" t="s">
        <v>3</v>
      </c>
      <c r="F133" s="290" t="s">
        <v>101</v>
      </c>
      <c r="G133" s="288"/>
      <c r="H133" s="291">
        <v>413.38999999999993</v>
      </c>
      <c r="I133" s="120"/>
      <c r="L133" s="119"/>
    </row>
    <row r="134" spans="2:12" s="1" customFormat="1" ht="37.950000000000003" customHeight="1" x14ac:dyDescent="0.2">
      <c r="B134" s="112"/>
      <c r="C134" s="275" t="s">
        <v>173</v>
      </c>
      <c r="D134" s="275" t="s">
        <v>95</v>
      </c>
      <c r="E134" s="276" t="s">
        <v>174</v>
      </c>
      <c r="F134" s="277" t="s">
        <v>175</v>
      </c>
      <c r="G134" s="278" t="s">
        <v>96</v>
      </c>
      <c r="H134" s="279">
        <v>413.39</v>
      </c>
      <c r="I134" s="114"/>
      <c r="J134" s="115">
        <f>ROUND(I134*H134,2)</f>
        <v>0</v>
      </c>
      <c r="K134" s="113" t="s">
        <v>97</v>
      </c>
      <c r="L134" s="32"/>
    </row>
    <row r="135" spans="2:12" s="1" customFormat="1" x14ac:dyDescent="0.2">
      <c r="B135" s="32"/>
      <c r="C135" s="280"/>
      <c r="D135" s="281" t="s">
        <v>98</v>
      </c>
      <c r="E135" s="280"/>
      <c r="F135" s="282" t="s">
        <v>176</v>
      </c>
      <c r="G135" s="280"/>
      <c r="H135" s="280"/>
      <c r="I135" s="116"/>
      <c r="L135" s="32"/>
    </row>
    <row r="136" spans="2:12" s="1" customFormat="1" ht="37.950000000000003" customHeight="1" x14ac:dyDescent="0.2">
      <c r="B136" s="112"/>
      <c r="C136" s="275" t="s">
        <v>177</v>
      </c>
      <c r="D136" s="275" t="s">
        <v>95</v>
      </c>
      <c r="E136" s="276" t="s">
        <v>178</v>
      </c>
      <c r="F136" s="277" t="s">
        <v>179</v>
      </c>
      <c r="G136" s="278" t="s">
        <v>96</v>
      </c>
      <c r="H136" s="279">
        <v>64.239999999999995</v>
      </c>
      <c r="I136" s="114"/>
      <c r="J136" s="115">
        <f>ROUND(I136*H136,2)</f>
        <v>0</v>
      </c>
      <c r="K136" s="113" t="s">
        <v>97</v>
      </c>
      <c r="L136" s="32"/>
    </row>
    <row r="137" spans="2:12" s="1" customFormat="1" x14ac:dyDescent="0.2">
      <c r="B137" s="32"/>
      <c r="C137" s="280"/>
      <c r="D137" s="281" t="s">
        <v>98</v>
      </c>
      <c r="E137" s="280"/>
      <c r="F137" s="282" t="s">
        <v>180</v>
      </c>
      <c r="G137" s="280"/>
      <c r="H137" s="280"/>
      <c r="I137" s="116"/>
      <c r="L137" s="32"/>
    </row>
    <row r="138" spans="2:12" s="12" customFormat="1" x14ac:dyDescent="0.2">
      <c r="B138" s="117"/>
      <c r="C138" s="283"/>
      <c r="D138" s="284" t="s">
        <v>99</v>
      </c>
      <c r="E138" s="285" t="s">
        <v>3</v>
      </c>
      <c r="F138" s="286" t="s">
        <v>181</v>
      </c>
      <c r="G138" s="283"/>
      <c r="H138" s="287">
        <v>64.239999999999995</v>
      </c>
      <c r="I138" s="118"/>
      <c r="L138" s="117"/>
    </row>
    <row r="139" spans="2:12" s="1" customFormat="1" ht="37.950000000000003" customHeight="1" x14ac:dyDescent="0.2">
      <c r="B139" s="112"/>
      <c r="C139" s="275" t="s">
        <v>182</v>
      </c>
      <c r="D139" s="275" t="s">
        <v>95</v>
      </c>
      <c r="E139" s="276" t="s">
        <v>183</v>
      </c>
      <c r="F139" s="277" t="s">
        <v>184</v>
      </c>
      <c r="G139" s="278" t="s">
        <v>96</v>
      </c>
      <c r="H139" s="279">
        <v>64.239999999999995</v>
      </c>
      <c r="I139" s="114"/>
      <c r="J139" s="115">
        <f>ROUND(I139*H139,2)</f>
        <v>0</v>
      </c>
      <c r="K139" s="113" t="s">
        <v>97</v>
      </c>
      <c r="L139" s="32"/>
    </row>
    <row r="140" spans="2:12" s="1" customFormat="1" x14ac:dyDescent="0.2">
      <c r="B140" s="32"/>
      <c r="C140" s="280"/>
      <c r="D140" s="281" t="s">
        <v>98</v>
      </c>
      <c r="E140" s="280"/>
      <c r="F140" s="282" t="s">
        <v>185</v>
      </c>
      <c r="G140" s="280"/>
      <c r="H140" s="280"/>
      <c r="I140" s="116"/>
      <c r="L140" s="32"/>
    </row>
    <row r="141" spans="2:12" s="1" customFormat="1" ht="37.950000000000003" customHeight="1" x14ac:dyDescent="0.2">
      <c r="B141" s="112"/>
      <c r="C141" s="275" t="s">
        <v>186</v>
      </c>
      <c r="D141" s="275" t="s">
        <v>95</v>
      </c>
      <c r="E141" s="276" t="s">
        <v>187</v>
      </c>
      <c r="F141" s="277" t="s">
        <v>188</v>
      </c>
      <c r="G141" s="278" t="s">
        <v>96</v>
      </c>
      <c r="H141" s="279">
        <v>64.239999999999995</v>
      </c>
      <c r="I141" s="114"/>
      <c r="J141" s="115">
        <f>ROUND(I141*H141,2)</f>
        <v>0</v>
      </c>
      <c r="K141" s="113" t="s">
        <v>97</v>
      </c>
      <c r="L141" s="32"/>
    </row>
    <row r="142" spans="2:12" s="1" customFormat="1" x14ac:dyDescent="0.2">
      <c r="B142" s="32"/>
      <c r="C142" s="280"/>
      <c r="D142" s="281" t="s">
        <v>98</v>
      </c>
      <c r="E142" s="280"/>
      <c r="F142" s="282" t="s">
        <v>189</v>
      </c>
      <c r="G142" s="280"/>
      <c r="H142" s="280"/>
      <c r="I142" s="116"/>
      <c r="L142" s="32"/>
    </row>
    <row r="143" spans="2:12" s="1" customFormat="1" ht="44.25" customHeight="1" x14ac:dyDescent="0.2">
      <c r="B143" s="112"/>
      <c r="C143" s="275" t="s">
        <v>190</v>
      </c>
      <c r="D143" s="275" t="s">
        <v>95</v>
      </c>
      <c r="E143" s="276" t="s">
        <v>191</v>
      </c>
      <c r="F143" s="277" t="s">
        <v>192</v>
      </c>
      <c r="G143" s="278" t="s">
        <v>104</v>
      </c>
      <c r="H143" s="279">
        <v>134.56</v>
      </c>
      <c r="I143" s="114"/>
      <c r="J143" s="115">
        <f>ROUND(I143*H143,2)</f>
        <v>0</v>
      </c>
      <c r="K143" s="113" t="s">
        <v>97</v>
      </c>
      <c r="L143" s="32"/>
    </row>
    <row r="144" spans="2:12" s="1" customFormat="1" x14ac:dyDescent="0.2">
      <c r="B144" s="32"/>
      <c r="C144" s="280"/>
      <c r="D144" s="281" t="s">
        <v>98</v>
      </c>
      <c r="E144" s="280"/>
      <c r="F144" s="282" t="s">
        <v>193</v>
      </c>
      <c r="G144" s="280"/>
      <c r="H144" s="280"/>
      <c r="I144" s="116"/>
      <c r="L144" s="32"/>
    </row>
    <row r="145" spans="2:12" s="14" customFormat="1" x14ac:dyDescent="0.2">
      <c r="B145" s="121"/>
      <c r="C145" s="297"/>
      <c r="D145" s="284" t="s">
        <v>99</v>
      </c>
      <c r="E145" s="298" t="s">
        <v>3</v>
      </c>
      <c r="F145" s="299" t="s">
        <v>194</v>
      </c>
      <c r="G145" s="297"/>
      <c r="H145" s="298" t="s">
        <v>3</v>
      </c>
      <c r="I145" s="122"/>
      <c r="L145" s="121"/>
    </row>
    <row r="146" spans="2:12" s="12" customFormat="1" x14ac:dyDescent="0.2">
      <c r="B146" s="117"/>
      <c r="C146" s="283"/>
      <c r="D146" s="284" t="s">
        <v>99</v>
      </c>
      <c r="E146" s="285" t="s">
        <v>3</v>
      </c>
      <c r="F146" s="286" t="s">
        <v>195</v>
      </c>
      <c r="G146" s="283"/>
      <c r="H146" s="287">
        <v>60.16</v>
      </c>
      <c r="I146" s="118"/>
      <c r="L146" s="117"/>
    </row>
    <row r="147" spans="2:12" s="14" customFormat="1" x14ac:dyDescent="0.2">
      <c r="B147" s="121"/>
      <c r="C147" s="297"/>
      <c r="D147" s="284" t="s">
        <v>99</v>
      </c>
      <c r="E147" s="298" t="s">
        <v>3</v>
      </c>
      <c r="F147" s="299" t="s">
        <v>196</v>
      </c>
      <c r="G147" s="297"/>
      <c r="H147" s="298" t="s">
        <v>3</v>
      </c>
      <c r="I147" s="122"/>
      <c r="L147" s="121"/>
    </row>
    <row r="148" spans="2:12" s="12" customFormat="1" x14ac:dyDescent="0.2">
      <c r="B148" s="117"/>
      <c r="C148" s="283"/>
      <c r="D148" s="284" t="s">
        <v>99</v>
      </c>
      <c r="E148" s="285" t="s">
        <v>3</v>
      </c>
      <c r="F148" s="286" t="s">
        <v>197</v>
      </c>
      <c r="G148" s="283"/>
      <c r="H148" s="287">
        <v>14.1</v>
      </c>
      <c r="I148" s="118"/>
      <c r="L148" s="117"/>
    </row>
    <row r="149" spans="2:12" s="14" customFormat="1" x14ac:dyDescent="0.2">
      <c r="B149" s="121"/>
      <c r="C149" s="297"/>
      <c r="D149" s="284" t="s">
        <v>99</v>
      </c>
      <c r="E149" s="298" t="s">
        <v>3</v>
      </c>
      <c r="F149" s="299" t="s">
        <v>198</v>
      </c>
      <c r="G149" s="297"/>
      <c r="H149" s="298" t="s">
        <v>3</v>
      </c>
      <c r="I149" s="122"/>
      <c r="L149" s="121"/>
    </row>
    <row r="150" spans="2:12" s="12" customFormat="1" x14ac:dyDescent="0.2">
      <c r="B150" s="117"/>
      <c r="C150" s="283"/>
      <c r="D150" s="284" t="s">
        <v>99</v>
      </c>
      <c r="E150" s="285" t="s">
        <v>3</v>
      </c>
      <c r="F150" s="286" t="s">
        <v>199</v>
      </c>
      <c r="G150" s="283"/>
      <c r="H150" s="287">
        <v>60.3</v>
      </c>
      <c r="I150" s="118"/>
      <c r="L150" s="117"/>
    </row>
    <row r="151" spans="2:12" s="13" customFormat="1" x14ac:dyDescent="0.2">
      <c r="B151" s="119"/>
      <c r="C151" s="288"/>
      <c r="D151" s="284" t="s">
        <v>99</v>
      </c>
      <c r="E151" s="289" t="s">
        <v>3</v>
      </c>
      <c r="F151" s="290" t="s">
        <v>101</v>
      </c>
      <c r="G151" s="288"/>
      <c r="H151" s="291">
        <v>134.56</v>
      </c>
      <c r="I151" s="120"/>
      <c r="L151" s="119"/>
    </row>
    <row r="152" spans="2:12" s="1" customFormat="1" ht="24.15" customHeight="1" x14ac:dyDescent="0.2">
      <c r="B152" s="112"/>
      <c r="C152" s="292" t="s">
        <v>200</v>
      </c>
      <c r="D152" s="292" t="s">
        <v>105</v>
      </c>
      <c r="E152" s="293" t="s">
        <v>201</v>
      </c>
      <c r="F152" s="294" t="s">
        <v>202</v>
      </c>
      <c r="G152" s="295" t="s">
        <v>104</v>
      </c>
      <c r="H152" s="296">
        <v>141.28800000000001</v>
      </c>
      <c r="I152" s="124"/>
      <c r="J152" s="125">
        <f>ROUND(I152*H152,2)</f>
        <v>0</v>
      </c>
      <c r="K152" s="123" t="s">
        <v>97</v>
      </c>
      <c r="L152" s="126"/>
    </row>
    <row r="153" spans="2:12" s="12" customFormat="1" x14ac:dyDescent="0.2">
      <c r="B153" s="117"/>
      <c r="C153" s="283"/>
      <c r="D153" s="284" t="s">
        <v>99</v>
      </c>
      <c r="E153" s="283"/>
      <c r="F153" s="286" t="s">
        <v>203</v>
      </c>
      <c r="G153" s="283"/>
      <c r="H153" s="287">
        <v>141.28800000000001</v>
      </c>
      <c r="I153" s="118"/>
      <c r="L153" s="117"/>
    </row>
    <row r="154" spans="2:12" s="1" customFormat="1" ht="55.5" customHeight="1" x14ac:dyDescent="0.2">
      <c r="B154" s="112"/>
      <c r="C154" s="275" t="s">
        <v>204</v>
      </c>
      <c r="D154" s="275" t="s">
        <v>95</v>
      </c>
      <c r="E154" s="276" t="s">
        <v>205</v>
      </c>
      <c r="F154" s="277" t="s">
        <v>206</v>
      </c>
      <c r="G154" s="278" t="s">
        <v>104</v>
      </c>
      <c r="H154" s="279">
        <v>60.16</v>
      </c>
      <c r="I154" s="114"/>
      <c r="J154" s="115">
        <f>ROUND(I154*H154,2)</f>
        <v>0</v>
      </c>
      <c r="K154" s="113" t="s">
        <v>97</v>
      </c>
      <c r="L154" s="32"/>
    </row>
    <row r="155" spans="2:12" s="1" customFormat="1" x14ac:dyDescent="0.2">
      <c r="B155" s="32"/>
      <c r="C155" s="280"/>
      <c r="D155" s="281" t="s">
        <v>98</v>
      </c>
      <c r="E155" s="280"/>
      <c r="F155" s="282" t="s">
        <v>207</v>
      </c>
      <c r="G155" s="280"/>
      <c r="H155" s="280"/>
      <c r="I155" s="116"/>
      <c r="L155" s="32"/>
    </row>
    <row r="156" spans="2:12" s="12" customFormat="1" x14ac:dyDescent="0.2">
      <c r="B156" s="117"/>
      <c r="C156" s="283"/>
      <c r="D156" s="284" t="s">
        <v>99</v>
      </c>
      <c r="E156" s="285" t="s">
        <v>3</v>
      </c>
      <c r="F156" s="286" t="s">
        <v>208</v>
      </c>
      <c r="G156" s="283"/>
      <c r="H156" s="287">
        <v>5.6</v>
      </c>
      <c r="I156" s="118"/>
      <c r="L156" s="117"/>
    </row>
    <row r="157" spans="2:12" s="12" customFormat="1" x14ac:dyDescent="0.2">
      <c r="B157" s="117"/>
      <c r="C157" s="283"/>
      <c r="D157" s="284" t="s">
        <v>99</v>
      </c>
      <c r="E157" s="285" t="s">
        <v>3</v>
      </c>
      <c r="F157" s="286" t="s">
        <v>209</v>
      </c>
      <c r="G157" s="283"/>
      <c r="H157" s="287">
        <v>20.66</v>
      </c>
      <c r="I157" s="118"/>
      <c r="L157" s="117"/>
    </row>
    <row r="158" spans="2:12" s="12" customFormat="1" x14ac:dyDescent="0.2">
      <c r="B158" s="117"/>
      <c r="C158" s="283"/>
      <c r="D158" s="284" t="s">
        <v>99</v>
      </c>
      <c r="E158" s="285" t="s">
        <v>3</v>
      </c>
      <c r="F158" s="286" t="s">
        <v>210</v>
      </c>
      <c r="G158" s="283"/>
      <c r="H158" s="287">
        <v>16.8</v>
      </c>
      <c r="I158" s="118"/>
      <c r="L158" s="117"/>
    </row>
    <row r="159" spans="2:12" s="12" customFormat="1" x14ac:dyDescent="0.2">
      <c r="B159" s="117"/>
      <c r="C159" s="283"/>
      <c r="D159" s="284" t="s">
        <v>99</v>
      </c>
      <c r="E159" s="285" t="s">
        <v>3</v>
      </c>
      <c r="F159" s="286" t="s">
        <v>211</v>
      </c>
      <c r="G159" s="283"/>
      <c r="H159" s="287">
        <v>3.8</v>
      </c>
      <c r="I159" s="118"/>
      <c r="L159" s="117"/>
    </row>
    <row r="160" spans="2:12" s="12" customFormat="1" x14ac:dyDescent="0.2">
      <c r="B160" s="117"/>
      <c r="C160" s="283"/>
      <c r="D160" s="284" t="s">
        <v>99</v>
      </c>
      <c r="E160" s="285" t="s">
        <v>3</v>
      </c>
      <c r="F160" s="286" t="s">
        <v>212</v>
      </c>
      <c r="G160" s="283"/>
      <c r="H160" s="287">
        <v>8.4</v>
      </c>
      <c r="I160" s="118"/>
      <c r="L160" s="117"/>
    </row>
    <row r="161" spans="2:12" s="12" customFormat="1" x14ac:dyDescent="0.2">
      <c r="B161" s="117"/>
      <c r="C161" s="283"/>
      <c r="D161" s="284" t="s">
        <v>99</v>
      </c>
      <c r="E161" s="285" t="s">
        <v>3</v>
      </c>
      <c r="F161" s="286" t="s">
        <v>213</v>
      </c>
      <c r="G161" s="283"/>
      <c r="H161" s="287">
        <v>4.9000000000000004</v>
      </c>
      <c r="I161" s="118"/>
      <c r="L161" s="117"/>
    </row>
    <row r="162" spans="2:12" s="13" customFormat="1" x14ac:dyDescent="0.2">
      <c r="B162" s="119"/>
      <c r="C162" s="288"/>
      <c r="D162" s="284" t="s">
        <v>99</v>
      </c>
      <c r="E162" s="289" t="s">
        <v>3</v>
      </c>
      <c r="F162" s="290" t="s">
        <v>101</v>
      </c>
      <c r="G162" s="288"/>
      <c r="H162" s="291">
        <v>60.16</v>
      </c>
      <c r="I162" s="120"/>
      <c r="L162" s="119"/>
    </row>
    <row r="163" spans="2:12" s="1" customFormat="1" ht="24.15" customHeight="1" x14ac:dyDescent="0.2">
      <c r="B163" s="112"/>
      <c r="C163" s="292" t="s">
        <v>214</v>
      </c>
      <c r="D163" s="292" t="s">
        <v>105</v>
      </c>
      <c r="E163" s="293" t="s">
        <v>215</v>
      </c>
      <c r="F163" s="294" t="s">
        <v>216</v>
      </c>
      <c r="G163" s="295" t="s">
        <v>104</v>
      </c>
      <c r="H163" s="296">
        <v>63.167999999999999</v>
      </c>
      <c r="I163" s="124"/>
      <c r="J163" s="125">
        <f>ROUND(I163*H163,2)</f>
        <v>0</v>
      </c>
      <c r="K163" s="123" t="s">
        <v>97</v>
      </c>
      <c r="L163" s="126"/>
    </row>
    <row r="164" spans="2:12" s="12" customFormat="1" x14ac:dyDescent="0.2">
      <c r="B164" s="117"/>
      <c r="C164" s="283"/>
      <c r="D164" s="284" t="s">
        <v>99</v>
      </c>
      <c r="E164" s="283"/>
      <c r="F164" s="286" t="s">
        <v>217</v>
      </c>
      <c r="G164" s="283"/>
      <c r="H164" s="287">
        <v>63.167999999999999</v>
      </c>
      <c r="I164" s="118"/>
      <c r="L164" s="117"/>
    </row>
    <row r="165" spans="2:12" s="1" customFormat="1" ht="37.950000000000003" customHeight="1" x14ac:dyDescent="0.2">
      <c r="B165" s="112"/>
      <c r="C165" s="275" t="s">
        <v>218</v>
      </c>
      <c r="D165" s="275" t="s">
        <v>95</v>
      </c>
      <c r="E165" s="276" t="s">
        <v>219</v>
      </c>
      <c r="F165" s="277" t="s">
        <v>220</v>
      </c>
      <c r="G165" s="278" t="s">
        <v>96</v>
      </c>
      <c r="H165" s="279">
        <v>255</v>
      </c>
      <c r="I165" s="114"/>
      <c r="J165" s="115">
        <f>ROUND(I165*H165,2)</f>
        <v>0</v>
      </c>
      <c r="K165" s="113" t="s">
        <v>97</v>
      </c>
      <c r="L165" s="32"/>
    </row>
    <row r="166" spans="2:12" s="1" customFormat="1" x14ac:dyDescent="0.2">
      <c r="B166" s="32"/>
      <c r="C166" s="280"/>
      <c r="D166" s="281" t="s">
        <v>98</v>
      </c>
      <c r="E166" s="280"/>
      <c r="F166" s="282" t="s">
        <v>221</v>
      </c>
      <c r="G166" s="280"/>
      <c r="H166" s="280"/>
      <c r="I166" s="116"/>
      <c r="L166" s="32"/>
    </row>
    <row r="167" spans="2:12" s="12" customFormat="1" x14ac:dyDescent="0.2">
      <c r="B167" s="117"/>
      <c r="C167" s="283"/>
      <c r="D167" s="284" t="s">
        <v>99</v>
      </c>
      <c r="E167" s="285" t="s">
        <v>3</v>
      </c>
      <c r="F167" s="286" t="s">
        <v>222</v>
      </c>
      <c r="G167" s="283"/>
      <c r="H167" s="287">
        <v>255</v>
      </c>
      <c r="I167" s="118"/>
      <c r="L167" s="117"/>
    </row>
    <row r="168" spans="2:12" s="1" customFormat="1" ht="37.950000000000003" customHeight="1" x14ac:dyDescent="0.2">
      <c r="B168" s="112"/>
      <c r="C168" s="275" t="s">
        <v>223</v>
      </c>
      <c r="D168" s="275" t="s">
        <v>95</v>
      </c>
      <c r="E168" s="276" t="s">
        <v>106</v>
      </c>
      <c r="F168" s="277" t="s">
        <v>107</v>
      </c>
      <c r="G168" s="278" t="s">
        <v>96</v>
      </c>
      <c r="H168" s="279">
        <v>36.043999999999997</v>
      </c>
      <c r="I168" s="114"/>
      <c r="J168" s="115">
        <f>ROUND(I168*H168,2)</f>
        <v>0</v>
      </c>
      <c r="K168" s="113" t="s">
        <v>97</v>
      </c>
      <c r="L168" s="32"/>
    </row>
    <row r="169" spans="2:12" s="1" customFormat="1" x14ac:dyDescent="0.2">
      <c r="B169" s="32"/>
      <c r="C169" s="280"/>
      <c r="D169" s="281" t="s">
        <v>98</v>
      </c>
      <c r="E169" s="280"/>
      <c r="F169" s="282" t="s">
        <v>108</v>
      </c>
      <c r="G169" s="280"/>
      <c r="H169" s="280"/>
      <c r="I169" s="116"/>
      <c r="L169" s="32"/>
    </row>
    <row r="170" spans="2:12" s="12" customFormat="1" x14ac:dyDescent="0.2">
      <c r="B170" s="117"/>
      <c r="C170" s="283"/>
      <c r="D170" s="284" t="s">
        <v>99</v>
      </c>
      <c r="E170" s="285" t="s">
        <v>3</v>
      </c>
      <c r="F170" s="286" t="s">
        <v>109</v>
      </c>
      <c r="G170" s="283"/>
      <c r="H170" s="287">
        <v>3.92</v>
      </c>
      <c r="I170" s="118"/>
      <c r="L170" s="117"/>
    </row>
    <row r="171" spans="2:12" s="12" customFormat="1" x14ac:dyDescent="0.2">
      <c r="B171" s="117"/>
      <c r="C171" s="283"/>
      <c r="D171" s="284" t="s">
        <v>99</v>
      </c>
      <c r="E171" s="285" t="s">
        <v>3</v>
      </c>
      <c r="F171" s="286" t="s">
        <v>110</v>
      </c>
      <c r="G171" s="283"/>
      <c r="H171" s="287">
        <v>13.244</v>
      </c>
      <c r="I171" s="118"/>
      <c r="L171" s="117"/>
    </row>
    <row r="172" spans="2:12" s="12" customFormat="1" x14ac:dyDescent="0.2">
      <c r="B172" s="117"/>
      <c r="C172" s="283"/>
      <c r="D172" s="284" t="s">
        <v>99</v>
      </c>
      <c r="E172" s="285" t="s">
        <v>3</v>
      </c>
      <c r="F172" s="286" t="s">
        <v>111</v>
      </c>
      <c r="G172" s="283"/>
      <c r="H172" s="287">
        <v>11.76</v>
      </c>
      <c r="I172" s="118"/>
      <c r="L172" s="117"/>
    </row>
    <row r="173" spans="2:12" s="12" customFormat="1" x14ac:dyDescent="0.2">
      <c r="B173" s="117"/>
      <c r="C173" s="283"/>
      <c r="D173" s="284" t="s">
        <v>99</v>
      </c>
      <c r="E173" s="285" t="s">
        <v>3</v>
      </c>
      <c r="F173" s="286" t="s">
        <v>112</v>
      </c>
      <c r="G173" s="283"/>
      <c r="H173" s="287">
        <v>1.4</v>
      </c>
      <c r="I173" s="118"/>
      <c r="L173" s="117"/>
    </row>
    <row r="174" spans="2:12" s="12" customFormat="1" x14ac:dyDescent="0.2">
      <c r="B174" s="117"/>
      <c r="C174" s="283"/>
      <c r="D174" s="284" t="s">
        <v>99</v>
      </c>
      <c r="E174" s="285" t="s">
        <v>3</v>
      </c>
      <c r="F174" s="286" t="s">
        <v>113</v>
      </c>
      <c r="G174" s="283"/>
      <c r="H174" s="287">
        <v>3.92</v>
      </c>
      <c r="I174" s="118"/>
      <c r="L174" s="117"/>
    </row>
    <row r="175" spans="2:12" s="12" customFormat="1" x14ac:dyDescent="0.2">
      <c r="B175" s="117"/>
      <c r="C175" s="283"/>
      <c r="D175" s="284" t="s">
        <v>99</v>
      </c>
      <c r="E175" s="285" t="s">
        <v>3</v>
      </c>
      <c r="F175" s="286" t="s">
        <v>114</v>
      </c>
      <c r="G175" s="283"/>
      <c r="H175" s="287">
        <v>1.8</v>
      </c>
      <c r="I175" s="118"/>
      <c r="L175" s="117"/>
    </row>
    <row r="176" spans="2:12" s="13" customFormat="1" x14ac:dyDescent="0.2">
      <c r="B176" s="119"/>
      <c r="C176" s="288"/>
      <c r="D176" s="284" t="s">
        <v>99</v>
      </c>
      <c r="E176" s="289" t="s">
        <v>3</v>
      </c>
      <c r="F176" s="290" t="s">
        <v>101</v>
      </c>
      <c r="G176" s="288"/>
      <c r="H176" s="291">
        <v>36.043999999999997</v>
      </c>
      <c r="I176" s="120"/>
      <c r="L176" s="119"/>
    </row>
    <row r="177" spans="1:12" s="11" customFormat="1" ht="20.85" customHeight="1" x14ac:dyDescent="0.25">
      <c r="A177" s="212"/>
      <c r="B177" s="212"/>
      <c r="C177" s="300"/>
      <c r="D177" s="301" t="s">
        <v>68</v>
      </c>
      <c r="E177" s="302" t="s">
        <v>224</v>
      </c>
      <c r="F177" s="302" t="s">
        <v>225</v>
      </c>
      <c r="G177" s="300"/>
      <c r="H177" s="300"/>
      <c r="I177" s="110"/>
      <c r="J177" s="219">
        <f>SUM(J178:J199)</f>
        <v>0</v>
      </c>
      <c r="L177" s="107"/>
    </row>
    <row r="178" spans="1:12" s="1" customFormat="1" ht="44.25" customHeight="1" x14ac:dyDescent="0.2">
      <c r="B178" s="112"/>
      <c r="C178" s="275" t="s">
        <v>226</v>
      </c>
      <c r="D178" s="275" t="s">
        <v>95</v>
      </c>
      <c r="E178" s="276" t="s">
        <v>227</v>
      </c>
      <c r="F178" s="277" t="s">
        <v>228</v>
      </c>
      <c r="G178" s="278" t="s">
        <v>96</v>
      </c>
      <c r="H178" s="279">
        <v>535</v>
      </c>
      <c r="I178" s="114"/>
      <c r="J178" s="115">
        <f>ROUND(I178*H178,2)</f>
        <v>0</v>
      </c>
      <c r="K178" s="113" t="s">
        <v>97</v>
      </c>
      <c r="L178" s="32"/>
    </row>
    <row r="179" spans="1:12" s="1" customFormat="1" x14ac:dyDescent="0.2">
      <c r="B179" s="32"/>
      <c r="C179" s="280"/>
      <c r="D179" s="281" t="s">
        <v>98</v>
      </c>
      <c r="E179" s="280"/>
      <c r="F179" s="282" t="s">
        <v>229</v>
      </c>
      <c r="G179" s="280"/>
      <c r="H179" s="280"/>
      <c r="I179" s="116"/>
      <c r="L179" s="32"/>
    </row>
    <row r="180" spans="1:12" s="12" customFormat="1" x14ac:dyDescent="0.2">
      <c r="B180" s="117"/>
      <c r="C180" s="283"/>
      <c r="D180" s="284" t="s">
        <v>99</v>
      </c>
      <c r="E180" s="285" t="s">
        <v>3</v>
      </c>
      <c r="F180" s="286" t="s">
        <v>230</v>
      </c>
      <c r="G180" s="283"/>
      <c r="H180" s="287">
        <v>535</v>
      </c>
      <c r="I180" s="118"/>
      <c r="L180" s="117"/>
    </row>
    <row r="181" spans="1:12" s="1" customFormat="1" ht="49.2" customHeight="1" x14ac:dyDescent="0.2">
      <c r="B181" s="112"/>
      <c r="C181" s="275" t="s">
        <v>231</v>
      </c>
      <c r="D181" s="275" t="s">
        <v>95</v>
      </c>
      <c r="E181" s="276" t="s">
        <v>232</v>
      </c>
      <c r="F181" s="277" t="s">
        <v>233</v>
      </c>
      <c r="G181" s="278" t="s">
        <v>96</v>
      </c>
      <c r="H181" s="279">
        <v>49755</v>
      </c>
      <c r="I181" s="114"/>
      <c r="J181" s="115">
        <f>ROUND(I181*H181,2)</f>
        <v>0</v>
      </c>
      <c r="K181" s="113" t="s">
        <v>97</v>
      </c>
      <c r="L181" s="32"/>
    </row>
    <row r="182" spans="1:12" s="1" customFormat="1" x14ac:dyDescent="0.2">
      <c r="B182" s="32"/>
      <c r="C182" s="280"/>
      <c r="D182" s="281" t="s">
        <v>98</v>
      </c>
      <c r="E182" s="280"/>
      <c r="F182" s="282" t="s">
        <v>234</v>
      </c>
      <c r="G182" s="280"/>
      <c r="H182" s="280"/>
      <c r="I182" s="116"/>
      <c r="L182" s="32"/>
    </row>
    <row r="183" spans="1:12" s="12" customFormat="1" x14ac:dyDescent="0.2">
      <c r="B183" s="117"/>
      <c r="C183" s="283"/>
      <c r="D183" s="284" t="s">
        <v>99</v>
      </c>
      <c r="E183" s="285" t="s">
        <v>3</v>
      </c>
      <c r="F183" s="286" t="s">
        <v>235</v>
      </c>
      <c r="G183" s="283"/>
      <c r="H183" s="287">
        <v>49755</v>
      </c>
      <c r="I183" s="118"/>
      <c r="L183" s="117"/>
    </row>
    <row r="184" spans="1:12" s="1" customFormat="1" ht="44.25" customHeight="1" x14ac:dyDescent="0.2">
      <c r="B184" s="112"/>
      <c r="C184" s="275" t="s">
        <v>236</v>
      </c>
      <c r="D184" s="275" t="s">
        <v>95</v>
      </c>
      <c r="E184" s="276" t="s">
        <v>237</v>
      </c>
      <c r="F184" s="277" t="s">
        <v>238</v>
      </c>
      <c r="G184" s="278" t="s">
        <v>96</v>
      </c>
      <c r="H184" s="279">
        <v>535</v>
      </c>
      <c r="I184" s="114"/>
      <c r="J184" s="115">
        <f>ROUND(I184*H184,2)</f>
        <v>0</v>
      </c>
      <c r="K184" s="113" t="s">
        <v>97</v>
      </c>
      <c r="L184" s="32"/>
    </row>
    <row r="185" spans="1:12" s="1" customFormat="1" x14ac:dyDescent="0.2">
      <c r="B185" s="32"/>
      <c r="C185" s="280"/>
      <c r="D185" s="281" t="s">
        <v>98</v>
      </c>
      <c r="E185" s="280"/>
      <c r="F185" s="282" t="s">
        <v>239</v>
      </c>
      <c r="G185" s="280"/>
      <c r="H185" s="280"/>
      <c r="I185" s="116"/>
      <c r="L185" s="32"/>
    </row>
    <row r="186" spans="1:12" s="1" customFormat="1" ht="24.15" customHeight="1" x14ac:dyDescent="0.2">
      <c r="B186" s="112"/>
      <c r="C186" s="275" t="s">
        <v>240</v>
      </c>
      <c r="D186" s="275" t="s">
        <v>95</v>
      </c>
      <c r="E186" s="276" t="s">
        <v>241</v>
      </c>
      <c r="F186" s="277" t="s">
        <v>242</v>
      </c>
      <c r="G186" s="278" t="s">
        <v>96</v>
      </c>
      <c r="H186" s="279">
        <v>535</v>
      </c>
      <c r="I186" s="114"/>
      <c r="J186" s="115">
        <f>ROUND(I186*H186,2)</f>
        <v>0</v>
      </c>
      <c r="K186" s="113" t="s">
        <v>97</v>
      </c>
      <c r="L186" s="32"/>
    </row>
    <row r="187" spans="1:12" s="1" customFormat="1" x14ac:dyDescent="0.2">
      <c r="B187" s="32"/>
      <c r="C187" s="280"/>
      <c r="D187" s="281" t="s">
        <v>98</v>
      </c>
      <c r="E187" s="280"/>
      <c r="F187" s="282" t="s">
        <v>243</v>
      </c>
      <c r="G187" s="280"/>
      <c r="H187" s="280"/>
      <c r="I187" s="116"/>
      <c r="L187" s="32"/>
    </row>
    <row r="188" spans="1:12" s="1" customFormat="1" ht="33" customHeight="1" x14ac:dyDescent="0.2">
      <c r="B188" s="112"/>
      <c r="C188" s="275" t="s">
        <v>244</v>
      </c>
      <c r="D188" s="275" t="s">
        <v>95</v>
      </c>
      <c r="E188" s="276" t="s">
        <v>245</v>
      </c>
      <c r="F188" s="277" t="s">
        <v>246</v>
      </c>
      <c r="G188" s="278" t="s">
        <v>96</v>
      </c>
      <c r="H188" s="279">
        <v>49755</v>
      </c>
      <c r="I188" s="114"/>
      <c r="J188" s="115">
        <f>ROUND(I188*H188,2)</f>
        <v>0</v>
      </c>
      <c r="K188" s="113" t="s">
        <v>97</v>
      </c>
      <c r="L188" s="32"/>
    </row>
    <row r="189" spans="1:12" s="1" customFormat="1" x14ac:dyDescent="0.2">
      <c r="B189" s="32"/>
      <c r="C189" s="280"/>
      <c r="D189" s="281" t="s">
        <v>98</v>
      </c>
      <c r="E189" s="280"/>
      <c r="F189" s="282" t="s">
        <v>247</v>
      </c>
      <c r="G189" s="280"/>
      <c r="H189" s="280"/>
      <c r="I189" s="116"/>
      <c r="L189" s="32"/>
    </row>
    <row r="190" spans="1:12" s="1" customFormat="1" ht="24.15" customHeight="1" x14ac:dyDescent="0.2">
      <c r="B190" s="112"/>
      <c r="C190" s="275" t="s">
        <v>248</v>
      </c>
      <c r="D190" s="275" t="s">
        <v>95</v>
      </c>
      <c r="E190" s="276" t="s">
        <v>249</v>
      </c>
      <c r="F190" s="277" t="s">
        <v>250</v>
      </c>
      <c r="G190" s="278" t="s">
        <v>96</v>
      </c>
      <c r="H190" s="279">
        <v>535</v>
      </c>
      <c r="I190" s="114"/>
      <c r="J190" s="115">
        <f>ROUND(I190*H190,2)</f>
        <v>0</v>
      </c>
      <c r="K190" s="113" t="s">
        <v>97</v>
      </c>
      <c r="L190" s="32"/>
    </row>
    <row r="191" spans="1:12" s="1" customFormat="1" x14ac:dyDescent="0.2">
      <c r="B191" s="32"/>
      <c r="C191" s="280"/>
      <c r="D191" s="281" t="s">
        <v>98</v>
      </c>
      <c r="E191" s="280"/>
      <c r="F191" s="282" t="s">
        <v>251</v>
      </c>
      <c r="G191" s="280"/>
      <c r="H191" s="280"/>
      <c r="I191" s="116"/>
      <c r="L191" s="32"/>
    </row>
    <row r="192" spans="1:12" s="1" customFormat="1" ht="37.950000000000003" customHeight="1" x14ac:dyDescent="0.2">
      <c r="B192" s="112"/>
      <c r="C192" s="275" t="s">
        <v>252</v>
      </c>
      <c r="D192" s="275" t="s">
        <v>95</v>
      </c>
      <c r="E192" s="276" t="s">
        <v>253</v>
      </c>
      <c r="F192" s="277" t="s">
        <v>254</v>
      </c>
      <c r="G192" s="278" t="s">
        <v>96</v>
      </c>
      <c r="H192" s="279">
        <v>429.31</v>
      </c>
      <c r="I192" s="114"/>
      <c r="J192" s="115">
        <f>ROUND(I192*H192,2)</f>
        <v>0</v>
      </c>
      <c r="K192" s="113" t="s">
        <v>97</v>
      </c>
      <c r="L192" s="32"/>
    </row>
    <row r="193" spans="2:12" s="1" customFormat="1" x14ac:dyDescent="0.2">
      <c r="B193" s="32"/>
      <c r="C193" s="280"/>
      <c r="D193" s="281" t="s">
        <v>98</v>
      </c>
      <c r="E193" s="280"/>
      <c r="F193" s="282" t="s">
        <v>255</v>
      </c>
      <c r="G193" s="280"/>
      <c r="H193" s="280"/>
      <c r="I193" s="116"/>
      <c r="L193" s="32"/>
    </row>
    <row r="194" spans="2:12" s="14" customFormat="1" x14ac:dyDescent="0.2">
      <c r="B194" s="121"/>
      <c r="C194" s="297"/>
      <c r="D194" s="284" t="s">
        <v>99</v>
      </c>
      <c r="E194" s="298" t="s">
        <v>3</v>
      </c>
      <c r="F194" s="299" t="s">
        <v>256</v>
      </c>
      <c r="G194" s="297"/>
      <c r="H194" s="298" t="s">
        <v>3</v>
      </c>
      <c r="I194" s="122"/>
      <c r="L194" s="121"/>
    </row>
    <row r="195" spans="2:12" s="12" customFormat="1" x14ac:dyDescent="0.2">
      <c r="B195" s="117"/>
      <c r="C195" s="283"/>
      <c r="D195" s="284" t="s">
        <v>99</v>
      </c>
      <c r="E195" s="285" t="s">
        <v>3</v>
      </c>
      <c r="F195" s="286" t="s">
        <v>100</v>
      </c>
      <c r="G195" s="283"/>
      <c r="H195" s="287">
        <v>200</v>
      </c>
      <c r="I195" s="118"/>
      <c r="L195" s="117"/>
    </row>
    <row r="196" spans="2:12" s="12" customFormat="1" x14ac:dyDescent="0.2">
      <c r="B196" s="117"/>
      <c r="C196" s="283"/>
      <c r="D196" s="284" t="s">
        <v>99</v>
      </c>
      <c r="E196" s="285" t="s">
        <v>3</v>
      </c>
      <c r="F196" s="286" t="s">
        <v>103</v>
      </c>
      <c r="G196" s="283"/>
      <c r="H196" s="287">
        <v>-3.16</v>
      </c>
      <c r="I196" s="118"/>
      <c r="L196" s="117"/>
    </row>
    <row r="197" spans="2:12" s="14" customFormat="1" x14ac:dyDescent="0.2">
      <c r="B197" s="121"/>
      <c r="C197" s="297"/>
      <c r="D197" s="284" t="s">
        <v>99</v>
      </c>
      <c r="E197" s="298" t="s">
        <v>3</v>
      </c>
      <c r="F197" s="299" t="s">
        <v>257</v>
      </c>
      <c r="G197" s="297"/>
      <c r="H197" s="298" t="s">
        <v>3</v>
      </c>
      <c r="I197" s="122"/>
      <c r="L197" s="121"/>
    </row>
    <row r="198" spans="2:12" s="12" customFormat="1" x14ac:dyDescent="0.2">
      <c r="B198" s="117"/>
      <c r="C198" s="283"/>
      <c r="D198" s="284" t="s">
        <v>99</v>
      </c>
      <c r="E198" s="285" t="s">
        <v>3</v>
      </c>
      <c r="F198" s="286" t="s">
        <v>115</v>
      </c>
      <c r="G198" s="283"/>
      <c r="H198" s="287">
        <v>232.47</v>
      </c>
      <c r="I198" s="118"/>
      <c r="L198" s="117"/>
    </row>
    <row r="199" spans="2:12" s="13" customFormat="1" x14ac:dyDescent="0.2">
      <c r="B199" s="119"/>
      <c r="C199" s="288"/>
      <c r="D199" s="284" t="s">
        <v>99</v>
      </c>
      <c r="E199" s="289" t="s">
        <v>3</v>
      </c>
      <c r="F199" s="290" t="s">
        <v>101</v>
      </c>
      <c r="G199" s="288"/>
      <c r="H199" s="291">
        <v>429.31</v>
      </c>
      <c r="I199" s="120"/>
      <c r="L199" s="119"/>
    </row>
    <row r="200" spans="2:12" x14ac:dyDescent="0.2">
      <c r="C200" s="303"/>
      <c r="D200" s="303"/>
      <c r="E200" s="303"/>
      <c r="F200" s="303"/>
      <c r="G200" s="303"/>
      <c r="H200" s="303"/>
    </row>
  </sheetData>
  <sheetProtection algorithmName="SHA-512" hashValue="Y5lGHhKPv2w8S6GYl9b0TScHFxBdllsAnj7icK3LfrjQiJyeOpTB4siT19+OB+0hjVUJ0JXe91XsgwvMYBglGg==" saltValue="Ys+JO3ic961yxw6I5iqG7Q==" spinCount="100000" sheet="1" objects="1" scenarios="1"/>
  <autoFilter ref="C81:K199" xr:uid="{00000000-0009-0000-0000-000001000000}"/>
  <mergeCells count="8">
    <mergeCell ref="E50:H50"/>
    <mergeCell ref="E72:H72"/>
    <mergeCell ref="E74:H74"/>
    <mergeCell ref="E7:H7"/>
    <mergeCell ref="E9:H9"/>
    <mergeCell ref="E18:H18"/>
    <mergeCell ref="E27:H27"/>
    <mergeCell ref="E48:H48"/>
  </mergeCells>
  <hyperlinks>
    <hyperlink ref="F86" r:id="rId1" xr:uid="{00000000-0004-0000-0100-000026000000}"/>
    <hyperlink ref="F91" r:id="rId2" xr:uid="{00000000-0004-0000-0100-000027000000}"/>
    <hyperlink ref="F95" r:id="rId3" xr:uid="{00000000-0004-0000-0100-000028000000}"/>
    <hyperlink ref="F97" r:id="rId4" xr:uid="{00000000-0004-0000-0100-000029000000}"/>
    <hyperlink ref="F99" r:id="rId5" xr:uid="{00000000-0004-0000-0100-00002A000000}"/>
    <hyperlink ref="F101" r:id="rId6" xr:uid="{00000000-0004-0000-0100-00002B000000}"/>
    <hyperlink ref="F105" r:id="rId7" xr:uid="{00000000-0004-0000-0100-00002C000000}"/>
    <hyperlink ref="F109" r:id="rId8" xr:uid="{00000000-0004-0000-0100-00002D000000}"/>
    <hyperlink ref="F135" r:id="rId9" xr:uid="{00000000-0004-0000-0100-00002E000000}"/>
    <hyperlink ref="F137" r:id="rId10" xr:uid="{00000000-0004-0000-0100-00002F000000}"/>
    <hyperlink ref="F140" r:id="rId11" xr:uid="{00000000-0004-0000-0100-000030000000}"/>
    <hyperlink ref="F142" r:id="rId12" xr:uid="{00000000-0004-0000-0100-000031000000}"/>
    <hyperlink ref="F144" r:id="rId13" xr:uid="{00000000-0004-0000-0100-000032000000}"/>
    <hyperlink ref="F155" r:id="rId14" xr:uid="{00000000-0004-0000-0100-000033000000}"/>
    <hyperlink ref="F166" r:id="rId15" xr:uid="{00000000-0004-0000-0100-000034000000}"/>
    <hyperlink ref="F169" r:id="rId16" xr:uid="{00000000-0004-0000-0100-000035000000}"/>
    <hyperlink ref="F179" r:id="rId17" xr:uid="{00000000-0004-0000-0100-00003A000000}"/>
    <hyperlink ref="F182" r:id="rId18" xr:uid="{00000000-0004-0000-0100-00003B000000}"/>
    <hyperlink ref="F185" r:id="rId19" xr:uid="{00000000-0004-0000-0100-00003C000000}"/>
    <hyperlink ref="F187" r:id="rId20" xr:uid="{00000000-0004-0000-0100-00003D000000}"/>
    <hyperlink ref="F189" r:id="rId21" xr:uid="{00000000-0004-0000-0100-00003E000000}"/>
    <hyperlink ref="F191" r:id="rId22" xr:uid="{00000000-0004-0000-0100-00003F000000}"/>
    <hyperlink ref="F193" r:id="rId23" xr:uid="{00000000-0004-0000-0100-000040000000}"/>
  </hyperlinks>
  <pageMargins left="0.39374999999999999" right="0.39374999999999999" top="0.39374999999999999" bottom="0.39374999999999999" header="0" footer="0"/>
  <pageSetup paperSize="9" fitToHeight="100" orientation="portrait" blackAndWhite="1" r:id="rId24"/>
  <headerFooter>
    <oddFooter>&amp;CStrana &amp;P z &amp;N</oddFooter>
  </headerFooter>
  <drawing r:id="rId2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218"/>
  <sheetViews>
    <sheetView showGridLines="0" zoomScale="110" zoomScaleNormal="110" workbookViewId="0"/>
  </sheetViews>
  <sheetFormatPr defaultRowHeight="10.199999999999999" x14ac:dyDescent="0.2"/>
  <cols>
    <col min="1" max="1" width="8.28515625" style="127" customWidth="1"/>
    <col min="2" max="2" width="1.7109375" style="127" customWidth="1"/>
    <col min="3" max="4" width="5" style="127" customWidth="1"/>
    <col min="5" max="5" width="11.7109375" style="127" customWidth="1"/>
    <col min="6" max="6" width="9.140625" style="127" customWidth="1"/>
    <col min="7" max="7" width="5" style="127" customWidth="1"/>
    <col min="8" max="8" width="77.85546875" style="127" customWidth="1"/>
    <col min="9" max="10" width="20" style="127" customWidth="1"/>
    <col min="11" max="11" width="1.7109375" style="127" customWidth="1"/>
  </cols>
  <sheetData>
    <row r="1" spans="2:11" ht="37.5" customHeight="1" x14ac:dyDescent="0.2"/>
    <row r="2" spans="2:11" ht="7.5" customHeight="1" x14ac:dyDescent="0.2">
      <c r="B2" s="128"/>
      <c r="C2" s="129"/>
      <c r="D2" s="129"/>
      <c r="E2" s="129"/>
      <c r="F2" s="129"/>
      <c r="G2" s="129"/>
      <c r="H2" s="129"/>
      <c r="I2" s="129"/>
      <c r="J2" s="129"/>
      <c r="K2" s="130"/>
    </row>
    <row r="3" spans="2:11" s="15" customFormat="1" ht="45" customHeight="1" x14ac:dyDescent="0.2">
      <c r="B3" s="131"/>
      <c r="C3" s="268" t="s">
        <v>259</v>
      </c>
      <c r="D3" s="268"/>
      <c r="E3" s="268"/>
      <c r="F3" s="268"/>
      <c r="G3" s="268"/>
      <c r="H3" s="268"/>
      <c r="I3" s="268"/>
      <c r="J3" s="268"/>
      <c r="K3" s="132"/>
    </row>
    <row r="4" spans="2:11" ht="25.5" customHeight="1" x14ac:dyDescent="0.3">
      <c r="B4" s="133"/>
      <c r="C4" s="269" t="s">
        <v>260</v>
      </c>
      <c r="D4" s="269"/>
      <c r="E4" s="269"/>
      <c r="F4" s="269"/>
      <c r="G4" s="269"/>
      <c r="H4" s="269"/>
      <c r="I4" s="269"/>
      <c r="J4" s="269"/>
      <c r="K4" s="134"/>
    </row>
    <row r="5" spans="2:11" ht="5.25" customHeight="1" x14ac:dyDescent="0.2">
      <c r="B5" s="133"/>
      <c r="C5" s="135"/>
      <c r="D5" s="135"/>
      <c r="E5" s="135"/>
      <c r="F5" s="135"/>
      <c r="G5" s="135"/>
      <c r="H5" s="135"/>
      <c r="I5" s="135"/>
      <c r="J5" s="135"/>
      <c r="K5" s="134"/>
    </row>
    <row r="6" spans="2:11" ht="15" customHeight="1" x14ac:dyDescent="0.2">
      <c r="B6" s="133"/>
      <c r="C6" s="267" t="s">
        <v>261</v>
      </c>
      <c r="D6" s="267"/>
      <c r="E6" s="267"/>
      <c r="F6" s="267"/>
      <c r="G6" s="267"/>
      <c r="H6" s="267"/>
      <c r="I6" s="267"/>
      <c r="J6" s="267"/>
      <c r="K6" s="134"/>
    </row>
    <row r="7" spans="2:11" ht="15" customHeight="1" x14ac:dyDescent="0.2">
      <c r="B7" s="137"/>
      <c r="C7" s="267" t="s">
        <v>262</v>
      </c>
      <c r="D7" s="267"/>
      <c r="E7" s="267"/>
      <c r="F7" s="267"/>
      <c r="G7" s="267"/>
      <c r="H7" s="267"/>
      <c r="I7" s="267"/>
      <c r="J7" s="267"/>
      <c r="K7" s="134"/>
    </row>
    <row r="8" spans="2:11" ht="12.75" customHeight="1" x14ac:dyDescent="0.2">
      <c r="B8" s="137"/>
      <c r="C8" s="136"/>
      <c r="D8" s="136"/>
      <c r="E8" s="136"/>
      <c r="F8" s="136"/>
      <c r="G8" s="136"/>
      <c r="H8" s="136"/>
      <c r="I8" s="136"/>
      <c r="J8" s="136"/>
      <c r="K8" s="134"/>
    </row>
    <row r="9" spans="2:11" ht="15" customHeight="1" x14ac:dyDescent="0.2">
      <c r="B9" s="137"/>
      <c r="C9" s="267" t="s">
        <v>263</v>
      </c>
      <c r="D9" s="267"/>
      <c r="E9" s="267"/>
      <c r="F9" s="267"/>
      <c r="G9" s="267"/>
      <c r="H9" s="267"/>
      <c r="I9" s="267"/>
      <c r="J9" s="267"/>
      <c r="K9" s="134"/>
    </row>
    <row r="10" spans="2:11" ht="15" customHeight="1" x14ac:dyDescent="0.2">
      <c r="B10" s="137"/>
      <c r="C10" s="136"/>
      <c r="D10" s="267" t="s">
        <v>264</v>
      </c>
      <c r="E10" s="267"/>
      <c r="F10" s="267"/>
      <c r="G10" s="267"/>
      <c r="H10" s="267"/>
      <c r="I10" s="267"/>
      <c r="J10" s="267"/>
      <c r="K10" s="134"/>
    </row>
    <row r="11" spans="2:11" ht="15" customHeight="1" x14ac:dyDescent="0.2">
      <c r="B11" s="137"/>
      <c r="C11" s="138"/>
      <c r="D11" s="267" t="s">
        <v>265</v>
      </c>
      <c r="E11" s="267"/>
      <c r="F11" s="267"/>
      <c r="G11" s="267"/>
      <c r="H11" s="267"/>
      <c r="I11" s="267"/>
      <c r="J11" s="267"/>
      <c r="K11" s="134"/>
    </row>
    <row r="12" spans="2:11" ht="15" customHeight="1" x14ac:dyDescent="0.2">
      <c r="B12" s="137"/>
      <c r="C12" s="138"/>
      <c r="D12" s="136"/>
      <c r="E12" s="136"/>
      <c r="F12" s="136"/>
      <c r="G12" s="136"/>
      <c r="H12" s="136"/>
      <c r="I12" s="136"/>
      <c r="J12" s="136"/>
      <c r="K12" s="134"/>
    </row>
    <row r="13" spans="2:11" ht="15" customHeight="1" x14ac:dyDescent="0.2">
      <c r="B13" s="137"/>
      <c r="C13" s="138"/>
      <c r="D13" s="139" t="s">
        <v>266</v>
      </c>
      <c r="E13" s="136"/>
      <c r="F13" s="136"/>
      <c r="G13" s="136"/>
      <c r="H13" s="136"/>
      <c r="I13" s="136"/>
      <c r="J13" s="136"/>
      <c r="K13" s="134"/>
    </row>
    <row r="14" spans="2:11" ht="12.75" customHeight="1" x14ac:dyDescent="0.2">
      <c r="B14" s="137"/>
      <c r="C14" s="138"/>
      <c r="D14" s="138"/>
      <c r="E14" s="138"/>
      <c r="F14" s="138"/>
      <c r="G14" s="138"/>
      <c r="H14" s="138"/>
      <c r="I14" s="138"/>
      <c r="J14" s="138"/>
      <c r="K14" s="134"/>
    </row>
    <row r="15" spans="2:11" ht="15" customHeight="1" x14ac:dyDescent="0.2">
      <c r="B15" s="137"/>
      <c r="C15" s="138"/>
      <c r="D15" s="267" t="s">
        <v>267</v>
      </c>
      <c r="E15" s="267"/>
      <c r="F15" s="267"/>
      <c r="G15" s="267"/>
      <c r="H15" s="267"/>
      <c r="I15" s="267"/>
      <c r="J15" s="267"/>
      <c r="K15" s="134"/>
    </row>
    <row r="16" spans="2:11" ht="15" customHeight="1" x14ac:dyDescent="0.2">
      <c r="B16" s="137"/>
      <c r="C16" s="138"/>
      <c r="D16" s="267" t="s">
        <v>268</v>
      </c>
      <c r="E16" s="267"/>
      <c r="F16" s="267"/>
      <c r="G16" s="267"/>
      <c r="H16" s="267"/>
      <c r="I16" s="267"/>
      <c r="J16" s="267"/>
      <c r="K16" s="134"/>
    </row>
    <row r="17" spans="2:11" ht="15" customHeight="1" x14ac:dyDescent="0.2">
      <c r="B17" s="137"/>
      <c r="C17" s="138"/>
      <c r="D17" s="267" t="s">
        <v>269</v>
      </c>
      <c r="E17" s="267"/>
      <c r="F17" s="267"/>
      <c r="G17" s="267"/>
      <c r="H17" s="267"/>
      <c r="I17" s="267"/>
      <c r="J17" s="267"/>
      <c r="K17" s="134"/>
    </row>
    <row r="18" spans="2:11" ht="15" customHeight="1" x14ac:dyDescent="0.2">
      <c r="B18" s="137"/>
      <c r="C18" s="138"/>
      <c r="D18" s="138"/>
      <c r="E18" s="140" t="s">
        <v>75</v>
      </c>
      <c r="F18" s="267" t="s">
        <v>270</v>
      </c>
      <c r="G18" s="267"/>
      <c r="H18" s="267"/>
      <c r="I18" s="267"/>
      <c r="J18" s="267"/>
      <c r="K18" s="134"/>
    </row>
    <row r="19" spans="2:11" ht="15" customHeight="1" x14ac:dyDescent="0.2">
      <c r="B19" s="137"/>
      <c r="C19" s="138"/>
      <c r="D19" s="138"/>
      <c r="E19" s="140" t="s">
        <v>271</v>
      </c>
      <c r="F19" s="267" t="s">
        <v>272</v>
      </c>
      <c r="G19" s="267"/>
      <c r="H19" s="267"/>
      <c r="I19" s="267"/>
      <c r="J19" s="267"/>
      <c r="K19" s="134"/>
    </row>
    <row r="20" spans="2:11" ht="15" customHeight="1" x14ac:dyDescent="0.2">
      <c r="B20" s="137"/>
      <c r="C20" s="138"/>
      <c r="D20" s="138"/>
      <c r="E20" s="140" t="s">
        <v>273</v>
      </c>
      <c r="F20" s="267" t="s">
        <v>274</v>
      </c>
      <c r="G20" s="267"/>
      <c r="H20" s="267"/>
      <c r="I20" s="267"/>
      <c r="J20" s="267"/>
      <c r="K20" s="134"/>
    </row>
    <row r="21" spans="2:11" ht="15" customHeight="1" x14ac:dyDescent="0.2">
      <c r="B21" s="137"/>
      <c r="C21" s="138"/>
      <c r="D21" s="138"/>
      <c r="E21" s="140" t="s">
        <v>275</v>
      </c>
      <c r="F21" s="267" t="s">
        <v>276</v>
      </c>
      <c r="G21" s="267"/>
      <c r="H21" s="267"/>
      <c r="I21" s="267"/>
      <c r="J21" s="267"/>
      <c r="K21" s="134"/>
    </row>
    <row r="22" spans="2:11" ht="15" customHeight="1" x14ac:dyDescent="0.2">
      <c r="B22" s="137"/>
      <c r="C22" s="138"/>
      <c r="D22" s="138"/>
      <c r="E22" s="140" t="s">
        <v>277</v>
      </c>
      <c r="F22" s="267" t="s">
        <v>258</v>
      </c>
      <c r="G22" s="267"/>
      <c r="H22" s="267"/>
      <c r="I22" s="267"/>
      <c r="J22" s="267"/>
      <c r="K22" s="134"/>
    </row>
    <row r="23" spans="2:11" ht="15" customHeight="1" x14ac:dyDescent="0.2">
      <c r="B23" s="137"/>
      <c r="C23" s="138"/>
      <c r="D23" s="138"/>
      <c r="E23" s="140" t="s">
        <v>278</v>
      </c>
      <c r="F23" s="267" t="s">
        <v>279</v>
      </c>
      <c r="G23" s="267"/>
      <c r="H23" s="267"/>
      <c r="I23" s="267"/>
      <c r="J23" s="267"/>
      <c r="K23" s="134"/>
    </row>
    <row r="24" spans="2:11" ht="12.75" customHeight="1" x14ac:dyDescent="0.2">
      <c r="B24" s="137"/>
      <c r="C24" s="138"/>
      <c r="D24" s="138"/>
      <c r="E24" s="138"/>
      <c r="F24" s="138"/>
      <c r="G24" s="138"/>
      <c r="H24" s="138"/>
      <c r="I24" s="138"/>
      <c r="J24" s="138"/>
      <c r="K24" s="134"/>
    </row>
    <row r="25" spans="2:11" ht="15" customHeight="1" x14ac:dyDescent="0.2">
      <c r="B25" s="137"/>
      <c r="C25" s="267" t="s">
        <v>280</v>
      </c>
      <c r="D25" s="267"/>
      <c r="E25" s="267"/>
      <c r="F25" s="267"/>
      <c r="G25" s="267"/>
      <c r="H25" s="267"/>
      <c r="I25" s="267"/>
      <c r="J25" s="267"/>
      <c r="K25" s="134"/>
    </row>
    <row r="26" spans="2:11" ht="15" customHeight="1" x14ac:dyDescent="0.2">
      <c r="B26" s="137"/>
      <c r="C26" s="267" t="s">
        <v>281</v>
      </c>
      <c r="D26" s="267"/>
      <c r="E26" s="267"/>
      <c r="F26" s="267"/>
      <c r="G26" s="267"/>
      <c r="H26" s="267"/>
      <c r="I26" s="267"/>
      <c r="J26" s="267"/>
      <c r="K26" s="134"/>
    </row>
    <row r="27" spans="2:11" ht="15" customHeight="1" x14ac:dyDescent="0.2">
      <c r="B27" s="137"/>
      <c r="C27" s="136"/>
      <c r="D27" s="267" t="s">
        <v>282</v>
      </c>
      <c r="E27" s="267"/>
      <c r="F27" s="267"/>
      <c r="G27" s="267"/>
      <c r="H27" s="267"/>
      <c r="I27" s="267"/>
      <c r="J27" s="267"/>
      <c r="K27" s="134"/>
    </row>
    <row r="28" spans="2:11" ht="15" customHeight="1" x14ac:dyDescent="0.2">
      <c r="B28" s="137"/>
      <c r="C28" s="138"/>
      <c r="D28" s="267" t="s">
        <v>283</v>
      </c>
      <c r="E28" s="267"/>
      <c r="F28" s="267"/>
      <c r="G28" s="267"/>
      <c r="H28" s="267"/>
      <c r="I28" s="267"/>
      <c r="J28" s="267"/>
      <c r="K28" s="134"/>
    </row>
    <row r="29" spans="2:11" ht="12.75" customHeight="1" x14ac:dyDescent="0.2">
      <c r="B29" s="137"/>
      <c r="C29" s="138"/>
      <c r="D29" s="138"/>
      <c r="E29" s="138"/>
      <c r="F29" s="138"/>
      <c r="G29" s="138"/>
      <c r="H29" s="138"/>
      <c r="I29" s="138"/>
      <c r="J29" s="138"/>
      <c r="K29" s="134"/>
    </row>
    <row r="30" spans="2:11" ht="15" customHeight="1" x14ac:dyDescent="0.2">
      <c r="B30" s="137"/>
      <c r="C30" s="138"/>
      <c r="D30" s="267" t="s">
        <v>284</v>
      </c>
      <c r="E30" s="267"/>
      <c r="F30" s="267"/>
      <c r="G30" s="267"/>
      <c r="H30" s="267"/>
      <c r="I30" s="267"/>
      <c r="J30" s="267"/>
      <c r="K30" s="134"/>
    </row>
    <row r="31" spans="2:11" ht="15" customHeight="1" x14ac:dyDescent="0.2">
      <c r="B31" s="137"/>
      <c r="C31" s="138"/>
      <c r="D31" s="267" t="s">
        <v>285</v>
      </c>
      <c r="E31" s="267"/>
      <c r="F31" s="267"/>
      <c r="G31" s="267"/>
      <c r="H31" s="267"/>
      <c r="I31" s="267"/>
      <c r="J31" s="267"/>
      <c r="K31" s="134"/>
    </row>
    <row r="32" spans="2:11" ht="12.75" customHeight="1" x14ac:dyDescent="0.2">
      <c r="B32" s="137"/>
      <c r="C32" s="138"/>
      <c r="D32" s="138"/>
      <c r="E32" s="138"/>
      <c r="F32" s="138"/>
      <c r="G32" s="138"/>
      <c r="H32" s="138"/>
      <c r="I32" s="138"/>
      <c r="J32" s="138"/>
      <c r="K32" s="134"/>
    </row>
    <row r="33" spans="2:11" ht="15" customHeight="1" x14ac:dyDescent="0.2">
      <c r="B33" s="137"/>
      <c r="C33" s="138"/>
      <c r="D33" s="267" t="s">
        <v>286</v>
      </c>
      <c r="E33" s="267"/>
      <c r="F33" s="267"/>
      <c r="G33" s="267"/>
      <c r="H33" s="267"/>
      <c r="I33" s="267"/>
      <c r="J33" s="267"/>
      <c r="K33" s="134"/>
    </row>
    <row r="34" spans="2:11" ht="15" customHeight="1" x14ac:dyDescent="0.2">
      <c r="B34" s="137"/>
      <c r="C34" s="138"/>
      <c r="D34" s="267" t="s">
        <v>287</v>
      </c>
      <c r="E34" s="267"/>
      <c r="F34" s="267"/>
      <c r="G34" s="267"/>
      <c r="H34" s="267"/>
      <c r="I34" s="267"/>
      <c r="J34" s="267"/>
      <c r="K34" s="134"/>
    </row>
    <row r="35" spans="2:11" ht="15" customHeight="1" x14ac:dyDescent="0.2">
      <c r="B35" s="137"/>
      <c r="C35" s="138"/>
      <c r="D35" s="267" t="s">
        <v>288</v>
      </c>
      <c r="E35" s="267"/>
      <c r="F35" s="267"/>
      <c r="G35" s="267"/>
      <c r="H35" s="267"/>
      <c r="I35" s="267"/>
      <c r="J35" s="267"/>
      <c r="K35" s="134"/>
    </row>
    <row r="36" spans="2:11" ht="15" customHeight="1" x14ac:dyDescent="0.2">
      <c r="B36" s="137"/>
      <c r="C36" s="138"/>
      <c r="D36" s="136"/>
      <c r="E36" s="139" t="s">
        <v>87</v>
      </c>
      <c r="F36" s="136"/>
      <c r="G36" s="267" t="s">
        <v>289</v>
      </c>
      <c r="H36" s="267"/>
      <c r="I36" s="267"/>
      <c r="J36" s="267"/>
      <c r="K36" s="134"/>
    </row>
    <row r="37" spans="2:11" ht="30.75" customHeight="1" x14ac:dyDescent="0.2">
      <c r="B37" s="137"/>
      <c r="C37" s="138"/>
      <c r="D37" s="136"/>
      <c r="E37" s="139" t="s">
        <v>290</v>
      </c>
      <c r="F37" s="136"/>
      <c r="G37" s="267" t="s">
        <v>291</v>
      </c>
      <c r="H37" s="267"/>
      <c r="I37" s="267"/>
      <c r="J37" s="267"/>
      <c r="K37" s="134"/>
    </row>
    <row r="38" spans="2:11" ht="15" customHeight="1" x14ac:dyDescent="0.2">
      <c r="B38" s="137"/>
      <c r="C38" s="138"/>
      <c r="D38" s="136"/>
      <c r="E38" s="139" t="s">
        <v>51</v>
      </c>
      <c r="F38" s="136"/>
      <c r="G38" s="267" t="s">
        <v>292</v>
      </c>
      <c r="H38" s="267"/>
      <c r="I38" s="267"/>
      <c r="J38" s="267"/>
      <c r="K38" s="134"/>
    </row>
    <row r="39" spans="2:11" ht="15" customHeight="1" x14ac:dyDescent="0.2">
      <c r="B39" s="137"/>
      <c r="C39" s="138"/>
      <c r="D39" s="136"/>
      <c r="E39" s="139" t="s">
        <v>52</v>
      </c>
      <c r="F39" s="136"/>
      <c r="G39" s="267" t="s">
        <v>293</v>
      </c>
      <c r="H39" s="267"/>
      <c r="I39" s="267"/>
      <c r="J39" s="267"/>
      <c r="K39" s="134"/>
    </row>
    <row r="40" spans="2:11" ht="15" customHeight="1" x14ac:dyDescent="0.2">
      <c r="B40" s="137"/>
      <c r="C40" s="138"/>
      <c r="D40" s="136"/>
      <c r="E40" s="139" t="s">
        <v>88</v>
      </c>
      <c r="F40" s="136"/>
      <c r="G40" s="267" t="s">
        <v>294</v>
      </c>
      <c r="H40" s="267"/>
      <c r="I40" s="267"/>
      <c r="J40" s="267"/>
      <c r="K40" s="134"/>
    </row>
    <row r="41" spans="2:11" ht="15" customHeight="1" x14ac:dyDescent="0.2">
      <c r="B41" s="137"/>
      <c r="C41" s="138"/>
      <c r="D41" s="136"/>
      <c r="E41" s="139" t="s">
        <v>89</v>
      </c>
      <c r="F41" s="136"/>
      <c r="G41" s="267" t="s">
        <v>295</v>
      </c>
      <c r="H41" s="267"/>
      <c r="I41" s="267"/>
      <c r="J41" s="267"/>
      <c r="K41" s="134"/>
    </row>
    <row r="42" spans="2:11" ht="15" customHeight="1" x14ac:dyDescent="0.2">
      <c r="B42" s="137"/>
      <c r="C42" s="138"/>
      <c r="D42" s="136"/>
      <c r="E42" s="139" t="s">
        <v>296</v>
      </c>
      <c r="F42" s="136"/>
      <c r="G42" s="267" t="s">
        <v>297</v>
      </c>
      <c r="H42" s="267"/>
      <c r="I42" s="267"/>
      <c r="J42" s="267"/>
      <c r="K42" s="134"/>
    </row>
    <row r="43" spans="2:11" ht="15" customHeight="1" x14ac:dyDescent="0.2">
      <c r="B43" s="137"/>
      <c r="C43" s="138"/>
      <c r="D43" s="136"/>
      <c r="E43" s="139"/>
      <c r="F43" s="136"/>
      <c r="G43" s="267" t="s">
        <v>298</v>
      </c>
      <c r="H43" s="267"/>
      <c r="I43" s="267"/>
      <c r="J43" s="267"/>
      <c r="K43" s="134"/>
    </row>
    <row r="44" spans="2:11" ht="15" customHeight="1" x14ac:dyDescent="0.2">
      <c r="B44" s="137"/>
      <c r="C44" s="138"/>
      <c r="D44" s="136"/>
      <c r="E44" s="139" t="s">
        <v>299</v>
      </c>
      <c r="F44" s="136"/>
      <c r="G44" s="267" t="s">
        <v>300</v>
      </c>
      <c r="H44" s="267"/>
      <c r="I44" s="267"/>
      <c r="J44" s="267"/>
      <c r="K44" s="134"/>
    </row>
    <row r="45" spans="2:11" ht="15" customHeight="1" x14ac:dyDescent="0.2">
      <c r="B45" s="137"/>
      <c r="C45" s="138"/>
      <c r="D45" s="136"/>
      <c r="E45" s="139" t="s">
        <v>91</v>
      </c>
      <c r="F45" s="136"/>
      <c r="G45" s="267" t="s">
        <v>301</v>
      </c>
      <c r="H45" s="267"/>
      <c r="I45" s="267"/>
      <c r="J45" s="267"/>
      <c r="K45" s="134"/>
    </row>
    <row r="46" spans="2:11" ht="12.75" customHeight="1" x14ac:dyDescent="0.2">
      <c r="B46" s="137"/>
      <c r="C46" s="138"/>
      <c r="D46" s="136"/>
      <c r="E46" s="136"/>
      <c r="F46" s="136"/>
      <c r="G46" s="136"/>
      <c r="H46" s="136"/>
      <c r="I46" s="136"/>
      <c r="J46" s="136"/>
      <c r="K46" s="134"/>
    </row>
    <row r="47" spans="2:11" ht="15" customHeight="1" x14ac:dyDescent="0.2">
      <c r="B47" s="137"/>
      <c r="C47" s="138"/>
      <c r="D47" s="267" t="s">
        <v>302</v>
      </c>
      <c r="E47" s="267"/>
      <c r="F47" s="267"/>
      <c r="G47" s="267"/>
      <c r="H47" s="267"/>
      <c r="I47" s="267"/>
      <c r="J47" s="267"/>
      <c r="K47" s="134"/>
    </row>
    <row r="48" spans="2:11" ht="15" customHeight="1" x14ac:dyDescent="0.2">
      <c r="B48" s="137"/>
      <c r="C48" s="138"/>
      <c r="D48" s="138"/>
      <c r="E48" s="267" t="s">
        <v>303</v>
      </c>
      <c r="F48" s="267"/>
      <c r="G48" s="267"/>
      <c r="H48" s="267"/>
      <c r="I48" s="267"/>
      <c r="J48" s="267"/>
      <c r="K48" s="134"/>
    </row>
    <row r="49" spans="2:11" ht="15" customHeight="1" x14ac:dyDescent="0.2">
      <c r="B49" s="137"/>
      <c r="C49" s="138"/>
      <c r="D49" s="138"/>
      <c r="E49" s="267" t="s">
        <v>304</v>
      </c>
      <c r="F49" s="267"/>
      <c r="G49" s="267"/>
      <c r="H49" s="267"/>
      <c r="I49" s="267"/>
      <c r="J49" s="267"/>
      <c r="K49" s="134"/>
    </row>
    <row r="50" spans="2:11" ht="15" customHeight="1" x14ac:dyDescent="0.2">
      <c r="B50" s="137"/>
      <c r="C50" s="138"/>
      <c r="D50" s="138"/>
      <c r="E50" s="267" t="s">
        <v>305</v>
      </c>
      <c r="F50" s="267"/>
      <c r="G50" s="267"/>
      <c r="H50" s="267"/>
      <c r="I50" s="267"/>
      <c r="J50" s="267"/>
      <c r="K50" s="134"/>
    </row>
    <row r="51" spans="2:11" ht="15" customHeight="1" x14ac:dyDescent="0.2">
      <c r="B51" s="137"/>
      <c r="C51" s="138"/>
      <c r="D51" s="267" t="s">
        <v>306</v>
      </c>
      <c r="E51" s="267"/>
      <c r="F51" s="267"/>
      <c r="G51" s="267"/>
      <c r="H51" s="267"/>
      <c r="I51" s="267"/>
      <c r="J51" s="267"/>
      <c r="K51" s="134"/>
    </row>
    <row r="52" spans="2:11" ht="25.5" customHeight="1" x14ac:dyDescent="0.3">
      <c r="B52" s="133"/>
      <c r="C52" s="269" t="s">
        <v>307</v>
      </c>
      <c r="D52" s="269"/>
      <c r="E52" s="269"/>
      <c r="F52" s="269"/>
      <c r="G52" s="269"/>
      <c r="H52" s="269"/>
      <c r="I52" s="269"/>
      <c r="J52" s="269"/>
      <c r="K52" s="134"/>
    </row>
    <row r="53" spans="2:11" ht="5.25" customHeight="1" x14ac:dyDescent="0.2">
      <c r="B53" s="133"/>
      <c r="C53" s="135"/>
      <c r="D53" s="135"/>
      <c r="E53" s="135"/>
      <c r="F53" s="135"/>
      <c r="G53" s="135"/>
      <c r="H53" s="135"/>
      <c r="I53" s="135"/>
      <c r="J53" s="135"/>
      <c r="K53" s="134"/>
    </row>
    <row r="54" spans="2:11" ht="15" customHeight="1" x14ac:dyDescent="0.2">
      <c r="B54" s="133"/>
      <c r="C54" s="267" t="s">
        <v>308</v>
      </c>
      <c r="D54" s="267"/>
      <c r="E54" s="267"/>
      <c r="F54" s="267"/>
      <c r="G54" s="267"/>
      <c r="H54" s="267"/>
      <c r="I54" s="267"/>
      <c r="J54" s="267"/>
      <c r="K54" s="134"/>
    </row>
    <row r="55" spans="2:11" ht="15" customHeight="1" x14ac:dyDescent="0.2">
      <c r="B55" s="133"/>
      <c r="C55" s="267" t="s">
        <v>309</v>
      </c>
      <c r="D55" s="267"/>
      <c r="E55" s="267"/>
      <c r="F55" s="267"/>
      <c r="G55" s="267"/>
      <c r="H55" s="267"/>
      <c r="I55" s="267"/>
      <c r="J55" s="267"/>
      <c r="K55" s="134"/>
    </row>
    <row r="56" spans="2:11" ht="12.75" customHeight="1" x14ac:dyDescent="0.2">
      <c r="B56" s="133"/>
      <c r="C56" s="136"/>
      <c r="D56" s="136"/>
      <c r="E56" s="136"/>
      <c r="F56" s="136"/>
      <c r="G56" s="136"/>
      <c r="H56" s="136"/>
      <c r="I56" s="136"/>
      <c r="J56" s="136"/>
      <c r="K56" s="134"/>
    </row>
    <row r="57" spans="2:11" ht="15" customHeight="1" x14ac:dyDescent="0.2">
      <c r="B57" s="133"/>
      <c r="C57" s="267" t="s">
        <v>310</v>
      </c>
      <c r="D57" s="267"/>
      <c r="E57" s="267"/>
      <c r="F57" s="267"/>
      <c r="G57" s="267"/>
      <c r="H57" s="267"/>
      <c r="I57" s="267"/>
      <c r="J57" s="267"/>
      <c r="K57" s="134"/>
    </row>
    <row r="58" spans="2:11" ht="15" customHeight="1" x14ac:dyDescent="0.2">
      <c r="B58" s="133"/>
      <c r="C58" s="138"/>
      <c r="D58" s="267" t="s">
        <v>311</v>
      </c>
      <c r="E58" s="267"/>
      <c r="F58" s="267"/>
      <c r="G58" s="267"/>
      <c r="H58" s="267"/>
      <c r="I58" s="267"/>
      <c r="J58" s="267"/>
      <c r="K58" s="134"/>
    </row>
    <row r="59" spans="2:11" ht="15" customHeight="1" x14ac:dyDescent="0.2">
      <c r="B59" s="133"/>
      <c r="C59" s="138"/>
      <c r="D59" s="267" t="s">
        <v>312</v>
      </c>
      <c r="E59" s="267"/>
      <c r="F59" s="267"/>
      <c r="G59" s="267"/>
      <c r="H59" s="267"/>
      <c r="I59" s="267"/>
      <c r="J59" s="267"/>
      <c r="K59" s="134"/>
    </row>
    <row r="60" spans="2:11" ht="15" customHeight="1" x14ac:dyDescent="0.2">
      <c r="B60" s="133"/>
      <c r="C60" s="138"/>
      <c r="D60" s="267" t="s">
        <v>313</v>
      </c>
      <c r="E60" s="267"/>
      <c r="F60" s="267"/>
      <c r="G60" s="267"/>
      <c r="H60" s="267"/>
      <c r="I60" s="267"/>
      <c r="J60" s="267"/>
      <c r="K60" s="134"/>
    </row>
    <row r="61" spans="2:11" ht="15" customHeight="1" x14ac:dyDescent="0.2">
      <c r="B61" s="133"/>
      <c r="C61" s="138"/>
      <c r="D61" s="267" t="s">
        <v>314</v>
      </c>
      <c r="E61" s="267"/>
      <c r="F61" s="267"/>
      <c r="G61" s="267"/>
      <c r="H61" s="267"/>
      <c r="I61" s="267"/>
      <c r="J61" s="267"/>
      <c r="K61" s="134"/>
    </row>
    <row r="62" spans="2:11" ht="15" customHeight="1" x14ac:dyDescent="0.2">
      <c r="B62" s="133"/>
      <c r="C62" s="138"/>
      <c r="D62" s="271" t="s">
        <v>315</v>
      </c>
      <c r="E62" s="271"/>
      <c r="F62" s="271"/>
      <c r="G62" s="271"/>
      <c r="H62" s="271"/>
      <c r="I62" s="271"/>
      <c r="J62" s="271"/>
      <c r="K62" s="134"/>
    </row>
    <row r="63" spans="2:11" ht="15" customHeight="1" x14ac:dyDescent="0.2">
      <c r="B63" s="133"/>
      <c r="C63" s="138"/>
      <c r="D63" s="267" t="s">
        <v>316</v>
      </c>
      <c r="E63" s="267"/>
      <c r="F63" s="267"/>
      <c r="G63" s="267"/>
      <c r="H63" s="267"/>
      <c r="I63" s="267"/>
      <c r="J63" s="267"/>
      <c r="K63" s="134"/>
    </row>
    <row r="64" spans="2:11" ht="12.75" customHeight="1" x14ac:dyDescent="0.2">
      <c r="B64" s="133"/>
      <c r="C64" s="138"/>
      <c r="D64" s="138"/>
      <c r="E64" s="141"/>
      <c r="F64" s="138"/>
      <c r="G64" s="138"/>
      <c r="H64" s="138"/>
      <c r="I64" s="138"/>
      <c r="J64" s="138"/>
      <c r="K64" s="134"/>
    </row>
    <row r="65" spans="2:11" ht="15" customHeight="1" x14ac:dyDescent="0.2">
      <c r="B65" s="133"/>
      <c r="C65" s="138"/>
      <c r="D65" s="267" t="s">
        <v>317</v>
      </c>
      <c r="E65" s="267"/>
      <c r="F65" s="267"/>
      <c r="G65" s="267"/>
      <c r="H65" s="267"/>
      <c r="I65" s="267"/>
      <c r="J65" s="267"/>
      <c r="K65" s="134"/>
    </row>
    <row r="66" spans="2:11" ht="15" customHeight="1" x14ac:dyDescent="0.2">
      <c r="B66" s="133"/>
      <c r="C66" s="138"/>
      <c r="D66" s="271" t="s">
        <v>318</v>
      </c>
      <c r="E66" s="271"/>
      <c r="F66" s="271"/>
      <c r="G66" s="271"/>
      <c r="H66" s="271"/>
      <c r="I66" s="271"/>
      <c r="J66" s="271"/>
      <c r="K66" s="134"/>
    </row>
    <row r="67" spans="2:11" ht="15" customHeight="1" x14ac:dyDescent="0.2">
      <c r="B67" s="133"/>
      <c r="C67" s="138"/>
      <c r="D67" s="267" t="s">
        <v>319</v>
      </c>
      <c r="E67" s="267"/>
      <c r="F67" s="267"/>
      <c r="G67" s="267"/>
      <c r="H67" s="267"/>
      <c r="I67" s="267"/>
      <c r="J67" s="267"/>
      <c r="K67" s="134"/>
    </row>
    <row r="68" spans="2:11" ht="15" customHeight="1" x14ac:dyDescent="0.2">
      <c r="B68" s="133"/>
      <c r="C68" s="138"/>
      <c r="D68" s="267" t="s">
        <v>320</v>
      </c>
      <c r="E68" s="267"/>
      <c r="F68" s="267"/>
      <c r="G68" s="267"/>
      <c r="H68" s="267"/>
      <c r="I68" s="267"/>
      <c r="J68" s="267"/>
      <c r="K68" s="134"/>
    </row>
    <row r="69" spans="2:11" ht="15" customHeight="1" x14ac:dyDescent="0.2">
      <c r="B69" s="133"/>
      <c r="C69" s="138"/>
      <c r="D69" s="267" t="s">
        <v>321</v>
      </c>
      <c r="E69" s="267"/>
      <c r="F69" s="267"/>
      <c r="G69" s="267"/>
      <c r="H69" s="267"/>
      <c r="I69" s="267"/>
      <c r="J69" s="267"/>
      <c r="K69" s="134"/>
    </row>
    <row r="70" spans="2:11" ht="15" customHeight="1" x14ac:dyDescent="0.2">
      <c r="B70" s="133"/>
      <c r="C70" s="138"/>
      <c r="D70" s="267" t="s">
        <v>322</v>
      </c>
      <c r="E70" s="267"/>
      <c r="F70" s="267"/>
      <c r="G70" s="267"/>
      <c r="H70" s="267"/>
      <c r="I70" s="267"/>
      <c r="J70" s="267"/>
      <c r="K70" s="134"/>
    </row>
    <row r="71" spans="2:11" ht="12.75" customHeight="1" x14ac:dyDescent="0.2">
      <c r="B71" s="142"/>
      <c r="C71" s="143"/>
      <c r="D71" s="143"/>
      <c r="E71" s="143"/>
      <c r="F71" s="143"/>
      <c r="G71" s="143"/>
      <c r="H71" s="143"/>
      <c r="I71" s="143"/>
      <c r="J71" s="143"/>
      <c r="K71" s="144"/>
    </row>
    <row r="72" spans="2:11" ht="18.75" customHeight="1" x14ac:dyDescent="0.2">
      <c r="B72" s="145"/>
      <c r="C72" s="145"/>
      <c r="D72" s="145"/>
      <c r="E72" s="145"/>
      <c r="F72" s="145"/>
      <c r="G72" s="145"/>
      <c r="H72" s="145"/>
      <c r="I72" s="145"/>
      <c r="J72" s="145"/>
      <c r="K72" s="146"/>
    </row>
    <row r="73" spans="2:11" ht="18.75" customHeight="1" x14ac:dyDescent="0.2">
      <c r="B73" s="146"/>
      <c r="C73" s="146"/>
      <c r="D73" s="146"/>
      <c r="E73" s="146"/>
      <c r="F73" s="146"/>
      <c r="G73" s="146"/>
      <c r="H73" s="146"/>
      <c r="I73" s="146"/>
      <c r="J73" s="146"/>
      <c r="K73" s="146"/>
    </row>
    <row r="74" spans="2:11" ht="7.5" customHeight="1" x14ac:dyDescent="0.2">
      <c r="B74" s="147"/>
      <c r="C74" s="148"/>
      <c r="D74" s="148"/>
      <c r="E74" s="148"/>
      <c r="F74" s="148"/>
      <c r="G74" s="148"/>
      <c r="H74" s="148"/>
      <c r="I74" s="148"/>
      <c r="J74" s="148"/>
      <c r="K74" s="149"/>
    </row>
    <row r="75" spans="2:11" ht="45" customHeight="1" x14ac:dyDescent="0.2">
      <c r="B75" s="150"/>
      <c r="C75" s="270" t="s">
        <v>323</v>
      </c>
      <c r="D75" s="270"/>
      <c r="E75" s="270"/>
      <c r="F75" s="270"/>
      <c r="G75" s="270"/>
      <c r="H75" s="270"/>
      <c r="I75" s="270"/>
      <c r="J75" s="270"/>
      <c r="K75" s="151"/>
    </row>
    <row r="76" spans="2:11" ht="17.25" customHeight="1" x14ac:dyDescent="0.2">
      <c r="B76" s="150"/>
      <c r="C76" s="152" t="s">
        <v>324</v>
      </c>
      <c r="D76" s="152"/>
      <c r="E76" s="152"/>
      <c r="F76" s="152" t="s">
        <v>325</v>
      </c>
      <c r="G76" s="153"/>
      <c r="H76" s="152" t="s">
        <v>52</v>
      </c>
      <c r="I76" s="152" t="s">
        <v>54</v>
      </c>
      <c r="J76" s="152" t="s">
        <v>326</v>
      </c>
      <c r="K76" s="151"/>
    </row>
    <row r="77" spans="2:11" ht="17.25" customHeight="1" x14ac:dyDescent="0.2">
      <c r="B77" s="150"/>
      <c r="C77" s="154" t="s">
        <v>327</v>
      </c>
      <c r="D77" s="154"/>
      <c r="E77" s="154"/>
      <c r="F77" s="155" t="s">
        <v>328</v>
      </c>
      <c r="G77" s="156"/>
      <c r="H77" s="154"/>
      <c r="I77" s="154"/>
      <c r="J77" s="154" t="s">
        <v>329</v>
      </c>
      <c r="K77" s="151"/>
    </row>
    <row r="78" spans="2:11" ht="5.25" customHeight="1" x14ac:dyDescent="0.2">
      <c r="B78" s="150"/>
      <c r="C78" s="157"/>
      <c r="D78" s="157"/>
      <c r="E78" s="157"/>
      <c r="F78" s="157"/>
      <c r="G78" s="158"/>
      <c r="H78" s="157"/>
      <c r="I78" s="157"/>
      <c r="J78" s="157"/>
      <c r="K78" s="151"/>
    </row>
    <row r="79" spans="2:11" ht="15" customHeight="1" x14ac:dyDescent="0.2">
      <c r="B79" s="150"/>
      <c r="C79" s="139" t="s">
        <v>51</v>
      </c>
      <c r="D79" s="159"/>
      <c r="E79" s="159"/>
      <c r="F79" s="160" t="s">
        <v>330</v>
      </c>
      <c r="G79" s="161"/>
      <c r="H79" s="139" t="s">
        <v>331</v>
      </c>
      <c r="I79" s="139" t="s">
        <v>332</v>
      </c>
      <c r="J79" s="139">
        <v>20</v>
      </c>
      <c r="K79" s="151"/>
    </row>
    <row r="80" spans="2:11" ht="15" customHeight="1" x14ac:dyDescent="0.2">
      <c r="B80" s="150"/>
      <c r="C80" s="139" t="s">
        <v>333</v>
      </c>
      <c r="D80" s="139"/>
      <c r="E80" s="139"/>
      <c r="F80" s="160" t="s">
        <v>330</v>
      </c>
      <c r="G80" s="161"/>
      <c r="H80" s="139" t="s">
        <v>334</v>
      </c>
      <c r="I80" s="139" t="s">
        <v>332</v>
      </c>
      <c r="J80" s="139">
        <v>120</v>
      </c>
      <c r="K80" s="151"/>
    </row>
    <row r="81" spans="2:11" ht="15" customHeight="1" x14ac:dyDescent="0.2">
      <c r="B81" s="162"/>
      <c r="C81" s="139" t="s">
        <v>335</v>
      </c>
      <c r="D81" s="139"/>
      <c r="E81" s="139"/>
      <c r="F81" s="160" t="s">
        <v>336</v>
      </c>
      <c r="G81" s="161"/>
      <c r="H81" s="139" t="s">
        <v>337</v>
      </c>
      <c r="I81" s="139" t="s">
        <v>332</v>
      </c>
      <c r="J81" s="139">
        <v>50</v>
      </c>
      <c r="K81" s="151"/>
    </row>
    <row r="82" spans="2:11" ht="15" customHeight="1" x14ac:dyDescent="0.2">
      <c r="B82" s="162"/>
      <c r="C82" s="139" t="s">
        <v>338</v>
      </c>
      <c r="D82" s="139"/>
      <c r="E82" s="139"/>
      <c r="F82" s="160" t="s">
        <v>330</v>
      </c>
      <c r="G82" s="161"/>
      <c r="H82" s="139" t="s">
        <v>339</v>
      </c>
      <c r="I82" s="139" t="s">
        <v>340</v>
      </c>
      <c r="J82" s="139"/>
      <c r="K82" s="151"/>
    </row>
    <row r="83" spans="2:11" ht="15" customHeight="1" x14ac:dyDescent="0.2">
      <c r="B83" s="162"/>
      <c r="C83" s="139" t="s">
        <v>341</v>
      </c>
      <c r="D83" s="139"/>
      <c r="E83" s="139"/>
      <c r="F83" s="160" t="s">
        <v>336</v>
      </c>
      <c r="G83" s="139"/>
      <c r="H83" s="139" t="s">
        <v>342</v>
      </c>
      <c r="I83" s="139" t="s">
        <v>332</v>
      </c>
      <c r="J83" s="139">
        <v>15</v>
      </c>
      <c r="K83" s="151"/>
    </row>
    <row r="84" spans="2:11" ht="15" customHeight="1" x14ac:dyDescent="0.2">
      <c r="B84" s="162"/>
      <c r="C84" s="139" t="s">
        <v>343</v>
      </c>
      <c r="D84" s="139"/>
      <c r="E84" s="139"/>
      <c r="F84" s="160" t="s">
        <v>336</v>
      </c>
      <c r="G84" s="139"/>
      <c r="H84" s="139" t="s">
        <v>344</v>
      </c>
      <c r="I84" s="139" t="s">
        <v>332</v>
      </c>
      <c r="J84" s="139">
        <v>15</v>
      </c>
      <c r="K84" s="151"/>
    </row>
    <row r="85" spans="2:11" ht="15" customHeight="1" x14ac:dyDescent="0.2">
      <c r="B85" s="162"/>
      <c r="C85" s="139" t="s">
        <v>345</v>
      </c>
      <c r="D85" s="139"/>
      <c r="E85" s="139"/>
      <c r="F85" s="160" t="s">
        <v>336</v>
      </c>
      <c r="G85" s="139"/>
      <c r="H85" s="139" t="s">
        <v>346</v>
      </c>
      <c r="I85" s="139" t="s">
        <v>332</v>
      </c>
      <c r="J85" s="139">
        <v>20</v>
      </c>
      <c r="K85" s="151"/>
    </row>
    <row r="86" spans="2:11" ht="15" customHeight="1" x14ac:dyDescent="0.2">
      <c r="B86" s="162"/>
      <c r="C86" s="139" t="s">
        <v>347</v>
      </c>
      <c r="D86" s="139"/>
      <c r="E86" s="139"/>
      <c r="F86" s="160" t="s">
        <v>336</v>
      </c>
      <c r="G86" s="139"/>
      <c r="H86" s="139" t="s">
        <v>348</v>
      </c>
      <c r="I86" s="139" t="s">
        <v>332</v>
      </c>
      <c r="J86" s="139">
        <v>20</v>
      </c>
      <c r="K86" s="151"/>
    </row>
    <row r="87" spans="2:11" ht="15" customHeight="1" x14ac:dyDescent="0.2">
      <c r="B87" s="162"/>
      <c r="C87" s="139" t="s">
        <v>349</v>
      </c>
      <c r="D87" s="139"/>
      <c r="E87" s="139"/>
      <c r="F87" s="160" t="s">
        <v>336</v>
      </c>
      <c r="G87" s="161"/>
      <c r="H87" s="139" t="s">
        <v>350</v>
      </c>
      <c r="I87" s="139" t="s">
        <v>332</v>
      </c>
      <c r="J87" s="139">
        <v>50</v>
      </c>
      <c r="K87" s="151"/>
    </row>
    <row r="88" spans="2:11" ht="15" customHeight="1" x14ac:dyDescent="0.2">
      <c r="B88" s="162"/>
      <c r="C88" s="139" t="s">
        <v>351</v>
      </c>
      <c r="D88" s="139"/>
      <c r="E88" s="139"/>
      <c r="F88" s="160" t="s">
        <v>336</v>
      </c>
      <c r="G88" s="161"/>
      <c r="H88" s="139" t="s">
        <v>352</v>
      </c>
      <c r="I88" s="139" t="s">
        <v>332</v>
      </c>
      <c r="J88" s="139">
        <v>20</v>
      </c>
      <c r="K88" s="151"/>
    </row>
    <row r="89" spans="2:11" ht="15" customHeight="1" x14ac:dyDescent="0.2">
      <c r="B89" s="162"/>
      <c r="C89" s="139" t="s">
        <v>353</v>
      </c>
      <c r="D89" s="139"/>
      <c r="E89" s="139"/>
      <c r="F89" s="160" t="s">
        <v>336</v>
      </c>
      <c r="G89" s="161"/>
      <c r="H89" s="139" t="s">
        <v>354</v>
      </c>
      <c r="I89" s="139" t="s">
        <v>332</v>
      </c>
      <c r="J89" s="139">
        <v>20</v>
      </c>
      <c r="K89" s="151"/>
    </row>
    <row r="90" spans="2:11" ht="15" customHeight="1" x14ac:dyDescent="0.2">
      <c r="B90" s="162"/>
      <c r="C90" s="139" t="s">
        <v>355</v>
      </c>
      <c r="D90" s="139"/>
      <c r="E90" s="139"/>
      <c r="F90" s="160" t="s">
        <v>336</v>
      </c>
      <c r="G90" s="161"/>
      <c r="H90" s="139" t="s">
        <v>356</v>
      </c>
      <c r="I90" s="139" t="s">
        <v>332</v>
      </c>
      <c r="J90" s="139">
        <v>50</v>
      </c>
      <c r="K90" s="151"/>
    </row>
    <row r="91" spans="2:11" ht="15" customHeight="1" x14ac:dyDescent="0.2">
      <c r="B91" s="162"/>
      <c r="C91" s="139" t="s">
        <v>357</v>
      </c>
      <c r="D91" s="139"/>
      <c r="E91" s="139"/>
      <c r="F91" s="160" t="s">
        <v>336</v>
      </c>
      <c r="G91" s="161"/>
      <c r="H91" s="139" t="s">
        <v>357</v>
      </c>
      <c r="I91" s="139" t="s">
        <v>332</v>
      </c>
      <c r="J91" s="139">
        <v>50</v>
      </c>
      <c r="K91" s="151"/>
    </row>
    <row r="92" spans="2:11" ht="15" customHeight="1" x14ac:dyDescent="0.2">
      <c r="B92" s="162"/>
      <c r="C92" s="139" t="s">
        <v>358</v>
      </c>
      <c r="D92" s="139"/>
      <c r="E92" s="139"/>
      <c r="F92" s="160" t="s">
        <v>336</v>
      </c>
      <c r="G92" s="161"/>
      <c r="H92" s="139" t="s">
        <v>359</v>
      </c>
      <c r="I92" s="139" t="s">
        <v>332</v>
      </c>
      <c r="J92" s="139">
        <v>255</v>
      </c>
      <c r="K92" s="151"/>
    </row>
    <row r="93" spans="2:11" ht="15" customHeight="1" x14ac:dyDescent="0.2">
      <c r="B93" s="162"/>
      <c r="C93" s="139" t="s">
        <v>360</v>
      </c>
      <c r="D93" s="139"/>
      <c r="E93" s="139"/>
      <c r="F93" s="160" t="s">
        <v>330</v>
      </c>
      <c r="G93" s="161"/>
      <c r="H93" s="139" t="s">
        <v>361</v>
      </c>
      <c r="I93" s="139" t="s">
        <v>362</v>
      </c>
      <c r="J93" s="139"/>
      <c r="K93" s="151"/>
    </row>
    <row r="94" spans="2:11" ht="15" customHeight="1" x14ac:dyDescent="0.2">
      <c r="B94" s="162"/>
      <c r="C94" s="139" t="s">
        <v>363</v>
      </c>
      <c r="D94" s="139"/>
      <c r="E94" s="139"/>
      <c r="F94" s="160" t="s">
        <v>330</v>
      </c>
      <c r="G94" s="161"/>
      <c r="H94" s="139" t="s">
        <v>364</v>
      </c>
      <c r="I94" s="139" t="s">
        <v>365</v>
      </c>
      <c r="J94" s="139"/>
      <c r="K94" s="151"/>
    </row>
    <row r="95" spans="2:11" ht="15" customHeight="1" x14ac:dyDescent="0.2">
      <c r="B95" s="162"/>
      <c r="C95" s="139" t="s">
        <v>366</v>
      </c>
      <c r="D95" s="139"/>
      <c r="E95" s="139"/>
      <c r="F95" s="160" t="s">
        <v>330</v>
      </c>
      <c r="G95" s="161"/>
      <c r="H95" s="139" t="s">
        <v>366</v>
      </c>
      <c r="I95" s="139" t="s">
        <v>365</v>
      </c>
      <c r="J95" s="139"/>
      <c r="K95" s="151"/>
    </row>
    <row r="96" spans="2:11" ht="15" customHeight="1" x14ac:dyDescent="0.2">
      <c r="B96" s="162"/>
      <c r="C96" s="139" t="s">
        <v>36</v>
      </c>
      <c r="D96" s="139"/>
      <c r="E96" s="139"/>
      <c r="F96" s="160" t="s">
        <v>330</v>
      </c>
      <c r="G96" s="161"/>
      <c r="H96" s="139" t="s">
        <v>367</v>
      </c>
      <c r="I96" s="139" t="s">
        <v>365</v>
      </c>
      <c r="J96" s="139"/>
      <c r="K96" s="151"/>
    </row>
    <row r="97" spans="2:11" ht="15" customHeight="1" x14ac:dyDescent="0.2">
      <c r="B97" s="162"/>
      <c r="C97" s="139" t="s">
        <v>46</v>
      </c>
      <c r="D97" s="139"/>
      <c r="E97" s="139"/>
      <c r="F97" s="160" t="s">
        <v>330</v>
      </c>
      <c r="G97" s="161"/>
      <c r="H97" s="139" t="s">
        <v>368</v>
      </c>
      <c r="I97" s="139" t="s">
        <v>365</v>
      </c>
      <c r="J97" s="139"/>
      <c r="K97" s="151"/>
    </row>
    <row r="98" spans="2:11" ht="15" customHeight="1" x14ac:dyDescent="0.2">
      <c r="B98" s="163"/>
      <c r="C98" s="164"/>
      <c r="D98" s="164"/>
      <c r="E98" s="164"/>
      <c r="F98" s="164"/>
      <c r="G98" s="164"/>
      <c r="H98" s="164"/>
      <c r="I98" s="164"/>
      <c r="J98" s="164"/>
      <c r="K98" s="165"/>
    </row>
    <row r="99" spans="2:11" ht="18.75" customHeight="1" x14ac:dyDescent="0.2">
      <c r="B99" s="166"/>
      <c r="C99" s="167"/>
      <c r="D99" s="167"/>
      <c r="E99" s="167"/>
      <c r="F99" s="167"/>
      <c r="G99" s="167"/>
      <c r="H99" s="167"/>
      <c r="I99" s="167"/>
      <c r="J99" s="167"/>
      <c r="K99" s="166"/>
    </row>
    <row r="100" spans="2:11" ht="18.75" customHeight="1" x14ac:dyDescent="0.2"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</row>
    <row r="101" spans="2:11" ht="7.5" customHeight="1" x14ac:dyDescent="0.2">
      <c r="B101" s="147"/>
      <c r="C101" s="148"/>
      <c r="D101" s="148"/>
      <c r="E101" s="148"/>
      <c r="F101" s="148"/>
      <c r="G101" s="148"/>
      <c r="H101" s="148"/>
      <c r="I101" s="148"/>
      <c r="J101" s="148"/>
      <c r="K101" s="149"/>
    </row>
    <row r="102" spans="2:11" ht="45" customHeight="1" x14ac:dyDescent="0.2">
      <c r="B102" s="150"/>
      <c r="C102" s="270" t="s">
        <v>369</v>
      </c>
      <c r="D102" s="270"/>
      <c r="E102" s="270"/>
      <c r="F102" s="270"/>
      <c r="G102" s="270"/>
      <c r="H102" s="270"/>
      <c r="I102" s="270"/>
      <c r="J102" s="270"/>
      <c r="K102" s="151"/>
    </row>
    <row r="103" spans="2:11" ht="17.25" customHeight="1" x14ac:dyDescent="0.2">
      <c r="B103" s="150"/>
      <c r="C103" s="152" t="s">
        <v>324</v>
      </c>
      <c r="D103" s="152"/>
      <c r="E103" s="152"/>
      <c r="F103" s="152" t="s">
        <v>325</v>
      </c>
      <c r="G103" s="153"/>
      <c r="H103" s="152" t="s">
        <v>52</v>
      </c>
      <c r="I103" s="152" t="s">
        <v>54</v>
      </c>
      <c r="J103" s="152" t="s">
        <v>326</v>
      </c>
      <c r="K103" s="151"/>
    </row>
    <row r="104" spans="2:11" ht="17.25" customHeight="1" x14ac:dyDescent="0.2">
      <c r="B104" s="150"/>
      <c r="C104" s="154" t="s">
        <v>327</v>
      </c>
      <c r="D104" s="154"/>
      <c r="E104" s="154"/>
      <c r="F104" s="155" t="s">
        <v>328</v>
      </c>
      <c r="G104" s="156"/>
      <c r="H104" s="154"/>
      <c r="I104" s="154"/>
      <c r="J104" s="154" t="s">
        <v>329</v>
      </c>
      <c r="K104" s="151"/>
    </row>
    <row r="105" spans="2:11" ht="5.25" customHeight="1" x14ac:dyDescent="0.2">
      <c r="B105" s="150"/>
      <c r="C105" s="152"/>
      <c r="D105" s="152"/>
      <c r="E105" s="152"/>
      <c r="F105" s="152"/>
      <c r="G105" s="168"/>
      <c r="H105" s="152"/>
      <c r="I105" s="152"/>
      <c r="J105" s="152"/>
      <c r="K105" s="151"/>
    </row>
    <row r="106" spans="2:11" ht="15" customHeight="1" x14ac:dyDescent="0.2">
      <c r="B106" s="150"/>
      <c r="C106" s="139" t="s">
        <v>51</v>
      </c>
      <c r="D106" s="159"/>
      <c r="E106" s="159"/>
      <c r="F106" s="160" t="s">
        <v>330</v>
      </c>
      <c r="G106" s="139"/>
      <c r="H106" s="139" t="s">
        <v>370</v>
      </c>
      <c r="I106" s="139" t="s">
        <v>332</v>
      </c>
      <c r="J106" s="139">
        <v>20</v>
      </c>
      <c r="K106" s="151"/>
    </row>
    <row r="107" spans="2:11" ht="15" customHeight="1" x14ac:dyDescent="0.2">
      <c r="B107" s="150"/>
      <c r="C107" s="139" t="s">
        <v>333</v>
      </c>
      <c r="D107" s="139"/>
      <c r="E107" s="139"/>
      <c r="F107" s="160" t="s">
        <v>330</v>
      </c>
      <c r="G107" s="139"/>
      <c r="H107" s="139" t="s">
        <v>370</v>
      </c>
      <c r="I107" s="139" t="s">
        <v>332</v>
      </c>
      <c r="J107" s="139">
        <v>120</v>
      </c>
      <c r="K107" s="151"/>
    </row>
    <row r="108" spans="2:11" ht="15" customHeight="1" x14ac:dyDescent="0.2">
      <c r="B108" s="162"/>
      <c r="C108" s="139" t="s">
        <v>335</v>
      </c>
      <c r="D108" s="139"/>
      <c r="E108" s="139"/>
      <c r="F108" s="160" t="s">
        <v>336</v>
      </c>
      <c r="G108" s="139"/>
      <c r="H108" s="139" t="s">
        <v>370</v>
      </c>
      <c r="I108" s="139" t="s">
        <v>332</v>
      </c>
      <c r="J108" s="139">
        <v>50</v>
      </c>
      <c r="K108" s="151"/>
    </row>
    <row r="109" spans="2:11" ht="15" customHeight="1" x14ac:dyDescent="0.2">
      <c r="B109" s="162"/>
      <c r="C109" s="139" t="s">
        <v>338</v>
      </c>
      <c r="D109" s="139"/>
      <c r="E109" s="139"/>
      <c r="F109" s="160" t="s">
        <v>330</v>
      </c>
      <c r="G109" s="139"/>
      <c r="H109" s="139" t="s">
        <v>370</v>
      </c>
      <c r="I109" s="139" t="s">
        <v>340</v>
      </c>
      <c r="J109" s="139"/>
      <c r="K109" s="151"/>
    </row>
    <row r="110" spans="2:11" ht="15" customHeight="1" x14ac:dyDescent="0.2">
      <c r="B110" s="162"/>
      <c r="C110" s="139" t="s">
        <v>349</v>
      </c>
      <c r="D110" s="139"/>
      <c r="E110" s="139"/>
      <c r="F110" s="160" t="s">
        <v>336</v>
      </c>
      <c r="G110" s="139"/>
      <c r="H110" s="139" t="s">
        <v>370</v>
      </c>
      <c r="I110" s="139" t="s">
        <v>332</v>
      </c>
      <c r="J110" s="139">
        <v>50</v>
      </c>
      <c r="K110" s="151"/>
    </row>
    <row r="111" spans="2:11" ht="15" customHeight="1" x14ac:dyDescent="0.2">
      <c r="B111" s="162"/>
      <c r="C111" s="139" t="s">
        <v>357</v>
      </c>
      <c r="D111" s="139"/>
      <c r="E111" s="139"/>
      <c r="F111" s="160" t="s">
        <v>336</v>
      </c>
      <c r="G111" s="139"/>
      <c r="H111" s="139" t="s">
        <v>370</v>
      </c>
      <c r="I111" s="139" t="s">
        <v>332</v>
      </c>
      <c r="J111" s="139">
        <v>50</v>
      </c>
      <c r="K111" s="151"/>
    </row>
    <row r="112" spans="2:11" ht="15" customHeight="1" x14ac:dyDescent="0.2">
      <c r="B112" s="162"/>
      <c r="C112" s="139" t="s">
        <v>355</v>
      </c>
      <c r="D112" s="139"/>
      <c r="E112" s="139"/>
      <c r="F112" s="160" t="s">
        <v>336</v>
      </c>
      <c r="G112" s="139"/>
      <c r="H112" s="139" t="s">
        <v>370</v>
      </c>
      <c r="I112" s="139" t="s">
        <v>332</v>
      </c>
      <c r="J112" s="139">
        <v>50</v>
      </c>
      <c r="K112" s="151"/>
    </row>
    <row r="113" spans="2:11" ht="15" customHeight="1" x14ac:dyDescent="0.2">
      <c r="B113" s="162"/>
      <c r="C113" s="139" t="s">
        <v>51</v>
      </c>
      <c r="D113" s="139"/>
      <c r="E113" s="139"/>
      <c r="F113" s="160" t="s">
        <v>330</v>
      </c>
      <c r="G113" s="139"/>
      <c r="H113" s="139" t="s">
        <v>371</v>
      </c>
      <c r="I113" s="139" t="s">
        <v>332</v>
      </c>
      <c r="J113" s="139">
        <v>20</v>
      </c>
      <c r="K113" s="151"/>
    </row>
    <row r="114" spans="2:11" ht="15" customHeight="1" x14ac:dyDescent="0.2">
      <c r="B114" s="162"/>
      <c r="C114" s="139" t="s">
        <v>372</v>
      </c>
      <c r="D114" s="139"/>
      <c r="E114" s="139"/>
      <c r="F114" s="160" t="s">
        <v>330</v>
      </c>
      <c r="G114" s="139"/>
      <c r="H114" s="139" t="s">
        <v>373</v>
      </c>
      <c r="I114" s="139" t="s">
        <v>332</v>
      </c>
      <c r="J114" s="139">
        <v>120</v>
      </c>
      <c r="K114" s="151"/>
    </row>
    <row r="115" spans="2:11" ht="15" customHeight="1" x14ac:dyDescent="0.2">
      <c r="B115" s="162"/>
      <c r="C115" s="139" t="s">
        <v>36</v>
      </c>
      <c r="D115" s="139"/>
      <c r="E115" s="139"/>
      <c r="F115" s="160" t="s">
        <v>330</v>
      </c>
      <c r="G115" s="139"/>
      <c r="H115" s="139" t="s">
        <v>374</v>
      </c>
      <c r="I115" s="139" t="s">
        <v>365</v>
      </c>
      <c r="J115" s="139"/>
      <c r="K115" s="151"/>
    </row>
    <row r="116" spans="2:11" ht="15" customHeight="1" x14ac:dyDescent="0.2">
      <c r="B116" s="162"/>
      <c r="C116" s="139" t="s">
        <v>46</v>
      </c>
      <c r="D116" s="139"/>
      <c r="E116" s="139"/>
      <c r="F116" s="160" t="s">
        <v>330</v>
      </c>
      <c r="G116" s="139"/>
      <c r="H116" s="139" t="s">
        <v>375</v>
      </c>
      <c r="I116" s="139" t="s">
        <v>365</v>
      </c>
      <c r="J116" s="139"/>
      <c r="K116" s="151"/>
    </row>
    <row r="117" spans="2:11" ht="15" customHeight="1" x14ac:dyDescent="0.2">
      <c r="B117" s="162"/>
      <c r="C117" s="139" t="s">
        <v>54</v>
      </c>
      <c r="D117" s="139"/>
      <c r="E117" s="139"/>
      <c r="F117" s="160" t="s">
        <v>330</v>
      </c>
      <c r="G117" s="139"/>
      <c r="H117" s="139" t="s">
        <v>376</v>
      </c>
      <c r="I117" s="139" t="s">
        <v>377</v>
      </c>
      <c r="J117" s="139"/>
      <c r="K117" s="151"/>
    </row>
    <row r="118" spans="2:11" ht="15" customHeight="1" x14ac:dyDescent="0.2">
      <c r="B118" s="163"/>
      <c r="C118" s="169"/>
      <c r="D118" s="169"/>
      <c r="E118" s="169"/>
      <c r="F118" s="169"/>
      <c r="G118" s="169"/>
      <c r="H118" s="169"/>
      <c r="I118" s="169"/>
      <c r="J118" s="169"/>
      <c r="K118" s="165"/>
    </row>
    <row r="119" spans="2:11" ht="18.75" customHeight="1" x14ac:dyDescent="0.2">
      <c r="B119" s="170"/>
      <c r="C119" s="171"/>
      <c r="D119" s="171"/>
      <c r="E119" s="171"/>
      <c r="F119" s="172"/>
      <c r="G119" s="171"/>
      <c r="H119" s="171"/>
      <c r="I119" s="171"/>
      <c r="J119" s="171"/>
      <c r="K119" s="170"/>
    </row>
    <row r="120" spans="2:11" ht="18.75" customHeight="1" x14ac:dyDescent="0.2"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</row>
    <row r="121" spans="2:11" ht="7.5" customHeight="1" x14ac:dyDescent="0.2">
      <c r="B121" s="173"/>
      <c r="C121" s="174"/>
      <c r="D121" s="174"/>
      <c r="E121" s="174"/>
      <c r="F121" s="174"/>
      <c r="G121" s="174"/>
      <c r="H121" s="174"/>
      <c r="I121" s="174"/>
      <c r="J121" s="174"/>
      <c r="K121" s="175"/>
    </row>
    <row r="122" spans="2:11" ht="45" customHeight="1" x14ac:dyDescent="0.2">
      <c r="B122" s="176"/>
      <c r="C122" s="268" t="s">
        <v>378</v>
      </c>
      <c r="D122" s="268"/>
      <c r="E122" s="268"/>
      <c r="F122" s="268"/>
      <c r="G122" s="268"/>
      <c r="H122" s="268"/>
      <c r="I122" s="268"/>
      <c r="J122" s="268"/>
      <c r="K122" s="177"/>
    </row>
    <row r="123" spans="2:11" ht="17.25" customHeight="1" x14ac:dyDescent="0.2">
      <c r="B123" s="178"/>
      <c r="C123" s="152" t="s">
        <v>324</v>
      </c>
      <c r="D123" s="152"/>
      <c r="E123" s="152"/>
      <c r="F123" s="152" t="s">
        <v>325</v>
      </c>
      <c r="G123" s="153"/>
      <c r="H123" s="152" t="s">
        <v>52</v>
      </c>
      <c r="I123" s="152" t="s">
        <v>54</v>
      </c>
      <c r="J123" s="152" t="s">
        <v>326</v>
      </c>
      <c r="K123" s="179"/>
    </row>
    <row r="124" spans="2:11" ht="17.25" customHeight="1" x14ac:dyDescent="0.2">
      <c r="B124" s="178"/>
      <c r="C124" s="154" t="s">
        <v>327</v>
      </c>
      <c r="D124" s="154"/>
      <c r="E124" s="154"/>
      <c r="F124" s="155" t="s">
        <v>328</v>
      </c>
      <c r="G124" s="156"/>
      <c r="H124" s="154"/>
      <c r="I124" s="154"/>
      <c r="J124" s="154" t="s">
        <v>329</v>
      </c>
      <c r="K124" s="179"/>
    </row>
    <row r="125" spans="2:11" ht="5.25" customHeight="1" x14ac:dyDescent="0.2">
      <c r="B125" s="180"/>
      <c r="C125" s="157"/>
      <c r="D125" s="157"/>
      <c r="E125" s="157"/>
      <c r="F125" s="157"/>
      <c r="G125" s="181"/>
      <c r="H125" s="157"/>
      <c r="I125" s="157"/>
      <c r="J125" s="157"/>
      <c r="K125" s="182"/>
    </row>
    <row r="126" spans="2:11" ht="15" customHeight="1" x14ac:dyDescent="0.2">
      <c r="B126" s="180"/>
      <c r="C126" s="139" t="s">
        <v>333</v>
      </c>
      <c r="D126" s="159"/>
      <c r="E126" s="159"/>
      <c r="F126" s="160" t="s">
        <v>330</v>
      </c>
      <c r="G126" s="139"/>
      <c r="H126" s="139" t="s">
        <v>370</v>
      </c>
      <c r="I126" s="139" t="s">
        <v>332</v>
      </c>
      <c r="J126" s="139">
        <v>120</v>
      </c>
      <c r="K126" s="183"/>
    </row>
    <row r="127" spans="2:11" ht="15" customHeight="1" x14ac:dyDescent="0.2">
      <c r="B127" s="180"/>
      <c r="C127" s="139" t="s">
        <v>379</v>
      </c>
      <c r="D127" s="139"/>
      <c r="E127" s="139"/>
      <c r="F127" s="160" t="s">
        <v>330</v>
      </c>
      <c r="G127" s="139"/>
      <c r="H127" s="139" t="s">
        <v>380</v>
      </c>
      <c r="I127" s="139" t="s">
        <v>332</v>
      </c>
      <c r="J127" s="139" t="s">
        <v>381</v>
      </c>
      <c r="K127" s="183"/>
    </row>
    <row r="128" spans="2:11" ht="15" customHeight="1" x14ac:dyDescent="0.2">
      <c r="B128" s="180"/>
      <c r="C128" s="139" t="s">
        <v>278</v>
      </c>
      <c r="D128" s="139"/>
      <c r="E128" s="139"/>
      <c r="F128" s="160" t="s">
        <v>330</v>
      </c>
      <c r="G128" s="139"/>
      <c r="H128" s="139" t="s">
        <v>382</v>
      </c>
      <c r="I128" s="139" t="s">
        <v>332</v>
      </c>
      <c r="J128" s="139" t="s">
        <v>381</v>
      </c>
      <c r="K128" s="183"/>
    </row>
    <row r="129" spans="2:11" ht="15" customHeight="1" x14ac:dyDescent="0.2">
      <c r="B129" s="180"/>
      <c r="C129" s="139" t="s">
        <v>341</v>
      </c>
      <c r="D129" s="139"/>
      <c r="E129" s="139"/>
      <c r="F129" s="160" t="s">
        <v>336</v>
      </c>
      <c r="G129" s="139"/>
      <c r="H129" s="139" t="s">
        <v>342</v>
      </c>
      <c r="I129" s="139" t="s">
        <v>332</v>
      </c>
      <c r="J129" s="139">
        <v>15</v>
      </c>
      <c r="K129" s="183"/>
    </row>
    <row r="130" spans="2:11" ht="15" customHeight="1" x14ac:dyDescent="0.2">
      <c r="B130" s="180"/>
      <c r="C130" s="139" t="s">
        <v>343</v>
      </c>
      <c r="D130" s="139"/>
      <c r="E130" s="139"/>
      <c r="F130" s="160" t="s">
        <v>336</v>
      </c>
      <c r="G130" s="139"/>
      <c r="H130" s="139" t="s">
        <v>344</v>
      </c>
      <c r="I130" s="139" t="s">
        <v>332</v>
      </c>
      <c r="J130" s="139">
        <v>15</v>
      </c>
      <c r="K130" s="183"/>
    </row>
    <row r="131" spans="2:11" ht="15" customHeight="1" x14ac:dyDescent="0.2">
      <c r="B131" s="180"/>
      <c r="C131" s="139" t="s">
        <v>345</v>
      </c>
      <c r="D131" s="139"/>
      <c r="E131" s="139"/>
      <c r="F131" s="160" t="s">
        <v>336</v>
      </c>
      <c r="G131" s="139"/>
      <c r="H131" s="139" t="s">
        <v>346</v>
      </c>
      <c r="I131" s="139" t="s">
        <v>332</v>
      </c>
      <c r="J131" s="139">
        <v>20</v>
      </c>
      <c r="K131" s="183"/>
    </row>
    <row r="132" spans="2:11" ht="15" customHeight="1" x14ac:dyDescent="0.2">
      <c r="B132" s="180"/>
      <c r="C132" s="139" t="s">
        <v>347</v>
      </c>
      <c r="D132" s="139"/>
      <c r="E132" s="139"/>
      <c r="F132" s="160" t="s">
        <v>336</v>
      </c>
      <c r="G132" s="139"/>
      <c r="H132" s="139" t="s">
        <v>348</v>
      </c>
      <c r="I132" s="139" t="s">
        <v>332</v>
      </c>
      <c r="J132" s="139">
        <v>20</v>
      </c>
      <c r="K132" s="183"/>
    </row>
    <row r="133" spans="2:11" ht="15" customHeight="1" x14ac:dyDescent="0.2">
      <c r="B133" s="180"/>
      <c r="C133" s="139" t="s">
        <v>335</v>
      </c>
      <c r="D133" s="139"/>
      <c r="E133" s="139"/>
      <c r="F133" s="160" t="s">
        <v>336</v>
      </c>
      <c r="G133" s="139"/>
      <c r="H133" s="139" t="s">
        <v>370</v>
      </c>
      <c r="I133" s="139" t="s">
        <v>332</v>
      </c>
      <c r="J133" s="139">
        <v>50</v>
      </c>
      <c r="K133" s="183"/>
    </row>
    <row r="134" spans="2:11" ht="15" customHeight="1" x14ac:dyDescent="0.2">
      <c r="B134" s="180"/>
      <c r="C134" s="139" t="s">
        <v>349</v>
      </c>
      <c r="D134" s="139"/>
      <c r="E134" s="139"/>
      <c r="F134" s="160" t="s">
        <v>336</v>
      </c>
      <c r="G134" s="139"/>
      <c r="H134" s="139" t="s">
        <v>370</v>
      </c>
      <c r="I134" s="139" t="s">
        <v>332</v>
      </c>
      <c r="J134" s="139">
        <v>50</v>
      </c>
      <c r="K134" s="183"/>
    </row>
    <row r="135" spans="2:11" ht="15" customHeight="1" x14ac:dyDescent="0.2">
      <c r="B135" s="180"/>
      <c r="C135" s="139" t="s">
        <v>355</v>
      </c>
      <c r="D135" s="139"/>
      <c r="E135" s="139"/>
      <c r="F135" s="160" t="s">
        <v>336</v>
      </c>
      <c r="G135" s="139"/>
      <c r="H135" s="139" t="s">
        <v>370</v>
      </c>
      <c r="I135" s="139" t="s">
        <v>332</v>
      </c>
      <c r="J135" s="139">
        <v>50</v>
      </c>
      <c r="K135" s="183"/>
    </row>
    <row r="136" spans="2:11" ht="15" customHeight="1" x14ac:dyDescent="0.2">
      <c r="B136" s="180"/>
      <c r="C136" s="139" t="s">
        <v>357</v>
      </c>
      <c r="D136" s="139"/>
      <c r="E136" s="139"/>
      <c r="F136" s="160" t="s">
        <v>336</v>
      </c>
      <c r="G136" s="139"/>
      <c r="H136" s="139" t="s">
        <v>370</v>
      </c>
      <c r="I136" s="139" t="s">
        <v>332</v>
      </c>
      <c r="J136" s="139">
        <v>50</v>
      </c>
      <c r="K136" s="183"/>
    </row>
    <row r="137" spans="2:11" ht="15" customHeight="1" x14ac:dyDescent="0.2">
      <c r="B137" s="180"/>
      <c r="C137" s="139" t="s">
        <v>358</v>
      </c>
      <c r="D137" s="139"/>
      <c r="E137" s="139"/>
      <c r="F137" s="160" t="s">
        <v>336</v>
      </c>
      <c r="G137" s="139"/>
      <c r="H137" s="139" t="s">
        <v>383</v>
      </c>
      <c r="I137" s="139" t="s">
        <v>332</v>
      </c>
      <c r="J137" s="139">
        <v>255</v>
      </c>
      <c r="K137" s="183"/>
    </row>
    <row r="138" spans="2:11" ht="15" customHeight="1" x14ac:dyDescent="0.2">
      <c r="B138" s="180"/>
      <c r="C138" s="139" t="s">
        <v>360</v>
      </c>
      <c r="D138" s="139"/>
      <c r="E138" s="139"/>
      <c r="F138" s="160" t="s">
        <v>330</v>
      </c>
      <c r="G138" s="139"/>
      <c r="H138" s="139" t="s">
        <v>384</v>
      </c>
      <c r="I138" s="139" t="s">
        <v>362</v>
      </c>
      <c r="J138" s="139"/>
      <c r="K138" s="183"/>
    </row>
    <row r="139" spans="2:11" ht="15" customHeight="1" x14ac:dyDescent="0.2">
      <c r="B139" s="180"/>
      <c r="C139" s="139" t="s">
        <v>363</v>
      </c>
      <c r="D139" s="139"/>
      <c r="E139" s="139"/>
      <c r="F139" s="160" t="s">
        <v>330</v>
      </c>
      <c r="G139" s="139"/>
      <c r="H139" s="139" t="s">
        <v>385</v>
      </c>
      <c r="I139" s="139" t="s">
        <v>365</v>
      </c>
      <c r="J139" s="139"/>
      <c r="K139" s="183"/>
    </row>
    <row r="140" spans="2:11" ht="15" customHeight="1" x14ac:dyDescent="0.2">
      <c r="B140" s="180"/>
      <c r="C140" s="139" t="s">
        <v>366</v>
      </c>
      <c r="D140" s="139"/>
      <c r="E140" s="139"/>
      <c r="F140" s="160" t="s">
        <v>330</v>
      </c>
      <c r="G140" s="139"/>
      <c r="H140" s="139" t="s">
        <v>366</v>
      </c>
      <c r="I140" s="139" t="s">
        <v>365</v>
      </c>
      <c r="J140" s="139"/>
      <c r="K140" s="183"/>
    </row>
    <row r="141" spans="2:11" ht="15" customHeight="1" x14ac:dyDescent="0.2">
      <c r="B141" s="180"/>
      <c r="C141" s="139" t="s">
        <v>36</v>
      </c>
      <c r="D141" s="139"/>
      <c r="E141" s="139"/>
      <c r="F141" s="160" t="s">
        <v>330</v>
      </c>
      <c r="G141" s="139"/>
      <c r="H141" s="139" t="s">
        <v>386</v>
      </c>
      <c r="I141" s="139" t="s">
        <v>365</v>
      </c>
      <c r="J141" s="139"/>
      <c r="K141" s="183"/>
    </row>
    <row r="142" spans="2:11" ht="15" customHeight="1" x14ac:dyDescent="0.2">
      <c r="B142" s="180"/>
      <c r="C142" s="139" t="s">
        <v>387</v>
      </c>
      <c r="D142" s="139"/>
      <c r="E142" s="139"/>
      <c r="F142" s="160" t="s">
        <v>330</v>
      </c>
      <c r="G142" s="139"/>
      <c r="H142" s="139" t="s">
        <v>388</v>
      </c>
      <c r="I142" s="139" t="s">
        <v>365</v>
      </c>
      <c r="J142" s="139"/>
      <c r="K142" s="183"/>
    </row>
    <row r="143" spans="2:11" ht="15" customHeight="1" x14ac:dyDescent="0.2">
      <c r="B143" s="184"/>
      <c r="C143" s="185"/>
      <c r="D143" s="185"/>
      <c r="E143" s="185"/>
      <c r="F143" s="185"/>
      <c r="G143" s="185"/>
      <c r="H143" s="185"/>
      <c r="I143" s="185"/>
      <c r="J143" s="185"/>
      <c r="K143" s="186"/>
    </row>
    <row r="144" spans="2:11" ht="18.75" customHeight="1" x14ac:dyDescent="0.2">
      <c r="B144" s="171"/>
      <c r="C144" s="171"/>
      <c r="D144" s="171"/>
      <c r="E144" s="171"/>
      <c r="F144" s="172"/>
      <c r="G144" s="171"/>
      <c r="H144" s="171"/>
      <c r="I144" s="171"/>
      <c r="J144" s="171"/>
      <c r="K144" s="171"/>
    </row>
    <row r="145" spans="2:11" ht="18.75" customHeight="1" x14ac:dyDescent="0.2">
      <c r="B145" s="146"/>
      <c r="C145" s="146"/>
      <c r="D145" s="146"/>
      <c r="E145" s="146"/>
      <c r="F145" s="146"/>
      <c r="G145" s="146"/>
      <c r="H145" s="146"/>
      <c r="I145" s="146"/>
      <c r="J145" s="146"/>
      <c r="K145" s="146"/>
    </row>
    <row r="146" spans="2:11" ht="7.5" customHeight="1" x14ac:dyDescent="0.2">
      <c r="B146" s="147"/>
      <c r="C146" s="148"/>
      <c r="D146" s="148"/>
      <c r="E146" s="148"/>
      <c r="F146" s="148"/>
      <c r="G146" s="148"/>
      <c r="H146" s="148"/>
      <c r="I146" s="148"/>
      <c r="J146" s="148"/>
      <c r="K146" s="149"/>
    </row>
    <row r="147" spans="2:11" ht="45" customHeight="1" x14ac:dyDescent="0.2">
      <c r="B147" s="150"/>
      <c r="C147" s="270" t="s">
        <v>389</v>
      </c>
      <c r="D147" s="270"/>
      <c r="E147" s="270"/>
      <c r="F147" s="270"/>
      <c r="G147" s="270"/>
      <c r="H147" s="270"/>
      <c r="I147" s="270"/>
      <c r="J147" s="270"/>
      <c r="K147" s="151"/>
    </row>
    <row r="148" spans="2:11" ht="17.25" customHeight="1" x14ac:dyDescent="0.2">
      <c r="B148" s="150"/>
      <c r="C148" s="152" t="s">
        <v>324</v>
      </c>
      <c r="D148" s="152"/>
      <c r="E148" s="152"/>
      <c r="F148" s="152" t="s">
        <v>325</v>
      </c>
      <c r="G148" s="153"/>
      <c r="H148" s="152" t="s">
        <v>52</v>
      </c>
      <c r="I148" s="152" t="s">
        <v>54</v>
      </c>
      <c r="J148" s="152" t="s">
        <v>326</v>
      </c>
      <c r="K148" s="151"/>
    </row>
    <row r="149" spans="2:11" ht="17.25" customHeight="1" x14ac:dyDescent="0.2">
      <c r="B149" s="150"/>
      <c r="C149" s="154" t="s">
        <v>327</v>
      </c>
      <c r="D149" s="154"/>
      <c r="E149" s="154"/>
      <c r="F149" s="155" t="s">
        <v>328</v>
      </c>
      <c r="G149" s="156"/>
      <c r="H149" s="154"/>
      <c r="I149" s="154"/>
      <c r="J149" s="154" t="s">
        <v>329</v>
      </c>
      <c r="K149" s="151"/>
    </row>
    <row r="150" spans="2:11" ht="5.25" customHeight="1" x14ac:dyDescent="0.2">
      <c r="B150" s="162"/>
      <c r="C150" s="157"/>
      <c r="D150" s="157"/>
      <c r="E150" s="157"/>
      <c r="F150" s="157"/>
      <c r="G150" s="158"/>
      <c r="H150" s="157"/>
      <c r="I150" s="157"/>
      <c r="J150" s="157"/>
      <c r="K150" s="183"/>
    </row>
    <row r="151" spans="2:11" ht="15" customHeight="1" x14ac:dyDescent="0.2">
      <c r="B151" s="162"/>
      <c r="C151" s="187" t="s">
        <v>333</v>
      </c>
      <c r="D151" s="139"/>
      <c r="E151" s="139"/>
      <c r="F151" s="188" t="s">
        <v>330</v>
      </c>
      <c r="G151" s="139"/>
      <c r="H151" s="187" t="s">
        <v>370</v>
      </c>
      <c r="I151" s="187" t="s">
        <v>332</v>
      </c>
      <c r="J151" s="187">
        <v>120</v>
      </c>
      <c r="K151" s="183"/>
    </row>
    <row r="152" spans="2:11" ht="15" customHeight="1" x14ac:dyDescent="0.2">
      <c r="B152" s="162"/>
      <c r="C152" s="187" t="s">
        <v>379</v>
      </c>
      <c r="D152" s="139"/>
      <c r="E152" s="139"/>
      <c r="F152" s="188" t="s">
        <v>330</v>
      </c>
      <c r="G152" s="139"/>
      <c r="H152" s="187" t="s">
        <v>390</v>
      </c>
      <c r="I152" s="187" t="s">
        <v>332</v>
      </c>
      <c r="J152" s="187" t="s">
        <v>381</v>
      </c>
      <c r="K152" s="183"/>
    </row>
    <row r="153" spans="2:11" ht="15" customHeight="1" x14ac:dyDescent="0.2">
      <c r="B153" s="162"/>
      <c r="C153" s="187" t="s">
        <v>278</v>
      </c>
      <c r="D153" s="139"/>
      <c r="E153" s="139"/>
      <c r="F153" s="188" t="s">
        <v>330</v>
      </c>
      <c r="G153" s="139"/>
      <c r="H153" s="187" t="s">
        <v>391</v>
      </c>
      <c r="I153" s="187" t="s">
        <v>332</v>
      </c>
      <c r="J153" s="187" t="s">
        <v>381</v>
      </c>
      <c r="K153" s="183"/>
    </row>
    <row r="154" spans="2:11" ht="15" customHeight="1" x14ac:dyDescent="0.2">
      <c r="B154" s="162"/>
      <c r="C154" s="187" t="s">
        <v>335</v>
      </c>
      <c r="D154" s="139"/>
      <c r="E154" s="139"/>
      <c r="F154" s="188" t="s">
        <v>336</v>
      </c>
      <c r="G154" s="139"/>
      <c r="H154" s="187" t="s">
        <v>370</v>
      </c>
      <c r="I154" s="187" t="s">
        <v>332</v>
      </c>
      <c r="J154" s="187">
        <v>50</v>
      </c>
      <c r="K154" s="183"/>
    </row>
    <row r="155" spans="2:11" ht="15" customHeight="1" x14ac:dyDescent="0.2">
      <c r="B155" s="162"/>
      <c r="C155" s="187" t="s">
        <v>338</v>
      </c>
      <c r="D155" s="139"/>
      <c r="E155" s="139"/>
      <c r="F155" s="188" t="s">
        <v>330</v>
      </c>
      <c r="G155" s="139"/>
      <c r="H155" s="187" t="s">
        <v>370</v>
      </c>
      <c r="I155" s="187" t="s">
        <v>340</v>
      </c>
      <c r="J155" s="187"/>
      <c r="K155" s="183"/>
    </row>
    <row r="156" spans="2:11" ht="15" customHeight="1" x14ac:dyDescent="0.2">
      <c r="B156" s="162"/>
      <c r="C156" s="187" t="s">
        <v>349</v>
      </c>
      <c r="D156" s="139"/>
      <c r="E156" s="139"/>
      <c r="F156" s="188" t="s">
        <v>336</v>
      </c>
      <c r="G156" s="139"/>
      <c r="H156" s="187" t="s">
        <v>370</v>
      </c>
      <c r="I156" s="187" t="s">
        <v>332</v>
      </c>
      <c r="J156" s="187">
        <v>50</v>
      </c>
      <c r="K156" s="183"/>
    </row>
    <row r="157" spans="2:11" ht="15" customHeight="1" x14ac:dyDescent="0.2">
      <c r="B157" s="162"/>
      <c r="C157" s="187" t="s">
        <v>357</v>
      </c>
      <c r="D157" s="139"/>
      <c r="E157" s="139"/>
      <c r="F157" s="188" t="s">
        <v>336</v>
      </c>
      <c r="G157" s="139"/>
      <c r="H157" s="187" t="s">
        <v>370</v>
      </c>
      <c r="I157" s="187" t="s">
        <v>332</v>
      </c>
      <c r="J157" s="187">
        <v>50</v>
      </c>
      <c r="K157" s="183"/>
    </row>
    <row r="158" spans="2:11" ht="15" customHeight="1" x14ac:dyDescent="0.2">
      <c r="B158" s="162"/>
      <c r="C158" s="187" t="s">
        <v>355</v>
      </c>
      <c r="D158" s="139"/>
      <c r="E158" s="139"/>
      <c r="F158" s="188" t="s">
        <v>336</v>
      </c>
      <c r="G158" s="139"/>
      <c r="H158" s="187" t="s">
        <v>370</v>
      </c>
      <c r="I158" s="187" t="s">
        <v>332</v>
      </c>
      <c r="J158" s="187">
        <v>50</v>
      </c>
      <c r="K158" s="183"/>
    </row>
    <row r="159" spans="2:11" ht="15" customHeight="1" x14ac:dyDescent="0.2">
      <c r="B159" s="162"/>
      <c r="C159" s="187" t="s">
        <v>81</v>
      </c>
      <c r="D159" s="139"/>
      <c r="E159" s="139"/>
      <c r="F159" s="188" t="s">
        <v>330</v>
      </c>
      <c r="G159" s="139"/>
      <c r="H159" s="187" t="s">
        <v>392</v>
      </c>
      <c r="I159" s="187" t="s">
        <v>332</v>
      </c>
      <c r="J159" s="187" t="s">
        <v>393</v>
      </c>
      <c r="K159" s="183"/>
    </row>
    <row r="160" spans="2:11" ht="15" customHeight="1" x14ac:dyDescent="0.2">
      <c r="B160" s="162"/>
      <c r="C160" s="187" t="s">
        <v>394</v>
      </c>
      <c r="D160" s="139"/>
      <c r="E160" s="139"/>
      <c r="F160" s="188" t="s">
        <v>330</v>
      </c>
      <c r="G160" s="139"/>
      <c r="H160" s="187" t="s">
        <v>395</v>
      </c>
      <c r="I160" s="187" t="s">
        <v>365</v>
      </c>
      <c r="J160" s="187"/>
      <c r="K160" s="183"/>
    </row>
    <row r="161" spans="2:11" ht="15" customHeight="1" x14ac:dyDescent="0.2">
      <c r="B161" s="189"/>
      <c r="C161" s="169"/>
      <c r="D161" s="169"/>
      <c r="E161" s="169"/>
      <c r="F161" s="169"/>
      <c r="G161" s="169"/>
      <c r="H161" s="169"/>
      <c r="I161" s="169"/>
      <c r="J161" s="169"/>
      <c r="K161" s="190"/>
    </row>
    <row r="162" spans="2:11" ht="18.75" customHeight="1" x14ac:dyDescent="0.2">
      <c r="B162" s="171"/>
      <c r="C162" s="181"/>
      <c r="D162" s="181"/>
      <c r="E162" s="181"/>
      <c r="F162" s="191"/>
      <c r="G162" s="181"/>
      <c r="H162" s="181"/>
      <c r="I162" s="181"/>
      <c r="J162" s="181"/>
      <c r="K162" s="171"/>
    </row>
    <row r="163" spans="2:11" ht="18.75" customHeight="1" x14ac:dyDescent="0.2">
      <c r="B163" s="146"/>
      <c r="C163" s="146"/>
      <c r="D163" s="146"/>
      <c r="E163" s="146"/>
      <c r="F163" s="146"/>
      <c r="G163" s="146"/>
      <c r="H163" s="146"/>
      <c r="I163" s="146"/>
      <c r="J163" s="146"/>
      <c r="K163" s="146"/>
    </row>
    <row r="164" spans="2:11" ht="7.5" customHeight="1" x14ac:dyDescent="0.2">
      <c r="B164" s="128"/>
      <c r="C164" s="129"/>
      <c r="D164" s="129"/>
      <c r="E164" s="129"/>
      <c r="F164" s="129"/>
      <c r="G164" s="129"/>
      <c r="H164" s="129"/>
      <c r="I164" s="129"/>
      <c r="J164" s="129"/>
      <c r="K164" s="130"/>
    </row>
    <row r="165" spans="2:11" ht="45" customHeight="1" x14ac:dyDescent="0.2">
      <c r="B165" s="131"/>
      <c r="C165" s="268" t="s">
        <v>396</v>
      </c>
      <c r="D165" s="268"/>
      <c r="E165" s="268"/>
      <c r="F165" s="268"/>
      <c r="G165" s="268"/>
      <c r="H165" s="268"/>
      <c r="I165" s="268"/>
      <c r="J165" s="268"/>
      <c r="K165" s="132"/>
    </row>
    <row r="166" spans="2:11" ht="17.25" customHeight="1" x14ac:dyDescent="0.2">
      <c r="B166" s="131"/>
      <c r="C166" s="152" t="s">
        <v>324</v>
      </c>
      <c r="D166" s="152"/>
      <c r="E166" s="152"/>
      <c r="F166" s="152" t="s">
        <v>325</v>
      </c>
      <c r="G166" s="192"/>
      <c r="H166" s="193" t="s">
        <v>52</v>
      </c>
      <c r="I166" s="193" t="s">
        <v>54</v>
      </c>
      <c r="J166" s="152" t="s">
        <v>326</v>
      </c>
      <c r="K166" s="132"/>
    </row>
    <row r="167" spans="2:11" ht="17.25" customHeight="1" x14ac:dyDescent="0.2">
      <c r="B167" s="133"/>
      <c r="C167" s="154" t="s">
        <v>327</v>
      </c>
      <c r="D167" s="154"/>
      <c r="E167" s="154"/>
      <c r="F167" s="155" t="s">
        <v>328</v>
      </c>
      <c r="G167" s="194"/>
      <c r="H167" s="195"/>
      <c r="I167" s="195"/>
      <c r="J167" s="154" t="s">
        <v>329</v>
      </c>
      <c r="K167" s="134"/>
    </row>
    <row r="168" spans="2:11" ht="5.25" customHeight="1" x14ac:dyDescent="0.2">
      <c r="B168" s="162"/>
      <c r="C168" s="157"/>
      <c r="D168" s="157"/>
      <c r="E168" s="157"/>
      <c r="F168" s="157"/>
      <c r="G168" s="158"/>
      <c r="H168" s="157"/>
      <c r="I168" s="157"/>
      <c r="J168" s="157"/>
      <c r="K168" s="183"/>
    </row>
    <row r="169" spans="2:11" ht="15" customHeight="1" x14ac:dyDescent="0.2">
      <c r="B169" s="162"/>
      <c r="C169" s="139" t="s">
        <v>333</v>
      </c>
      <c r="D169" s="139"/>
      <c r="E169" s="139"/>
      <c r="F169" s="160" t="s">
        <v>330</v>
      </c>
      <c r="G169" s="139"/>
      <c r="H169" s="139" t="s">
        <v>370</v>
      </c>
      <c r="I169" s="139" t="s">
        <v>332</v>
      </c>
      <c r="J169" s="139">
        <v>120</v>
      </c>
      <c r="K169" s="183"/>
    </row>
    <row r="170" spans="2:11" ht="15" customHeight="1" x14ac:dyDescent="0.2">
      <c r="B170" s="162"/>
      <c r="C170" s="139" t="s">
        <v>379</v>
      </c>
      <c r="D170" s="139"/>
      <c r="E170" s="139"/>
      <c r="F170" s="160" t="s">
        <v>330</v>
      </c>
      <c r="G170" s="139"/>
      <c r="H170" s="139" t="s">
        <v>380</v>
      </c>
      <c r="I170" s="139" t="s">
        <v>332</v>
      </c>
      <c r="J170" s="139" t="s">
        <v>381</v>
      </c>
      <c r="K170" s="183"/>
    </row>
    <row r="171" spans="2:11" ht="15" customHeight="1" x14ac:dyDescent="0.2">
      <c r="B171" s="162"/>
      <c r="C171" s="139" t="s">
        <v>278</v>
      </c>
      <c r="D171" s="139"/>
      <c r="E171" s="139"/>
      <c r="F171" s="160" t="s">
        <v>330</v>
      </c>
      <c r="G171" s="139"/>
      <c r="H171" s="139" t="s">
        <v>397</v>
      </c>
      <c r="I171" s="139" t="s">
        <v>332</v>
      </c>
      <c r="J171" s="139" t="s">
        <v>381</v>
      </c>
      <c r="K171" s="183"/>
    </row>
    <row r="172" spans="2:11" ht="15" customHeight="1" x14ac:dyDescent="0.2">
      <c r="B172" s="162"/>
      <c r="C172" s="139" t="s">
        <v>335</v>
      </c>
      <c r="D172" s="139"/>
      <c r="E172" s="139"/>
      <c r="F172" s="160" t="s">
        <v>336</v>
      </c>
      <c r="G172" s="139"/>
      <c r="H172" s="139" t="s">
        <v>397</v>
      </c>
      <c r="I172" s="139" t="s">
        <v>332</v>
      </c>
      <c r="J172" s="139">
        <v>50</v>
      </c>
      <c r="K172" s="183"/>
    </row>
    <row r="173" spans="2:11" ht="15" customHeight="1" x14ac:dyDescent="0.2">
      <c r="B173" s="162"/>
      <c r="C173" s="139" t="s">
        <v>338</v>
      </c>
      <c r="D173" s="139"/>
      <c r="E173" s="139"/>
      <c r="F173" s="160" t="s">
        <v>330</v>
      </c>
      <c r="G173" s="139"/>
      <c r="H173" s="139" t="s">
        <v>397</v>
      </c>
      <c r="I173" s="139" t="s">
        <v>340</v>
      </c>
      <c r="J173" s="139"/>
      <c r="K173" s="183"/>
    </row>
    <row r="174" spans="2:11" ht="15" customHeight="1" x14ac:dyDescent="0.2">
      <c r="B174" s="162"/>
      <c r="C174" s="139" t="s">
        <v>349</v>
      </c>
      <c r="D174" s="139"/>
      <c r="E174" s="139"/>
      <c r="F174" s="160" t="s">
        <v>336</v>
      </c>
      <c r="G174" s="139"/>
      <c r="H174" s="139" t="s">
        <v>397</v>
      </c>
      <c r="I174" s="139" t="s">
        <v>332</v>
      </c>
      <c r="J174" s="139">
        <v>50</v>
      </c>
      <c r="K174" s="183"/>
    </row>
    <row r="175" spans="2:11" ht="15" customHeight="1" x14ac:dyDescent="0.2">
      <c r="B175" s="162"/>
      <c r="C175" s="139" t="s">
        <v>357</v>
      </c>
      <c r="D175" s="139"/>
      <c r="E175" s="139"/>
      <c r="F175" s="160" t="s">
        <v>336</v>
      </c>
      <c r="G175" s="139"/>
      <c r="H175" s="139" t="s">
        <v>397</v>
      </c>
      <c r="I175" s="139" t="s">
        <v>332</v>
      </c>
      <c r="J175" s="139">
        <v>50</v>
      </c>
      <c r="K175" s="183"/>
    </row>
    <row r="176" spans="2:11" ht="15" customHeight="1" x14ac:dyDescent="0.2">
      <c r="B176" s="162"/>
      <c r="C176" s="139" t="s">
        <v>355</v>
      </c>
      <c r="D176" s="139"/>
      <c r="E176" s="139"/>
      <c r="F176" s="160" t="s">
        <v>336</v>
      </c>
      <c r="G176" s="139"/>
      <c r="H176" s="139" t="s">
        <v>397</v>
      </c>
      <c r="I176" s="139" t="s">
        <v>332</v>
      </c>
      <c r="J176" s="139">
        <v>50</v>
      </c>
      <c r="K176" s="183"/>
    </row>
    <row r="177" spans="2:11" ht="15" customHeight="1" x14ac:dyDescent="0.2">
      <c r="B177" s="162"/>
      <c r="C177" s="139" t="s">
        <v>87</v>
      </c>
      <c r="D177" s="139"/>
      <c r="E177" s="139"/>
      <c r="F177" s="160" t="s">
        <v>330</v>
      </c>
      <c r="G177" s="139"/>
      <c r="H177" s="139" t="s">
        <v>398</v>
      </c>
      <c r="I177" s="139" t="s">
        <v>399</v>
      </c>
      <c r="J177" s="139"/>
      <c r="K177" s="183"/>
    </row>
    <row r="178" spans="2:11" ht="15" customHeight="1" x14ac:dyDescent="0.2">
      <c r="B178" s="162"/>
      <c r="C178" s="139" t="s">
        <v>54</v>
      </c>
      <c r="D178" s="139"/>
      <c r="E178" s="139"/>
      <c r="F178" s="160" t="s">
        <v>330</v>
      </c>
      <c r="G178" s="139"/>
      <c r="H178" s="139" t="s">
        <v>400</v>
      </c>
      <c r="I178" s="139" t="s">
        <v>401</v>
      </c>
      <c r="J178" s="139">
        <v>1</v>
      </c>
      <c r="K178" s="183"/>
    </row>
    <row r="179" spans="2:11" ht="15" customHeight="1" x14ac:dyDescent="0.2">
      <c r="B179" s="162"/>
      <c r="C179" s="139" t="s">
        <v>51</v>
      </c>
      <c r="D179" s="139"/>
      <c r="E179" s="139"/>
      <c r="F179" s="160" t="s">
        <v>330</v>
      </c>
      <c r="G179" s="139"/>
      <c r="H179" s="139" t="s">
        <v>402</v>
      </c>
      <c r="I179" s="139" t="s">
        <v>332</v>
      </c>
      <c r="J179" s="139">
        <v>20</v>
      </c>
      <c r="K179" s="183"/>
    </row>
    <row r="180" spans="2:11" ht="15" customHeight="1" x14ac:dyDescent="0.2">
      <c r="B180" s="162"/>
      <c r="C180" s="139" t="s">
        <v>52</v>
      </c>
      <c r="D180" s="139"/>
      <c r="E180" s="139"/>
      <c r="F180" s="160" t="s">
        <v>330</v>
      </c>
      <c r="G180" s="139"/>
      <c r="H180" s="139" t="s">
        <v>403</v>
      </c>
      <c r="I180" s="139" t="s">
        <v>332</v>
      </c>
      <c r="J180" s="139">
        <v>255</v>
      </c>
      <c r="K180" s="183"/>
    </row>
    <row r="181" spans="2:11" ht="15" customHeight="1" x14ac:dyDescent="0.2">
      <c r="B181" s="162"/>
      <c r="C181" s="139" t="s">
        <v>88</v>
      </c>
      <c r="D181" s="139"/>
      <c r="E181" s="139"/>
      <c r="F181" s="160" t="s">
        <v>330</v>
      </c>
      <c r="G181" s="139"/>
      <c r="H181" s="139" t="s">
        <v>294</v>
      </c>
      <c r="I181" s="139" t="s">
        <v>332</v>
      </c>
      <c r="J181" s="139">
        <v>10</v>
      </c>
      <c r="K181" s="183"/>
    </row>
    <row r="182" spans="2:11" ht="15" customHeight="1" x14ac:dyDescent="0.2">
      <c r="B182" s="162"/>
      <c r="C182" s="139" t="s">
        <v>89</v>
      </c>
      <c r="D182" s="139"/>
      <c r="E182" s="139"/>
      <c r="F182" s="160" t="s">
        <v>330</v>
      </c>
      <c r="G182" s="139"/>
      <c r="H182" s="139" t="s">
        <v>404</v>
      </c>
      <c r="I182" s="139" t="s">
        <v>365</v>
      </c>
      <c r="J182" s="139"/>
      <c r="K182" s="183"/>
    </row>
    <row r="183" spans="2:11" ht="15" customHeight="1" x14ac:dyDescent="0.2">
      <c r="B183" s="162"/>
      <c r="C183" s="139" t="s">
        <v>405</v>
      </c>
      <c r="D183" s="139"/>
      <c r="E183" s="139"/>
      <c r="F183" s="160" t="s">
        <v>330</v>
      </c>
      <c r="G183" s="139"/>
      <c r="H183" s="139" t="s">
        <v>406</v>
      </c>
      <c r="I183" s="139" t="s">
        <v>365</v>
      </c>
      <c r="J183" s="139"/>
      <c r="K183" s="183"/>
    </row>
    <row r="184" spans="2:11" ht="15" customHeight="1" x14ac:dyDescent="0.2">
      <c r="B184" s="162"/>
      <c r="C184" s="139" t="s">
        <v>394</v>
      </c>
      <c r="D184" s="139"/>
      <c r="E184" s="139"/>
      <c r="F184" s="160" t="s">
        <v>330</v>
      </c>
      <c r="G184" s="139"/>
      <c r="H184" s="139" t="s">
        <v>407</v>
      </c>
      <c r="I184" s="139" t="s">
        <v>365</v>
      </c>
      <c r="J184" s="139"/>
      <c r="K184" s="183"/>
    </row>
    <row r="185" spans="2:11" ht="15" customHeight="1" x14ac:dyDescent="0.2">
      <c r="B185" s="162"/>
      <c r="C185" s="139" t="s">
        <v>91</v>
      </c>
      <c r="D185" s="139"/>
      <c r="E185" s="139"/>
      <c r="F185" s="160" t="s">
        <v>336</v>
      </c>
      <c r="G185" s="139"/>
      <c r="H185" s="139" t="s">
        <v>408</v>
      </c>
      <c r="I185" s="139" t="s">
        <v>332</v>
      </c>
      <c r="J185" s="139">
        <v>50</v>
      </c>
      <c r="K185" s="183"/>
    </row>
    <row r="186" spans="2:11" ht="15" customHeight="1" x14ac:dyDescent="0.2">
      <c r="B186" s="162"/>
      <c r="C186" s="139" t="s">
        <v>409</v>
      </c>
      <c r="D186" s="139"/>
      <c r="E186" s="139"/>
      <c r="F186" s="160" t="s">
        <v>336</v>
      </c>
      <c r="G186" s="139"/>
      <c r="H186" s="139" t="s">
        <v>410</v>
      </c>
      <c r="I186" s="139" t="s">
        <v>411</v>
      </c>
      <c r="J186" s="139"/>
      <c r="K186" s="183"/>
    </row>
    <row r="187" spans="2:11" ht="15" customHeight="1" x14ac:dyDescent="0.2">
      <c r="B187" s="162"/>
      <c r="C187" s="139" t="s">
        <v>412</v>
      </c>
      <c r="D187" s="139"/>
      <c r="E187" s="139"/>
      <c r="F187" s="160" t="s">
        <v>336</v>
      </c>
      <c r="G187" s="139"/>
      <c r="H187" s="139" t="s">
        <v>413</v>
      </c>
      <c r="I187" s="139" t="s">
        <v>411</v>
      </c>
      <c r="J187" s="139"/>
      <c r="K187" s="183"/>
    </row>
    <row r="188" spans="2:11" ht="15" customHeight="1" x14ac:dyDescent="0.2">
      <c r="B188" s="162"/>
      <c r="C188" s="139" t="s">
        <v>414</v>
      </c>
      <c r="D188" s="139"/>
      <c r="E188" s="139"/>
      <c r="F188" s="160" t="s">
        <v>336</v>
      </c>
      <c r="G188" s="139"/>
      <c r="H188" s="139" t="s">
        <v>415</v>
      </c>
      <c r="I188" s="139" t="s">
        <v>411</v>
      </c>
      <c r="J188" s="139"/>
      <c r="K188" s="183"/>
    </row>
    <row r="189" spans="2:11" ht="15" customHeight="1" x14ac:dyDescent="0.2">
      <c r="B189" s="162"/>
      <c r="C189" s="196" t="s">
        <v>416</v>
      </c>
      <c r="D189" s="139"/>
      <c r="E189" s="139"/>
      <c r="F189" s="160" t="s">
        <v>336</v>
      </c>
      <c r="G189" s="139"/>
      <c r="H189" s="139" t="s">
        <v>417</v>
      </c>
      <c r="I189" s="139" t="s">
        <v>418</v>
      </c>
      <c r="J189" s="197" t="s">
        <v>419</v>
      </c>
      <c r="K189" s="183"/>
    </row>
    <row r="190" spans="2:11" ht="15" customHeight="1" x14ac:dyDescent="0.2">
      <c r="B190" s="162"/>
      <c r="C190" s="196" t="s">
        <v>40</v>
      </c>
      <c r="D190" s="139"/>
      <c r="E190" s="139"/>
      <c r="F190" s="160" t="s">
        <v>330</v>
      </c>
      <c r="G190" s="139"/>
      <c r="H190" s="136" t="s">
        <v>420</v>
      </c>
      <c r="I190" s="139" t="s">
        <v>421</v>
      </c>
      <c r="J190" s="139"/>
      <c r="K190" s="183"/>
    </row>
    <row r="191" spans="2:11" ht="15" customHeight="1" x14ac:dyDescent="0.2">
      <c r="B191" s="162"/>
      <c r="C191" s="196" t="s">
        <v>422</v>
      </c>
      <c r="D191" s="139"/>
      <c r="E191" s="139"/>
      <c r="F191" s="160" t="s">
        <v>330</v>
      </c>
      <c r="G191" s="139"/>
      <c r="H191" s="139" t="s">
        <v>423</v>
      </c>
      <c r="I191" s="139" t="s">
        <v>365</v>
      </c>
      <c r="J191" s="139"/>
      <c r="K191" s="183"/>
    </row>
    <row r="192" spans="2:11" ht="15" customHeight="1" x14ac:dyDescent="0.2">
      <c r="B192" s="162"/>
      <c r="C192" s="196" t="s">
        <v>424</v>
      </c>
      <c r="D192" s="139"/>
      <c r="E192" s="139"/>
      <c r="F192" s="160" t="s">
        <v>330</v>
      </c>
      <c r="G192" s="139"/>
      <c r="H192" s="139" t="s">
        <v>425</v>
      </c>
      <c r="I192" s="139" t="s">
        <v>365</v>
      </c>
      <c r="J192" s="139"/>
      <c r="K192" s="183"/>
    </row>
    <row r="193" spans="2:11" ht="15" customHeight="1" x14ac:dyDescent="0.2">
      <c r="B193" s="162"/>
      <c r="C193" s="196" t="s">
        <v>426</v>
      </c>
      <c r="D193" s="139"/>
      <c r="E193" s="139"/>
      <c r="F193" s="160" t="s">
        <v>336</v>
      </c>
      <c r="G193" s="139"/>
      <c r="H193" s="139" t="s">
        <v>427</v>
      </c>
      <c r="I193" s="139" t="s">
        <v>365</v>
      </c>
      <c r="J193" s="139"/>
      <c r="K193" s="183"/>
    </row>
    <row r="194" spans="2:11" ht="15" customHeight="1" x14ac:dyDescent="0.2">
      <c r="B194" s="189"/>
      <c r="C194" s="198"/>
      <c r="D194" s="169"/>
      <c r="E194" s="169"/>
      <c r="F194" s="169"/>
      <c r="G194" s="169"/>
      <c r="H194" s="169"/>
      <c r="I194" s="169"/>
      <c r="J194" s="169"/>
      <c r="K194" s="190"/>
    </row>
    <row r="195" spans="2:11" ht="18.75" customHeight="1" x14ac:dyDescent="0.2">
      <c r="B195" s="171"/>
      <c r="C195" s="181"/>
      <c r="D195" s="181"/>
      <c r="E195" s="181"/>
      <c r="F195" s="191"/>
      <c r="G195" s="181"/>
      <c r="H195" s="181"/>
      <c r="I195" s="181"/>
      <c r="J195" s="181"/>
      <c r="K195" s="171"/>
    </row>
    <row r="196" spans="2:11" ht="18.75" customHeight="1" x14ac:dyDescent="0.2">
      <c r="B196" s="171"/>
      <c r="C196" s="181"/>
      <c r="D196" s="181"/>
      <c r="E196" s="181"/>
      <c r="F196" s="191"/>
      <c r="G196" s="181"/>
      <c r="H196" s="181"/>
      <c r="I196" s="181"/>
      <c r="J196" s="181"/>
      <c r="K196" s="171"/>
    </row>
    <row r="197" spans="2:11" ht="18.75" customHeight="1" x14ac:dyDescent="0.2">
      <c r="B197" s="146"/>
      <c r="C197" s="146"/>
      <c r="D197" s="146"/>
      <c r="E197" s="146"/>
      <c r="F197" s="146"/>
      <c r="G197" s="146"/>
      <c r="H197" s="146"/>
      <c r="I197" s="146"/>
      <c r="J197" s="146"/>
      <c r="K197" s="146"/>
    </row>
    <row r="198" spans="2:11" ht="12" x14ac:dyDescent="0.2">
      <c r="B198" s="128"/>
      <c r="C198" s="129"/>
      <c r="D198" s="129"/>
      <c r="E198" s="129"/>
      <c r="F198" s="129"/>
      <c r="G198" s="129"/>
      <c r="H198" s="129"/>
      <c r="I198" s="129"/>
      <c r="J198" s="129"/>
      <c r="K198" s="130"/>
    </row>
    <row r="199" spans="2:11" ht="22.2" x14ac:dyDescent="0.2">
      <c r="B199" s="131"/>
      <c r="C199" s="268" t="s">
        <v>428</v>
      </c>
      <c r="D199" s="268"/>
      <c r="E199" s="268"/>
      <c r="F199" s="268"/>
      <c r="G199" s="268"/>
      <c r="H199" s="268"/>
      <c r="I199" s="268"/>
      <c r="J199" s="268"/>
      <c r="K199" s="132"/>
    </row>
    <row r="200" spans="2:11" ht="25.5" customHeight="1" x14ac:dyDescent="0.3">
      <c r="B200" s="131"/>
      <c r="C200" s="199" t="s">
        <v>429</v>
      </c>
      <c r="D200" s="199"/>
      <c r="E200" s="199"/>
      <c r="F200" s="199" t="s">
        <v>430</v>
      </c>
      <c r="G200" s="200"/>
      <c r="H200" s="274" t="s">
        <v>431</v>
      </c>
      <c r="I200" s="274"/>
      <c r="J200" s="274"/>
      <c r="K200" s="132"/>
    </row>
    <row r="201" spans="2:11" ht="5.25" customHeight="1" x14ac:dyDescent="0.2">
      <c r="B201" s="162"/>
      <c r="C201" s="157"/>
      <c r="D201" s="157"/>
      <c r="E201" s="157"/>
      <c r="F201" s="157"/>
      <c r="G201" s="181"/>
      <c r="H201" s="157"/>
      <c r="I201" s="157"/>
      <c r="J201" s="157"/>
      <c r="K201" s="183"/>
    </row>
    <row r="202" spans="2:11" ht="15" customHeight="1" x14ac:dyDescent="0.2">
      <c r="B202" s="162"/>
      <c r="C202" s="139" t="s">
        <v>421</v>
      </c>
      <c r="D202" s="139"/>
      <c r="E202" s="139"/>
      <c r="F202" s="160" t="s">
        <v>41</v>
      </c>
      <c r="G202" s="139"/>
      <c r="H202" s="273" t="s">
        <v>432</v>
      </c>
      <c r="I202" s="273"/>
      <c r="J202" s="273"/>
      <c r="K202" s="183"/>
    </row>
    <row r="203" spans="2:11" ht="15" customHeight="1" x14ac:dyDescent="0.2">
      <c r="B203" s="162"/>
      <c r="C203" s="139"/>
      <c r="D203" s="139"/>
      <c r="E203" s="139"/>
      <c r="F203" s="160" t="s">
        <v>42</v>
      </c>
      <c r="G203" s="139"/>
      <c r="H203" s="273" t="s">
        <v>433</v>
      </c>
      <c r="I203" s="273"/>
      <c r="J203" s="273"/>
      <c r="K203" s="183"/>
    </row>
    <row r="204" spans="2:11" ht="15" customHeight="1" x14ac:dyDescent="0.2">
      <c r="B204" s="162"/>
      <c r="C204" s="139"/>
      <c r="D204" s="139"/>
      <c r="E204" s="139"/>
      <c r="F204" s="160" t="s">
        <v>45</v>
      </c>
      <c r="G204" s="139"/>
      <c r="H204" s="273" t="s">
        <v>434</v>
      </c>
      <c r="I204" s="273"/>
      <c r="J204" s="273"/>
      <c r="K204" s="183"/>
    </row>
    <row r="205" spans="2:11" ht="15" customHeight="1" x14ac:dyDescent="0.2">
      <c r="B205" s="162"/>
      <c r="C205" s="139"/>
      <c r="D205" s="139"/>
      <c r="E205" s="139"/>
      <c r="F205" s="160" t="s">
        <v>43</v>
      </c>
      <c r="G205" s="139"/>
      <c r="H205" s="273" t="s">
        <v>435</v>
      </c>
      <c r="I205" s="273"/>
      <c r="J205" s="273"/>
      <c r="K205" s="183"/>
    </row>
    <row r="206" spans="2:11" ht="15" customHeight="1" x14ac:dyDescent="0.2">
      <c r="B206" s="162"/>
      <c r="C206" s="139"/>
      <c r="D206" s="139"/>
      <c r="E206" s="139"/>
      <c r="F206" s="160" t="s">
        <v>44</v>
      </c>
      <c r="G206" s="139"/>
      <c r="H206" s="273" t="s">
        <v>436</v>
      </c>
      <c r="I206" s="273"/>
      <c r="J206" s="273"/>
      <c r="K206" s="183"/>
    </row>
    <row r="207" spans="2:11" ht="15" customHeight="1" x14ac:dyDescent="0.2">
      <c r="B207" s="162"/>
      <c r="C207" s="139"/>
      <c r="D207" s="139"/>
      <c r="E207" s="139"/>
      <c r="F207" s="160"/>
      <c r="G207" s="139"/>
      <c r="H207" s="139"/>
      <c r="I207" s="139"/>
      <c r="J207" s="139"/>
      <c r="K207" s="183"/>
    </row>
    <row r="208" spans="2:11" ht="15" customHeight="1" x14ac:dyDescent="0.2">
      <c r="B208" s="162"/>
      <c r="C208" s="139" t="s">
        <v>377</v>
      </c>
      <c r="D208" s="139"/>
      <c r="E208" s="139"/>
      <c r="F208" s="160" t="s">
        <v>75</v>
      </c>
      <c r="G208" s="139"/>
      <c r="H208" s="273" t="s">
        <v>437</v>
      </c>
      <c r="I208" s="273"/>
      <c r="J208" s="273"/>
      <c r="K208" s="183"/>
    </row>
    <row r="209" spans="2:11" ht="15" customHeight="1" x14ac:dyDescent="0.2">
      <c r="B209" s="162"/>
      <c r="C209" s="139"/>
      <c r="D209" s="139"/>
      <c r="E209" s="139"/>
      <c r="F209" s="160" t="s">
        <v>273</v>
      </c>
      <c r="G209" s="139"/>
      <c r="H209" s="273" t="s">
        <v>274</v>
      </c>
      <c r="I209" s="273"/>
      <c r="J209" s="273"/>
      <c r="K209" s="183"/>
    </row>
    <row r="210" spans="2:11" ht="15" customHeight="1" x14ac:dyDescent="0.2">
      <c r="B210" s="162"/>
      <c r="C210" s="139"/>
      <c r="D210" s="139"/>
      <c r="E210" s="139"/>
      <c r="F210" s="160" t="s">
        <v>271</v>
      </c>
      <c r="G210" s="139"/>
      <c r="H210" s="273" t="s">
        <v>438</v>
      </c>
      <c r="I210" s="273"/>
      <c r="J210" s="273"/>
      <c r="K210" s="183"/>
    </row>
    <row r="211" spans="2:11" ht="15" customHeight="1" x14ac:dyDescent="0.2">
      <c r="B211" s="201"/>
      <c r="C211" s="139"/>
      <c r="D211" s="139"/>
      <c r="E211" s="139"/>
      <c r="F211" s="160" t="s">
        <v>275</v>
      </c>
      <c r="G211" s="196"/>
      <c r="H211" s="272" t="s">
        <v>276</v>
      </c>
      <c r="I211" s="272"/>
      <c r="J211" s="272"/>
      <c r="K211" s="202"/>
    </row>
    <row r="212" spans="2:11" ht="15" customHeight="1" x14ac:dyDescent="0.2">
      <c r="B212" s="201"/>
      <c r="C212" s="139"/>
      <c r="D212" s="139"/>
      <c r="E212" s="139"/>
      <c r="F212" s="160" t="s">
        <v>277</v>
      </c>
      <c r="G212" s="196"/>
      <c r="H212" s="272" t="s">
        <v>439</v>
      </c>
      <c r="I212" s="272"/>
      <c r="J212" s="272"/>
      <c r="K212" s="202"/>
    </row>
    <row r="213" spans="2:11" ht="15" customHeight="1" x14ac:dyDescent="0.2">
      <c r="B213" s="201"/>
      <c r="C213" s="139"/>
      <c r="D213" s="139"/>
      <c r="E213" s="139"/>
      <c r="F213" s="160"/>
      <c r="G213" s="196"/>
      <c r="H213" s="187"/>
      <c r="I213" s="187"/>
      <c r="J213" s="187"/>
      <c r="K213" s="202"/>
    </row>
    <row r="214" spans="2:11" ht="15" customHeight="1" x14ac:dyDescent="0.2">
      <c r="B214" s="201"/>
      <c r="C214" s="139" t="s">
        <v>401</v>
      </c>
      <c r="D214" s="139"/>
      <c r="E214" s="139"/>
      <c r="F214" s="160">
        <v>1</v>
      </c>
      <c r="G214" s="196"/>
      <c r="H214" s="272" t="s">
        <v>440</v>
      </c>
      <c r="I214" s="272"/>
      <c r="J214" s="272"/>
      <c r="K214" s="202"/>
    </row>
    <row r="215" spans="2:11" ht="15" customHeight="1" x14ac:dyDescent="0.2">
      <c r="B215" s="201"/>
      <c r="C215" s="139"/>
      <c r="D215" s="139"/>
      <c r="E215" s="139"/>
      <c r="F215" s="160">
        <v>2</v>
      </c>
      <c r="G215" s="196"/>
      <c r="H215" s="272" t="s">
        <v>441</v>
      </c>
      <c r="I215" s="272"/>
      <c r="J215" s="272"/>
      <c r="K215" s="202"/>
    </row>
    <row r="216" spans="2:11" ht="15" customHeight="1" x14ac:dyDescent="0.2">
      <c r="B216" s="201"/>
      <c r="C216" s="139"/>
      <c r="D216" s="139"/>
      <c r="E216" s="139"/>
      <c r="F216" s="160">
        <v>3</v>
      </c>
      <c r="G216" s="196"/>
      <c r="H216" s="272" t="s">
        <v>442</v>
      </c>
      <c r="I216" s="272"/>
      <c r="J216" s="272"/>
      <c r="K216" s="202"/>
    </row>
    <row r="217" spans="2:11" ht="15" customHeight="1" x14ac:dyDescent="0.2">
      <c r="B217" s="201"/>
      <c r="C217" s="139"/>
      <c r="D217" s="139"/>
      <c r="E217" s="139"/>
      <c r="F217" s="160">
        <v>4</v>
      </c>
      <c r="G217" s="196"/>
      <c r="H217" s="272" t="s">
        <v>443</v>
      </c>
      <c r="I217" s="272"/>
      <c r="J217" s="272"/>
      <c r="K217" s="202"/>
    </row>
    <row r="218" spans="2:11" ht="12.75" customHeight="1" x14ac:dyDescent="0.2">
      <c r="B218" s="203"/>
      <c r="C218" s="204"/>
      <c r="D218" s="204"/>
      <c r="E218" s="204"/>
      <c r="F218" s="204"/>
      <c r="G218" s="204"/>
      <c r="H218" s="204"/>
      <c r="I218" s="204"/>
      <c r="J218" s="204"/>
      <c r="K218" s="20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ageMargins left="0.59027779999999996" right="0.59027779999999996" top="0.59027779999999996" bottom="0.59027779999999996" header="0" footer="0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1 - Stavební část</vt:lpstr>
      <vt:lpstr>Pokyny pro vyplnění</vt:lpstr>
      <vt:lpstr>'1 - Stavební část'!Názvy_tisku</vt:lpstr>
      <vt:lpstr>'Rekapitulace stavby'!Názvy_tisku</vt:lpstr>
      <vt:lpstr>'1 - Stavební část'!Oblast_tisku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Turková</dc:creator>
  <cp:lastModifiedBy>Jiří Cikhart</cp:lastModifiedBy>
  <dcterms:created xsi:type="dcterms:W3CDTF">2023-10-12T08:33:24Z</dcterms:created>
  <dcterms:modified xsi:type="dcterms:W3CDTF">2024-03-01T13:56:34Z</dcterms:modified>
</cp:coreProperties>
</file>