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0" windowHeight="0"/>
  </bookViews>
  <sheets>
    <sheet name="Rekapitulace stavby" sheetId="1" r:id="rId1"/>
    <sheet name="A6 - Zpevněné plochy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'A6 - Zpevněné plochy'!$C$124:$K$214</definedName>
    <definedName name="_xlnm.Print_Area" localSheetId="1">'A6 - Zpevněné plochy'!$C$4:$J$76,'A6 - Zpevněné plochy'!$C$112:$K$214</definedName>
    <definedName name="_xlnm.Print_Titles" localSheetId="1">'A6 - Zpevněné plochy'!$124:$124</definedName>
  </definedNames>
  <calcPr/>
</workbook>
</file>

<file path=xl/calcChain.xml><?xml version="1.0" encoding="utf-8"?>
<calcChain xmlns="http://schemas.openxmlformats.org/spreadsheetml/2006/main">
  <c i="2" l="1" r="P175"/>
  <c r="J37"/>
  <c r="J36"/>
  <c i="1" r="AY95"/>
  <c i="2" r="J35"/>
  <c i="1" r="AX95"/>
  <c i="2" r="BI213"/>
  <c r="BH213"/>
  <c r="BG213"/>
  <c r="BF213"/>
  <c r="T213"/>
  <c r="T212"/>
  <c r="R213"/>
  <c r="R212"/>
  <c r="P213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2"/>
  <c r="BH202"/>
  <c r="BG202"/>
  <c r="BF202"/>
  <c r="T202"/>
  <c r="T201"/>
  <c r="R202"/>
  <c r="R201"/>
  <c r="P202"/>
  <c r="P201"/>
  <c r="BI198"/>
  <c r="BH198"/>
  <c r="BG198"/>
  <c r="BF198"/>
  <c r="T198"/>
  <c r="R198"/>
  <c r="P198"/>
  <c r="BI197"/>
  <c r="BH197"/>
  <c r="BG197"/>
  <c r="BF197"/>
  <c r="T197"/>
  <c r="R197"/>
  <c r="P197"/>
  <c r="BI194"/>
  <c r="BH194"/>
  <c r="BG194"/>
  <c r="BF194"/>
  <c r="T194"/>
  <c r="R194"/>
  <c r="P194"/>
  <c r="BI192"/>
  <c r="BH192"/>
  <c r="BG192"/>
  <c r="BF192"/>
  <c r="T192"/>
  <c r="R192"/>
  <c r="P192"/>
  <c r="BI189"/>
  <c r="BH189"/>
  <c r="BG189"/>
  <c r="BF189"/>
  <c r="T189"/>
  <c r="R189"/>
  <c r="P189"/>
  <c r="BI187"/>
  <c r="BH187"/>
  <c r="BG187"/>
  <c r="BF187"/>
  <c r="T187"/>
  <c r="R187"/>
  <c r="P187"/>
  <c r="BI182"/>
  <c r="BH182"/>
  <c r="BG182"/>
  <c r="BF182"/>
  <c r="T182"/>
  <c r="R182"/>
  <c r="P182"/>
  <c r="BI180"/>
  <c r="BH180"/>
  <c r="BG180"/>
  <c r="BF180"/>
  <c r="T180"/>
  <c r="R180"/>
  <c r="P180"/>
  <c r="BI176"/>
  <c r="BH176"/>
  <c r="BG176"/>
  <c r="BF176"/>
  <c r="T176"/>
  <c r="R176"/>
  <c r="P176"/>
  <c r="BI173"/>
  <c r="BH173"/>
  <c r="BG173"/>
  <c r="BF173"/>
  <c r="T173"/>
  <c r="R173"/>
  <c r="P173"/>
  <c r="BI171"/>
  <c r="BH171"/>
  <c r="BG171"/>
  <c r="BF171"/>
  <c r="T171"/>
  <c r="R171"/>
  <c r="P171"/>
  <c r="BI167"/>
  <c r="BH167"/>
  <c r="BG167"/>
  <c r="BF167"/>
  <c r="T167"/>
  <c r="R167"/>
  <c r="P167"/>
  <c r="BI163"/>
  <c r="BH163"/>
  <c r="BG163"/>
  <c r="BF163"/>
  <c r="T163"/>
  <c r="R163"/>
  <c r="P163"/>
  <c r="BI158"/>
  <c r="BH158"/>
  <c r="BG158"/>
  <c r="BF158"/>
  <c r="T158"/>
  <c r="R158"/>
  <c r="P158"/>
  <c r="BI155"/>
  <c r="BH155"/>
  <c r="BG155"/>
  <c r="BF155"/>
  <c r="T155"/>
  <c r="R155"/>
  <c r="P155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R145"/>
  <c r="P145"/>
  <c r="BI142"/>
  <c r="BH142"/>
  <c r="BG142"/>
  <c r="BF142"/>
  <c r="T142"/>
  <c r="R142"/>
  <c r="P142"/>
  <c r="BI137"/>
  <c r="BH137"/>
  <c r="BG137"/>
  <c r="BF137"/>
  <c r="T137"/>
  <c r="R137"/>
  <c r="P137"/>
  <c r="BI132"/>
  <c r="BH132"/>
  <c r="BG132"/>
  <c r="BF132"/>
  <c r="T132"/>
  <c r="R132"/>
  <c r="P132"/>
  <c r="BI128"/>
  <c r="BH128"/>
  <c r="BG128"/>
  <c r="BF128"/>
  <c r="T128"/>
  <c r="R128"/>
  <c r="P128"/>
  <c r="F119"/>
  <c r="E117"/>
  <c r="F89"/>
  <c r="E87"/>
  <c r="J24"/>
  <c r="E24"/>
  <c r="J122"/>
  <c r="J23"/>
  <c r="J21"/>
  <c r="E21"/>
  <c r="J121"/>
  <c r="J20"/>
  <c r="J18"/>
  <c r="E18"/>
  <c r="F122"/>
  <c r="J17"/>
  <c r="J15"/>
  <c r="E15"/>
  <c r="F121"/>
  <c r="J14"/>
  <c r="J12"/>
  <c r="J119"/>
  <c r="E7"/>
  <c r="E115"/>
  <c i="1" r="L90"/>
  <c r="AM90"/>
  <c r="AM89"/>
  <c r="L89"/>
  <c r="AM87"/>
  <c r="L87"/>
  <c r="L85"/>
  <c r="L84"/>
  <c i="2" r="F35"/>
  <c r="BK176"/>
  <c r="J171"/>
  <c r="J163"/>
  <c r="BK151"/>
  <c r="BK145"/>
  <c r="J142"/>
  <c r="BK128"/>
  <c r="F34"/>
  <c r="BK213"/>
  <c r="BK210"/>
  <c r="BK208"/>
  <c r="BK206"/>
  <c r="BK202"/>
  <c r="BK198"/>
  <c r="BK197"/>
  <c r="BK194"/>
  <c r="BK192"/>
  <c r="BK189"/>
  <c r="BK187"/>
  <c r="BK182"/>
  <c r="J180"/>
  <c r="J173"/>
  <c r="J167"/>
  <c r="J158"/>
  <c r="BK148"/>
  <c r="BK142"/>
  <c r="BK132"/>
  <c r="J34"/>
  <c r="F36"/>
  <c r="J182"/>
  <c r="BK173"/>
  <c r="BK167"/>
  <c r="BK158"/>
  <c r="J155"/>
  <c r="J151"/>
  <c r="J145"/>
  <c r="J137"/>
  <c r="J128"/>
  <c r="F37"/>
  <c r="J213"/>
  <c r="J210"/>
  <c r="J208"/>
  <c r="J206"/>
  <c r="J202"/>
  <c r="J198"/>
  <c r="J197"/>
  <c r="J194"/>
  <c r="J192"/>
  <c r="J189"/>
  <c r="J187"/>
  <c r="BK180"/>
  <c r="J176"/>
  <c r="BK171"/>
  <c r="BK163"/>
  <c r="BK155"/>
  <c r="J148"/>
  <c r="BK137"/>
  <c r="J132"/>
  <c i="1" r="AS94"/>
  <c i="2" l="1" r="BK127"/>
  <c r="J127"/>
  <c r="J98"/>
  <c r="R127"/>
  <c r="P162"/>
  <c r="T162"/>
  <c r="R175"/>
  <c r="T188"/>
  <c r="BK205"/>
  <c r="J205"/>
  <c r="J104"/>
  <c r="T205"/>
  <c r="T204"/>
  <c r="P127"/>
  <c r="P126"/>
  <c r="BK162"/>
  <c r="J162"/>
  <c r="J99"/>
  <c r="BK175"/>
  <c r="J175"/>
  <c r="J100"/>
  <c r="BK188"/>
  <c r="J188"/>
  <c r="J101"/>
  <c r="P188"/>
  <c r="R205"/>
  <c r="R204"/>
  <c r="T127"/>
  <c r="R162"/>
  <c r="T175"/>
  <c r="R188"/>
  <c r="P205"/>
  <c r="P204"/>
  <c r="BK201"/>
  <c r="J201"/>
  <c r="J102"/>
  <c r="BK212"/>
  <c r="J212"/>
  <c r="J105"/>
  <c i="1" r="BA95"/>
  <c r="BB95"/>
  <c r="BC95"/>
  <c i="2" r="E85"/>
  <c r="J89"/>
  <c r="F91"/>
  <c r="J91"/>
  <c r="F92"/>
  <c r="J92"/>
  <c r="BE128"/>
  <c r="BE132"/>
  <c r="BE137"/>
  <c r="BE142"/>
  <c r="BE145"/>
  <c r="BE148"/>
  <c r="BE151"/>
  <c r="BE155"/>
  <c r="BE158"/>
  <c r="BE163"/>
  <c r="BE167"/>
  <c r="BE171"/>
  <c r="BE173"/>
  <c r="BE176"/>
  <c r="BE180"/>
  <c r="BE182"/>
  <c r="BE187"/>
  <c r="BE189"/>
  <c r="BE192"/>
  <c r="BE194"/>
  <c r="BE197"/>
  <c r="BE198"/>
  <c r="BE202"/>
  <c r="BE206"/>
  <c r="BE208"/>
  <c r="BE210"/>
  <c r="BE213"/>
  <c i="1" r="AW95"/>
  <c r="BD95"/>
  <c r="BA94"/>
  <c r="W30"/>
  <c r="BB94"/>
  <c r="W31"/>
  <c r="BD94"/>
  <c r="W33"/>
  <c r="BC94"/>
  <c r="W32"/>
  <c i="2" l="1" r="P125"/>
  <c i="1" r="AU95"/>
  <c i="2" r="R126"/>
  <c r="R125"/>
  <c r="T126"/>
  <c r="T125"/>
  <c r="BK204"/>
  <c r="J204"/>
  <c r="J103"/>
  <c r="BK126"/>
  <c r="J126"/>
  <c r="J97"/>
  <c i="1" r="AU94"/>
  <c r="AW94"/>
  <c r="AK30"/>
  <c r="AY94"/>
  <c i="2" r="F33"/>
  <c i="1" r="AZ95"/>
  <c r="AZ94"/>
  <c r="W29"/>
  <c r="AX94"/>
  <c i="2" r="J33"/>
  <c i="1" r="AV95"/>
  <c r="AT95"/>
  <c i="2" l="1" r="BK125"/>
  <c r="J125"/>
  <c r="J96"/>
  <c i="1" r="AV94"/>
  <c r="AK29"/>
  <c i="2" l="1" r="J30"/>
  <c i="1" r="AG95"/>
  <c r="AG94"/>
  <c r="AK26"/>
  <c r="AT94"/>
  <c r="AN94"/>
  <c i="2" l="1" r="J39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<sst xmlns="http://schemas.openxmlformats.org/spreadsheetml/2006/main">
  <si>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</si>
  <si>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</si>
  <si>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</si>
  <si>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</si>
  <si>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</si>
  <si>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{fa50b5ed-787d-423e-b558-b6fdb6fb98bc}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</si>
  <si>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</si>
  <si>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</si>
  <si>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</si>
  <si>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</si>
  <si>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</si>
  <si>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</si>
  <si>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</si>
  <si>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</si>
  <si>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PRIM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</si>
  <si>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</si>
  <si>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</si>
  <si>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01</t>
  </si>
  <si>
    <t>KSO:</t>
  </si>
  <si>
    <t>CC-CZ:</t>
  </si>
  <si>
    <t>Místo:</t>
  </si>
  <si>
    <t xml:space="preserve"> </t>
  </si>
  <si>
    <t>Datum:</t>
  </si>
  <si>
    <t>24. 3. 2022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</si>
  <si>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</si>
  <si>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</si>
  <si>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</si>
  <si>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</si>
  <si>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</si>
  <si>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</si>
  <si>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</si>
  <si>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</si>
  <si>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</si>
  <si>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</si>
  <si>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</si>
  <si>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</si>
  <si>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</si>
  <si>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</si>
  <si>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</si>
  <si>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</si>
  <si>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</si>
  <si>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</si>
  <si>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</si>
  <si>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</si>
  <si>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</si>
  <si>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</si>
  <si>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</si>
  <si>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</si>
  <si>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</si>
  <si>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</si>
  <si>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</si>
  <si>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</si>
  <si>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</si>
  <si>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</si>
  <si>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</si>
  <si>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</si>
  <si>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</si>
  <si>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</si>
  <si>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</si>
  <si>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</si>
  <si>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</si>
  <si>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</si>
  <si>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</si>
  <si>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</si>
  <si>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</si>
  <si>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</si>
  <si>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</si>
  <si>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</si>
  <si>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</si>
  <si>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</si>
  <si>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</si>
  <si>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</si>
  <si>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</si>
  <si>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</si>
  <si>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</si>
  <si>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</si>
  <si>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</si>
  <si>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</si>
  <si>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A6</t>
  </si>
  <si>
    <t>Zpevněné plochy</t>
  </si>
  <si>
    <t>STA</t>
  </si>
  <si>
    <t>1</t>
  </si>
  <si>
    <t>{971034da-89c3-44ea-b5a9-8cd9a45644c8}</t>
  </si>
  <si>
    <t>2</t>
  </si>
  <si>
    <t>KRYCÍ LIST SOUPISU PRACÍ</t>
  </si>
  <si>
    <t>Objekt:</t>
  </si>
  <si>
    <t>A6 -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</si>
  <si>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</si>
  <si>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</si>
  <si>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</si>
  <si>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</si>
  <si>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</si>
  <si>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</si>
  <si>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</si>
  <si>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</si>
  <si>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</si>
  <si>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</si>
  <si>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</si>
  <si>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</si>
  <si>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</si>
  <si>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</si>
  <si>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</si>
  <si>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</si>
  <si>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</si>
  <si>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</si>
  <si>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</si>
  <si>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</si>
  <si>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</si>
  <si>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</si>
  <si>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</si>
  <si>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</si>
  <si>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</si>
  <si>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</si>
  <si>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</si>
  <si>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</si>
  <si>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</si>
  <si>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</si>
  <si>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</si>
  <si>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</si>
  <si>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121151104</t>
  </si>
  <si>
    <t>Sejmutí ornice plochy do 100 m2 tl vrstvy přes 200 do 250 mm strojně</t>
  </si>
  <si>
    <t>m2</t>
  </si>
  <si>
    <t>CS ÚRS 2023 01</t>
  </si>
  <si>
    <t>4</t>
  </si>
  <si>
    <t>-345095862</t>
  </si>
  <si>
    <t>Online PSC</t>
  </si>
  <si>
    <t>https://podminky.urs.cz/item/CS_URS_2023_01/121151104</t>
  </si>
  <si>
    <t>VV</t>
  </si>
  <si>
    <t>Sejmutí ornice v průměrné výšce 210 mm</t>
  </si>
  <si>
    <t xml:space="preserve">"plocha pod dlažbu" 210 </t>
  </si>
  <si>
    <t>132112132</t>
  </si>
  <si>
    <t>Hloubení nezapažených rýh šířky do 800 mm v nesoudržných horninách třídy těžitelnosti I skupiny 1 a 2 ručně</t>
  </si>
  <si>
    <t>m3</t>
  </si>
  <si>
    <t>-1629174563</t>
  </si>
  <si>
    <t>https://podminky.urs.cz/item/CS_URS_2023_01/132112132</t>
  </si>
  <si>
    <t>"výkop pro obruby" 106*0,2*0,25</t>
  </si>
  <si>
    <t>"výkop dešťová kanalizace" 50*0,3*0,4</t>
  </si>
  <si>
    <t>Součet</t>
  </si>
  <si>
    <t>3</t>
  </si>
  <si>
    <t>162211311</t>
  </si>
  <si>
    <t>Vodorovné přemístění výkopku z horniny třídy těžitelnosti I skupiny 1 až 3 stavebním kolečkem do 10 m</t>
  </si>
  <si>
    <t>CS ÚRS 2022 01</t>
  </si>
  <si>
    <t>-1345658802</t>
  </si>
  <si>
    <t>https://podminky.urs.cz/item/CS_URS_2022_01/162211311</t>
  </si>
  <si>
    <t>do 40m</t>
  </si>
  <si>
    <t>"rýhy" 11,3</t>
  </si>
  <si>
    <t>162211319</t>
  </si>
  <si>
    <t>Příplatek k vodorovnému přemístění výkopku z horniny třídy těžitelnosti I skupiny 1 až 3 stavebním kolečkem za každých dalších 10 m</t>
  </si>
  <si>
    <t>247909380</t>
  </si>
  <si>
    <t>https://podminky.urs.cz/item/CS_URS_2022_01/162211319</t>
  </si>
  <si>
    <t>11,3*3 'Přepočtené koeficientem množství</t>
  </si>
  <si>
    <t>5</t>
  </si>
  <si>
    <t>162251102</t>
  </si>
  <si>
    <t>Vodorovné přemístění přes 20 do 50 m výkopku/sypaniny z horniny třídy těžitelnosti I skupiny 1 až 3</t>
  </si>
  <si>
    <t>1967375193</t>
  </si>
  <si>
    <t>https://podminky.urs.cz/item/CS_URS_2023_01/162251102</t>
  </si>
  <si>
    <t>"přemístění ornice" 210*0,21</t>
  </si>
  <si>
    <t>6</t>
  </si>
  <si>
    <t>171251201</t>
  </si>
  <si>
    <t>Uložení sypaniny na skládky nebo meziskládky</t>
  </si>
  <si>
    <t>2023985245</t>
  </si>
  <si>
    <t>https://podminky.urs.cz/item/CS_URS_2022_01/171251201</t>
  </si>
  <si>
    <t>7</t>
  </si>
  <si>
    <t>175111201</t>
  </si>
  <si>
    <t>Obsypání objektu nad přilehlým původním terénem sypaninou bez prohození, uloženou do 3 m ručně</t>
  </si>
  <si>
    <t>-962144364</t>
  </si>
  <si>
    <t>https://podminky.urs.cz/item/CS_URS_2022_01/175111201</t>
  </si>
  <si>
    <t>"obrubníky" 158*0,2*0,15</t>
  </si>
  <si>
    <t>8</t>
  </si>
  <si>
    <t>181351003</t>
  </si>
  <si>
    <t>Rozprostření ornice tl vrstvy do 200 mm pl do 100 m2 v rovině nebo ve svahu do 1:5 strojně</t>
  </si>
  <si>
    <t>-1272039562</t>
  </si>
  <si>
    <t>https://podminky.urs.cz/item/CS_URS_2023_01/181351003</t>
  </si>
  <si>
    <t>"plocha mimo dlažby" 400</t>
  </si>
  <si>
    <t>9</t>
  </si>
  <si>
    <t>181912112</t>
  </si>
  <si>
    <t>Úprava pláně v hornině třídy těžitelnosti I skupiny 3 se zhutněním ručně</t>
  </si>
  <si>
    <t>688818844</t>
  </si>
  <si>
    <t>https://podminky.urs.cz/item/CS_URS_2022_01/181912112</t>
  </si>
  <si>
    <t>210</t>
  </si>
  <si>
    <t>Komunikace pozemní</t>
  </si>
  <si>
    <t>10</t>
  </si>
  <si>
    <t>564811011</t>
  </si>
  <si>
    <t>Podklad ze štěrkodrtě ŠD plochy do 100 m2 tl 50 mm</t>
  </si>
  <si>
    <t>-444698502</t>
  </si>
  <si>
    <t>https://podminky.urs.cz/item/CS_URS_2022_01/564811011</t>
  </si>
  <si>
    <t>"komunikace" 210</t>
  </si>
  <si>
    <t>11</t>
  </si>
  <si>
    <t>564831011</t>
  </si>
  <si>
    <t>Podklad ze štěrkodrtě ŠD plochy do 100 m2 tl 100 mm</t>
  </si>
  <si>
    <t>1865047240</t>
  </si>
  <si>
    <t>https://podminky.urs.cz/item/CS_URS_2022_01/564831011</t>
  </si>
  <si>
    <t>12</t>
  </si>
  <si>
    <t>596211122</t>
  </si>
  <si>
    <t>Kladení zámkové dlažby komunikací pro pěší ručně tl 60 mm skupiny B pl přes 100 do 300 m2</t>
  </si>
  <si>
    <t>1935573955</t>
  </si>
  <si>
    <t>https://podminky.urs.cz/item/CS_URS_2023_01/596211122</t>
  </si>
  <si>
    <t>13</t>
  </si>
  <si>
    <t>M</t>
  </si>
  <si>
    <t>4400890212</t>
  </si>
  <si>
    <t>Dlažba betonová DITON PROVANCE standard bazalt výška 60 mm</t>
  </si>
  <si>
    <t>1261539322</t>
  </si>
  <si>
    <t>250*1,02 'Přepočtené koeficientem množství</t>
  </si>
  <si>
    <t>Trubní vedení</t>
  </si>
  <si>
    <t>14</t>
  </si>
  <si>
    <t>871260310</t>
  </si>
  <si>
    <t>Montáž kanalizačního potrubí hladkého plnostěnného SN 10 z polypropylenu DN 100</t>
  </si>
  <si>
    <t>m</t>
  </si>
  <si>
    <t>43868999</t>
  </si>
  <si>
    <t>https://podminky.urs.cz/item/CS_URS_2023_01/871260310</t>
  </si>
  <si>
    <t>"dešťová kanalizace" 55</t>
  </si>
  <si>
    <t>28617001</t>
  </si>
  <si>
    <t>trubka kanalizační PP plnostěnná třívrstvá DN 100x1000mm SN10</t>
  </si>
  <si>
    <t>1375025668</t>
  </si>
  <si>
    <t>55*1,015 'Přepočtené koeficientem množství</t>
  </si>
  <si>
    <t>16</t>
  </si>
  <si>
    <t>877265271</t>
  </si>
  <si>
    <t>Montáž lapače střešních splavenin z tvrdého PVC-systém KG DN 110</t>
  </si>
  <si>
    <t>kus</t>
  </si>
  <si>
    <t>1072919916</t>
  </si>
  <si>
    <t>https://podminky.urs.cz/item/CS_URS_2023_01/877265271</t>
  </si>
  <si>
    <t>"hlavní strecha" 4</t>
  </si>
  <si>
    <t>"vedlejší střechy" 1</t>
  </si>
  <si>
    <t>17</t>
  </si>
  <si>
    <t>28341110</t>
  </si>
  <si>
    <t>lapače střešních splavenin okapová vpusť s klapkou+inspekční poklop z PP</t>
  </si>
  <si>
    <t>-537899810</t>
  </si>
  <si>
    <t>Ostatní konstrukce a práce, bourání</t>
  </si>
  <si>
    <t>18</t>
  </si>
  <si>
    <t>916231212</t>
  </si>
  <si>
    <t>Osazení chodníkového obrubníku betonového stojatého bez boční opěry do lože z betonu prostého</t>
  </si>
  <si>
    <t>-405146848</t>
  </si>
  <si>
    <t>https://podminky.urs.cz/item/CS_URS_2023_01/916231212</t>
  </si>
  <si>
    <t>"obruby" 106</t>
  </si>
  <si>
    <t>19</t>
  </si>
  <si>
    <t>59217018</t>
  </si>
  <si>
    <t>obrubník betonový chodníkový 1000x80x200mm</t>
  </si>
  <si>
    <t>1524235871</t>
  </si>
  <si>
    <t>106*1,02 'Přepočtené koeficientem množství</t>
  </si>
  <si>
    <t>20</t>
  </si>
  <si>
    <t>935113111</t>
  </si>
  <si>
    <t>Osazení odvodňovacího polymerbetonového žlabu s krycím roštem šířky do 200 mm</t>
  </si>
  <si>
    <t>-768757486</t>
  </si>
  <si>
    <t>https://podminky.urs.cz/item/CS_URS_2023_01/935113111</t>
  </si>
  <si>
    <t>"žlaby" 15</t>
  </si>
  <si>
    <t>59227200</t>
  </si>
  <si>
    <t>žlab odvodňovací z polymerbetonu bez spádu s můstkovým roštem Pz š 100mm</t>
  </si>
  <si>
    <t>1562787017</t>
  </si>
  <si>
    <t>22</t>
  </si>
  <si>
    <t>961044111</t>
  </si>
  <si>
    <t>Bourání základů z betonu prostého</t>
  </si>
  <si>
    <t>1085402471</t>
  </si>
  <si>
    <t>https://podminky.urs.cz/item/CS_URS_2023_01/961044111</t>
  </si>
  <si>
    <t>"původní betonové patky brány" 4*0,5*0,2</t>
  </si>
  <si>
    <t>998</t>
  </si>
  <si>
    <t>Přesun hmot</t>
  </si>
  <si>
    <t>23</t>
  </si>
  <si>
    <t>998011001</t>
  </si>
  <si>
    <t>Přesun hmot pro budovy zděné v do 6 m</t>
  </si>
  <si>
    <t>t</t>
  </si>
  <si>
    <t>-1532425267</t>
  </si>
  <si>
    <t>https://podminky.urs.cz/item/CS_URS_2022_01/998011001</t>
  </si>
  <si>
    <t>VRN</t>
  </si>
  <si>
    <t>Vedlejší rozpočtové náklady</t>
  </si>
  <si>
    <t>VRN3</t>
  </si>
  <si>
    <t>Zařízení staveniště</t>
  </si>
  <si>
    <t>24</t>
  </si>
  <si>
    <t>030001000</t>
  </si>
  <si>
    <t>…</t>
  </si>
  <si>
    <t>1024</t>
  </si>
  <si>
    <t>804175231</t>
  </si>
  <si>
    <t>https://podminky.urs.cz/item/CS_URS_2023_01/030001000</t>
  </si>
  <si>
    <t>25</t>
  </si>
  <si>
    <t>031002000</t>
  </si>
  <si>
    <t>Související práce pro zařízení staveniště</t>
  </si>
  <si>
    <t>47968400</t>
  </si>
  <si>
    <t>https://podminky.urs.cz/item/CS_URS_2023_01/031002000</t>
  </si>
  <si>
    <t>26</t>
  </si>
  <si>
    <t>039002000</t>
  </si>
  <si>
    <t>Zrušení zařízení staveniště</t>
  </si>
  <si>
    <t>509756577</t>
  </si>
  <si>
    <t>https://podminky.urs.cz/item/CS_URS_2023_01/039002000</t>
  </si>
  <si>
    <t>VRN8</t>
  </si>
  <si>
    <t>Přesun stavebních kapacit</t>
  </si>
  <si>
    <t>27</t>
  </si>
  <si>
    <t>081103000</t>
  </si>
  <si>
    <t>Denní doprava pracovníků na pracoviště</t>
  </si>
  <si>
    <t>383015165</t>
  </si>
  <si>
    <t>https://podminky.urs.cz/item/CS_URS_2023_01/081103000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</si>
</sst>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21151104" TargetMode="External" /><Relationship Id="rId2" Type="http://schemas.openxmlformats.org/officeDocument/2006/relationships/hyperlink" Target="https://podminky.urs.cz/item/CS_URS_2023_01/132112132" TargetMode="External" /><Relationship Id="rId3" Type="http://schemas.openxmlformats.org/officeDocument/2006/relationships/hyperlink" Target="https://podminky.urs.cz/item/CS_URS_2022_01/162211311" TargetMode="External" /><Relationship Id="rId4" Type="http://schemas.openxmlformats.org/officeDocument/2006/relationships/hyperlink" Target="https://podminky.urs.cz/item/CS_URS_2022_01/162211319" TargetMode="External" /><Relationship Id="rId5" Type="http://schemas.openxmlformats.org/officeDocument/2006/relationships/hyperlink" Target="https://podminky.urs.cz/item/CS_URS_2023_01/162251102" TargetMode="External" /><Relationship Id="rId6" Type="http://schemas.openxmlformats.org/officeDocument/2006/relationships/hyperlink" Target="https://podminky.urs.cz/item/CS_URS_2022_01/171251201" TargetMode="External" /><Relationship Id="rId7" Type="http://schemas.openxmlformats.org/officeDocument/2006/relationships/hyperlink" Target="https://podminky.urs.cz/item/CS_URS_2022_01/175111201" TargetMode="External" /><Relationship Id="rId8" Type="http://schemas.openxmlformats.org/officeDocument/2006/relationships/hyperlink" Target="https://podminky.urs.cz/item/CS_URS_2023_01/181351003" TargetMode="External" /><Relationship Id="rId9" Type="http://schemas.openxmlformats.org/officeDocument/2006/relationships/hyperlink" Target="https://podminky.urs.cz/item/CS_URS_2022_01/181912112" TargetMode="External" /><Relationship Id="rId10" Type="http://schemas.openxmlformats.org/officeDocument/2006/relationships/hyperlink" Target="https://podminky.urs.cz/item/CS_URS_2022_01/564811011" TargetMode="External" /><Relationship Id="rId11" Type="http://schemas.openxmlformats.org/officeDocument/2006/relationships/hyperlink" Target="https://podminky.urs.cz/item/CS_URS_2022_01/564831011" TargetMode="External" /><Relationship Id="rId12" Type="http://schemas.openxmlformats.org/officeDocument/2006/relationships/hyperlink" Target="https://podminky.urs.cz/item/CS_URS_2023_01/596211122" TargetMode="External" /><Relationship Id="rId13" Type="http://schemas.openxmlformats.org/officeDocument/2006/relationships/hyperlink" Target="https://podminky.urs.cz/item/CS_URS_2023_01/871260310" TargetMode="External" /><Relationship Id="rId14" Type="http://schemas.openxmlformats.org/officeDocument/2006/relationships/hyperlink" Target="https://podminky.urs.cz/item/CS_URS_2023_01/877265271" TargetMode="External" /><Relationship Id="rId15" Type="http://schemas.openxmlformats.org/officeDocument/2006/relationships/hyperlink" Target="https://podminky.urs.cz/item/CS_URS_2023_01/916231212" TargetMode="External" /><Relationship Id="rId16" Type="http://schemas.openxmlformats.org/officeDocument/2006/relationships/hyperlink" Target="https://podminky.urs.cz/item/CS_URS_2023_01/935113111" TargetMode="External" /><Relationship Id="rId17" Type="http://schemas.openxmlformats.org/officeDocument/2006/relationships/hyperlink" Target="https://podminky.urs.cz/item/CS_URS_2023_01/961044111" TargetMode="External" /><Relationship Id="rId18" Type="http://schemas.openxmlformats.org/officeDocument/2006/relationships/hyperlink" Target="https://podminky.urs.cz/item/CS_URS_2022_01/998011001" TargetMode="External" /><Relationship Id="rId19" Type="http://schemas.openxmlformats.org/officeDocument/2006/relationships/hyperlink" Target="https://podminky.urs.cz/item/CS_URS_2023_01/030001000" TargetMode="External" /><Relationship Id="rId20" Type="http://schemas.openxmlformats.org/officeDocument/2006/relationships/hyperlink" Target="https://podminky.urs.cz/item/CS_URS_2023_01/031002000" TargetMode="External" /><Relationship Id="rId21" Type="http://schemas.openxmlformats.org/officeDocument/2006/relationships/hyperlink" Target="https://podminky.urs.cz/item/CS_URS_2023_01/039002000" TargetMode="External" /><Relationship Id="rId22" Type="http://schemas.openxmlformats.org/officeDocument/2006/relationships/hyperlink" Target="https://podminky.urs.cz/item/CS_URS_2023_01/081103000" TargetMode="External" /><Relationship Id="rId23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PRIM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01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24. 3. 2022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'A6 - Zpevněné plochy'!J30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'A6 - Zpevněné plochy'!P125</f>
        <v>0</v>
      </c>
      <c r="AV95" s="128">
        <f>'A6 - Zpevněné plochy'!J33</f>
        <v>0</v>
      </c>
      <c r="AW95" s="128">
        <f>'A6 - Zpevněné plochy'!J34</f>
        <v>0</v>
      </c>
      <c r="AX95" s="128">
        <f>'A6 - Zpevněné plochy'!J35</f>
        <v>0</v>
      </c>
      <c r="AY95" s="128">
        <f>'A6 - Zpevněné plochy'!J36</f>
        <v>0</v>
      </c>
      <c r="AZ95" s="128">
        <f>'A6 - Zpevněné plochy'!F33</f>
        <v>0</v>
      </c>
      <c r="BA95" s="128">
        <f>'A6 - Zpevněné plochy'!F34</f>
        <v>0</v>
      </c>
      <c r="BB95" s="128">
        <f>'A6 - Zpevněné plochy'!F35</f>
        <v>0</v>
      </c>
      <c r="BC95" s="128">
        <f>'A6 - Zpevněné plochy'!F36</f>
        <v>0</v>
      </c>
      <c r="BD95" s="130">
        <f>'A6 - Zpevněné plochy'!F37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8VbxtGMsvvEaavse6f1LZXwCRXyB8qQxFwuLijw8+Nvoi8wQdY50kZ22h7PLecBwFAH0zpl+FndFyYHdRbaGUg==" hashValue="Gk6LoCFr0rvHhZWst0UdesO7KgbQKW4lWVSoGgUa3DyKCeMt+pLusCgzyrzmSi4gJz62K4uTBXHlmBNrl7Up9A==" algorithmName="SHA-512" password="CC35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A6 - Zpevněné ploch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83</v>
      </c>
    </row>
    <row r="4" s="1" customFormat="1" ht="24.96" customHeight="1">
      <c r="B4" s="20"/>
      <c r="D4" s="134" t="s">
        <v>84</v>
      </c>
      <c r="L4" s="20"/>
      <c r="M4" s="135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6" t="s">
        <v>16</v>
      </c>
      <c r="L6" s="20"/>
    </row>
    <row r="7" s="1" customFormat="1" ht="16.5" customHeight="1">
      <c r="B7" s="20"/>
      <c r="E7" s="137" t="str">
        <f>'Rekapitulace stavby'!K6</f>
        <v>01</v>
      </c>
      <c r="F7" s="136"/>
      <c r="G7" s="136"/>
      <c r="H7" s="136"/>
      <c r="L7" s="20"/>
    </row>
    <row r="8" s="2" customFormat="1" ht="12" customHeight="1">
      <c r="A8" s="38"/>
      <c r="B8" s="44"/>
      <c r="C8" s="38"/>
      <c r="D8" s="136" t="s">
        <v>85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8" t="s">
        <v>86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24. 3. 2022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9" t="str">
        <f>IF('Rekapitulace stavby'!E11="","",'Rekapitulace stavby'!E11)</f>
        <v xml:space="preserve"> </v>
      </c>
      <c r="F15" s="38"/>
      <c r="G15" s="38"/>
      <c r="H15" s="38"/>
      <c r="I15" s="136" t="s">
        <v>26</v>
      </c>
      <c r="J15" s="139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6" t="s">
        <v>27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6" t="s">
        <v>29</v>
      </c>
      <c r="E20" s="38"/>
      <c r="F20" s="38"/>
      <c r="G20" s="38"/>
      <c r="H20" s="38"/>
      <c r="I20" s="136" t="s">
        <v>25</v>
      </c>
      <c r="J20" s="139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9" t="str">
        <f>IF('Rekapitulace stavby'!E17="","",'Rekapitulace stavby'!E17)</f>
        <v xml:space="preserve"> </v>
      </c>
      <c r="F21" s="38"/>
      <c r="G21" s="38"/>
      <c r="H21" s="38"/>
      <c r="I21" s="136" t="s">
        <v>26</v>
      </c>
      <c r="J21" s="139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6" t="s">
        <v>31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26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6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6" t="s">
        <v>33</v>
      </c>
      <c r="E30" s="38"/>
      <c r="F30" s="38"/>
      <c r="G30" s="38"/>
      <c r="H30" s="38"/>
      <c r="I30" s="38"/>
      <c r="J30" s="147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8" t="s">
        <v>35</v>
      </c>
      <c r="G32" s="38"/>
      <c r="H32" s="38"/>
      <c r="I32" s="148" t="s">
        <v>34</v>
      </c>
      <c r="J32" s="14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9" t="s">
        <v>37</v>
      </c>
      <c r="E33" s="136" t="s">
        <v>38</v>
      </c>
      <c r="F33" s="150">
        <f>ROUND((SUM(BE125:BE214)),  2)</f>
        <v>0</v>
      </c>
      <c r="G33" s="38"/>
      <c r="H33" s="38"/>
      <c r="I33" s="151">
        <v>0.20999999999999999</v>
      </c>
      <c r="J33" s="150">
        <f>ROUND(((SUM(BE125:BE214))*I33),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6" t="s">
        <v>39</v>
      </c>
      <c r="F34" s="150">
        <f>ROUND((SUM(BF125:BF214)),  2)</f>
        <v>0</v>
      </c>
      <c r="G34" s="38"/>
      <c r="H34" s="38"/>
      <c r="I34" s="151">
        <v>0.14999999999999999</v>
      </c>
      <c r="J34" s="150">
        <f>ROUND(((SUM(BF125:BF214))*I34),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6" t="s">
        <v>40</v>
      </c>
      <c r="F35" s="150">
        <f>ROUND((SUM(BG125:BG214)),  2)</f>
        <v>0</v>
      </c>
      <c r="G35" s="38"/>
      <c r="H35" s="38"/>
      <c r="I35" s="151">
        <v>0.20999999999999999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6" t="s">
        <v>41</v>
      </c>
      <c r="F36" s="150">
        <f>ROUND((SUM(BH125:BH214)),  2)</f>
        <v>0</v>
      </c>
      <c r="G36" s="38"/>
      <c r="H36" s="38"/>
      <c r="I36" s="151">
        <v>0.14999999999999999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6" t="s">
        <v>42</v>
      </c>
      <c r="F37" s="150">
        <f>ROUND((SUM(BI125:BI214)),  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2"/>
      <c r="D39" s="153" t="s">
        <v>43</v>
      </c>
      <c r="E39" s="154"/>
      <c r="F39" s="154"/>
      <c r="G39" s="155" t="s">
        <v>44</v>
      </c>
      <c r="H39" s="156" t="s">
        <v>45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9" t="s">
        <v>46</v>
      </c>
      <c r="E50" s="160"/>
      <c r="F50" s="160"/>
      <c r="G50" s="159" t="s">
        <v>47</v>
      </c>
      <c r="H50" s="160"/>
      <c r="I50" s="160"/>
      <c r="J50" s="160"/>
      <c r="K50" s="160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1" t="s">
        <v>48</v>
      </c>
      <c r="E61" s="162"/>
      <c r="F61" s="163" t="s">
        <v>49</v>
      </c>
      <c r="G61" s="161" t="s">
        <v>48</v>
      </c>
      <c r="H61" s="162"/>
      <c r="I61" s="162"/>
      <c r="J61" s="164" t="s">
        <v>49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9" t="s">
        <v>50</v>
      </c>
      <c r="E65" s="165"/>
      <c r="F65" s="165"/>
      <c r="G65" s="159" t="s">
        <v>51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1" t="s">
        <v>48</v>
      </c>
      <c r="E76" s="162"/>
      <c r="F76" s="163" t="s">
        <v>49</v>
      </c>
      <c r="G76" s="161" t="s">
        <v>48</v>
      </c>
      <c r="H76" s="162"/>
      <c r="I76" s="162"/>
      <c r="J76" s="164" t="s">
        <v>49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87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70" t="str">
        <f>E7</f>
        <v>01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85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A6 - Zpevněné plochy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24. 3. 2022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71" t="s">
        <v>88</v>
      </c>
      <c r="D94" s="172"/>
      <c r="E94" s="172"/>
      <c r="F94" s="172"/>
      <c r="G94" s="172"/>
      <c r="H94" s="172"/>
      <c r="I94" s="172"/>
      <c r="J94" s="173" t="s">
        <v>89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74" t="s">
        <v>90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91</v>
      </c>
    </row>
    <row r="97" hidden="1" s="9" customFormat="1" ht="24.96" customHeight="1">
      <c r="A97" s="9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J126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1"/>
      <c r="C98" s="182"/>
      <c r="D98" s="183" t="s">
        <v>93</v>
      </c>
      <c r="E98" s="184"/>
      <c r="F98" s="184"/>
      <c r="G98" s="184"/>
      <c r="H98" s="184"/>
      <c r="I98" s="184"/>
      <c r="J98" s="185">
        <f>J127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1"/>
      <c r="C99" s="182"/>
      <c r="D99" s="183" t="s">
        <v>94</v>
      </c>
      <c r="E99" s="184"/>
      <c r="F99" s="184"/>
      <c r="G99" s="184"/>
      <c r="H99" s="184"/>
      <c r="I99" s="184"/>
      <c r="J99" s="185">
        <f>J162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1"/>
      <c r="C100" s="182"/>
      <c r="D100" s="183" t="s">
        <v>95</v>
      </c>
      <c r="E100" s="184"/>
      <c r="F100" s="184"/>
      <c r="G100" s="184"/>
      <c r="H100" s="184"/>
      <c r="I100" s="184"/>
      <c r="J100" s="185">
        <f>J175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1"/>
      <c r="C101" s="182"/>
      <c r="D101" s="183" t="s">
        <v>96</v>
      </c>
      <c r="E101" s="184"/>
      <c r="F101" s="184"/>
      <c r="G101" s="184"/>
      <c r="H101" s="184"/>
      <c r="I101" s="184"/>
      <c r="J101" s="185">
        <f>J188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1"/>
      <c r="C102" s="182"/>
      <c r="D102" s="183" t="s">
        <v>97</v>
      </c>
      <c r="E102" s="184"/>
      <c r="F102" s="184"/>
      <c r="G102" s="184"/>
      <c r="H102" s="184"/>
      <c r="I102" s="184"/>
      <c r="J102" s="185">
        <f>J201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75"/>
      <c r="C103" s="176"/>
      <c r="D103" s="177" t="s">
        <v>98</v>
      </c>
      <c r="E103" s="178"/>
      <c r="F103" s="178"/>
      <c r="G103" s="178"/>
      <c r="H103" s="178"/>
      <c r="I103" s="178"/>
      <c r="J103" s="179">
        <f>J204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81"/>
      <c r="C104" s="182"/>
      <c r="D104" s="183" t="s">
        <v>99</v>
      </c>
      <c r="E104" s="184"/>
      <c r="F104" s="184"/>
      <c r="G104" s="184"/>
      <c r="H104" s="184"/>
      <c r="I104" s="184"/>
      <c r="J104" s="185">
        <f>J205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81"/>
      <c r="C105" s="182"/>
      <c r="D105" s="183" t="s">
        <v>100</v>
      </c>
      <c r="E105" s="184"/>
      <c r="F105" s="184"/>
      <c r="G105" s="184"/>
      <c r="H105" s="184"/>
      <c r="I105" s="184"/>
      <c r="J105" s="185">
        <f>J212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idden="1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hidden="1"/>
    <row r="109" hidden="1"/>
    <row r="110" hidden="1"/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101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70" t="str">
        <f>E7</f>
        <v>01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85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>A6 - Zpevněné plochy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 xml:space="preserve"> </v>
      </c>
      <c r="G119" s="40"/>
      <c r="H119" s="40"/>
      <c r="I119" s="32" t="s">
        <v>22</v>
      </c>
      <c r="J119" s="79" t="str">
        <f>IF(J12="","",J12)</f>
        <v>24. 3. 2022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 xml:space="preserve"> </v>
      </c>
      <c r="G121" s="40"/>
      <c r="H121" s="40"/>
      <c r="I121" s="32" t="s">
        <v>29</v>
      </c>
      <c r="J121" s="36" t="str">
        <f>E21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27</v>
      </c>
      <c r="D122" s="40"/>
      <c r="E122" s="40"/>
      <c r="F122" s="27" t="str">
        <f>IF(E18="","",E18)</f>
        <v>Vyplň údaj</v>
      </c>
      <c r="G122" s="40"/>
      <c r="H122" s="40"/>
      <c r="I122" s="32" t="s">
        <v>31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87"/>
      <c r="B124" s="188"/>
      <c r="C124" s="189" t="s">
        <v>102</v>
      </c>
      <c r="D124" s="190" t="s">
        <v>58</v>
      </c>
      <c r="E124" s="190" t="s">
        <v>54</v>
      </c>
      <c r="F124" s="190" t="s">
        <v>55</v>
      </c>
      <c r="G124" s="190" t="s">
        <v>103</v>
      </c>
      <c r="H124" s="190" t="s">
        <v>104</v>
      </c>
      <c r="I124" s="190" t="s">
        <v>105</v>
      </c>
      <c r="J124" s="190" t="s">
        <v>89</v>
      </c>
      <c r="K124" s="191" t="s">
        <v>106</v>
      </c>
      <c r="L124" s="192"/>
      <c r="M124" s="100" t="s">
        <v>1</v>
      </c>
      <c r="N124" s="101" t="s">
        <v>37</v>
      </c>
      <c r="O124" s="101" t="s">
        <v>107</v>
      </c>
      <c r="P124" s="101" t="s">
        <v>108</v>
      </c>
      <c r="Q124" s="101" t="s">
        <v>109</v>
      </c>
      <c r="R124" s="101" t="s">
        <v>110</v>
      </c>
      <c r="S124" s="101" t="s">
        <v>111</v>
      </c>
      <c r="T124" s="102" t="s">
        <v>112</v>
      </c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</row>
    <row r="125" s="2" customFormat="1" ht="22.8" customHeight="1">
      <c r="A125" s="38"/>
      <c r="B125" s="39"/>
      <c r="C125" s="107" t="s">
        <v>113</v>
      </c>
      <c r="D125" s="40"/>
      <c r="E125" s="40"/>
      <c r="F125" s="40"/>
      <c r="G125" s="40"/>
      <c r="H125" s="40"/>
      <c r="I125" s="40"/>
      <c r="J125" s="193">
        <f>BK125</f>
        <v>0</v>
      </c>
      <c r="K125" s="40"/>
      <c r="L125" s="44"/>
      <c r="M125" s="103"/>
      <c r="N125" s="194"/>
      <c r="O125" s="104"/>
      <c r="P125" s="195">
        <f>P126+P204</f>
        <v>0</v>
      </c>
      <c r="Q125" s="104"/>
      <c r="R125" s="195">
        <f>R126+R204</f>
        <v>147.07461499999999</v>
      </c>
      <c r="S125" s="104"/>
      <c r="T125" s="196">
        <f>T126+T204</f>
        <v>0.80000000000000004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72</v>
      </c>
      <c r="AU125" s="17" t="s">
        <v>91</v>
      </c>
      <c r="BK125" s="197">
        <f>BK126+BK204</f>
        <v>0</v>
      </c>
    </row>
    <row r="126" s="12" customFormat="1" ht="25.92" customHeight="1">
      <c r="A126" s="12"/>
      <c r="B126" s="198"/>
      <c r="C126" s="199"/>
      <c r="D126" s="200" t="s">
        <v>72</v>
      </c>
      <c r="E126" s="201" t="s">
        <v>114</v>
      </c>
      <c r="F126" s="201" t="s">
        <v>115</v>
      </c>
      <c r="G126" s="199"/>
      <c r="H126" s="199"/>
      <c r="I126" s="202"/>
      <c r="J126" s="203">
        <f>BK126</f>
        <v>0</v>
      </c>
      <c r="K126" s="199"/>
      <c r="L126" s="204"/>
      <c r="M126" s="205"/>
      <c r="N126" s="206"/>
      <c r="O126" s="206"/>
      <c r="P126" s="207">
        <f>P127+P162+P175+P188+P201</f>
        <v>0</v>
      </c>
      <c r="Q126" s="206"/>
      <c r="R126" s="207">
        <f>R127+R162+R175+R188+R201</f>
        <v>147.07461499999999</v>
      </c>
      <c r="S126" s="206"/>
      <c r="T126" s="208">
        <f>T127+T162+T175+T188+T201</f>
        <v>0.80000000000000004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9" t="s">
        <v>81</v>
      </c>
      <c r="AT126" s="210" t="s">
        <v>72</v>
      </c>
      <c r="AU126" s="210" t="s">
        <v>73</v>
      </c>
      <c r="AY126" s="209" t="s">
        <v>116</v>
      </c>
      <c r="BK126" s="211">
        <f>BK127+BK162+BK175+BK188+BK201</f>
        <v>0</v>
      </c>
    </row>
    <row r="127" s="12" customFormat="1" ht="22.8" customHeight="1">
      <c r="A127" s="12"/>
      <c r="B127" s="198"/>
      <c r="C127" s="199"/>
      <c r="D127" s="200" t="s">
        <v>72</v>
      </c>
      <c r="E127" s="212" t="s">
        <v>81</v>
      </c>
      <c r="F127" s="212" t="s">
        <v>117</v>
      </c>
      <c r="G127" s="199"/>
      <c r="H127" s="199"/>
      <c r="I127" s="202"/>
      <c r="J127" s="213">
        <f>BK127</f>
        <v>0</v>
      </c>
      <c r="K127" s="199"/>
      <c r="L127" s="204"/>
      <c r="M127" s="205"/>
      <c r="N127" s="206"/>
      <c r="O127" s="206"/>
      <c r="P127" s="207">
        <f>SUM(P128:P161)</f>
        <v>0</v>
      </c>
      <c r="Q127" s="206"/>
      <c r="R127" s="207">
        <f>SUM(R128:R161)</f>
        <v>0</v>
      </c>
      <c r="S127" s="206"/>
      <c r="T127" s="208">
        <f>SUM(T128:T161)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9" t="s">
        <v>81</v>
      </c>
      <c r="AT127" s="210" t="s">
        <v>72</v>
      </c>
      <c r="AU127" s="210" t="s">
        <v>81</v>
      </c>
      <c r="AY127" s="209" t="s">
        <v>116</v>
      </c>
      <c r="BK127" s="211">
        <f>SUM(BK128:BK161)</f>
        <v>0</v>
      </c>
    </row>
    <row r="128" s="2" customFormat="1" ht="24.15" customHeight="1">
      <c r="A128" s="38"/>
      <c r="B128" s="39"/>
      <c r="C128" s="214" t="s">
        <v>81</v>
      </c>
      <c r="D128" s="214" t="s">
        <v>118</v>
      </c>
      <c r="E128" s="215" t="s">
        <v>119</v>
      </c>
      <c r="F128" s="216" t="s">
        <v>120</v>
      </c>
      <c r="G128" s="217" t="s">
        <v>121</v>
      </c>
      <c r="H128" s="218">
        <v>210</v>
      </c>
      <c r="I128" s="219"/>
      <c r="J128" s="220">
        <f>ROUND(I128*H128,2)</f>
        <v>0</v>
      </c>
      <c r="K128" s="216" t="s">
        <v>122</v>
      </c>
      <c r="L128" s="44"/>
      <c r="M128" s="221" t="s">
        <v>1</v>
      </c>
      <c r="N128" s="222" t="s">
        <v>38</v>
      </c>
      <c r="O128" s="91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5" t="s">
        <v>123</v>
      </c>
      <c r="AT128" s="225" t="s">
        <v>118</v>
      </c>
      <c r="AU128" s="225" t="s">
        <v>83</v>
      </c>
      <c r="AY128" s="17" t="s">
        <v>116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7" t="s">
        <v>81</v>
      </c>
      <c r="BK128" s="226">
        <f>ROUND(I128*H128,2)</f>
        <v>0</v>
      </c>
      <c r="BL128" s="17" t="s">
        <v>123</v>
      </c>
      <c r="BM128" s="225" t="s">
        <v>124</v>
      </c>
    </row>
    <row r="129" s="2" customFormat="1">
      <c r="A129" s="38"/>
      <c r="B129" s="39"/>
      <c r="C129" s="40"/>
      <c r="D129" s="227" t="s">
        <v>125</v>
      </c>
      <c r="E129" s="40"/>
      <c r="F129" s="228" t="s">
        <v>126</v>
      </c>
      <c r="G129" s="40"/>
      <c r="H129" s="40"/>
      <c r="I129" s="229"/>
      <c r="J129" s="40"/>
      <c r="K129" s="40"/>
      <c r="L129" s="44"/>
      <c r="M129" s="230"/>
      <c r="N129" s="23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125</v>
      </c>
      <c r="AU129" s="17" t="s">
        <v>83</v>
      </c>
    </row>
    <row r="130" s="13" customFormat="1">
      <c r="A130" s="13"/>
      <c r="B130" s="232"/>
      <c r="C130" s="233"/>
      <c r="D130" s="234" t="s">
        <v>127</v>
      </c>
      <c r="E130" s="235" t="s">
        <v>1</v>
      </c>
      <c r="F130" s="236" t="s">
        <v>128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127</v>
      </c>
      <c r="AU130" s="242" t="s">
        <v>83</v>
      </c>
      <c r="AV130" s="13" t="s">
        <v>81</v>
      </c>
      <c r="AW130" s="13" t="s">
        <v>30</v>
      </c>
      <c r="AX130" s="13" t="s">
        <v>73</v>
      </c>
      <c r="AY130" s="242" t="s">
        <v>116</v>
      </c>
    </row>
    <row r="131" s="14" customFormat="1">
      <c r="A131" s="14"/>
      <c r="B131" s="243"/>
      <c r="C131" s="244"/>
      <c r="D131" s="234" t="s">
        <v>127</v>
      </c>
      <c r="E131" s="245" t="s">
        <v>1</v>
      </c>
      <c r="F131" s="246" t="s">
        <v>129</v>
      </c>
      <c r="G131" s="244"/>
      <c r="H131" s="247">
        <v>210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127</v>
      </c>
      <c r="AU131" s="253" t="s">
        <v>83</v>
      </c>
      <c r="AV131" s="14" t="s">
        <v>83</v>
      </c>
      <c r="AW131" s="14" t="s">
        <v>30</v>
      </c>
      <c r="AX131" s="14" t="s">
        <v>81</v>
      </c>
      <c r="AY131" s="253" t="s">
        <v>116</v>
      </c>
    </row>
    <row r="132" s="2" customFormat="1" ht="37.8" customHeight="1">
      <c r="A132" s="38"/>
      <c r="B132" s="39"/>
      <c r="C132" s="214" t="s">
        <v>83</v>
      </c>
      <c r="D132" s="214" t="s">
        <v>118</v>
      </c>
      <c r="E132" s="215" t="s">
        <v>130</v>
      </c>
      <c r="F132" s="216" t="s">
        <v>131</v>
      </c>
      <c r="G132" s="217" t="s">
        <v>132</v>
      </c>
      <c r="H132" s="218">
        <v>11.300000000000001</v>
      </c>
      <c r="I132" s="219"/>
      <c r="J132" s="220">
        <f>ROUND(I132*H132,2)</f>
        <v>0</v>
      </c>
      <c r="K132" s="216" t="s">
        <v>122</v>
      </c>
      <c r="L132" s="44"/>
      <c r="M132" s="221" t="s">
        <v>1</v>
      </c>
      <c r="N132" s="222" t="s">
        <v>38</v>
      </c>
      <c r="O132" s="91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5" t="s">
        <v>123</v>
      </c>
      <c r="AT132" s="225" t="s">
        <v>118</v>
      </c>
      <c r="AU132" s="225" t="s">
        <v>83</v>
      </c>
      <c r="AY132" s="17" t="s">
        <v>116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7" t="s">
        <v>81</v>
      </c>
      <c r="BK132" s="226">
        <f>ROUND(I132*H132,2)</f>
        <v>0</v>
      </c>
      <c r="BL132" s="17" t="s">
        <v>123</v>
      </c>
      <c r="BM132" s="225" t="s">
        <v>133</v>
      </c>
    </row>
    <row r="133" s="2" customFormat="1">
      <c r="A133" s="38"/>
      <c r="B133" s="39"/>
      <c r="C133" s="40"/>
      <c r="D133" s="227" t="s">
        <v>125</v>
      </c>
      <c r="E133" s="40"/>
      <c r="F133" s="228" t="s">
        <v>134</v>
      </c>
      <c r="G133" s="40"/>
      <c r="H133" s="40"/>
      <c r="I133" s="229"/>
      <c r="J133" s="40"/>
      <c r="K133" s="40"/>
      <c r="L133" s="44"/>
      <c r="M133" s="230"/>
      <c r="N133" s="23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125</v>
      </c>
      <c r="AU133" s="17" t="s">
        <v>83</v>
      </c>
    </row>
    <row r="134" s="14" customFormat="1">
      <c r="A134" s="14"/>
      <c r="B134" s="243"/>
      <c r="C134" s="244"/>
      <c r="D134" s="234" t="s">
        <v>127</v>
      </c>
      <c r="E134" s="245" t="s">
        <v>1</v>
      </c>
      <c r="F134" s="246" t="s">
        <v>135</v>
      </c>
      <c r="G134" s="244"/>
      <c r="H134" s="247">
        <v>5.2999999999999998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127</v>
      </c>
      <c r="AU134" s="253" t="s">
        <v>83</v>
      </c>
      <c r="AV134" s="14" t="s">
        <v>83</v>
      </c>
      <c r="AW134" s="14" t="s">
        <v>30</v>
      </c>
      <c r="AX134" s="14" t="s">
        <v>73</v>
      </c>
      <c r="AY134" s="253" t="s">
        <v>116</v>
      </c>
    </row>
    <row r="135" s="14" customFormat="1">
      <c r="A135" s="14"/>
      <c r="B135" s="243"/>
      <c r="C135" s="244"/>
      <c r="D135" s="234" t="s">
        <v>127</v>
      </c>
      <c r="E135" s="245" t="s">
        <v>1</v>
      </c>
      <c r="F135" s="246" t="s">
        <v>136</v>
      </c>
      <c r="G135" s="244"/>
      <c r="H135" s="247">
        <v>6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127</v>
      </c>
      <c r="AU135" s="253" t="s">
        <v>83</v>
      </c>
      <c r="AV135" s="14" t="s">
        <v>83</v>
      </c>
      <c r="AW135" s="14" t="s">
        <v>30</v>
      </c>
      <c r="AX135" s="14" t="s">
        <v>73</v>
      </c>
      <c r="AY135" s="253" t="s">
        <v>116</v>
      </c>
    </row>
    <row r="136" s="15" customFormat="1">
      <c r="A136" s="15"/>
      <c r="B136" s="254"/>
      <c r="C136" s="255"/>
      <c r="D136" s="234" t="s">
        <v>127</v>
      </c>
      <c r="E136" s="256" t="s">
        <v>1</v>
      </c>
      <c r="F136" s="257" t="s">
        <v>137</v>
      </c>
      <c r="G136" s="255"/>
      <c r="H136" s="258">
        <v>11.300000000000001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4" t="s">
        <v>127</v>
      </c>
      <c r="AU136" s="264" t="s">
        <v>83</v>
      </c>
      <c r="AV136" s="15" t="s">
        <v>123</v>
      </c>
      <c r="AW136" s="15" t="s">
        <v>30</v>
      </c>
      <c r="AX136" s="15" t="s">
        <v>81</v>
      </c>
      <c r="AY136" s="264" t="s">
        <v>116</v>
      </c>
    </row>
    <row r="137" s="2" customFormat="1" ht="37.8" customHeight="1">
      <c r="A137" s="38"/>
      <c r="B137" s="39"/>
      <c r="C137" s="214" t="s">
        <v>138</v>
      </c>
      <c r="D137" s="214" t="s">
        <v>118</v>
      </c>
      <c r="E137" s="215" t="s">
        <v>139</v>
      </c>
      <c r="F137" s="216" t="s">
        <v>140</v>
      </c>
      <c r="G137" s="217" t="s">
        <v>132</v>
      </c>
      <c r="H137" s="218">
        <v>11.300000000000001</v>
      </c>
      <c r="I137" s="219"/>
      <c r="J137" s="220">
        <f>ROUND(I137*H137,2)</f>
        <v>0</v>
      </c>
      <c r="K137" s="216" t="s">
        <v>141</v>
      </c>
      <c r="L137" s="44"/>
      <c r="M137" s="221" t="s">
        <v>1</v>
      </c>
      <c r="N137" s="222" t="s">
        <v>38</v>
      </c>
      <c r="O137" s="91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5" t="s">
        <v>123</v>
      </c>
      <c r="AT137" s="225" t="s">
        <v>118</v>
      </c>
      <c r="AU137" s="225" t="s">
        <v>83</v>
      </c>
      <c r="AY137" s="17" t="s">
        <v>116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7" t="s">
        <v>81</v>
      </c>
      <c r="BK137" s="226">
        <f>ROUND(I137*H137,2)</f>
        <v>0</v>
      </c>
      <c r="BL137" s="17" t="s">
        <v>123</v>
      </c>
      <c r="BM137" s="225" t="s">
        <v>142</v>
      </c>
    </row>
    <row r="138" s="2" customFormat="1">
      <c r="A138" s="38"/>
      <c r="B138" s="39"/>
      <c r="C138" s="40"/>
      <c r="D138" s="227" t="s">
        <v>125</v>
      </c>
      <c r="E138" s="40"/>
      <c r="F138" s="228" t="s">
        <v>143</v>
      </c>
      <c r="G138" s="40"/>
      <c r="H138" s="40"/>
      <c r="I138" s="229"/>
      <c r="J138" s="40"/>
      <c r="K138" s="40"/>
      <c r="L138" s="44"/>
      <c r="M138" s="230"/>
      <c r="N138" s="231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125</v>
      </c>
      <c r="AU138" s="17" t="s">
        <v>83</v>
      </c>
    </row>
    <row r="139" s="13" customFormat="1">
      <c r="A139" s="13"/>
      <c r="B139" s="232"/>
      <c r="C139" s="233"/>
      <c r="D139" s="234" t="s">
        <v>127</v>
      </c>
      <c r="E139" s="235" t="s">
        <v>1</v>
      </c>
      <c r="F139" s="236" t="s">
        <v>144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127</v>
      </c>
      <c r="AU139" s="242" t="s">
        <v>83</v>
      </c>
      <c r="AV139" s="13" t="s">
        <v>81</v>
      </c>
      <c r="AW139" s="13" t="s">
        <v>30</v>
      </c>
      <c r="AX139" s="13" t="s">
        <v>73</v>
      </c>
      <c r="AY139" s="242" t="s">
        <v>116</v>
      </c>
    </row>
    <row r="140" s="14" customFormat="1">
      <c r="A140" s="14"/>
      <c r="B140" s="243"/>
      <c r="C140" s="244"/>
      <c r="D140" s="234" t="s">
        <v>127</v>
      </c>
      <c r="E140" s="245" t="s">
        <v>1</v>
      </c>
      <c r="F140" s="246" t="s">
        <v>145</v>
      </c>
      <c r="G140" s="244"/>
      <c r="H140" s="247">
        <v>11.300000000000001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127</v>
      </c>
      <c r="AU140" s="253" t="s">
        <v>83</v>
      </c>
      <c r="AV140" s="14" t="s">
        <v>83</v>
      </c>
      <c r="AW140" s="14" t="s">
        <v>30</v>
      </c>
      <c r="AX140" s="14" t="s">
        <v>73</v>
      </c>
      <c r="AY140" s="253" t="s">
        <v>116</v>
      </c>
    </row>
    <row r="141" s="15" customFormat="1">
      <c r="A141" s="15"/>
      <c r="B141" s="254"/>
      <c r="C141" s="255"/>
      <c r="D141" s="234" t="s">
        <v>127</v>
      </c>
      <c r="E141" s="256" t="s">
        <v>1</v>
      </c>
      <c r="F141" s="257" t="s">
        <v>137</v>
      </c>
      <c r="G141" s="255"/>
      <c r="H141" s="258">
        <v>11.300000000000001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127</v>
      </c>
      <c r="AU141" s="264" t="s">
        <v>83</v>
      </c>
      <c r="AV141" s="15" t="s">
        <v>123</v>
      </c>
      <c r="AW141" s="15" t="s">
        <v>30</v>
      </c>
      <c r="AX141" s="15" t="s">
        <v>81</v>
      </c>
      <c r="AY141" s="264" t="s">
        <v>116</v>
      </c>
    </row>
    <row r="142" s="2" customFormat="1" ht="37.8" customHeight="1">
      <c r="A142" s="38"/>
      <c r="B142" s="39"/>
      <c r="C142" s="214" t="s">
        <v>123</v>
      </c>
      <c r="D142" s="214" t="s">
        <v>118</v>
      </c>
      <c r="E142" s="215" t="s">
        <v>146</v>
      </c>
      <c r="F142" s="216" t="s">
        <v>147</v>
      </c>
      <c r="G142" s="217" t="s">
        <v>132</v>
      </c>
      <c r="H142" s="218">
        <v>33.899999999999999</v>
      </c>
      <c r="I142" s="219"/>
      <c r="J142" s="220">
        <f>ROUND(I142*H142,2)</f>
        <v>0</v>
      </c>
      <c r="K142" s="216" t="s">
        <v>141</v>
      </c>
      <c r="L142" s="44"/>
      <c r="M142" s="221" t="s">
        <v>1</v>
      </c>
      <c r="N142" s="222" t="s">
        <v>38</v>
      </c>
      <c r="O142" s="91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5" t="s">
        <v>123</v>
      </c>
      <c r="AT142" s="225" t="s">
        <v>118</v>
      </c>
      <c r="AU142" s="225" t="s">
        <v>83</v>
      </c>
      <c r="AY142" s="17" t="s">
        <v>116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7" t="s">
        <v>81</v>
      </c>
      <c r="BK142" s="226">
        <f>ROUND(I142*H142,2)</f>
        <v>0</v>
      </c>
      <c r="BL142" s="17" t="s">
        <v>123</v>
      </c>
      <c r="BM142" s="225" t="s">
        <v>148</v>
      </c>
    </row>
    <row r="143" s="2" customFormat="1">
      <c r="A143" s="38"/>
      <c r="B143" s="39"/>
      <c r="C143" s="40"/>
      <c r="D143" s="227" t="s">
        <v>125</v>
      </c>
      <c r="E143" s="40"/>
      <c r="F143" s="228" t="s">
        <v>149</v>
      </c>
      <c r="G143" s="40"/>
      <c r="H143" s="40"/>
      <c r="I143" s="229"/>
      <c r="J143" s="40"/>
      <c r="K143" s="40"/>
      <c r="L143" s="44"/>
      <c r="M143" s="230"/>
      <c r="N143" s="23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125</v>
      </c>
      <c r="AU143" s="17" t="s">
        <v>83</v>
      </c>
    </row>
    <row r="144" s="14" customFormat="1">
      <c r="A144" s="14"/>
      <c r="B144" s="243"/>
      <c r="C144" s="244"/>
      <c r="D144" s="234" t="s">
        <v>127</v>
      </c>
      <c r="E144" s="244"/>
      <c r="F144" s="246" t="s">
        <v>150</v>
      </c>
      <c r="G144" s="244"/>
      <c r="H144" s="247">
        <v>33.899999999999999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127</v>
      </c>
      <c r="AU144" s="253" t="s">
        <v>83</v>
      </c>
      <c r="AV144" s="14" t="s">
        <v>83</v>
      </c>
      <c r="AW144" s="14" t="s">
        <v>4</v>
      </c>
      <c r="AX144" s="14" t="s">
        <v>81</v>
      </c>
      <c r="AY144" s="253" t="s">
        <v>116</v>
      </c>
    </row>
    <row r="145" s="2" customFormat="1" ht="37.8" customHeight="1">
      <c r="A145" s="38"/>
      <c r="B145" s="39"/>
      <c r="C145" s="214" t="s">
        <v>151</v>
      </c>
      <c r="D145" s="214" t="s">
        <v>118</v>
      </c>
      <c r="E145" s="215" t="s">
        <v>152</v>
      </c>
      <c r="F145" s="216" t="s">
        <v>153</v>
      </c>
      <c r="G145" s="217" t="s">
        <v>132</v>
      </c>
      <c r="H145" s="218">
        <v>44.100000000000001</v>
      </c>
      <c r="I145" s="219"/>
      <c r="J145" s="220">
        <f>ROUND(I145*H145,2)</f>
        <v>0</v>
      </c>
      <c r="K145" s="216" t="s">
        <v>122</v>
      </c>
      <c r="L145" s="44"/>
      <c r="M145" s="221" t="s">
        <v>1</v>
      </c>
      <c r="N145" s="222" t="s">
        <v>38</v>
      </c>
      <c r="O145" s="91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5" t="s">
        <v>123</v>
      </c>
      <c r="AT145" s="225" t="s">
        <v>118</v>
      </c>
      <c r="AU145" s="225" t="s">
        <v>83</v>
      </c>
      <c r="AY145" s="17" t="s">
        <v>116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7" t="s">
        <v>81</v>
      </c>
      <c r="BK145" s="226">
        <f>ROUND(I145*H145,2)</f>
        <v>0</v>
      </c>
      <c r="BL145" s="17" t="s">
        <v>123</v>
      </c>
      <c r="BM145" s="225" t="s">
        <v>154</v>
      </c>
    </row>
    <row r="146" s="2" customFormat="1">
      <c r="A146" s="38"/>
      <c r="B146" s="39"/>
      <c r="C146" s="40"/>
      <c r="D146" s="227" t="s">
        <v>125</v>
      </c>
      <c r="E146" s="40"/>
      <c r="F146" s="228" t="s">
        <v>155</v>
      </c>
      <c r="G146" s="40"/>
      <c r="H146" s="40"/>
      <c r="I146" s="229"/>
      <c r="J146" s="40"/>
      <c r="K146" s="40"/>
      <c r="L146" s="44"/>
      <c r="M146" s="230"/>
      <c r="N146" s="23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125</v>
      </c>
      <c r="AU146" s="17" t="s">
        <v>83</v>
      </c>
    </row>
    <row r="147" s="14" customFormat="1">
      <c r="A147" s="14"/>
      <c r="B147" s="243"/>
      <c r="C147" s="244"/>
      <c r="D147" s="234" t="s">
        <v>127</v>
      </c>
      <c r="E147" s="245" t="s">
        <v>1</v>
      </c>
      <c r="F147" s="246" t="s">
        <v>156</v>
      </c>
      <c r="G147" s="244"/>
      <c r="H147" s="247">
        <v>44.100000000000001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127</v>
      </c>
      <c r="AU147" s="253" t="s">
        <v>83</v>
      </c>
      <c r="AV147" s="14" t="s">
        <v>83</v>
      </c>
      <c r="AW147" s="14" t="s">
        <v>30</v>
      </c>
      <c r="AX147" s="14" t="s">
        <v>81</v>
      </c>
      <c r="AY147" s="253" t="s">
        <v>116</v>
      </c>
    </row>
    <row r="148" s="2" customFormat="1" ht="16.5" customHeight="1">
      <c r="A148" s="38"/>
      <c r="B148" s="39"/>
      <c r="C148" s="214" t="s">
        <v>157</v>
      </c>
      <c r="D148" s="214" t="s">
        <v>118</v>
      </c>
      <c r="E148" s="215" t="s">
        <v>158</v>
      </c>
      <c r="F148" s="216" t="s">
        <v>159</v>
      </c>
      <c r="G148" s="217" t="s">
        <v>132</v>
      </c>
      <c r="H148" s="218">
        <v>44.100000000000001</v>
      </c>
      <c r="I148" s="219"/>
      <c r="J148" s="220">
        <f>ROUND(I148*H148,2)</f>
        <v>0</v>
      </c>
      <c r="K148" s="216" t="s">
        <v>141</v>
      </c>
      <c r="L148" s="44"/>
      <c r="M148" s="221" t="s">
        <v>1</v>
      </c>
      <c r="N148" s="222" t="s">
        <v>38</v>
      </c>
      <c r="O148" s="91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5" t="s">
        <v>123</v>
      </c>
      <c r="AT148" s="225" t="s">
        <v>118</v>
      </c>
      <c r="AU148" s="225" t="s">
        <v>83</v>
      </c>
      <c r="AY148" s="17" t="s">
        <v>116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7" t="s">
        <v>81</v>
      </c>
      <c r="BK148" s="226">
        <f>ROUND(I148*H148,2)</f>
        <v>0</v>
      </c>
      <c r="BL148" s="17" t="s">
        <v>123</v>
      </c>
      <c r="BM148" s="225" t="s">
        <v>160</v>
      </c>
    </row>
    <row r="149" s="2" customFormat="1">
      <c r="A149" s="38"/>
      <c r="B149" s="39"/>
      <c r="C149" s="40"/>
      <c r="D149" s="227" t="s">
        <v>125</v>
      </c>
      <c r="E149" s="40"/>
      <c r="F149" s="228" t="s">
        <v>161</v>
      </c>
      <c r="G149" s="40"/>
      <c r="H149" s="40"/>
      <c r="I149" s="229"/>
      <c r="J149" s="40"/>
      <c r="K149" s="40"/>
      <c r="L149" s="44"/>
      <c r="M149" s="230"/>
      <c r="N149" s="23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125</v>
      </c>
      <c r="AU149" s="17" t="s">
        <v>83</v>
      </c>
    </row>
    <row r="150" s="14" customFormat="1">
      <c r="A150" s="14"/>
      <c r="B150" s="243"/>
      <c r="C150" s="244"/>
      <c r="D150" s="234" t="s">
        <v>127</v>
      </c>
      <c r="E150" s="245" t="s">
        <v>1</v>
      </c>
      <c r="F150" s="246" t="s">
        <v>156</v>
      </c>
      <c r="G150" s="244"/>
      <c r="H150" s="247">
        <v>44.100000000000001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127</v>
      </c>
      <c r="AU150" s="253" t="s">
        <v>83</v>
      </c>
      <c r="AV150" s="14" t="s">
        <v>83</v>
      </c>
      <c r="AW150" s="14" t="s">
        <v>30</v>
      </c>
      <c r="AX150" s="14" t="s">
        <v>81</v>
      </c>
      <c r="AY150" s="253" t="s">
        <v>116</v>
      </c>
    </row>
    <row r="151" s="2" customFormat="1" ht="33" customHeight="1">
      <c r="A151" s="38"/>
      <c r="B151" s="39"/>
      <c r="C151" s="214" t="s">
        <v>162</v>
      </c>
      <c r="D151" s="214" t="s">
        <v>118</v>
      </c>
      <c r="E151" s="215" t="s">
        <v>163</v>
      </c>
      <c r="F151" s="216" t="s">
        <v>164</v>
      </c>
      <c r="G151" s="217" t="s">
        <v>132</v>
      </c>
      <c r="H151" s="218">
        <v>4.7400000000000002</v>
      </c>
      <c r="I151" s="219"/>
      <c r="J151" s="220">
        <f>ROUND(I151*H151,2)</f>
        <v>0</v>
      </c>
      <c r="K151" s="216" t="s">
        <v>141</v>
      </c>
      <c r="L151" s="44"/>
      <c r="M151" s="221" t="s">
        <v>1</v>
      </c>
      <c r="N151" s="222" t="s">
        <v>38</v>
      </c>
      <c r="O151" s="91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5" t="s">
        <v>123</v>
      </c>
      <c r="AT151" s="225" t="s">
        <v>118</v>
      </c>
      <c r="AU151" s="225" t="s">
        <v>83</v>
      </c>
      <c r="AY151" s="17" t="s">
        <v>116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7" t="s">
        <v>81</v>
      </c>
      <c r="BK151" s="226">
        <f>ROUND(I151*H151,2)</f>
        <v>0</v>
      </c>
      <c r="BL151" s="17" t="s">
        <v>123</v>
      </c>
      <c r="BM151" s="225" t="s">
        <v>165</v>
      </c>
    </row>
    <row r="152" s="2" customFormat="1">
      <c r="A152" s="38"/>
      <c r="B152" s="39"/>
      <c r="C152" s="40"/>
      <c r="D152" s="227" t="s">
        <v>125</v>
      </c>
      <c r="E152" s="40"/>
      <c r="F152" s="228" t="s">
        <v>166</v>
      </c>
      <c r="G152" s="40"/>
      <c r="H152" s="40"/>
      <c r="I152" s="229"/>
      <c r="J152" s="40"/>
      <c r="K152" s="40"/>
      <c r="L152" s="44"/>
      <c r="M152" s="230"/>
      <c r="N152" s="23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125</v>
      </c>
      <c r="AU152" s="17" t="s">
        <v>83</v>
      </c>
    </row>
    <row r="153" s="14" customFormat="1">
      <c r="A153" s="14"/>
      <c r="B153" s="243"/>
      <c r="C153" s="244"/>
      <c r="D153" s="234" t="s">
        <v>127</v>
      </c>
      <c r="E153" s="245" t="s">
        <v>1</v>
      </c>
      <c r="F153" s="246" t="s">
        <v>167</v>
      </c>
      <c r="G153" s="244"/>
      <c r="H153" s="247">
        <v>4.7400000000000002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127</v>
      </c>
      <c r="AU153" s="253" t="s">
        <v>83</v>
      </c>
      <c r="AV153" s="14" t="s">
        <v>83</v>
      </c>
      <c r="AW153" s="14" t="s">
        <v>30</v>
      </c>
      <c r="AX153" s="14" t="s">
        <v>73</v>
      </c>
      <c r="AY153" s="253" t="s">
        <v>116</v>
      </c>
    </row>
    <row r="154" s="15" customFormat="1">
      <c r="A154" s="15"/>
      <c r="B154" s="254"/>
      <c r="C154" s="255"/>
      <c r="D154" s="234" t="s">
        <v>127</v>
      </c>
      <c r="E154" s="256" t="s">
        <v>1</v>
      </c>
      <c r="F154" s="257" t="s">
        <v>137</v>
      </c>
      <c r="G154" s="255"/>
      <c r="H154" s="258">
        <v>4.7400000000000002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4" t="s">
        <v>127</v>
      </c>
      <c r="AU154" s="264" t="s">
        <v>83</v>
      </c>
      <c r="AV154" s="15" t="s">
        <v>123</v>
      </c>
      <c r="AW154" s="15" t="s">
        <v>30</v>
      </c>
      <c r="AX154" s="15" t="s">
        <v>81</v>
      </c>
      <c r="AY154" s="264" t="s">
        <v>116</v>
      </c>
    </row>
    <row r="155" s="2" customFormat="1" ht="24.15" customHeight="1">
      <c r="A155" s="38"/>
      <c r="B155" s="39"/>
      <c r="C155" s="214" t="s">
        <v>168</v>
      </c>
      <c r="D155" s="214" t="s">
        <v>118</v>
      </c>
      <c r="E155" s="215" t="s">
        <v>169</v>
      </c>
      <c r="F155" s="216" t="s">
        <v>170</v>
      </c>
      <c r="G155" s="217" t="s">
        <v>121</v>
      </c>
      <c r="H155" s="218">
        <v>400</v>
      </c>
      <c r="I155" s="219"/>
      <c r="J155" s="220">
        <f>ROUND(I155*H155,2)</f>
        <v>0</v>
      </c>
      <c r="K155" s="216" t="s">
        <v>122</v>
      </c>
      <c r="L155" s="44"/>
      <c r="M155" s="221" t="s">
        <v>1</v>
      </c>
      <c r="N155" s="222" t="s">
        <v>38</v>
      </c>
      <c r="O155" s="91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5" t="s">
        <v>123</v>
      </c>
      <c r="AT155" s="225" t="s">
        <v>118</v>
      </c>
      <c r="AU155" s="225" t="s">
        <v>83</v>
      </c>
      <c r="AY155" s="17" t="s">
        <v>116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7" t="s">
        <v>81</v>
      </c>
      <c r="BK155" s="226">
        <f>ROUND(I155*H155,2)</f>
        <v>0</v>
      </c>
      <c r="BL155" s="17" t="s">
        <v>123</v>
      </c>
      <c r="BM155" s="225" t="s">
        <v>171</v>
      </c>
    </row>
    <row r="156" s="2" customFormat="1">
      <c r="A156" s="38"/>
      <c r="B156" s="39"/>
      <c r="C156" s="40"/>
      <c r="D156" s="227" t="s">
        <v>125</v>
      </c>
      <c r="E156" s="40"/>
      <c r="F156" s="228" t="s">
        <v>172</v>
      </c>
      <c r="G156" s="40"/>
      <c r="H156" s="40"/>
      <c r="I156" s="229"/>
      <c r="J156" s="40"/>
      <c r="K156" s="40"/>
      <c r="L156" s="44"/>
      <c r="M156" s="230"/>
      <c r="N156" s="23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125</v>
      </c>
      <c r="AU156" s="17" t="s">
        <v>83</v>
      </c>
    </row>
    <row r="157" s="14" customFormat="1">
      <c r="A157" s="14"/>
      <c r="B157" s="243"/>
      <c r="C157" s="244"/>
      <c r="D157" s="234" t="s">
        <v>127</v>
      </c>
      <c r="E157" s="245" t="s">
        <v>1</v>
      </c>
      <c r="F157" s="246" t="s">
        <v>173</v>
      </c>
      <c r="G157" s="244"/>
      <c r="H157" s="247">
        <v>400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127</v>
      </c>
      <c r="AU157" s="253" t="s">
        <v>83</v>
      </c>
      <c r="AV157" s="14" t="s">
        <v>83</v>
      </c>
      <c r="AW157" s="14" t="s">
        <v>30</v>
      </c>
      <c r="AX157" s="14" t="s">
        <v>81</v>
      </c>
      <c r="AY157" s="253" t="s">
        <v>116</v>
      </c>
    </row>
    <row r="158" s="2" customFormat="1" ht="24.15" customHeight="1">
      <c r="A158" s="38"/>
      <c r="B158" s="39"/>
      <c r="C158" s="214" t="s">
        <v>174</v>
      </c>
      <c r="D158" s="214" t="s">
        <v>118</v>
      </c>
      <c r="E158" s="215" t="s">
        <v>175</v>
      </c>
      <c r="F158" s="216" t="s">
        <v>176</v>
      </c>
      <c r="G158" s="217" t="s">
        <v>121</v>
      </c>
      <c r="H158" s="218">
        <v>210</v>
      </c>
      <c r="I158" s="219"/>
      <c r="J158" s="220">
        <f>ROUND(I158*H158,2)</f>
        <v>0</v>
      </c>
      <c r="K158" s="216" t="s">
        <v>141</v>
      </c>
      <c r="L158" s="44"/>
      <c r="M158" s="221" t="s">
        <v>1</v>
      </c>
      <c r="N158" s="222" t="s">
        <v>38</v>
      </c>
      <c r="O158" s="91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5" t="s">
        <v>123</v>
      </c>
      <c r="AT158" s="225" t="s">
        <v>118</v>
      </c>
      <c r="AU158" s="225" t="s">
        <v>83</v>
      </c>
      <c r="AY158" s="17" t="s">
        <v>116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7" t="s">
        <v>81</v>
      </c>
      <c r="BK158" s="226">
        <f>ROUND(I158*H158,2)</f>
        <v>0</v>
      </c>
      <c r="BL158" s="17" t="s">
        <v>123</v>
      </c>
      <c r="BM158" s="225" t="s">
        <v>177</v>
      </c>
    </row>
    <row r="159" s="2" customFormat="1">
      <c r="A159" s="38"/>
      <c r="B159" s="39"/>
      <c r="C159" s="40"/>
      <c r="D159" s="227" t="s">
        <v>125</v>
      </c>
      <c r="E159" s="40"/>
      <c r="F159" s="228" t="s">
        <v>178</v>
      </c>
      <c r="G159" s="40"/>
      <c r="H159" s="40"/>
      <c r="I159" s="229"/>
      <c r="J159" s="40"/>
      <c r="K159" s="40"/>
      <c r="L159" s="44"/>
      <c r="M159" s="230"/>
      <c r="N159" s="23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125</v>
      </c>
      <c r="AU159" s="17" t="s">
        <v>83</v>
      </c>
    </row>
    <row r="160" s="14" customFormat="1">
      <c r="A160" s="14"/>
      <c r="B160" s="243"/>
      <c r="C160" s="244"/>
      <c r="D160" s="234" t="s">
        <v>127</v>
      </c>
      <c r="E160" s="245" t="s">
        <v>1</v>
      </c>
      <c r="F160" s="246" t="s">
        <v>179</v>
      </c>
      <c r="G160" s="244"/>
      <c r="H160" s="247">
        <v>210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127</v>
      </c>
      <c r="AU160" s="253" t="s">
        <v>83</v>
      </c>
      <c r="AV160" s="14" t="s">
        <v>83</v>
      </c>
      <c r="AW160" s="14" t="s">
        <v>30</v>
      </c>
      <c r="AX160" s="14" t="s">
        <v>73</v>
      </c>
      <c r="AY160" s="253" t="s">
        <v>116</v>
      </c>
    </row>
    <row r="161" s="15" customFormat="1">
      <c r="A161" s="15"/>
      <c r="B161" s="254"/>
      <c r="C161" s="255"/>
      <c r="D161" s="234" t="s">
        <v>127</v>
      </c>
      <c r="E161" s="256" t="s">
        <v>1</v>
      </c>
      <c r="F161" s="257" t="s">
        <v>137</v>
      </c>
      <c r="G161" s="255"/>
      <c r="H161" s="258">
        <v>210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127</v>
      </c>
      <c r="AU161" s="264" t="s">
        <v>83</v>
      </c>
      <c r="AV161" s="15" t="s">
        <v>123</v>
      </c>
      <c r="AW161" s="15" t="s">
        <v>30</v>
      </c>
      <c r="AX161" s="15" t="s">
        <v>81</v>
      </c>
      <c r="AY161" s="264" t="s">
        <v>116</v>
      </c>
    </row>
    <row r="162" s="12" customFormat="1" ht="22.8" customHeight="1">
      <c r="A162" s="12"/>
      <c r="B162" s="198"/>
      <c r="C162" s="199"/>
      <c r="D162" s="200" t="s">
        <v>72</v>
      </c>
      <c r="E162" s="212" t="s">
        <v>151</v>
      </c>
      <c r="F162" s="212" t="s">
        <v>180</v>
      </c>
      <c r="G162" s="199"/>
      <c r="H162" s="199"/>
      <c r="I162" s="202"/>
      <c r="J162" s="213">
        <f>BK162</f>
        <v>0</v>
      </c>
      <c r="K162" s="199"/>
      <c r="L162" s="204"/>
      <c r="M162" s="205"/>
      <c r="N162" s="206"/>
      <c r="O162" s="206"/>
      <c r="P162" s="207">
        <f>SUM(P163:P174)</f>
        <v>0</v>
      </c>
      <c r="Q162" s="206"/>
      <c r="R162" s="207">
        <f>SUM(R163:R174)</f>
        <v>128.41499999999999</v>
      </c>
      <c r="S162" s="206"/>
      <c r="T162" s="208">
        <f>SUM(T163:T174)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9" t="s">
        <v>81</v>
      </c>
      <c r="AT162" s="210" t="s">
        <v>72</v>
      </c>
      <c r="AU162" s="210" t="s">
        <v>81</v>
      </c>
      <c r="AY162" s="209" t="s">
        <v>116</v>
      </c>
      <c r="BK162" s="211">
        <f>SUM(BK163:BK174)</f>
        <v>0</v>
      </c>
    </row>
    <row r="163" s="2" customFormat="1" ht="21.75" customHeight="1">
      <c r="A163" s="38"/>
      <c r="B163" s="39"/>
      <c r="C163" s="214" t="s">
        <v>181</v>
      </c>
      <c r="D163" s="214" t="s">
        <v>118</v>
      </c>
      <c r="E163" s="215" t="s">
        <v>182</v>
      </c>
      <c r="F163" s="216" t="s">
        <v>183</v>
      </c>
      <c r="G163" s="217" t="s">
        <v>121</v>
      </c>
      <c r="H163" s="218">
        <v>210</v>
      </c>
      <c r="I163" s="219"/>
      <c r="J163" s="220">
        <f>ROUND(I163*H163,2)</f>
        <v>0</v>
      </c>
      <c r="K163" s="216" t="s">
        <v>141</v>
      </c>
      <c r="L163" s="44"/>
      <c r="M163" s="221" t="s">
        <v>1</v>
      </c>
      <c r="N163" s="222" t="s">
        <v>38</v>
      </c>
      <c r="O163" s="91"/>
      <c r="P163" s="223">
        <f>O163*H163</f>
        <v>0</v>
      </c>
      <c r="Q163" s="223">
        <v>0.11500000000000001</v>
      </c>
      <c r="R163" s="223">
        <f>Q163*H163</f>
        <v>24.150000000000002</v>
      </c>
      <c r="S163" s="223">
        <v>0</v>
      </c>
      <c r="T163" s="22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5" t="s">
        <v>123</v>
      </c>
      <c r="AT163" s="225" t="s">
        <v>118</v>
      </c>
      <c r="AU163" s="225" t="s">
        <v>83</v>
      </c>
      <c r="AY163" s="17" t="s">
        <v>116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7" t="s">
        <v>81</v>
      </c>
      <c r="BK163" s="226">
        <f>ROUND(I163*H163,2)</f>
        <v>0</v>
      </c>
      <c r="BL163" s="17" t="s">
        <v>123</v>
      </c>
      <c r="BM163" s="225" t="s">
        <v>184</v>
      </c>
    </row>
    <row r="164" s="2" customFormat="1">
      <c r="A164" s="38"/>
      <c r="B164" s="39"/>
      <c r="C164" s="40"/>
      <c r="D164" s="227" t="s">
        <v>125</v>
      </c>
      <c r="E164" s="40"/>
      <c r="F164" s="228" t="s">
        <v>185</v>
      </c>
      <c r="G164" s="40"/>
      <c r="H164" s="40"/>
      <c r="I164" s="229"/>
      <c r="J164" s="40"/>
      <c r="K164" s="40"/>
      <c r="L164" s="44"/>
      <c r="M164" s="230"/>
      <c r="N164" s="231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125</v>
      </c>
      <c r="AU164" s="17" t="s">
        <v>83</v>
      </c>
    </row>
    <row r="165" s="14" customFormat="1">
      <c r="A165" s="14"/>
      <c r="B165" s="243"/>
      <c r="C165" s="244"/>
      <c r="D165" s="234" t="s">
        <v>127</v>
      </c>
      <c r="E165" s="245" t="s">
        <v>1</v>
      </c>
      <c r="F165" s="246" t="s">
        <v>186</v>
      </c>
      <c r="G165" s="244"/>
      <c r="H165" s="247">
        <v>210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127</v>
      </c>
      <c r="AU165" s="253" t="s">
        <v>83</v>
      </c>
      <c r="AV165" s="14" t="s">
        <v>83</v>
      </c>
      <c r="AW165" s="14" t="s">
        <v>30</v>
      </c>
      <c r="AX165" s="14" t="s">
        <v>73</v>
      </c>
      <c r="AY165" s="253" t="s">
        <v>116</v>
      </c>
    </row>
    <row r="166" s="15" customFormat="1">
      <c r="A166" s="15"/>
      <c r="B166" s="254"/>
      <c r="C166" s="255"/>
      <c r="D166" s="234" t="s">
        <v>127</v>
      </c>
      <c r="E166" s="256" t="s">
        <v>1</v>
      </c>
      <c r="F166" s="257" t="s">
        <v>137</v>
      </c>
      <c r="G166" s="255"/>
      <c r="H166" s="258">
        <v>210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4" t="s">
        <v>127</v>
      </c>
      <c r="AU166" s="264" t="s">
        <v>83</v>
      </c>
      <c r="AV166" s="15" t="s">
        <v>123</v>
      </c>
      <c r="AW166" s="15" t="s">
        <v>30</v>
      </c>
      <c r="AX166" s="15" t="s">
        <v>81</v>
      </c>
      <c r="AY166" s="264" t="s">
        <v>116</v>
      </c>
    </row>
    <row r="167" s="2" customFormat="1" ht="21.75" customHeight="1">
      <c r="A167" s="38"/>
      <c r="B167" s="39"/>
      <c r="C167" s="214" t="s">
        <v>187</v>
      </c>
      <c r="D167" s="214" t="s">
        <v>118</v>
      </c>
      <c r="E167" s="215" t="s">
        <v>188</v>
      </c>
      <c r="F167" s="216" t="s">
        <v>189</v>
      </c>
      <c r="G167" s="217" t="s">
        <v>121</v>
      </c>
      <c r="H167" s="218">
        <v>210</v>
      </c>
      <c r="I167" s="219"/>
      <c r="J167" s="220">
        <f>ROUND(I167*H167,2)</f>
        <v>0</v>
      </c>
      <c r="K167" s="216" t="s">
        <v>141</v>
      </c>
      <c r="L167" s="44"/>
      <c r="M167" s="221" t="s">
        <v>1</v>
      </c>
      <c r="N167" s="222" t="s">
        <v>38</v>
      </c>
      <c r="O167" s="91"/>
      <c r="P167" s="223">
        <f>O167*H167</f>
        <v>0</v>
      </c>
      <c r="Q167" s="223">
        <v>0.23000000000000001</v>
      </c>
      <c r="R167" s="223">
        <f>Q167*H167</f>
        <v>48.300000000000004</v>
      </c>
      <c r="S167" s="223">
        <v>0</v>
      </c>
      <c r="T167" s="22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5" t="s">
        <v>123</v>
      </c>
      <c r="AT167" s="225" t="s">
        <v>118</v>
      </c>
      <c r="AU167" s="225" t="s">
        <v>83</v>
      </c>
      <c r="AY167" s="17" t="s">
        <v>116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7" t="s">
        <v>81</v>
      </c>
      <c r="BK167" s="226">
        <f>ROUND(I167*H167,2)</f>
        <v>0</v>
      </c>
      <c r="BL167" s="17" t="s">
        <v>123</v>
      </c>
      <c r="BM167" s="225" t="s">
        <v>190</v>
      </c>
    </row>
    <row r="168" s="2" customFormat="1">
      <c r="A168" s="38"/>
      <c r="B168" s="39"/>
      <c r="C168" s="40"/>
      <c r="D168" s="227" t="s">
        <v>125</v>
      </c>
      <c r="E168" s="40"/>
      <c r="F168" s="228" t="s">
        <v>191</v>
      </c>
      <c r="G168" s="40"/>
      <c r="H168" s="40"/>
      <c r="I168" s="229"/>
      <c r="J168" s="40"/>
      <c r="K168" s="40"/>
      <c r="L168" s="44"/>
      <c r="M168" s="230"/>
      <c r="N168" s="23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125</v>
      </c>
      <c r="AU168" s="17" t="s">
        <v>83</v>
      </c>
    </row>
    <row r="169" s="14" customFormat="1">
      <c r="A169" s="14"/>
      <c r="B169" s="243"/>
      <c r="C169" s="244"/>
      <c r="D169" s="234" t="s">
        <v>127</v>
      </c>
      <c r="E169" s="245" t="s">
        <v>1</v>
      </c>
      <c r="F169" s="246" t="s">
        <v>186</v>
      </c>
      <c r="G169" s="244"/>
      <c r="H169" s="247">
        <v>210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127</v>
      </c>
      <c r="AU169" s="253" t="s">
        <v>83</v>
      </c>
      <c r="AV169" s="14" t="s">
        <v>83</v>
      </c>
      <c r="AW169" s="14" t="s">
        <v>30</v>
      </c>
      <c r="AX169" s="14" t="s">
        <v>73</v>
      </c>
      <c r="AY169" s="253" t="s">
        <v>116</v>
      </c>
    </row>
    <row r="170" s="15" customFormat="1">
      <c r="A170" s="15"/>
      <c r="B170" s="254"/>
      <c r="C170" s="255"/>
      <c r="D170" s="234" t="s">
        <v>127</v>
      </c>
      <c r="E170" s="256" t="s">
        <v>1</v>
      </c>
      <c r="F170" s="257" t="s">
        <v>137</v>
      </c>
      <c r="G170" s="255"/>
      <c r="H170" s="258">
        <v>210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4" t="s">
        <v>127</v>
      </c>
      <c r="AU170" s="264" t="s">
        <v>83</v>
      </c>
      <c r="AV170" s="15" t="s">
        <v>123</v>
      </c>
      <c r="AW170" s="15" t="s">
        <v>30</v>
      </c>
      <c r="AX170" s="15" t="s">
        <v>81</v>
      </c>
      <c r="AY170" s="264" t="s">
        <v>116</v>
      </c>
    </row>
    <row r="171" s="2" customFormat="1" ht="33" customHeight="1">
      <c r="A171" s="38"/>
      <c r="B171" s="39"/>
      <c r="C171" s="214" t="s">
        <v>192</v>
      </c>
      <c r="D171" s="214" t="s">
        <v>118</v>
      </c>
      <c r="E171" s="215" t="s">
        <v>193</v>
      </c>
      <c r="F171" s="216" t="s">
        <v>194</v>
      </c>
      <c r="G171" s="217" t="s">
        <v>121</v>
      </c>
      <c r="H171" s="218">
        <v>250</v>
      </c>
      <c r="I171" s="219"/>
      <c r="J171" s="220">
        <f>ROUND(I171*H171,2)</f>
        <v>0</v>
      </c>
      <c r="K171" s="216" t="s">
        <v>122</v>
      </c>
      <c r="L171" s="44"/>
      <c r="M171" s="221" t="s">
        <v>1</v>
      </c>
      <c r="N171" s="222" t="s">
        <v>38</v>
      </c>
      <c r="O171" s="91"/>
      <c r="P171" s="223">
        <f>O171*H171</f>
        <v>0</v>
      </c>
      <c r="Q171" s="223">
        <v>0.089219999999999994</v>
      </c>
      <c r="R171" s="223">
        <f>Q171*H171</f>
        <v>22.305</v>
      </c>
      <c r="S171" s="223">
        <v>0</v>
      </c>
      <c r="T171" s="22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5" t="s">
        <v>123</v>
      </c>
      <c r="AT171" s="225" t="s">
        <v>118</v>
      </c>
      <c r="AU171" s="225" t="s">
        <v>83</v>
      </c>
      <c r="AY171" s="17" t="s">
        <v>116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7" t="s">
        <v>81</v>
      </c>
      <c r="BK171" s="226">
        <f>ROUND(I171*H171,2)</f>
        <v>0</v>
      </c>
      <c r="BL171" s="17" t="s">
        <v>123</v>
      </c>
      <c r="BM171" s="225" t="s">
        <v>195</v>
      </c>
    </row>
    <row r="172" s="2" customFormat="1">
      <c r="A172" s="38"/>
      <c r="B172" s="39"/>
      <c r="C172" s="40"/>
      <c r="D172" s="227" t="s">
        <v>125</v>
      </c>
      <c r="E172" s="40"/>
      <c r="F172" s="228" t="s">
        <v>196</v>
      </c>
      <c r="G172" s="40"/>
      <c r="H172" s="40"/>
      <c r="I172" s="229"/>
      <c r="J172" s="40"/>
      <c r="K172" s="40"/>
      <c r="L172" s="44"/>
      <c r="M172" s="230"/>
      <c r="N172" s="231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125</v>
      </c>
      <c r="AU172" s="17" t="s">
        <v>83</v>
      </c>
    </row>
    <row r="173" s="2" customFormat="1" ht="24.15" customHeight="1">
      <c r="A173" s="38"/>
      <c r="B173" s="39"/>
      <c r="C173" s="265" t="s">
        <v>197</v>
      </c>
      <c r="D173" s="265" t="s">
        <v>198</v>
      </c>
      <c r="E173" s="266" t="s">
        <v>199</v>
      </c>
      <c r="F173" s="267" t="s">
        <v>200</v>
      </c>
      <c r="G173" s="268" t="s">
        <v>121</v>
      </c>
      <c r="H173" s="269">
        <v>255</v>
      </c>
      <c r="I173" s="270"/>
      <c r="J173" s="271">
        <f>ROUND(I173*H173,2)</f>
        <v>0</v>
      </c>
      <c r="K173" s="267" t="s">
        <v>1</v>
      </c>
      <c r="L173" s="272"/>
      <c r="M173" s="273" t="s">
        <v>1</v>
      </c>
      <c r="N173" s="274" t="s">
        <v>38</v>
      </c>
      <c r="O173" s="91"/>
      <c r="P173" s="223">
        <f>O173*H173</f>
        <v>0</v>
      </c>
      <c r="Q173" s="223">
        <v>0.13200000000000001</v>
      </c>
      <c r="R173" s="223">
        <f>Q173*H173</f>
        <v>33.660000000000004</v>
      </c>
      <c r="S173" s="223">
        <v>0</v>
      </c>
      <c r="T173" s="22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5" t="s">
        <v>168</v>
      </c>
      <c r="AT173" s="225" t="s">
        <v>198</v>
      </c>
      <c r="AU173" s="225" t="s">
        <v>83</v>
      </c>
      <c r="AY173" s="17" t="s">
        <v>116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7" t="s">
        <v>81</v>
      </c>
      <c r="BK173" s="226">
        <f>ROUND(I173*H173,2)</f>
        <v>0</v>
      </c>
      <c r="BL173" s="17" t="s">
        <v>123</v>
      </c>
      <c r="BM173" s="225" t="s">
        <v>201</v>
      </c>
    </row>
    <row r="174" s="14" customFormat="1">
      <c r="A174" s="14"/>
      <c r="B174" s="243"/>
      <c r="C174" s="244"/>
      <c r="D174" s="234" t="s">
        <v>127</v>
      </c>
      <c r="E174" s="244"/>
      <c r="F174" s="246" t="s">
        <v>202</v>
      </c>
      <c r="G174" s="244"/>
      <c r="H174" s="247">
        <v>255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127</v>
      </c>
      <c r="AU174" s="253" t="s">
        <v>83</v>
      </c>
      <c r="AV174" s="14" t="s">
        <v>83</v>
      </c>
      <c r="AW174" s="14" t="s">
        <v>4</v>
      </c>
      <c r="AX174" s="14" t="s">
        <v>81</v>
      </c>
      <c r="AY174" s="253" t="s">
        <v>116</v>
      </c>
    </row>
    <row r="175" s="12" customFormat="1" ht="22.8" customHeight="1">
      <c r="A175" s="12"/>
      <c r="B175" s="198"/>
      <c r="C175" s="199"/>
      <c r="D175" s="200" t="s">
        <v>72</v>
      </c>
      <c r="E175" s="212" t="s">
        <v>168</v>
      </c>
      <c r="F175" s="212" t="s">
        <v>203</v>
      </c>
      <c r="G175" s="199"/>
      <c r="H175" s="199"/>
      <c r="I175" s="202"/>
      <c r="J175" s="213">
        <f>BK175</f>
        <v>0</v>
      </c>
      <c r="K175" s="199"/>
      <c r="L175" s="204"/>
      <c r="M175" s="205"/>
      <c r="N175" s="206"/>
      <c r="O175" s="206"/>
      <c r="P175" s="207">
        <f>SUM(P176:P187)</f>
        <v>0</v>
      </c>
      <c r="Q175" s="206"/>
      <c r="R175" s="207">
        <f>SUM(R176:R187)</f>
        <v>0.086205000000000004</v>
      </c>
      <c r="S175" s="206"/>
      <c r="T175" s="208">
        <f>SUM(T176:T187)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9" t="s">
        <v>81</v>
      </c>
      <c r="AT175" s="210" t="s">
        <v>72</v>
      </c>
      <c r="AU175" s="210" t="s">
        <v>81</v>
      </c>
      <c r="AY175" s="209" t="s">
        <v>116</v>
      </c>
      <c r="BK175" s="211">
        <f>SUM(BK176:BK187)</f>
        <v>0</v>
      </c>
    </row>
    <row r="176" s="2" customFormat="1" ht="24.15" customHeight="1">
      <c r="A176" s="38"/>
      <c r="B176" s="39"/>
      <c r="C176" s="214" t="s">
        <v>204</v>
      </c>
      <c r="D176" s="214" t="s">
        <v>118</v>
      </c>
      <c r="E176" s="215" t="s">
        <v>205</v>
      </c>
      <c r="F176" s="216" t="s">
        <v>206</v>
      </c>
      <c r="G176" s="217" t="s">
        <v>207</v>
      </c>
      <c r="H176" s="218">
        <v>55</v>
      </c>
      <c r="I176" s="219"/>
      <c r="J176" s="220">
        <f>ROUND(I176*H176,2)</f>
        <v>0</v>
      </c>
      <c r="K176" s="216" t="s">
        <v>122</v>
      </c>
      <c r="L176" s="44"/>
      <c r="M176" s="221" t="s">
        <v>1</v>
      </c>
      <c r="N176" s="222" t="s">
        <v>38</v>
      </c>
      <c r="O176" s="91"/>
      <c r="P176" s="223">
        <f>O176*H176</f>
        <v>0</v>
      </c>
      <c r="Q176" s="223">
        <v>1.0000000000000001E-05</v>
      </c>
      <c r="R176" s="223">
        <f>Q176*H176</f>
        <v>0.00055000000000000003</v>
      </c>
      <c r="S176" s="223">
        <v>0</v>
      </c>
      <c r="T176" s="22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5" t="s">
        <v>123</v>
      </c>
      <c r="AT176" s="225" t="s">
        <v>118</v>
      </c>
      <c r="AU176" s="225" t="s">
        <v>83</v>
      </c>
      <c r="AY176" s="17" t="s">
        <v>116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7" t="s">
        <v>81</v>
      </c>
      <c r="BK176" s="226">
        <f>ROUND(I176*H176,2)</f>
        <v>0</v>
      </c>
      <c r="BL176" s="17" t="s">
        <v>123</v>
      </c>
      <c r="BM176" s="225" t="s">
        <v>208</v>
      </c>
    </row>
    <row r="177" s="2" customFormat="1">
      <c r="A177" s="38"/>
      <c r="B177" s="39"/>
      <c r="C177" s="40"/>
      <c r="D177" s="227" t="s">
        <v>125</v>
      </c>
      <c r="E177" s="40"/>
      <c r="F177" s="228" t="s">
        <v>209</v>
      </c>
      <c r="G177" s="40"/>
      <c r="H177" s="40"/>
      <c r="I177" s="229"/>
      <c r="J177" s="40"/>
      <c r="K177" s="40"/>
      <c r="L177" s="44"/>
      <c r="M177" s="230"/>
      <c r="N177" s="23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125</v>
      </c>
      <c r="AU177" s="17" t="s">
        <v>83</v>
      </c>
    </row>
    <row r="178" s="14" customFormat="1">
      <c r="A178" s="14"/>
      <c r="B178" s="243"/>
      <c r="C178" s="244"/>
      <c r="D178" s="234" t="s">
        <v>127</v>
      </c>
      <c r="E178" s="245" t="s">
        <v>1</v>
      </c>
      <c r="F178" s="246" t="s">
        <v>210</v>
      </c>
      <c r="G178" s="244"/>
      <c r="H178" s="247">
        <v>55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127</v>
      </c>
      <c r="AU178" s="253" t="s">
        <v>83</v>
      </c>
      <c r="AV178" s="14" t="s">
        <v>83</v>
      </c>
      <c r="AW178" s="14" t="s">
        <v>30</v>
      </c>
      <c r="AX178" s="14" t="s">
        <v>73</v>
      </c>
      <c r="AY178" s="253" t="s">
        <v>116</v>
      </c>
    </row>
    <row r="179" s="15" customFormat="1">
      <c r="A179" s="15"/>
      <c r="B179" s="254"/>
      <c r="C179" s="255"/>
      <c r="D179" s="234" t="s">
        <v>127</v>
      </c>
      <c r="E179" s="256" t="s">
        <v>1</v>
      </c>
      <c r="F179" s="257" t="s">
        <v>137</v>
      </c>
      <c r="G179" s="255"/>
      <c r="H179" s="258">
        <v>55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4" t="s">
        <v>127</v>
      </c>
      <c r="AU179" s="264" t="s">
        <v>83</v>
      </c>
      <c r="AV179" s="15" t="s">
        <v>123</v>
      </c>
      <c r="AW179" s="15" t="s">
        <v>30</v>
      </c>
      <c r="AX179" s="15" t="s">
        <v>81</v>
      </c>
      <c r="AY179" s="264" t="s">
        <v>116</v>
      </c>
    </row>
    <row r="180" s="2" customFormat="1" ht="24.15" customHeight="1">
      <c r="A180" s="38"/>
      <c r="B180" s="39"/>
      <c r="C180" s="265" t="s">
        <v>8</v>
      </c>
      <c r="D180" s="265" t="s">
        <v>198</v>
      </c>
      <c r="E180" s="266" t="s">
        <v>211</v>
      </c>
      <c r="F180" s="267" t="s">
        <v>212</v>
      </c>
      <c r="G180" s="268" t="s">
        <v>207</v>
      </c>
      <c r="H180" s="269">
        <v>55.825000000000003</v>
      </c>
      <c r="I180" s="270"/>
      <c r="J180" s="271">
        <f>ROUND(I180*H180,2)</f>
        <v>0</v>
      </c>
      <c r="K180" s="267" t="s">
        <v>122</v>
      </c>
      <c r="L180" s="272"/>
      <c r="M180" s="273" t="s">
        <v>1</v>
      </c>
      <c r="N180" s="274" t="s">
        <v>38</v>
      </c>
      <c r="O180" s="91"/>
      <c r="P180" s="223">
        <f>O180*H180</f>
        <v>0</v>
      </c>
      <c r="Q180" s="223">
        <v>0.0014</v>
      </c>
      <c r="R180" s="223">
        <f>Q180*H180</f>
        <v>0.078155000000000002</v>
      </c>
      <c r="S180" s="223">
        <v>0</v>
      </c>
      <c r="T180" s="22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5" t="s">
        <v>168</v>
      </c>
      <c r="AT180" s="225" t="s">
        <v>198</v>
      </c>
      <c r="AU180" s="225" t="s">
        <v>83</v>
      </c>
      <c r="AY180" s="17" t="s">
        <v>116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7" t="s">
        <v>81</v>
      </c>
      <c r="BK180" s="226">
        <f>ROUND(I180*H180,2)</f>
        <v>0</v>
      </c>
      <c r="BL180" s="17" t="s">
        <v>123</v>
      </c>
      <c r="BM180" s="225" t="s">
        <v>213</v>
      </c>
    </row>
    <row r="181" s="14" customFormat="1">
      <c r="A181" s="14"/>
      <c r="B181" s="243"/>
      <c r="C181" s="244"/>
      <c r="D181" s="234" t="s">
        <v>127</v>
      </c>
      <c r="E181" s="244"/>
      <c r="F181" s="246" t="s">
        <v>214</v>
      </c>
      <c r="G181" s="244"/>
      <c r="H181" s="247">
        <v>55.825000000000003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127</v>
      </c>
      <c r="AU181" s="253" t="s">
        <v>83</v>
      </c>
      <c r="AV181" s="14" t="s">
        <v>83</v>
      </c>
      <c r="AW181" s="14" t="s">
        <v>4</v>
      </c>
      <c r="AX181" s="14" t="s">
        <v>81</v>
      </c>
      <c r="AY181" s="253" t="s">
        <v>116</v>
      </c>
    </row>
    <row r="182" s="2" customFormat="1" ht="24.15" customHeight="1">
      <c r="A182" s="38"/>
      <c r="B182" s="39"/>
      <c r="C182" s="214" t="s">
        <v>215</v>
      </c>
      <c r="D182" s="214" t="s">
        <v>118</v>
      </c>
      <c r="E182" s="215" t="s">
        <v>216</v>
      </c>
      <c r="F182" s="216" t="s">
        <v>217</v>
      </c>
      <c r="G182" s="217" t="s">
        <v>218</v>
      </c>
      <c r="H182" s="218">
        <v>5</v>
      </c>
      <c r="I182" s="219"/>
      <c r="J182" s="220">
        <f>ROUND(I182*H182,2)</f>
        <v>0</v>
      </c>
      <c r="K182" s="216" t="s">
        <v>122</v>
      </c>
      <c r="L182" s="44"/>
      <c r="M182" s="221" t="s">
        <v>1</v>
      </c>
      <c r="N182" s="222" t="s">
        <v>38</v>
      </c>
      <c r="O182" s="91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5" t="s">
        <v>123</v>
      </c>
      <c r="AT182" s="225" t="s">
        <v>118</v>
      </c>
      <c r="AU182" s="225" t="s">
        <v>83</v>
      </c>
      <c r="AY182" s="17" t="s">
        <v>116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7" t="s">
        <v>81</v>
      </c>
      <c r="BK182" s="226">
        <f>ROUND(I182*H182,2)</f>
        <v>0</v>
      </c>
      <c r="BL182" s="17" t="s">
        <v>123</v>
      </c>
      <c r="BM182" s="225" t="s">
        <v>219</v>
      </c>
    </row>
    <row r="183" s="2" customFormat="1">
      <c r="A183" s="38"/>
      <c r="B183" s="39"/>
      <c r="C183" s="40"/>
      <c r="D183" s="227" t="s">
        <v>125</v>
      </c>
      <c r="E183" s="40"/>
      <c r="F183" s="228" t="s">
        <v>220</v>
      </c>
      <c r="G183" s="40"/>
      <c r="H183" s="40"/>
      <c r="I183" s="229"/>
      <c r="J183" s="40"/>
      <c r="K183" s="40"/>
      <c r="L183" s="44"/>
      <c r="M183" s="230"/>
      <c r="N183" s="23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125</v>
      </c>
      <c r="AU183" s="17" t="s">
        <v>83</v>
      </c>
    </row>
    <row r="184" s="14" customFormat="1">
      <c r="A184" s="14"/>
      <c r="B184" s="243"/>
      <c r="C184" s="244"/>
      <c r="D184" s="234" t="s">
        <v>127</v>
      </c>
      <c r="E184" s="245" t="s">
        <v>1</v>
      </c>
      <c r="F184" s="246" t="s">
        <v>221</v>
      </c>
      <c r="G184" s="244"/>
      <c r="H184" s="247">
        <v>4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127</v>
      </c>
      <c r="AU184" s="253" t="s">
        <v>83</v>
      </c>
      <c r="AV184" s="14" t="s">
        <v>83</v>
      </c>
      <c r="AW184" s="14" t="s">
        <v>30</v>
      </c>
      <c r="AX184" s="14" t="s">
        <v>73</v>
      </c>
      <c r="AY184" s="253" t="s">
        <v>116</v>
      </c>
    </row>
    <row r="185" s="14" customFormat="1">
      <c r="A185" s="14"/>
      <c r="B185" s="243"/>
      <c r="C185" s="244"/>
      <c r="D185" s="234" t="s">
        <v>127</v>
      </c>
      <c r="E185" s="245" t="s">
        <v>1</v>
      </c>
      <c r="F185" s="246" t="s">
        <v>222</v>
      </c>
      <c r="G185" s="244"/>
      <c r="H185" s="247">
        <v>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127</v>
      </c>
      <c r="AU185" s="253" t="s">
        <v>83</v>
      </c>
      <c r="AV185" s="14" t="s">
        <v>83</v>
      </c>
      <c r="AW185" s="14" t="s">
        <v>30</v>
      </c>
      <c r="AX185" s="14" t="s">
        <v>73</v>
      </c>
      <c r="AY185" s="253" t="s">
        <v>116</v>
      </c>
    </row>
    <row r="186" s="15" customFormat="1">
      <c r="A186" s="15"/>
      <c r="B186" s="254"/>
      <c r="C186" s="255"/>
      <c r="D186" s="234" t="s">
        <v>127</v>
      </c>
      <c r="E186" s="256" t="s">
        <v>1</v>
      </c>
      <c r="F186" s="257" t="s">
        <v>137</v>
      </c>
      <c r="G186" s="255"/>
      <c r="H186" s="258">
        <v>5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4" t="s">
        <v>127</v>
      </c>
      <c r="AU186" s="264" t="s">
        <v>83</v>
      </c>
      <c r="AV186" s="15" t="s">
        <v>123</v>
      </c>
      <c r="AW186" s="15" t="s">
        <v>30</v>
      </c>
      <c r="AX186" s="15" t="s">
        <v>81</v>
      </c>
      <c r="AY186" s="264" t="s">
        <v>116</v>
      </c>
    </row>
    <row r="187" s="2" customFormat="1" ht="24.15" customHeight="1">
      <c r="A187" s="38"/>
      <c r="B187" s="39"/>
      <c r="C187" s="265" t="s">
        <v>223</v>
      </c>
      <c r="D187" s="265" t="s">
        <v>198</v>
      </c>
      <c r="E187" s="266" t="s">
        <v>224</v>
      </c>
      <c r="F187" s="267" t="s">
        <v>225</v>
      </c>
      <c r="G187" s="268" t="s">
        <v>218</v>
      </c>
      <c r="H187" s="269">
        <v>5</v>
      </c>
      <c r="I187" s="270"/>
      <c r="J187" s="271">
        <f>ROUND(I187*H187,2)</f>
        <v>0</v>
      </c>
      <c r="K187" s="267" t="s">
        <v>122</v>
      </c>
      <c r="L187" s="272"/>
      <c r="M187" s="273" t="s">
        <v>1</v>
      </c>
      <c r="N187" s="274" t="s">
        <v>38</v>
      </c>
      <c r="O187" s="91"/>
      <c r="P187" s="223">
        <f>O187*H187</f>
        <v>0</v>
      </c>
      <c r="Q187" s="223">
        <v>0.0015</v>
      </c>
      <c r="R187" s="223">
        <f>Q187*H187</f>
        <v>0.0074999999999999997</v>
      </c>
      <c r="S187" s="223">
        <v>0</v>
      </c>
      <c r="T187" s="22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5" t="s">
        <v>168</v>
      </c>
      <c r="AT187" s="225" t="s">
        <v>198</v>
      </c>
      <c r="AU187" s="225" t="s">
        <v>83</v>
      </c>
      <c r="AY187" s="17" t="s">
        <v>116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7" t="s">
        <v>81</v>
      </c>
      <c r="BK187" s="226">
        <f>ROUND(I187*H187,2)</f>
        <v>0</v>
      </c>
      <c r="BL187" s="17" t="s">
        <v>123</v>
      </c>
      <c r="BM187" s="225" t="s">
        <v>226</v>
      </c>
    </row>
    <row r="188" s="12" customFormat="1" ht="22.8" customHeight="1">
      <c r="A188" s="12"/>
      <c r="B188" s="198"/>
      <c r="C188" s="199"/>
      <c r="D188" s="200" t="s">
        <v>72</v>
      </c>
      <c r="E188" s="212" t="s">
        <v>174</v>
      </c>
      <c r="F188" s="212" t="s">
        <v>227</v>
      </c>
      <c r="G188" s="199"/>
      <c r="H188" s="199"/>
      <c r="I188" s="202"/>
      <c r="J188" s="213">
        <f>BK188</f>
        <v>0</v>
      </c>
      <c r="K188" s="199"/>
      <c r="L188" s="204"/>
      <c r="M188" s="205"/>
      <c r="N188" s="206"/>
      <c r="O188" s="206"/>
      <c r="P188" s="207">
        <f>SUM(P189:P200)</f>
        <v>0</v>
      </c>
      <c r="Q188" s="206"/>
      <c r="R188" s="207">
        <f>SUM(R189:R200)</f>
        <v>18.573410000000003</v>
      </c>
      <c r="S188" s="206"/>
      <c r="T188" s="208">
        <f>SUM(T189:T200)</f>
        <v>0.80000000000000004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9" t="s">
        <v>81</v>
      </c>
      <c r="AT188" s="210" t="s">
        <v>72</v>
      </c>
      <c r="AU188" s="210" t="s">
        <v>81</v>
      </c>
      <c r="AY188" s="209" t="s">
        <v>116</v>
      </c>
      <c r="BK188" s="211">
        <f>SUM(BK189:BK200)</f>
        <v>0</v>
      </c>
    </row>
    <row r="189" s="2" customFormat="1" ht="33" customHeight="1">
      <c r="A189" s="38"/>
      <c r="B189" s="39"/>
      <c r="C189" s="214" t="s">
        <v>228</v>
      </c>
      <c r="D189" s="214" t="s">
        <v>118</v>
      </c>
      <c r="E189" s="215" t="s">
        <v>229</v>
      </c>
      <c r="F189" s="216" t="s">
        <v>230</v>
      </c>
      <c r="G189" s="217" t="s">
        <v>207</v>
      </c>
      <c r="H189" s="218">
        <v>106</v>
      </c>
      <c r="I189" s="219"/>
      <c r="J189" s="220">
        <f>ROUND(I189*H189,2)</f>
        <v>0</v>
      </c>
      <c r="K189" s="216" t="s">
        <v>122</v>
      </c>
      <c r="L189" s="44"/>
      <c r="M189" s="221" t="s">
        <v>1</v>
      </c>
      <c r="N189" s="222" t="s">
        <v>38</v>
      </c>
      <c r="O189" s="91"/>
      <c r="P189" s="223">
        <f>O189*H189</f>
        <v>0</v>
      </c>
      <c r="Q189" s="223">
        <v>0.095990000000000006</v>
      </c>
      <c r="R189" s="223">
        <f>Q189*H189</f>
        <v>10.174940000000001</v>
      </c>
      <c r="S189" s="223">
        <v>0</v>
      </c>
      <c r="T189" s="22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5" t="s">
        <v>123</v>
      </c>
      <c r="AT189" s="225" t="s">
        <v>118</v>
      </c>
      <c r="AU189" s="225" t="s">
        <v>83</v>
      </c>
      <c r="AY189" s="17" t="s">
        <v>116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7" t="s">
        <v>81</v>
      </c>
      <c r="BK189" s="226">
        <f>ROUND(I189*H189,2)</f>
        <v>0</v>
      </c>
      <c r="BL189" s="17" t="s">
        <v>123</v>
      </c>
      <c r="BM189" s="225" t="s">
        <v>231</v>
      </c>
    </row>
    <row r="190" s="2" customFormat="1">
      <c r="A190" s="38"/>
      <c r="B190" s="39"/>
      <c r="C190" s="40"/>
      <c r="D190" s="227" t="s">
        <v>125</v>
      </c>
      <c r="E190" s="40"/>
      <c r="F190" s="228" t="s">
        <v>232</v>
      </c>
      <c r="G190" s="40"/>
      <c r="H190" s="40"/>
      <c r="I190" s="229"/>
      <c r="J190" s="40"/>
      <c r="K190" s="40"/>
      <c r="L190" s="44"/>
      <c r="M190" s="230"/>
      <c r="N190" s="23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125</v>
      </c>
      <c r="AU190" s="17" t="s">
        <v>83</v>
      </c>
    </row>
    <row r="191" s="14" customFormat="1">
      <c r="A191" s="14"/>
      <c r="B191" s="243"/>
      <c r="C191" s="244"/>
      <c r="D191" s="234" t="s">
        <v>127</v>
      </c>
      <c r="E191" s="245" t="s">
        <v>1</v>
      </c>
      <c r="F191" s="246" t="s">
        <v>233</v>
      </c>
      <c r="G191" s="244"/>
      <c r="H191" s="247">
        <v>106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127</v>
      </c>
      <c r="AU191" s="253" t="s">
        <v>83</v>
      </c>
      <c r="AV191" s="14" t="s">
        <v>83</v>
      </c>
      <c r="AW191" s="14" t="s">
        <v>30</v>
      </c>
      <c r="AX191" s="14" t="s">
        <v>81</v>
      </c>
      <c r="AY191" s="253" t="s">
        <v>116</v>
      </c>
    </row>
    <row r="192" s="2" customFormat="1" ht="16.5" customHeight="1">
      <c r="A192" s="38"/>
      <c r="B192" s="39"/>
      <c r="C192" s="265" t="s">
        <v>234</v>
      </c>
      <c r="D192" s="265" t="s">
        <v>198</v>
      </c>
      <c r="E192" s="266" t="s">
        <v>235</v>
      </c>
      <c r="F192" s="267" t="s">
        <v>236</v>
      </c>
      <c r="G192" s="268" t="s">
        <v>207</v>
      </c>
      <c r="H192" s="269">
        <v>108.12000000000001</v>
      </c>
      <c r="I192" s="270"/>
      <c r="J192" s="271">
        <f>ROUND(I192*H192,2)</f>
        <v>0</v>
      </c>
      <c r="K192" s="267" t="s">
        <v>122</v>
      </c>
      <c r="L192" s="272"/>
      <c r="M192" s="273" t="s">
        <v>1</v>
      </c>
      <c r="N192" s="274" t="s">
        <v>38</v>
      </c>
      <c r="O192" s="91"/>
      <c r="P192" s="223">
        <f>O192*H192</f>
        <v>0</v>
      </c>
      <c r="Q192" s="223">
        <v>0.035999999999999997</v>
      </c>
      <c r="R192" s="223">
        <f>Q192*H192</f>
        <v>3.8923199999999998</v>
      </c>
      <c r="S192" s="223">
        <v>0</v>
      </c>
      <c r="T192" s="22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5" t="s">
        <v>168</v>
      </c>
      <c r="AT192" s="225" t="s">
        <v>198</v>
      </c>
      <c r="AU192" s="225" t="s">
        <v>83</v>
      </c>
      <c r="AY192" s="17" t="s">
        <v>116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7" t="s">
        <v>81</v>
      </c>
      <c r="BK192" s="226">
        <f>ROUND(I192*H192,2)</f>
        <v>0</v>
      </c>
      <c r="BL192" s="17" t="s">
        <v>123</v>
      </c>
      <c r="BM192" s="225" t="s">
        <v>237</v>
      </c>
    </row>
    <row r="193" s="14" customFormat="1">
      <c r="A193" s="14"/>
      <c r="B193" s="243"/>
      <c r="C193" s="244"/>
      <c r="D193" s="234" t="s">
        <v>127</v>
      </c>
      <c r="E193" s="244"/>
      <c r="F193" s="246" t="s">
        <v>238</v>
      </c>
      <c r="G193" s="244"/>
      <c r="H193" s="247">
        <v>108.12000000000001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127</v>
      </c>
      <c r="AU193" s="253" t="s">
        <v>83</v>
      </c>
      <c r="AV193" s="14" t="s">
        <v>83</v>
      </c>
      <c r="AW193" s="14" t="s">
        <v>4</v>
      </c>
      <c r="AX193" s="14" t="s">
        <v>81</v>
      </c>
      <c r="AY193" s="253" t="s">
        <v>116</v>
      </c>
    </row>
    <row r="194" s="2" customFormat="1" ht="24.15" customHeight="1">
      <c r="A194" s="38"/>
      <c r="B194" s="39"/>
      <c r="C194" s="214" t="s">
        <v>239</v>
      </c>
      <c r="D194" s="214" t="s">
        <v>118</v>
      </c>
      <c r="E194" s="215" t="s">
        <v>240</v>
      </c>
      <c r="F194" s="216" t="s">
        <v>241</v>
      </c>
      <c r="G194" s="217" t="s">
        <v>207</v>
      </c>
      <c r="H194" s="218">
        <v>15</v>
      </c>
      <c r="I194" s="219"/>
      <c r="J194" s="220">
        <f>ROUND(I194*H194,2)</f>
        <v>0</v>
      </c>
      <c r="K194" s="216" t="s">
        <v>122</v>
      </c>
      <c r="L194" s="44"/>
      <c r="M194" s="221" t="s">
        <v>1</v>
      </c>
      <c r="N194" s="222" t="s">
        <v>38</v>
      </c>
      <c r="O194" s="91"/>
      <c r="P194" s="223">
        <f>O194*H194</f>
        <v>0</v>
      </c>
      <c r="Q194" s="223">
        <v>0.29221000000000003</v>
      </c>
      <c r="R194" s="223">
        <f>Q194*H194</f>
        <v>4.3831500000000005</v>
      </c>
      <c r="S194" s="223">
        <v>0</v>
      </c>
      <c r="T194" s="22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5" t="s">
        <v>123</v>
      </c>
      <c r="AT194" s="225" t="s">
        <v>118</v>
      </c>
      <c r="AU194" s="225" t="s">
        <v>83</v>
      </c>
      <c r="AY194" s="17" t="s">
        <v>116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7" t="s">
        <v>81</v>
      </c>
      <c r="BK194" s="226">
        <f>ROUND(I194*H194,2)</f>
        <v>0</v>
      </c>
      <c r="BL194" s="17" t="s">
        <v>123</v>
      </c>
      <c r="BM194" s="225" t="s">
        <v>242</v>
      </c>
    </row>
    <row r="195" s="2" customFormat="1">
      <c r="A195" s="38"/>
      <c r="B195" s="39"/>
      <c r="C195" s="40"/>
      <c r="D195" s="227" t="s">
        <v>125</v>
      </c>
      <c r="E195" s="40"/>
      <c r="F195" s="228" t="s">
        <v>243</v>
      </c>
      <c r="G195" s="40"/>
      <c r="H195" s="40"/>
      <c r="I195" s="229"/>
      <c r="J195" s="40"/>
      <c r="K195" s="40"/>
      <c r="L195" s="44"/>
      <c r="M195" s="230"/>
      <c r="N195" s="231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125</v>
      </c>
      <c r="AU195" s="17" t="s">
        <v>83</v>
      </c>
    </row>
    <row r="196" s="14" customFormat="1">
      <c r="A196" s="14"/>
      <c r="B196" s="243"/>
      <c r="C196" s="244"/>
      <c r="D196" s="234" t="s">
        <v>127</v>
      </c>
      <c r="E196" s="245" t="s">
        <v>1</v>
      </c>
      <c r="F196" s="246" t="s">
        <v>244</v>
      </c>
      <c r="G196" s="244"/>
      <c r="H196" s="247">
        <v>15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127</v>
      </c>
      <c r="AU196" s="253" t="s">
        <v>83</v>
      </c>
      <c r="AV196" s="14" t="s">
        <v>83</v>
      </c>
      <c r="AW196" s="14" t="s">
        <v>30</v>
      </c>
      <c r="AX196" s="14" t="s">
        <v>81</v>
      </c>
      <c r="AY196" s="253" t="s">
        <v>116</v>
      </c>
    </row>
    <row r="197" s="2" customFormat="1" ht="24.15" customHeight="1">
      <c r="A197" s="38"/>
      <c r="B197" s="39"/>
      <c r="C197" s="265" t="s">
        <v>7</v>
      </c>
      <c r="D197" s="265" t="s">
        <v>198</v>
      </c>
      <c r="E197" s="266" t="s">
        <v>245</v>
      </c>
      <c r="F197" s="267" t="s">
        <v>246</v>
      </c>
      <c r="G197" s="268" t="s">
        <v>207</v>
      </c>
      <c r="H197" s="269">
        <v>15</v>
      </c>
      <c r="I197" s="270"/>
      <c r="J197" s="271">
        <f>ROUND(I197*H197,2)</f>
        <v>0</v>
      </c>
      <c r="K197" s="267" t="s">
        <v>122</v>
      </c>
      <c r="L197" s="272"/>
      <c r="M197" s="273" t="s">
        <v>1</v>
      </c>
      <c r="N197" s="274" t="s">
        <v>38</v>
      </c>
      <c r="O197" s="91"/>
      <c r="P197" s="223">
        <f>O197*H197</f>
        <v>0</v>
      </c>
      <c r="Q197" s="223">
        <v>0.0082000000000000007</v>
      </c>
      <c r="R197" s="223">
        <f>Q197*H197</f>
        <v>0.12300000000000001</v>
      </c>
      <c r="S197" s="223">
        <v>0</v>
      </c>
      <c r="T197" s="22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5" t="s">
        <v>168</v>
      </c>
      <c r="AT197" s="225" t="s">
        <v>198</v>
      </c>
      <c r="AU197" s="225" t="s">
        <v>83</v>
      </c>
      <c r="AY197" s="17" t="s">
        <v>116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7" t="s">
        <v>81</v>
      </c>
      <c r="BK197" s="226">
        <f>ROUND(I197*H197,2)</f>
        <v>0</v>
      </c>
      <c r="BL197" s="17" t="s">
        <v>123</v>
      </c>
      <c r="BM197" s="225" t="s">
        <v>247</v>
      </c>
    </row>
    <row r="198" s="2" customFormat="1" ht="16.5" customHeight="1">
      <c r="A198" s="38"/>
      <c r="B198" s="39"/>
      <c r="C198" s="214" t="s">
        <v>248</v>
      </c>
      <c r="D198" s="214" t="s">
        <v>118</v>
      </c>
      <c r="E198" s="215" t="s">
        <v>249</v>
      </c>
      <c r="F198" s="216" t="s">
        <v>250</v>
      </c>
      <c r="G198" s="217" t="s">
        <v>132</v>
      </c>
      <c r="H198" s="218">
        <v>0.40000000000000002</v>
      </c>
      <c r="I198" s="219"/>
      <c r="J198" s="220">
        <f>ROUND(I198*H198,2)</f>
        <v>0</v>
      </c>
      <c r="K198" s="216" t="s">
        <v>122</v>
      </c>
      <c r="L198" s="44"/>
      <c r="M198" s="221" t="s">
        <v>1</v>
      </c>
      <c r="N198" s="222" t="s">
        <v>38</v>
      </c>
      <c r="O198" s="91"/>
      <c r="P198" s="223">
        <f>O198*H198</f>
        <v>0</v>
      </c>
      <c r="Q198" s="223">
        <v>0</v>
      </c>
      <c r="R198" s="223">
        <f>Q198*H198</f>
        <v>0</v>
      </c>
      <c r="S198" s="223">
        <v>2</v>
      </c>
      <c r="T198" s="224">
        <f>S198*H198</f>
        <v>0.80000000000000004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5" t="s">
        <v>123</v>
      </c>
      <c r="AT198" s="225" t="s">
        <v>118</v>
      </c>
      <c r="AU198" s="225" t="s">
        <v>83</v>
      </c>
      <c r="AY198" s="17" t="s">
        <v>116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7" t="s">
        <v>81</v>
      </c>
      <c r="BK198" s="226">
        <f>ROUND(I198*H198,2)</f>
        <v>0</v>
      </c>
      <c r="BL198" s="17" t="s">
        <v>123</v>
      </c>
      <c r="BM198" s="225" t="s">
        <v>251</v>
      </c>
    </row>
    <row r="199" s="2" customFormat="1">
      <c r="A199" s="38"/>
      <c r="B199" s="39"/>
      <c r="C199" s="40"/>
      <c r="D199" s="227" t="s">
        <v>125</v>
      </c>
      <c r="E199" s="40"/>
      <c r="F199" s="228" t="s">
        <v>252</v>
      </c>
      <c r="G199" s="40"/>
      <c r="H199" s="40"/>
      <c r="I199" s="229"/>
      <c r="J199" s="40"/>
      <c r="K199" s="40"/>
      <c r="L199" s="44"/>
      <c r="M199" s="230"/>
      <c r="N199" s="231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125</v>
      </c>
      <c r="AU199" s="17" t="s">
        <v>83</v>
      </c>
    </row>
    <row r="200" s="14" customFormat="1">
      <c r="A200" s="14"/>
      <c r="B200" s="243"/>
      <c r="C200" s="244"/>
      <c r="D200" s="234" t="s">
        <v>127</v>
      </c>
      <c r="E200" s="245" t="s">
        <v>1</v>
      </c>
      <c r="F200" s="246" t="s">
        <v>253</v>
      </c>
      <c r="G200" s="244"/>
      <c r="H200" s="247">
        <v>0.40000000000000002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127</v>
      </c>
      <c r="AU200" s="253" t="s">
        <v>83</v>
      </c>
      <c r="AV200" s="14" t="s">
        <v>83</v>
      </c>
      <c r="AW200" s="14" t="s">
        <v>30</v>
      </c>
      <c r="AX200" s="14" t="s">
        <v>81</v>
      </c>
      <c r="AY200" s="253" t="s">
        <v>116</v>
      </c>
    </row>
    <row r="201" s="12" customFormat="1" ht="22.8" customHeight="1">
      <c r="A201" s="12"/>
      <c r="B201" s="198"/>
      <c r="C201" s="199"/>
      <c r="D201" s="200" t="s">
        <v>72</v>
      </c>
      <c r="E201" s="212" t="s">
        <v>254</v>
      </c>
      <c r="F201" s="212" t="s">
        <v>255</v>
      </c>
      <c r="G201" s="199"/>
      <c r="H201" s="199"/>
      <c r="I201" s="202"/>
      <c r="J201" s="213">
        <f>BK201</f>
        <v>0</v>
      </c>
      <c r="K201" s="199"/>
      <c r="L201" s="204"/>
      <c r="M201" s="205"/>
      <c r="N201" s="206"/>
      <c r="O201" s="206"/>
      <c r="P201" s="207">
        <f>SUM(P202:P203)</f>
        <v>0</v>
      </c>
      <c r="Q201" s="206"/>
      <c r="R201" s="207">
        <f>SUM(R202:R203)</f>
        <v>0</v>
      </c>
      <c r="S201" s="206"/>
      <c r="T201" s="208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9" t="s">
        <v>81</v>
      </c>
      <c r="AT201" s="210" t="s">
        <v>72</v>
      </c>
      <c r="AU201" s="210" t="s">
        <v>81</v>
      </c>
      <c r="AY201" s="209" t="s">
        <v>116</v>
      </c>
      <c r="BK201" s="211">
        <f>SUM(BK202:BK203)</f>
        <v>0</v>
      </c>
    </row>
    <row r="202" s="2" customFormat="1" ht="16.5" customHeight="1">
      <c r="A202" s="38"/>
      <c r="B202" s="39"/>
      <c r="C202" s="214" t="s">
        <v>256</v>
      </c>
      <c r="D202" s="214" t="s">
        <v>118</v>
      </c>
      <c r="E202" s="215" t="s">
        <v>257</v>
      </c>
      <c r="F202" s="216" t="s">
        <v>258</v>
      </c>
      <c r="G202" s="217" t="s">
        <v>259</v>
      </c>
      <c r="H202" s="218">
        <v>147.07499999999999</v>
      </c>
      <c r="I202" s="219"/>
      <c r="J202" s="220">
        <f>ROUND(I202*H202,2)</f>
        <v>0</v>
      </c>
      <c r="K202" s="216" t="s">
        <v>141</v>
      </c>
      <c r="L202" s="44"/>
      <c r="M202" s="221" t="s">
        <v>1</v>
      </c>
      <c r="N202" s="222" t="s">
        <v>38</v>
      </c>
      <c r="O202" s="91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5" t="s">
        <v>123</v>
      </c>
      <c r="AT202" s="225" t="s">
        <v>118</v>
      </c>
      <c r="AU202" s="225" t="s">
        <v>83</v>
      </c>
      <c r="AY202" s="17" t="s">
        <v>116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7" t="s">
        <v>81</v>
      </c>
      <c r="BK202" s="226">
        <f>ROUND(I202*H202,2)</f>
        <v>0</v>
      </c>
      <c r="BL202" s="17" t="s">
        <v>123</v>
      </c>
      <c r="BM202" s="225" t="s">
        <v>260</v>
      </c>
    </row>
    <row r="203" s="2" customFormat="1">
      <c r="A203" s="38"/>
      <c r="B203" s="39"/>
      <c r="C203" s="40"/>
      <c r="D203" s="227" t="s">
        <v>125</v>
      </c>
      <c r="E203" s="40"/>
      <c r="F203" s="228" t="s">
        <v>261</v>
      </c>
      <c r="G203" s="40"/>
      <c r="H203" s="40"/>
      <c r="I203" s="229"/>
      <c r="J203" s="40"/>
      <c r="K203" s="40"/>
      <c r="L203" s="44"/>
      <c r="M203" s="230"/>
      <c r="N203" s="23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125</v>
      </c>
      <c r="AU203" s="17" t="s">
        <v>83</v>
      </c>
    </row>
    <row r="204" s="12" customFormat="1" ht="25.92" customHeight="1">
      <c r="A204" s="12"/>
      <c r="B204" s="198"/>
      <c r="C204" s="199"/>
      <c r="D204" s="200" t="s">
        <v>72</v>
      </c>
      <c r="E204" s="201" t="s">
        <v>262</v>
      </c>
      <c r="F204" s="201" t="s">
        <v>263</v>
      </c>
      <c r="G204" s="199"/>
      <c r="H204" s="199"/>
      <c r="I204" s="202"/>
      <c r="J204" s="203">
        <f>BK204</f>
        <v>0</v>
      </c>
      <c r="K204" s="199"/>
      <c r="L204" s="204"/>
      <c r="M204" s="205"/>
      <c r="N204" s="206"/>
      <c r="O204" s="206"/>
      <c r="P204" s="207">
        <f>P205+P212</f>
        <v>0</v>
      </c>
      <c r="Q204" s="206"/>
      <c r="R204" s="207">
        <f>R205+R212</f>
        <v>0</v>
      </c>
      <c r="S204" s="206"/>
      <c r="T204" s="208">
        <f>T205+T212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9" t="s">
        <v>151</v>
      </c>
      <c r="AT204" s="210" t="s">
        <v>72</v>
      </c>
      <c r="AU204" s="210" t="s">
        <v>73</v>
      </c>
      <c r="AY204" s="209" t="s">
        <v>116</v>
      </c>
      <c r="BK204" s="211">
        <f>BK205+BK212</f>
        <v>0</v>
      </c>
    </row>
    <row r="205" s="12" customFormat="1" ht="22.8" customHeight="1">
      <c r="A205" s="12"/>
      <c r="B205" s="198"/>
      <c r="C205" s="199"/>
      <c r="D205" s="200" t="s">
        <v>72</v>
      </c>
      <c r="E205" s="212" t="s">
        <v>264</v>
      </c>
      <c r="F205" s="212" t="s">
        <v>265</v>
      </c>
      <c r="G205" s="199"/>
      <c r="H205" s="199"/>
      <c r="I205" s="202"/>
      <c r="J205" s="213">
        <f>BK205</f>
        <v>0</v>
      </c>
      <c r="K205" s="199"/>
      <c r="L205" s="204"/>
      <c r="M205" s="205"/>
      <c r="N205" s="206"/>
      <c r="O205" s="206"/>
      <c r="P205" s="207">
        <f>SUM(P206:P211)</f>
        <v>0</v>
      </c>
      <c r="Q205" s="206"/>
      <c r="R205" s="207">
        <f>SUM(R206:R211)</f>
        <v>0</v>
      </c>
      <c r="S205" s="206"/>
      <c r="T205" s="208">
        <f>SUM(T206:T211)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9" t="s">
        <v>151</v>
      </c>
      <c r="AT205" s="210" t="s">
        <v>72</v>
      </c>
      <c r="AU205" s="210" t="s">
        <v>81</v>
      </c>
      <c r="AY205" s="209" t="s">
        <v>116</v>
      </c>
      <c r="BK205" s="211">
        <f>SUM(BK206:BK211)</f>
        <v>0</v>
      </c>
    </row>
    <row r="206" s="2" customFormat="1" ht="16.5" customHeight="1">
      <c r="A206" s="38"/>
      <c r="B206" s="39"/>
      <c r="C206" s="214" t="s">
        <v>266</v>
      </c>
      <c r="D206" s="214" t="s">
        <v>118</v>
      </c>
      <c r="E206" s="215" t="s">
        <v>267</v>
      </c>
      <c r="F206" s="216" t="s">
        <v>265</v>
      </c>
      <c r="G206" s="217" t="s">
        <v>268</v>
      </c>
      <c r="H206" s="218">
        <v>0</v>
      </c>
      <c r="I206" s="219"/>
      <c r="J206" s="220">
        <f>ROUND(I206*H206,2)</f>
        <v>0</v>
      </c>
      <c r="K206" s="216" t="s">
        <v>122</v>
      </c>
      <c r="L206" s="44"/>
      <c r="M206" s="221" t="s">
        <v>1</v>
      </c>
      <c r="N206" s="222" t="s">
        <v>38</v>
      </c>
      <c r="O206" s="91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5" t="s">
        <v>269</v>
      </c>
      <c r="AT206" s="225" t="s">
        <v>118</v>
      </c>
      <c r="AU206" s="225" t="s">
        <v>83</v>
      </c>
      <c r="AY206" s="17" t="s">
        <v>116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7" t="s">
        <v>81</v>
      </c>
      <c r="BK206" s="226">
        <f>ROUND(I206*H206,2)</f>
        <v>0</v>
      </c>
      <c r="BL206" s="17" t="s">
        <v>269</v>
      </c>
      <c r="BM206" s="225" t="s">
        <v>270</v>
      </c>
    </row>
    <row r="207" s="2" customFormat="1">
      <c r="A207" s="38"/>
      <c r="B207" s="39"/>
      <c r="C207" s="40"/>
      <c r="D207" s="227" t="s">
        <v>125</v>
      </c>
      <c r="E207" s="40"/>
      <c r="F207" s="228" t="s">
        <v>271</v>
      </c>
      <c r="G207" s="40"/>
      <c r="H207" s="40"/>
      <c r="I207" s="229"/>
      <c r="J207" s="40"/>
      <c r="K207" s="40"/>
      <c r="L207" s="44"/>
      <c r="M207" s="230"/>
      <c r="N207" s="231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125</v>
      </c>
      <c r="AU207" s="17" t="s">
        <v>83</v>
      </c>
    </row>
    <row r="208" s="2" customFormat="1" ht="16.5" customHeight="1">
      <c r="A208" s="38"/>
      <c r="B208" s="39"/>
      <c r="C208" s="214" t="s">
        <v>272</v>
      </c>
      <c r="D208" s="214" t="s">
        <v>118</v>
      </c>
      <c r="E208" s="215" t="s">
        <v>273</v>
      </c>
      <c r="F208" s="216" t="s">
        <v>274</v>
      </c>
      <c r="G208" s="217" t="s">
        <v>268</v>
      </c>
      <c r="H208" s="218">
        <v>0</v>
      </c>
      <c r="I208" s="219"/>
      <c r="J208" s="220">
        <f>ROUND(I208*H208,2)</f>
        <v>0</v>
      </c>
      <c r="K208" s="216" t="s">
        <v>122</v>
      </c>
      <c r="L208" s="44"/>
      <c r="M208" s="221" t="s">
        <v>1</v>
      </c>
      <c r="N208" s="222" t="s">
        <v>38</v>
      </c>
      <c r="O208" s="91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5" t="s">
        <v>269</v>
      </c>
      <c r="AT208" s="225" t="s">
        <v>118</v>
      </c>
      <c r="AU208" s="225" t="s">
        <v>83</v>
      </c>
      <c r="AY208" s="17" t="s">
        <v>116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7" t="s">
        <v>81</v>
      </c>
      <c r="BK208" s="226">
        <f>ROUND(I208*H208,2)</f>
        <v>0</v>
      </c>
      <c r="BL208" s="17" t="s">
        <v>269</v>
      </c>
      <c r="BM208" s="225" t="s">
        <v>275</v>
      </c>
    </row>
    <row r="209" s="2" customFormat="1">
      <c r="A209" s="38"/>
      <c r="B209" s="39"/>
      <c r="C209" s="40"/>
      <c r="D209" s="227" t="s">
        <v>125</v>
      </c>
      <c r="E209" s="40"/>
      <c r="F209" s="228" t="s">
        <v>276</v>
      </c>
      <c r="G209" s="40"/>
      <c r="H209" s="40"/>
      <c r="I209" s="229"/>
      <c r="J209" s="40"/>
      <c r="K209" s="40"/>
      <c r="L209" s="44"/>
      <c r="M209" s="230"/>
      <c r="N209" s="23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125</v>
      </c>
      <c r="AU209" s="17" t="s">
        <v>83</v>
      </c>
    </row>
    <row r="210" s="2" customFormat="1" ht="16.5" customHeight="1">
      <c r="A210" s="38"/>
      <c r="B210" s="39"/>
      <c r="C210" s="214" t="s">
        <v>277</v>
      </c>
      <c r="D210" s="214" t="s">
        <v>118</v>
      </c>
      <c r="E210" s="215" t="s">
        <v>278</v>
      </c>
      <c r="F210" s="216" t="s">
        <v>279</v>
      </c>
      <c r="G210" s="217" t="s">
        <v>268</v>
      </c>
      <c r="H210" s="218">
        <v>0</v>
      </c>
      <c r="I210" s="219"/>
      <c r="J210" s="220">
        <f>ROUND(I210*H210,2)</f>
        <v>0</v>
      </c>
      <c r="K210" s="216" t="s">
        <v>122</v>
      </c>
      <c r="L210" s="44"/>
      <c r="M210" s="221" t="s">
        <v>1</v>
      </c>
      <c r="N210" s="222" t="s">
        <v>38</v>
      </c>
      <c r="O210" s="91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5" t="s">
        <v>269</v>
      </c>
      <c r="AT210" s="225" t="s">
        <v>118</v>
      </c>
      <c r="AU210" s="225" t="s">
        <v>83</v>
      </c>
      <c r="AY210" s="17" t="s">
        <v>116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7" t="s">
        <v>81</v>
      </c>
      <c r="BK210" s="226">
        <f>ROUND(I210*H210,2)</f>
        <v>0</v>
      </c>
      <c r="BL210" s="17" t="s">
        <v>269</v>
      </c>
      <c r="BM210" s="225" t="s">
        <v>280</v>
      </c>
    </row>
    <row r="211" s="2" customFormat="1">
      <c r="A211" s="38"/>
      <c r="B211" s="39"/>
      <c r="C211" s="40"/>
      <c r="D211" s="227" t="s">
        <v>125</v>
      </c>
      <c r="E211" s="40"/>
      <c r="F211" s="228" t="s">
        <v>281</v>
      </c>
      <c r="G211" s="40"/>
      <c r="H211" s="40"/>
      <c r="I211" s="229"/>
      <c r="J211" s="40"/>
      <c r="K211" s="40"/>
      <c r="L211" s="44"/>
      <c r="M211" s="230"/>
      <c r="N211" s="231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125</v>
      </c>
      <c r="AU211" s="17" t="s">
        <v>83</v>
      </c>
    </row>
    <row r="212" s="12" customFormat="1" ht="22.8" customHeight="1">
      <c r="A212" s="12"/>
      <c r="B212" s="198"/>
      <c r="C212" s="199"/>
      <c r="D212" s="200" t="s">
        <v>72</v>
      </c>
      <c r="E212" s="212" t="s">
        <v>282</v>
      </c>
      <c r="F212" s="212" t="s">
        <v>283</v>
      </c>
      <c r="G212" s="199"/>
      <c r="H212" s="199"/>
      <c r="I212" s="202"/>
      <c r="J212" s="213">
        <f>BK212</f>
        <v>0</v>
      </c>
      <c r="K212" s="199"/>
      <c r="L212" s="204"/>
      <c r="M212" s="205"/>
      <c r="N212" s="206"/>
      <c r="O212" s="206"/>
      <c r="P212" s="207">
        <f>SUM(P213:P214)</f>
        <v>0</v>
      </c>
      <c r="Q212" s="206"/>
      <c r="R212" s="207">
        <f>SUM(R213:R214)</f>
        <v>0</v>
      </c>
      <c r="S212" s="206"/>
      <c r="T212" s="208">
        <f>SUM(T213:T214)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9" t="s">
        <v>151</v>
      </c>
      <c r="AT212" s="210" t="s">
        <v>72</v>
      </c>
      <c r="AU212" s="210" t="s">
        <v>81</v>
      </c>
      <c r="AY212" s="209" t="s">
        <v>116</v>
      </c>
      <c r="BK212" s="211">
        <f>SUM(BK213:BK214)</f>
        <v>0</v>
      </c>
    </row>
    <row r="213" s="2" customFormat="1" ht="16.5" customHeight="1">
      <c r="A213" s="38"/>
      <c r="B213" s="39"/>
      <c r="C213" s="214" t="s">
        <v>284</v>
      </c>
      <c r="D213" s="214" t="s">
        <v>118</v>
      </c>
      <c r="E213" s="215" t="s">
        <v>285</v>
      </c>
      <c r="F213" s="216" t="s">
        <v>286</v>
      </c>
      <c r="G213" s="217" t="s">
        <v>268</v>
      </c>
      <c r="H213" s="218">
        <v>0</v>
      </c>
      <c r="I213" s="219"/>
      <c r="J213" s="220">
        <f>ROUND(I213*H213,2)</f>
        <v>0</v>
      </c>
      <c r="K213" s="216" t="s">
        <v>122</v>
      </c>
      <c r="L213" s="44"/>
      <c r="M213" s="221" t="s">
        <v>1</v>
      </c>
      <c r="N213" s="222" t="s">
        <v>38</v>
      </c>
      <c r="O213" s="91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5" t="s">
        <v>269</v>
      </c>
      <c r="AT213" s="225" t="s">
        <v>118</v>
      </c>
      <c r="AU213" s="225" t="s">
        <v>83</v>
      </c>
      <c r="AY213" s="17" t="s">
        <v>116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7" t="s">
        <v>81</v>
      </c>
      <c r="BK213" s="226">
        <f>ROUND(I213*H213,2)</f>
        <v>0</v>
      </c>
      <c r="BL213" s="17" t="s">
        <v>269</v>
      </c>
      <c r="BM213" s="225" t="s">
        <v>287</v>
      </c>
    </row>
    <row r="214" s="2" customFormat="1">
      <c r="A214" s="38"/>
      <c r="B214" s="39"/>
      <c r="C214" s="40"/>
      <c r="D214" s="227" t="s">
        <v>125</v>
      </c>
      <c r="E214" s="40"/>
      <c r="F214" s="228" t="s">
        <v>288</v>
      </c>
      <c r="G214" s="40"/>
      <c r="H214" s="40"/>
      <c r="I214" s="229"/>
      <c r="J214" s="40"/>
      <c r="K214" s="40"/>
      <c r="L214" s="44"/>
      <c r="M214" s="275"/>
      <c r="N214" s="276"/>
      <c r="O214" s="277"/>
      <c r="P214" s="277"/>
      <c r="Q214" s="277"/>
      <c r="R214" s="277"/>
      <c r="S214" s="277"/>
      <c r="T214" s="27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125</v>
      </c>
      <c r="AU214" s="17" t="s">
        <v>83</v>
      </c>
    </row>
    <row r="215" s="2" customFormat="1" ht="6.96" customHeight="1">
      <c r="A215" s="38"/>
      <c r="B215" s="66"/>
      <c r="C215" s="67"/>
      <c r="D215" s="67"/>
      <c r="E215" s="67"/>
      <c r="F215" s="67"/>
      <c r="G215" s="67"/>
      <c r="H215" s="67"/>
      <c r="I215" s="67"/>
      <c r="J215" s="67"/>
      <c r="K215" s="67"/>
      <c r="L215" s="44"/>
      <c r="M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</sheetData>
  <sheetProtection sheet="1" autoFilter="0" formatColumns="0" formatRows="0" objects="1" scenarios="1" spinCount="100000" saltValue="EQZ2G3Fd5QdfVGDzR5GuthnL8TXriAispyAmD5S3kB6G22CuEhP8Tuitmzdipsv//UVun8/h6udK+vqy97xI7A==" hashValue="7bMcUz+0o1juNud01GBArN3v9JtxNz5y24W2KohmRiEScfSaItLh9SyHlfrGoM0DhK9jCuH2gVUP9DW1Yr7vTg==" algorithmName="SHA-512" password="CC35"/>
  <autoFilter ref="C124:K21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hyperlinks>
    <hyperlink ref="F129" r:id="rId1" display="https://podminky.urs.cz/item/CS_URS_2023_01/121151104"/>
    <hyperlink ref="F133" r:id="rId2" display="https://podminky.urs.cz/item/CS_URS_2023_01/132112132"/>
    <hyperlink ref="F138" r:id="rId3" display="https://podminky.urs.cz/item/CS_URS_2022_01/162211311"/>
    <hyperlink ref="F143" r:id="rId4" display="https://podminky.urs.cz/item/CS_URS_2022_01/162211319"/>
    <hyperlink ref="F146" r:id="rId5" display="https://podminky.urs.cz/item/CS_URS_2023_01/162251102"/>
    <hyperlink ref="F149" r:id="rId6" display="https://podminky.urs.cz/item/CS_URS_2022_01/171251201"/>
    <hyperlink ref="F152" r:id="rId7" display="https://podminky.urs.cz/item/CS_URS_2022_01/175111201"/>
    <hyperlink ref="F156" r:id="rId8" display="https://podminky.urs.cz/item/CS_URS_2023_01/181351003"/>
    <hyperlink ref="F159" r:id="rId9" display="https://podminky.urs.cz/item/CS_URS_2022_01/181912112"/>
    <hyperlink ref="F164" r:id="rId10" display="https://podminky.urs.cz/item/CS_URS_2022_01/564811011"/>
    <hyperlink ref="F168" r:id="rId11" display="https://podminky.urs.cz/item/CS_URS_2022_01/564831011"/>
    <hyperlink ref="F172" r:id="rId12" display="https://podminky.urs.cz/item/CS_URS_2023_01/596211122"/>
    <hyperlink ref="F177" r:id="rId13" display="https://podminky.urs.cz/item/CS_URS_2023_01/871260310"/>
    <hyperlink ref="F183" r:id="rId14" display="https://podminky.urs.cz/item/CS_URS_2023_01/877265271"/>
    <hyperlink ref="F190" r:id="rId15" display="https://podminky.urs.cz/item/CS_URS_2023_01/916231212"/>
    <hyperlink ref="F195" r:id="rId16" display="https://podminky.urs.cz/item/CS_URS_2023_01/935113111"/>
    <hyperlink ref="F199" r:id="rId17" display="https://podminky.urs.cz/item/CS_URS_2023_01/961044111"/>
    <hyperlink ref="F203" r:id="rId18" display="https://podminky.urs.cz/item/CS_URS_2022_01/998011001"/>
    <hyperlink ref="F207" r:id="rId19" display="https://podminky.urs.cz/item/CS_URS_2023_01/030001000"/>
    <hyperlink ref="F209" r:id="rId20" display="https://podminky.urs.cz/item/CS_URS_2023_01/031002000"/>
    <hyperlink ref="F211" r:id="rId21" display="https://podminky.urs.cz/item/CS_URS_2023_01/039002000"/>
    <hyperlink ref="F214" r:id="rId22" display="https://podminky.urs.cz/item/CS_URS_2023_01/081103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3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Jakub Čermák</dc:creator>
  <cp:lastModifiedBy>Jakub Čermák</cp:lastModifiedBy>
  <dcterms:created xsi:type="dcterms:W3CDTF">2023-08-29T06:23:57Z</dcterms:created>
  <dcterms:modified xsi:type="dcterms:W3CDTF">2023-08-29T06:24:00Z</dcterms:modified>
</cp:coreProperties>
</file>