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AKCE\! HV Stavby\! AKCE\! HOTOVÉ\3.6 SÚ a přístavba MŠ Žimrovice\REALIZACE\ROZSTŘEL\STŘECHA\"/>
    </mc:Choice>
  </mc:AlternateContent>
  <xr:revisionPtr revIDLastSave="0" documentId="13_ncr:1_{E536EF92-196F-4760-AD79-B5545D99DB1E}" xr6:coauthVersionLast="45" xr6:coauthVersionMax="45" xr10:uidLastSave="{00000000-0000-0000-0000-000000000000}"/>
  <bookViews>
    <workbookView xWindow="1560" yWindow="1560" windowWidth="43200" windowHeight="23985" tabRatio="500" firstSheet="1" activeTab="3" xr2:uid="{00000000-000D-0000-FFFF-FFFF00000000}"/>
  </bookViews>
  <sheets>
    <sheet name="Pokyny pro vyplnění" sheetId="1" state="hidden" r:id="rId1"/>
    <sheet name="Stavba" sheetId="2" r:id="rId2"/>
    <sheet name="VzorPolozky" sheetId="3" state="hidden" r:id="rId3"/>
    <sheet name="4 4 Pol" sheetId="4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'4 4 Pol'!$A$1:$U$110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>Stavba!$A:$A</definedName>
    <definedName name="Z_B7E7C763_C459_487D_8ABA_5CFDDFBD5A84_.wvu.PrintArea" localSheetId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A108" i="4" l="1"/>
  <c r="U107" i="4"/>
  <c r="Q107" i="4"/>
  <c r="O107" i="4"/>
  <c r="K107" i="4"/>
  <c r="I107" i="4"/>
  <c r="G107" i="4"/>
  <c r="M107" i="4" s="1"/>
  <c r="BA106" i="4"/>
  <c r="U105" i="4"/>
  <c r="U104" i="4" s="1"/>
  <c r="Q105" i="4"/>
  <c r="Q104" i="4" s="1"/>
  <c r="O105" i="4"/>
  <c r="K105" i="4"/>
  <c r="K104" i="4" s="1"/>
  <c r="I105" i="4"/>
  <c r="G105" i="4"/>
  <c r="M105" i="4" s="1"/>
  <c r="O104" i="4"/>
  <c r="I104" i="4"/>
  <c r="G104" i="4"/>
  <c r="I59" i="2" s="1"/>
  <c r="BA103" i="4"/>
  <c r="U102" i="4"/>
  <c r="U101" i="4" s="1"/>
  <c r="Q102" i="4"/>
  <c r="Q101" i="4" s="1"/>
  <c r="O102" i="4"/>
  <c r="K102" i="4"/>
  <c r="I102" i="4"/>
  <c r="I101" i="4" s="1"/>
  <c r="G102" i="4"/>
  <c r="M102" i="4" s="1"/>
  <c r="M101" i="4" s="1"/>
  <c r="O101" i="4"/>
  <c r="K101" i="4"/>
  <c r="G101" i="4"/>
  <c r="I58" i="2" s="1"/>
  <c r="U100" i="4"/>
  <c r="Q100" i="4"/>
  <c r="O100" i="4"/>
  <c r="M100" i="4"/>
  <c r="K100" i="4"/>
  <c r="I100" i="4"/>
  <c r="G100" i="4"/>
  <c r="BA99" i="4"/>
  <c r="U98" i="4"/>
  <c r="Q98" i="4"/>
  <c r="O98" i="4"/>
  <c r="M98" i="4"/>
  <c r="K98" i="4"/>
  <c r="I98" i="4"/>
  <c r="G98" i="4"/>
  <c r="U97" i="4"/>
  <c r="Q97" i="4"/>
  <c r="O97" i="4"/>
  <c r="K97" i="4"/>
  <c r="I97" i="4"/>
  <c r="G97" i="4"/>
  <c r="M97" i="4" s="1"/>
  <c r="BA96" i="4"/>
  <c r="U95" i="4"/>
  <c r="Q95" i="4"/>
  <c r="O95" i="4"/>
  <c r="M95" i="4"/>
  <c r="K95" i="4"/>
  <c r="I95" i="4"/>
  <c r="G95" i="4"/>
  <c r="U94" i="4"/>
  <c r="Q94" i="4"/>
  <c r="O94" i="4"/>
  <c r="O87" i="4" s="1"/>
  <c r="M94" i="4"/>
  <c r="K94" i="4"/>
  <c r="I94" i="4"/>
  <c r="G94" i="4"/>
  <c r="U92" i="4"/>
  <c r="Q92" i="4"/>
  <c r="O92" i="4"/>
  <c r="K92" i="4"/>
  <c r="I92" i="4"/>
  <c r="G92" i="4"/>
  <c r="M92" i="4" s="1"/>
  <c r="U90" i="4"/>
  <c r="Q90" i="4"/>
  <c r="O90" i="4"/>
  <c r="M90" i="4"/>
  <c r="K90" i="4"/>
  <c r="I90" i="4"/>
  <c r="G90" i="4"/>
  <c r="U88" i="4"/>
  <c r="U87" i="4" s="1"/>
  <c r="Q88" i="4"/>
  <c r="O88" i="4"/>
  <c r="K88" i="4"/>
  <c r="K87" i="4" s="1"/>
  <c r="I88" i="4"/>
  <c r="I87" i="4" s="1"/>
  <c r="G88" i="4"/>
  <c r="M88" i="4" s="1"/>
  <c r="Q87" i="4"/>
  <c r="G87" i="4"/>
  <c r="I57" i="2" s="1"/>
  <c r="U86" i="4"/>
  <c r="Q86" i="4"/>
  <c r="O86" i="4"/>
  <c r="M86" i="4"/>
  <c r="K86" i="4"/>
  <c r="I86" i="4"/>
  <c r="G86" i="4"/>
  <c r="U84" i="4"/>
  <c r="Q84" i="4"/>
  <c r="O84" i="4"/>
  <c r="M84" i="4"/>
  <c r="K84" i="4"/>
  <c r="I84" i="4"/>
  <c r="G84" i="4"/>
  <c r="U82" i="4"/>
  <c r="Q82" i="4"/>
  <c r="Q73" i="4" s="1"/>
  <c r="O82" i="4"/>
  <c r="K82" i="4"/>
  <c r="I82" i="4"/>
  <c r="G82" i="4"/>
  <c r="M82" i="4" s="1"/>
  <c r="U80" i="4"/>
  <c r="Q80" i="4"/>
  <c r="O80" i="4"/>
  <c r="K80" i="4"/>
  <c r="I80" i="4"/>
  <c r="G80" i="4"/>
  <c r="G73" i="4" s="1"/>
  <c r="I56" i="2" s="1"/>
  <c r="U78" i="4"/>
  <c r="Q78" i="4"/>
  <c r="O78" i="4"/>
  <c r="M78" i="4"/>
  <c r="K78" i="4"/>
  <c r="I78" i="4"/>
  <c r="G78" i="4"/>
  <c r="U76" i="4"/>
  <c r="Q76" i="4"/>
  <c r="O76" i="4"/>
  <c r="M76" i="4"/>
  <c r="K76" i="4"/>
  <c r="I76" i="4"/>
  <c r="G76" i="4"/>
  <c r="U74" i="4"/>
  <c r="U73" i="4" s="1"/>
  <c r="Q74" i="4"/>
  <c r="O74" i="4"/>
  <c r="M74" i="4"/>
  <c r="K74" i="4"/>
  <c r="K73" i="4" s="1"/>
  <c r="I74" i="4"/>
  <c r="G74" i="4"/>
  <c r="O73" i="4"/>
  <c r="I73" i="4"/>
  <c r="U72" i="4"/>
  <c r="Q72" i="4"/>
  <c r="O72" i="4"/>
  <c r="K72" i="4"/>
  <c r="I72" i="4"/>
  <c r="G72" i="4"/>
  <c r="M72" i="4" s="1"/>
  <c r="U71" i="4"/>
  <c r="U67" i="4" s="1"/>
  <c r="Q71" i="4"/>
  <c r="O71" i="4"/>
  <c r="M71" i="4"/>
  <c r="K71" i="4"/>
  <c r="I71" i="4"/>
  <c r="G71" i="4"/>
  <c r="BA69" i="4"/>
  <c r="U68" i="4"/>
  <c r="Q68" i="4"/>
  <c r="O68" i="4"/>
  <c r="M68" i="4"/>
  <c r="K68" i="4"/>
  <c r="K67" i="4" s="1"/>
  <c r="I68" i="4"/>
  <c r="G68" i="4"/>
  <c r="Q67" i="4"/>
  <c r="O67" i="4"/>
  <c r="I67" i="4"/>
  <c r="G67" i="4"/>
  <c r="I55" i="2" s="1"/>
  <c r="U66" i="4"/>
  <c r="Q66" i="4"/>
  <c r="O66" i="4"/>
  <c r="K66" i="4"/>
  <c r="I66" i="4"/>
  <c r="G66" i="4"/>
  <c r="M66" i="4" s="1"/>
  <c r="U64" i="4"/>
  <c r="Q64" i="4"/>
  <c r="O64" i="4"/>
  <c r="K64" i="4"/>
  <c r="I64" i="4"/>
  <c r="G64" i="4"/>
  <c r="M64" i="4" s="1"/>
  <c r="BA62" i="4"/>
  <c r="U61" i="4"/>
  <c r="Q61" i="4"/>
  <c r="O61" i="4"/>
  <c r="M61" i="4"/>
  <c r="K61" i="4"/>
  <c r="I61" i="4"/>
  <c r="G61" i="4"/>
  <c r="U60" i="4"/>
  <c r="Q60" i="4"/>
  <c r="O60" i="4"/>
  <c r="M60" i="4"/>
  <c r="K60" i="4"/>
  <c r="I60" i="4"/>
  <c r="G60" i="4"/>
  <c r="U59" i="4"/>
  <c r="U53" i="4" s="1"/>
  <c r="Q59" i="4"/>
  <c r="O59" i="4"/>
  <c r="K59" i="4"/>
  <c r="I59" i="4"/>
  <c r="G59" i="4"/>
  <c r="M59" i="4" s="1"/>
  <c r="U58" i="4"/>
  <c r="Q58" i="4"/>
  <c r="O58" i="4"/>
  <c r="K58" i="4"/>
  <c r="I58" i="4"/>
  <c r="G58" i="4"/>
  <c r="M58" i="4" s="1"/>
  <c r="BA57" i="4"/>
  <c r="U56" i="4"/>
  <c r="Q56" i="4"/>
  <c r="O56" i="4"/>
  <c r="K56" i="4"/>
  <c r="I56" i="4"/>
  <c r="I53" i="4" s="1"/>
  <c r="G56" i="4"/>
  <c r="M56" i="4" s="1"/>
  <c r="U55" i="4"/>
  <c r="Q55" i="4"/>
  <c r="O55" i="4"/>
  <c r="O53" i="4" s="1"/>
  <c r="M55" i="4"/>
  <c r="K55" i="4"/>
  <c r="I55" i="4"/>
  <c r="G55" i="4"/>
  <c r="U54" i="4"/>
  <c r="Q54" i="4"/>
  <c r="Q53" i="4" s="1"/>
  <c r="O54" i="4"/>
  <c r="M54" i="4"/>
  <c r="K54" i="4"/>
  <c r="K53" i="4" s="1"/>
  <c r="I54" i="4"/>
  <c r="G54" i="4"/>
  <c r="U52" i="4"/>
  <c r="Q52" i="4"/>
  <c r="O52" i="4"/>
  <c r="K52" i="4"/>
  <c r="I52" i="4"/>
  <c r="G52" i="4"/>
  <c r="M52" i="4" s="1"/>
  <c r="BA51" i="4"/>
  <c r="U50" i="4"/>
  <c r="Q50" i="4"/>
  <c r="O50" i="4"/>
  <c r="K50" i="4"/>
  <c r="I50" i="4"/>
  <c r="G50" i="4"/>
  <c r="M50" i="4" s="1"/>
  <c r="BA49" i="4"/>
  <c r="U48" i="4"/>
  <c r="Q48" i="4"/>
  <c r="O48" i="4"/>
  <c r="K48" i="4"/>
  <c r="I48" i="4"/>
  <c r="G48" i="4"/>
  <c r="M48" i="4" s="1"/>
  <c r="U47" i="4"/>
  <c r="Q47" i="4"/>
  <c r="O47" i="4"/>
  <c r="M47" i="4"/>
  <c r="K47" i="4"/>
  <c r="I47" i="4"/>
  <c r="G47" i="4"/>
  <c r="U46" i="4"/>
  <c r="Q46" i="4"/>
  <c r="O46" i="4"/>
  <c r="K46" i="4"/>
  <c r="I46" i="4"/>
  <c r="G46" i="4"/>
  <c r="M46" i="4" s="1"/>
  <c r="BA45" i="4"/>
  <c r="U44" i="4"/>
  <c r="Q44" i="4"/>
  <c r="O44" i="4"/>
  <c r="M44" i="4"/>
  <c r="K44" i="4"/>
  <c r="I44" i="4"/>
  <c r="G44" i="4"/>
  <c r="U42" i="4"/>
  <c r="Q42" i="4"/>
  <c r="O42" i="4"/>
  <c r="K42" i="4"/>
  <c r="I42" i="4"/>
  <c r="G42" i="4"/>
  <c r="M42" i="4" s="1"/>
  <c r="BA41" i="4"/>
  <c r="U40" i="4"/>
  <c r="Q40" i="4"/>
  <c r="O40" i="4"/>
  <c r="K40" i="4"/>
  <c r="I40" i="4"/>
  <c r="G40" i="4"/>
  <c r="M40" i="4" s="1"/>
  <c r="BA38" i="4"/>
  <c r="U37" i="4"/>
  <c r="U34" i="4" s="1"/>
  <c r="Q37" i="4"/>
  <c r="Q34" i="4" s="1"/>
  <c r="O37" i="4"/>
  <c r="K37" i="4"/>
  <c r="I37" i="4"/>
  <c r="G37" i="4"/>
  <c r="M37" i="4" s="1"/>
  <c r="U36" i="4"/>
  <c r="Q36" i="4"/>
  <c r="O36" i="4"/>
  <c r="K36" i="4"/>
  <c r="I36" i="4"/>
  <c r="I34" i="4" s="1"/>
  <c r="G36" i="4"/>
  <c r="G34" i="4" s="1"/>
  <c r="I53" i="2" s="1"/>
  <c r="U35" i="4"/>
  <c r="Q35" i="4"/>
  <c r="O35" i="4"/>
  <c r="O34" i="4" s="1"/>
  <c r="M35" i="4"/>
  <c r="K35" i="4"/>
  <c r="I35" i="4"/>
  <c r="G35" i="4"/>
  <c r="K34" i="4"/>
  <c r="U33" i="4"/>
  <c r="Q33" i="4"/>
  <c r="O33" i="4"/>
  <c r="K33" i="4"/>
  <c r="I33" i="4"/>
  <c r="G33" i="4"/>
  <c r="M33" i="4" s="1"/>
  <c r="U30" i="4"/>
  <c r="Q30" i="4"/>
  <c r="O30" i="4"/>
  <c r="K30" i="4"/>
  <c r="I30" i="4"/>
  <c r="G30" i="4"/>
  <c r="M30" i="4" s="1"/>
  <c r="U29" i="4"/>
  <c r="Q29" i="4"/>
  <c r="O29" i="4"/>
  <c r="K29" i="4"/>
  <c r="I29" i="4"/>
  <c r="G29" i="4"/>
  <c r="M29" i="4" s="1"/>
  <c r="U28" i="4"/>
  <c r="Q28" i="4"/>
  <c r="O28" i="4"/>
  <c r="M28" i="4"/>
  <c r="K28" i="4"/>
  <c r="I28" i="4"/>
  <c r="G28" i="4"/>
  <c r="U27" i="4"/>
  <c r="Q27" i="4"/>
  <c r="O27" i="4"/>
  <c r="K27" i="4"/>
  <c r="K24" i="4" s="1"/>
  <c r="I27" i="4"/>
  <c r="I24" i="4" s="1"/>
  <c r="G27" i="4"/>
  <c r="M27" i="4" s="1"/>
  <c r="BA26" i="4"/>
  <c r="U25" i="4"/>
  <c r="U24" i="4" s="1"/>
  <c r="Q25" i="4"/>
  <c r="O25" i="4"/>
  <c r="K25" i="4"/>
  <c r="I25" i="4"/>
  <c r="G25" i="4"/>
  <c r="G24" i="4" s="1"/>
  <c r="I52" i="2" s="1"/>
  <c r="Q24" i="4"/>
  <c r="O24" i="4"/>
  <c r="U23" i="4"/>
  <c r="Q23" i="4"/>
  <c r="O23" i="4"/>
  <c r="K23" i="4"/>
  <c r="I23" i="4"/>
  <c r="G23" i="4"/>
  <c r="M23" i="4" s="1"/>
  <c r="U22" i="4"/>
  <c r="U21" i="4" s="1"/>
  <c r="Q22" i="4"/>
  <c r="O22" i="4"/>
  <c r="M22" i="4"/>
  <c r="M21" i="4" s="1"/>
  <c r="K22" i="4"/>
  <c r="K21" i="4" s="1"/>
  <c r="I22" i="4"/>
  <c r="G22" i="4"/>
  <c r="Q21" i="4"/>
  <c r="O21" i="4"/>
  <c r="I21" i="4"/>
  <c r="U20" i="4"/>
  <c r="Q20" i="4"/>
  <c r="Q19" i="4" s="1"/>
  <c r="O20" i="4"/>
  <c r="O19" i="4" s="1"/>
  <c r="K20" i="4"/>
  <c r="I20" i="4"/>
  <c r="G20" i="4"/>
  <c r="M20" i="4" s="1"/>
  <c r="M19" i="4" s="1"/>
  <c r="U19" i="4"/>
  <c r="K19" i="4"/>
  <c r="I19" i="4"/>
  <c r="G19" i="4"/>
  <c r="I50" i="2" s="1"/>
  <c r="U18" i="4"/>
  <c r="Q18" i="4"/>
  <c r="O18" i="4"/>
  <c r="K18" i="4"/>
  <c r="I18" i="4"/>
  <c r="G18" i="4"/>
  <c r="M18" i="4" s="1"/>
  <c r="U17" i="4"/>
  <c r="Q17" i="4"/>
  <c r="O17" i="4"/>
  <c r="M17" i="4"/>
  <c r="K17" i="4"/>
  <c r="I17" i="4"/>
  <c r="G17" i="4"/>
  <c r="U16" i="4"/>
  <c r="Q16" i="4"/>
  <c r="O16" i="4"/>
  <c r="K16" i="4"/>
  <c r="I16" i="4"/>
  <c r="G16" i="4"/>
  <c r="M16" i="4" s="1"/>
  <c r="U15" i="4"/>
  <c r="Q15" i="4"/>
  <c r="O15" i="4"/>
  <c r="M15" i="4"/>
  <c r="K15" i="4"/>
  <c r="I15" i="4"/>
  <c r="G15" i="4"/>
  <c r="U14" i="4"/>
  <c r="Q14" i="4"/>
  <c r="O14" i="4"/>
  <c r="M14" i="4"/>
  <c r="K14" i="4"/>
  <c r="I14" i="4"/>
  <c r="G14" i="4"/>
  <c r="U13" i="4"/>
  <c r="Q13" i="4"/>
  <c r="Q7" i="4" s="1"/>
  <c r="O13" i="4"/>
  <c r="K13" i="4"/>
  <c r="I13" i="4"/>
  <c r="G13" i="4"/>
  <c r="M13" i="4" s="1"/>
  <c r="U12" i="4"/>
  <c r="Q12" i="4"/>
  <c r="O12" i="4"/>
  <c r="O7" i="4" s="1"/>
  <c r="K12" i="4"/>
  <c r="I12" i="4"/>
  <c r="G12" i="4"/>
  <c r="M12" i="4" s="1"/>
  <c r="U10" i="4"/>
  <c r="Q10" i="4"/>
  <c r="O10" i="4"/>
  <c r="K10" i="4"/>
  <c r="I10" i="4"/>
  <c r="G10" i="4"/>
  <c r="M10" i="4" s="1"/>
  <c r="U9" i="4"/>
  <c r="U7" i="4" s="1"/>
  <c r="Q9" i="4"/>
  <c r="O9" i="4"/>
  <c r="M9" i="4"/>
  <c r="K9" i="4"/>
  <c r="I9" i="4"/>
  <c r="G9" i="4"/>
  <c r="U8" i="4"/>
  <c r="Q8" i="4"/>
  <c r="O8" i="4"/>
  <c r="K8" i="4"/>
  <c r="K7" i="4" s="1"/>
  <c r="I8" i="4"/>
  <c r="I7" i="4" s="1"/>
  <c r="G8" i="4"/>
  <c r="M8" i="4" s="1"/>
  <c r="I42" i="2"/>
  <c r="H42" i="2"/>
  <c r="G42" i="2"/>
  <c r="F42" i="2"/>
  <c r="J41" i="2"/>
  <c r="J40" i="2"/>
  <c r="J39" i="2"/>
  <c r="J42" i="2" s="1"/>
  <c r="G38" i="2"/>
  <c r="F38" i="2"/>
  <c r="H32" i="2"/>
  <c r="J28" i="2"/>
  <c r="J27" i="2"/>
  <c r="J26" i="2"/>
  <c r="E26" i="2"/>
  <c r="J25" i="2"/>
  <c r="J24" i="2"/>
  <c r="E24" i="2"/>
  <c r="J23" i="2"/>
  <c r="M104" i="4" l="1"/>
  <c r="M53" i="4"/>
  <c r="M87" i="4"/>
  <c r="M67" i="4"/>
  <c r="M7" i="4"/>
  <c r="G21" i="4"/>
  <c r="I51" i="2" s="1"/>
  <c r="M80" i="4"/>
  <c r="M73" i="4" s="1"/>
  <c r="G53" i="4"/>
  <c r="I54" i="2" s="1"/>
  <c r="G7" i="4"/>
  <c r="I49" i="2" s="1"/>
  <c r="I60" i="2" s="1"/>
  <c r="M25" i="4"/>
  <c r="M24" i="4" s="1"/>
  <c r="M36" i="4"/>
  <c r="M34" i="4" s="1"/>
  <c r="J57" i="2" l="1"/>
  <c r="J51" i="2"/>
  <c r="J56" i="2"/>
  <c r="J50" i="2"/>
  <c r="J55" i="2"/>
  <c r="J49" i="2"/>
  <c r="J54" i="2"/>
  <c r="J59" i="2"/>
  <c r="J53" i="2"/>
  <c r="J58" i="2"/>
  <c r="J52" i="2"/>
  <c r="G25" i="2"/>
  <c r="G26" i="2" l="1"/>
  <c r="G29" i="2" s="1"/>
  <c r="J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1" authorId="0" shapeId="0" xr:uid="{00000000-0006-0000-0100-000002000000}">
      <text>
        <r>
          <rPr>
            <sz val="9"/>
            <color rgb="FF000000"/>
            <rFont val="Tahoma"/>
            <family val="2"/>
            <charset val="238"/>
          </rPr>
          <t>Název</t>
        </r>
      </text>
    </comment>
    <comment ref="I11" authorId="0" shapeId="0" xr:uid="{00000000-0006-0000-0100-000005000000}">
      <text>
        <r>
          <rPr>
            <sz val="9"/>
            <color rgb="FF000000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  <comment ref="I12" authorId="0" shapeId="0" xr:uid="{00000000-0006-0000-0100-000006000000}">
      <text>
        <r>
          <rPr>
            <sz val="9"/>
            <color rgb="FF000000"/>
            <rFont val="Tahoma"/>
            <family val="2"/>
            <charset val="238"/>
          </rPr>
          <t>DIČ</t>
        </r>
      </text>
    </comment>
    <comment ref="C13" authorId="0" shapeId="0" xr:uid="{00000000-0006-0000-0100-000001000000}">
      <text>
        <r>
          <rPr>
            <sz val="9"/>
            <color rgb="FF000000"/>
            <rFont val="Tahoma"/>
            <family val="2"/>
            <charset val="238"/>
          </rPr>
          <t>PSČ</t>
        </r>
      </text>
    </comment>
    <comment ref="D13" authorId="0" shapeId="0" xr:uid="{00000000-0006-0000-0100-000004000000}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<sst xmlns="http://schemas.openxmlformats.org/spreadsheetml/2006/main" count="494" uniqueCount="262">
  <si>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</si>
  <si>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</si>
  <si>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#RTSROZP#</t>
  </si>
  <si>
    <t>Položkový rozpočet stavby</t>
  </si>
  <si>
    <t>Stavba:</t>
  </si>
  <si>
    <t>2003</t>
  </si>
  <si>
    <t>MŠ Žimrovice - rekonstrukce střechy</t>
  </si>
  <si>
    <t>Objekt:</t>
  </si>
  <si>
    <t>4</t>
  </si>
  <si>
    <t>Rekonstrukce střechy</t>
  </si>
  <si>
    <t>Rozpočet:</t>
  </si>
  <si>
    <t>Objednatel:</t>
  </si>
  <si>
    <t>IČ:</t>
  </si>
  <si>
    <t>DIČ:</t>
  </si>
  <si>
    <t>Projektant:</t>
  </si>
  <si>
    <t>Zhotovitel:</t>
  </si>
  <si>
    <t>Vypracoval:</t>
  </si>
  <si>
    <t>M.Kristýnek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</si>
  <si>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</si>
  <si>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</si>
  <si>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</si>
  <si>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</si>
  <si>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</si>
  <si>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</si>
  <si>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</si>
  <si>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</si>
  <si>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</si>
  <si>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</si>
  <si>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</si>
  <si>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</si>
  <si>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</si>
  <si>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</si>
  <si>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</si>
  <si>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</si>
  <si>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</si>
  <si>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</si>
  <si>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</si>
  <si>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</si>
  <si>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</si>
  <si>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</si>
  <si>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</si>
  <si>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</si>
  <si>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</si>
  <si>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</si>
  <si>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</si>
  <si>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</si>
  <si>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</si>
  <si>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</si>
  <si>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Celkem za stavbu</t>
  </si>
  <si>
    <t>Rekapitulace dílů</t>
  </si>
  <si>
    <t>Typ dílu</t>
  </si>
  <si>
    <t>96</t>
  </si>
  <si>
    <t>Bourání konstrukcí</t>
  </si>
  <si>
    <t>99</t>
  </si>
  <si>
    <t>Staveništní přesun hmot</t>
  </si>
  <si>
    <t>728</t>
  </si>
  <si>
    <t>Vzduchotechnika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</si>
  <si>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</si>
  <si>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</si>
  <si>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</si>
  <si>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</si>
  <si>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</si>
  <si>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</si>
  <si>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</si>
  <si>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</si>
  <si>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776</t>
  </si>
  <si>
    <t>Podlahy povlakové</t>
  </si>
  <si>
    <t>D96</t>
  </si>
  <si>
    <t>Přesuny suti a vybouraných hmot</t>
  </si>
  <si>
    <t>PSU</t>
  </si>
  <si>
    <t xml:space="preserve">Položkový rozpočet </t>
  </si>
  <si>
    <t>S:</t>
  </si>
  <si>
    <t>O:</t>
  </si>
  <si>
    <t>R: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</si>
  <si>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</si>
  <si>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</si>
  <si>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</si>
  <si>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</si>
  <si>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</si>
  <si>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</si>
  <si>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</si>
  <si>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</si>
  <si>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</si>
  <si>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</si>
  <si>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</si>
  <si>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</si>
  <si>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</si>
  <si>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</si>
  <si>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</si>
  <si>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</si>
  <si>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</si>
  <si>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</si>
  <si>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</si>
  <si>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</si>
  <si>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</si>
  <si>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</si>
  <si>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</si>
  <si>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</si>
  <si>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</si>
  <si>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</si>
  <si>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962032631</t>
  </si>
  <si>
    <t>Bourání zdiva komínového z cihel na MVC</t>
  </si>
  <si>
    <t>m3</t>
  </si>
  <si>
    <t>POL1_</t>
  </si>
  <si>
    <t>968071112</t>
  </si>
  <si>
    <t>Vyvěšení, zavěšení kovových křídel oken pl. 1,5 m2</t>
  </si>
  <si>
    <t>kus</t>
  </si>
  <si>
    <t>968072244</t>
  </si>
  <si>
    <t>Vybourání kovových rámů oken jednod. pl. 1 m2</t>
  </si>
  <si>
    <t>m2</t>
  </si>
  <si>
    <t>0,4*0,9*6</t>
  </si>
  <si>
    <t>VV</t>
  </si>
  <si>
    <t>762342811</t>
  </si>
  <si>
    <t>Demontáž laťování střech, rozteč latí do 22 cm</t>
  </si>
  <si>
    <t>764321831</t>
  </si>
  <si>
    <t>Demontáž oplechování, rš 660 mm, do 45°</t>
  </si>
  <si>
    <t>m</t>
  </si>
  <si>
    <t>764352810</t>
  </si>
  <si>
    <t>Demontáž žlabů půlkruh. rovných, rš 330 mm, do 30°</t>
  </si>
  <si>
    <t>764362811</t>
  </si>
  <si>
    <t>Demontáž střešního okna, hladká krytina, do 45°</t>
  </si>
  <si>
    <t>764430810</t>
  </si>
  <si>
    <t>Demontáž oplechování zdí, rš do 250 mm</t>
  </si>
  <si>
    <t>764454802</t>
  </si>
  <si>
    <t>Demontáž odpadních trub kruhových,D 120 mm</t>
  </si>
  <si>
    <t>765332870</t>
  </si>
  <si>
    <t>Demontáž betonové krytiny, do suti</t>
  </si>
  <si>
    <t>999281108</t>
  </si>
  <si>
    <t>Přesun hmot pro opravy a údržbu do výšky 12 m</t>
  </si>
  <si>
    <t>t</t>
  </si>
  <si>
    <t>POL7_</t>
  </si>
  <si>
    <t>728618211</t>
  </si>
  <si>
    <t xml:space="preserve">Ventilační turbína Lomanco, Al hlavice BIB 12  </t>
  </si>
  <si>
    <t>998728102</t>
  </si>
  <si>
    <t>Přesun hmot pro vzduchotechniku, výšky do 12 m</t>
  </si>
  <si>
    <t>762342204</t>
  </si>
  <si>
    <t>Montáž kontralatí přibitím, včetně dodávky řeziva, latě 4/6 cm</t>
  </si>
  <si>
    <t>Montáž svislého laťování ve vzdálenosti 100 cm bez dodávky řeziva a spojovacích prostředků.</t>
  </si>
  <si>
    <t>POP</t>
  </si>
  <si>
    <t>762342203</t>
  </si>
  <si>
    <t>Montáž laťování střech, vzdálenost latí 22 - 36 cm, včetně dodávky řeziva, latě 4/6 cm</t>
  </si>
  <si>
    <t>762342205</t>
  </si>
  <si>
    <t>Montáž kontralatí na vruty, s těsnicí pěnou, včetně dodávky latí 4/6 cm</t>
  </si>
  <si>
    <t>762811210</t>
  </si>
  <si>
    <t>Montáž záklopu, vrchní na sraz, hrubá prkna, včetně dodávky řeziva, prkna tl. 24 mm</t>
  </si>
  <si>
    <t>762911111</t>
  </si>
  <si>
    <t>Impregnace řeziva máčením  QB</t>
  </si>
  <si>
    <t>267*2</t>
  </si>
  <si>
    <t>(0,06*2+0,04*2)*(267*2+267*5)</t>
  </si>
  <si>
    <t>998762102</t>
  </si>
  <si>
    <t>Přesun hmot pro tesařské konstrukce, výšky do 12 m</t>
  </si>
  <si>
    <t>764352201</t>
  </si>
  <si>
    <t>Žlaby z Pz plechu podokapní půlkruhové, rš 250 mm</t>
  </si>
  <si>
    <t>764359211</t>
  </si>
  <si>
    <t>Kotlík z Pz plechu kónický pro trouby D do 100 mm</t>
  </si>
  <si>
    <t>764392251</t>
  </si>
  <si>
    <t>Úžlabí z Pz plechu, rš 660 mm, klínové těsnění</t>
  </si>
  <si>
    <t>Dodávka a montáž těsnícího pásu. Montáž naohýbaného a upraveného úžlabí včetně spojovacích prostředků. Bez dodávky úžlabního plechu.</t>
  </si>
  <si>
    <t>5,3*2+6,4*2</t>
  </si>
  <si>
    <t>764551602</t>
  </si>
  <si>
    <t>Svod z Pz lakov. , kruhový, D 80 mm</t>
  </si>
  <si>
    <t>včetně objímek, kolen a spojovacího materiálu.</t>
  </si>
  <si>
    <t>764816420</t>
  </si>
  <si>
    <t>Okapnice z lakovaného Pz plechu, rš 200 mm</t>
  </si>
  <si>
    <t>42+9</t>
  </si>
  <si>
    <t>764813133</t>
  </si>
  <si>
    <t>Lemování zdí z lakovaného Pz plechu, do rš 330 mm</t>
  </si>
  <si>
    <t>včetně krycí lišty</t>
  </si>
  <si>
    <t>764815812</t>
  </si>
  <si>
    <t>Kotlík žlabový oválný z lak. Pz plechu, 330/120 mm</t>
  </si>
  <si>
    <t>764-301</t>
  </si>
  <si>
    <t>Klempířské  propojení mezi stáv. komínem odbouraným do úrovně 2np a turbínou Lomanco, do DN 300, D+M</t>
  </si>
  <si>
    <t>ks</t>
  </si>
  <si>
    <t>764352301</t>
  </si>
  <si>
    <t>Žlaby z Pz plechu lak. podokapní půlkruhové,rš 330 mm</t>
  </si>
  <si>
    <t>včetně spojovacích prostředků.</t>
  </si>
  <si>
    <t>764551604</t>
  </si>
  <si>
    <t>Svod z Pz lak., kruhový, D 120 mm</t>
  </si>
  <si>
    <t>998764102</t>
  </si>
  <si>
    <t>Přesun hmot pro klempířské konstr., výšky do 12 m</t>
  </si>
  <si>
    <t>765339211</t>
  </si>
  <si>
    <t>M.zastřešení tašk.drážk.střech jedn.na sucho</t>
  </si>
  <si>
    <t>765799111</t>
  </si>
  <si>
    <t>Montáž střešních oken výstupních</t>
  </si>
  <si>
    <t>765799312</t>
  </si>
  <si>
    <t>Montáž fólie na bednění přibitím</t>
  </si>
  <si>
    <t>765-101</t>
  </si>
  <si>
    <t>Plošina k turbíně Lomanco, D+M dle PD</t>
  </si>
  <si>
    <t>765311534</t>
  </si>
  <si>
    <t>Hřeben systémový, vč. nároží</t>
  </si>
  <si>
    <t>59160889.A1</t>
  </si>
  <si>
    <t>Výlez na střechu 600 x 600 mm, černý</t>
  </si>
  <si>
    <t>POL3_</t>
  </si>
  <si>
    <t>592439901</t>
  </si>
  <si>
    <t>Taška keramická dle PD</t>
  </si>
  <si>
    <t>včetně započtení tašek protisněhových</t>
  </si>
  <si>
    <t>267*1,1</t>
  </si>
  <si>
    <t>59244413</t>
  </si>
  <si>
    <t>Fólie hydroizolační dle PD</t>
  </si>
  <si>
    <t>998765102</t>
  </si>
  <si>
    <t>Přesun hmot pro krytiny tvrdé, výšky do 12 m</t>
  </si>
  <si>
    <t>766711001</t>
  </si>
  <si>
    <t>Montáž oken a balkonových dveří s vypěněním</t>
  </si>
  <si>
    <t>Montáž plastových oken a dveří včetně dodávky a montáže PU pěny a spojovacích prostředků.</t>
  </si>
  <si>
    <t>0,9*2*6+0,4*2*6</t>
  </si>
  <si>
    <t>61143000</t>
  </si>
  <si>
    <t>Okno plastové jednodílné 90 x 40 cm S</t>
  </si>
  <si>
    <t>998766101</t>
  </si>
  <si>
    <t>Přesun hmot pro truhlářské konstr., výšky do 6 m</t>
  </si>
  <si>
    <t>762526210</t>
  </si>
  <si>
    <t>Montáž podlahových lišt</t>
  </si>
  <si>
    <t>16+8</t>
  </si>
  <si>
    <t>776101115</t>
  </si>
  <si>
    <t>Vyrovnání podkladů samonivelační hmotou</t>
  </si>
  <si>
    <t>16,15+4,42</t>
  </si>
  <si>
    <t>776511820</t>
  </si>
  <si>
    <t>Odstranění PVC a koberců lepených s podložkou</t>
  </si>
  <si>
    <t>776521100</t>
  </si>
  <si>
    <t>Lepení povlak.podlah z pásů PVC na Chemopren</t>
  </si>
  <si>
    <t>28342400</t>
  </si>
  <si>
    <t>Lišta podlahová z měkčeného PVC č. h. 1357</t>
  </si>
  <si>
    <t>(16+8)*1,1</t>
  </si>
  <si>
    <t>28412232</t>
  </si>
  <si>
    <t>Podlahovina PVC  tl. 3,2 mm 25 m, nášlapná vrstva 0,35 mm, oblast použití 23,32</t>
  </si>
  <si>
    <t>(16,15+4,42)*1,1</t>
  </si>
  <si>
    <t>998776101</t>
  </si>
  <si>
    <t>Přesun hmot pro podlahy povlakové, výšky do 6 m</t>
  </si>
  <si>
    <t>979990001</t>
  </si>
  <si>
    <t>Poplatek za skládku stavební suti</t>
  </si>
  <si>
    <t>22,45067-16,02</t>
  </si>
  <si>
    <t>979990181</t>
  </si>
  <si>
    <t>Poplatek za skládku suti - PVC podlahová krytina</t>
  </si>
  <si>
    <t>20,57*0,006</t>
  </si>
  <si>
    <t>979990201</t>
  </si>
  <si>
    <t>Poplatek za skládku suti cementové výrobky</t>
  </si>
  <si>
    <t>267*0,06</t>
  </si>
  <si>
    <t>979012112</t>
  </si>
  <si>
    <t>Svislá doprava suti na výšku do 3,5 m</t>
  </si>
  <si>
    <t>POL8_</t>
  </si>
  <si>
    <t>979081111</t>
  </si>
  <si>
    <t>Odvoz suti a vybour. hmot na skládku do 1 km</t>
  </si>
  <si>
    <t>Včetně naložení na dopravní prostředek a složení na skládku, bez poplatku za skládku.</t>
  </si>
  <si>
    <t>979081121</t>
  </si>
  <si>
    <t>Příplatek k odvozu za každý další 1 km</t>
  </si>
  <si>
    <t>979087312</t>
  </si>
  <si>
    <t>Vodorovné přemístění vyb. hmot nošením do 10 m</t>
  </si>
  <si>
    <t>S naložením suti nebo vybouraných hmot do dopravního prostředku a na jejich vyložením, popřípadě přeložením na normální dopravní prostředek.</t>
  </si>
  <si>
    <t>979087391</t>
  </si>
  <si>
    <t>Příplatek za nošení suti každých dalších 10 m</t>
  </si>
  <si>
    <t>005121020R</t>
  </si>
  <si>
    <t xml:space="preserve">Provoz zařízení staveniště </t>
  </si>
  <si>
    <t>Soubor</t>
  </si>
  <si>
    <t>POL99_2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</si>
  <si>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</si>
  <si>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005241010R</t>
  </si>
  <si>
    <t xml:space="preserve">Dokumentace skutečného provedení </t>
  </si>
  <si>
    <t>POL99_8</t>
  </si>
  <si>
    <t>Náklady na vyhotovení dokumentace skutečného provedení stavby a její předání objednateli v požadované formě a požadovaném počtu.</t>
  </si>
  <si>
    <t>005261030R</t>
  </si>
  <si>
    <t>Finanční rezerva , pro nepředvídatelné výdaje</t>
  </si>
  <si>
    <t>Finanční rezerva požadovaná objednatelem jako součást smluvní ceny. Způsob jejího stanovení, čerpání a vykazování definuje objednatel.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</si>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</sst>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d/m/yyyy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9"/>
      <color rgb="FF000000"/>
      <name val="Tahoma"/>
      <family val="2"/>
      <charset val="238"/>
    </font>
    <font>
      <sz val="8"/>
      <name val="Arial CE"/>
      <charset val="238"/>
    </font>
    <font>
      <sz val="8"/>
      <color rgb="FF0000FF"/>
      <name val="Arial CE"/>
      <charset val="238"/>
    </font>
    <font>
      <sz val="8"/>
      <color rgb="FF008000"/>
      <name val="Arial CE"/>
      <charset val="238"/>
    </font>
    <font>
      <sz val="8"/>
      <color rgb="FFFFFF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6E1EE"/>
        <bgColor rgb="FFDBDBDB"/>
      </patternFill>
    </fill>
    <fill>
      <patternFill patternType="solid">
        <fgColor rgb="FFDBDBDB"/>
        <bgColor rgb="FFD6E1EE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4" fontId="8" fillId="0" borderId="16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horizontal="right" vertical="center" indent="1"/>
    </xf>
    <xf numFmtId="4" fontId="8" fillId="0" borderId="13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3" xfId="0" applyNumberFormat="1" applyFont="1" applyBorder="1" applyAlignment="1">
      <alignment horizontal="right" vertical="center" indent="1"/>
    </xf>
    <xf numFmtId="0" fontId="0" fillId="0" borderId="7" xfId="0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1" fontId="0" fillId="0" borderId="6" xfId="0" applyNumberFormat="1" applyFont="1" applyBorder="1" applyAlignment="1">
      <alignment horizontal="right" inden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0" fontId="2" fillId="0" borderId="0" xfId="0" applyFont="1"/>
    <xf numFmtId="0" fontId="0" fillId="0" borderId="0" xfId="0" applyAlignment="1"/>
    <xf numFmtId="0" fontId="0" fillId="0" borderId="1" xfId="0" applyFont="1" applyBorder="1"/>
    <xf numFmtId="0" fontId="0" fillId="0" borderId="3" xfId="0" applyBorder="1"/>
    <xf numFmtId="0" fontId="5" fillId="3" borderId="3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/>
    <xf numFmtId="0" fontId="2" fillId="3" borderId="4" xfId="0" applyFont="1" applyFill="1" applyBorder="1" applyAlignment="1"/>
    <xf numFmtId="164" fontId="3" fillId="0" borderId="0" xfId="0" applyNumberFormat="1" applyFont="1" applyAlignment="1">
      <alignment horizontal="left"/>
    </xf>
    <xf numFmtId="0" fontId="0" fillId="3" borderId="3" xfId="0" applyFont="1" applyFill="1" applyBorder="1" applyAlignment="1">
      <alignment horizontal="left" vertical="center" indent="1"/>
    </xf>
    <xf numFmtId="49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2" fillId="3" borderId="6" xfId="0" applyNumberFormat="1" applyFont="1" applyFill="1" applyBorder="1" applyAlignment="1">
      <alignment horizontal="left" vertical="center"/>
    </xf>
    <xf numFmtId="0" fontId="2" fillId="3" borderId="6" xfId="0" applyFont="1" applyFill="1" applyBorder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0" fillId="0" borderId="3" xfId="0" applyFont="1" applyBorder="1" applyAlignment="1">
      <alignment horizontal="left" vertical="center" indent="1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Border="1" applyAlignment="1"/>
    <xf numFmtId="0" fontId="2" fillId="0" borderId="3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5" xfId="0" applyBorder="1" applyAlignment="1">
      <alignment horizontal="left" indent="1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top" indent="1"/>
    </xf>
    <xf numFmtId="0" fontId="0" fillId="0" borderId="8" xfId="0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10" xfId="0" applyBorder="1" applyAlignment="1"/>
    <xf numFmtId="0" fontId="0" fillId="0" borderId="6" xfId="0" applyBorder="1" applyAlignment="1">
      <alignment horizontal="left"/>
    </xf>
    <xf numFmtId="49" fontId="0" fillId="0" borderId="3" xfId="0" applyNumberFormat="1" applyFont="1" applyBorder="1"/>
    <xf numFmtId="49" fontId="0" fillId="0" borderId="11" xfId="0" applyNumberFormat="1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/>
    <xf numFmtId="0" fontId="0" fillId="0" borderId="11" xfId="0" applyFont="1" applyBorder="1" applyAlignment="1">
      <alignment horizontal="left" indent="1"/>
    </xf>
    <xf numFmtId="1" fontId="2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2" fillId="0" borderId="12" xfId="0" applyFont="1" applyBorder="1" applyAlignment="1">
      <alignment vertical="center"/>
    </xf>
    <xf numFmtId="49" fontId="0" fillId="0" borderId="15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indent="1"/>
    </xf>
    <xf numFmtId="1" fontId="2" fillId="0" borderId="16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/>
    </xf>
    <xf numFmtId="0" fontId="0" fillId="0" borderId="6" xfId="0" applyBorder="1"/>
    <xf numFmtId="1" fontId="2" fillId="0" borderId="17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 indent="1"/>
    </xf>
    <xf numFmtId="49" fontId="0" fillId="0" borderId="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 indent="1"/>
    </xf>
    <xf numFmtId="0" fontId="10" fillId="3" borderId="19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4" fontId="9" fillId="3" borderId="19" xfId="0" applyNumberFormat="1" applyFont="1" applyFill="1" applyBorder="1" applyAlignment="1">
      <alignment horizontal="left" vertical="center"/>
    </xf>
    <xf numFmtId="49" fontId="0" fillId="3" borderId="20" xfId="0" applyNumberFormat="1" applyFill="1" applyBorder="1" applyAlignment="1">
      <alignment horizontal="left" vertical="center"/>
    </xf>
    <xf numFmtId="0" fontId="0" fillId="3" borderId="19" xfId="0" applyFill="1" applyBorder="1"/>
    <xf numFmtId="49" fontId="2" fillId="3" borderId="20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164" fontId="2" fillId="0" borderId="6" xfId="0" applyNumberFormat="1" applyFont="1" applyBorder="1" applyAlignment="1">
      <alignment horizontal="center" vertical="top"/>
    </xf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6" xfId="0" applyFont="1" applyBorder="1" applyAlignment="1"/>
    <xf numFmtId="0" fontId="2" fillId="0" borderId="4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/>
    <xf numFmtId="0" fontId="0" fillId="0" borderId="23" xfId="0" applyBorder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3" fontId="0" fillId="0" borderId="24" xfId="0" applyNumberFormat="1" applyFont="1" applyBorder="1"/>
    <xf numFmtId="3" fontId="12" fillId="4" borderId="25" xfId="0" applyNumberFormat="1" applyFont="1" applyFill="1" applyBorder="1" applyAlignment="1">
      <alignment vertical="center"/>
    </xf>
    <xf numFmtId="3" fontId="12" fillId="4" borderId="8" xfId="0" applyNumberFormat="1" applyFont="1" applyFill="1" applyBorder="1" applyAlignment="1">
      <alignment vertical="center"/>
    </xf>
    <xf numFmtId="3" fontId="12" fillId="4" borderId="8" xfId="0" applyNumberFormat="1" applyFont="1" applyFill="1" applyBorder="1" applyAlignment="1">
      <alignment vertical="center" wrapText="1"/>
    </xf>
    <xf numFmtId="3" fontId="13" fillId="4" borderId="26" xfId="0" applyNumberFormat="1" applyFont="1" applyFill="1" applyBorder="1" applyAlignment="1">
      <alignment horizontal="center" vertical="center" wrapText="1" shrinkToFit="1"/>
    </xf>
    <xf numFmtId="3" fontId="12" fillId="4" borderId="26" xfId="0" applyNumberFormat="1" applyFont="1" applyFill="1" applyBorder="1" applyAlignment="1">
      <alignment horizontal="center" vertical="center" wrapText="1" shrinkToFit="1"/>
    </xf>
    <xf numFmtId="3" fontId="12" fillId="4" borderId="26" xfId="0" applyNumberFormat="1" applyFont="1" applyFill="1" applyBorder="1" applyAlignment="1">
      <alignment horizontal="center" vertical="center" wrapText="1"/>
    </xf>
    <xf numFmtId="3" fontId="0" fillId="0" borderId="25" xfId="0" applyNumberFormat="1" applyFont="1" applyBorder="1" applyAlignment="1"/>
    <xf numFmtId="3" fontId="3" fillId="0" borderId="26" xfId="0" applyNumberFormat="1" applyFont="1" applyBorder="1" applyAlignment="1">
      <alignment horizontal="right" wrapText="1" shrinkToFit="1"/>
    </xf>
    <xf numFmtId="3" fontId="3" fillId="0" borderId="26" xfId="0" applyNumberFormat="1" applyFont="1" applyBorder="1" applyAlignment="1">
      <alignment horizontal="right" shrinkToFit="1"/>
    </xf>
    <xf numFmtId="3" fontId="0" fillId="0" borderId="26" xfId="0" applyNumberFormat="1" applyBorder="1" applyAlignment="1">
      <alignment shrinkToFit="1"/>
    </xf>
    <xf numFmtId="3" fontId="0" fillId="0" borderId="26" xfId="0" applyNumberFormat="1" applyBorder="1" applyAlignment="1"/>
    <xf numFmtId="3" fontId="0" fillId="0" borderId="24" xfId="0" applyNumberFormat="1" applyFont="1" applyBorder="1" applyAlignment="1"/>
    <xf numFmtId="3" fontId="0" fillId="0" borderId="27" xfId="0" applyNumberFormat="1" applyBorder="1" applyAlignment="1">
      <alignment wrapText="1" shrinkToFit="1"/>
    </xf>
    <xf numFmtId="3" fontId="0" fillId="0" borderId="27" xfId="0" applyNumberFormat="1" applyBorder="1" applyAlignment="1">
      <alignment shrinkToFit="1"/>
    </xf>
    <xf numFmtId="3" fontId="0" fillId="0" borderId="27" xfId="0" applyNumberFormat="1" applyBorder="1" applyAlignment="1"/>
    <xf numFmtId="3" fontId="0" fillId="0" borderId="17" xfId="0" applyNumberFormat="1" applyFont="1" applyBorder="1" applyAlignment="1">
      <alignment horizontal="left" indent="1"/>
    </xf>
    <xf numFmtId="3" fontId="0" fillId="0" borderId="28" xfId="0" applyNumberFormat="1" applyBorder="1" applyAlignment="1">
      <alignment wrapText="1" shrinkToFit="1"/>
    </xf>
    <xf numFmtId="3" fontId="0" fillId="0" borderId="28" xfId="0" applyNumberFormat="1" applyBorder="1" applyAlignment="1">
      <alignment shrinkToFit="1"/>
    </xf>
    <xf numFmtId="3" fontId="0" fillId="0" borderId="28" xfId="0" applyNumberFormat="1" applyBorder="1" applyAlignment="1"/>
    <xf numFmtId="3" fontId="0" fillId="3" borderId="28" xfId="0" applyNumberFormat="1" applyFill="1" applyBorder="1" applyAlignment="1">
      <alignment wrapText="1" shrinkToFit="1"/>
    </xf>
    <xf numFmtId="3" fontId="0" fillId="3" borderId="28" xfId="0" applyNumberFormat="1" applyFill="1" applyBorder="1" applyAlignment="1">
      <alignment shrinkToFit="1"/>
    </xf>
    <xf numFmtId="3" fontId="0" fillId="3" borderId="28" xfId="0" applyNumberFormat="1" applyFill="1" applyBorder="1" applyAlignment="1"/>
    <xf numFmtId="0" fontId="6" fillId="0" borderId="0" xfId="0" applyFont="1"/>
    <xf numFmtId="0" fontId="14" fillId="0" borderId="24" xfId="0" applyFont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49" fontId="12" fillId="0" borderId="25" xfId="0" applyNumberFormat="1" applyFont="1" applyBorder="1" applyAlignment="1">
      <alignment vertical="center"/>
    </xf>
    <xf numFmtId="4" fontId="12" fillId="0" borderId="26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/>
    </xf>
    <xf numFmtId="49" fontId="12" fillId="0" borderId="24" xfId="0" applyNumberFormat="1" applyFont="1" applyBorder="1" applyAlignment="1">
      <alignment vertical="center"/>
    </xf>
    <xf numFmtId="4" fontId="12" fillId="0" borderId="27" xfId="0" applyNumberFormat="1" applyFont="1" applyBorder="1" applyAlignment="1">
      <alignment horizontal="center" vertical="center"/>
    </xf>
    <xf numFmtId="4" fontId="12" fillId="0" borderId="27" xfId="0" applyNumberFormat="1" applyFont="1" applyBorder="1" applyAlignment="1">
      <alignment vertical="center"/>
    </xf>
    <xf numFmtId="3" fontId="12" fillId="0" borderId="27" xfId="0" applyNumberFormat="1" applyFont="1" applyBorder="1" applyAlignment="1">
      <alignment vertical="center"/>
    </xf>
    <xf numFmtId="49" fontId="12" fillId="0" borderId="17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horizontal="center" vertical="center"/>
    </xf>
    <xf numFmtId="4" fontId="12" fillId="0" borderId="28" xfId="0" applyNumberFormat="1" applyFont="1" applyBorder="1" applyAlignment="1">
      <alignment vertical="center"/>
    </xf>
    <xf numFmtId="3" fontId="12" fillId="0" borderId="28" xfId="0" applyNumberFormat="1" applyFont="1" applyBorder="1" applyAlignment="1">
      <alignment vertical="center"/>
    </xf>
    <xf numFmtId="0" fontId="12" fillId="0" borderId="24" xfId="0" applyFont="1" applyBorder="1"/>
    <xf numFmtId="0" fontId="12" fillId="3" borderId="17" xfId="0" applyFont="1" applyFill="1" applyBorder="1"/>
    <xf numFmtId="0" fontId="12" fillId="3" borderId="6" xfId="0" applyFont="1" applyFill="1" applyBorder="1"/>
    <xf numFmtId="4" fontId="12" fillId="3" borderId="28" xfId="0" applyNumberFormat="1" applyFont="1" applyFill="1" applyBorder="1" applyAlignment="1">
      <alignment horizontal="center"/>
    </xf>
    <xf numFmtId="4" fontId="12" fillId="3" borderId="28" xfId="0" applyNumberFormat="1" applyFont="1" applyFill="1" applyBorder="1" applyAlignment="1"/>
    <xf numFmtId="3" fontId="12" fillId="3" borderId="28" xfId="0" applyNumberFormat="1" applyFont="1" applyFill="1" applyBorder="1" applyAlignmen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3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0" fillId="3" borderId="13" xfId="0" applyFont="1" applyFill="1" applyBorder="1" applyAlignment="1">
      <alignment vertical="center"/>
    </xf>
    <xf numFmtId="49" fontId="0" fillId="3" borderId="1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4" borderId="26" xfId="0" applyFont="1" applyFill="1" applyBorder="1"/>
    <xf numFmtId="49" fontId="0" fillId="4" borderId="26" xfId="0" applyNumberFormat="1" applyFont="1" applyFill="1" applyBorder="1"/>
    <xf numFmtId="0" fontId="0" fillId="4" borderId="26" xfId="0" applyFont="1" applyFill="1" applyBorder="1" applyAlignment="1">
      <alignment horizontal="center"/>
    </xf>
    <xf numFmtId="0" fontId="0" fillId="4" borderId="25" xfId="0" applyFont="1" applyFill="1" applyBorder="1"/>
    <xf numFmtId="0" fontId="0" fillId="4" borderId="26" xfId="0" applyFont="1" applyFill="1" applyBorder="1" applyAlignment="1">
      <alignment wrapText="1"/>
    </xf>
    <xf numFmtId="0" fontId="0" fillId="3" borderId="16" xfId="0" applyFont="1" applyFill="1" applyBorder="1" applyAlignment="1">
      <alignment vertical="top"/>
    </xf>
    <xf numFmtId="49" fontId="0" fillId="3" borderId="16" xfId="0" applyNumberFormat="1" applyFont="1" applyFill="1" applyBorder="1" applyAlignment="1">
      <alignment vertical="top"/>
    </xf>
    <xf numFmtId="49" fontId="0" fillId="3" borderId="13" xfId="0" applyNumberFormat="1" applyFont="1" applyFill="1" applyBorder="1" applyAlignment="1">
      <alignment vertical="top"/>
    </xf>
    <xf numFmtId="0" fontId="0" fillId="3" borderId="13" xfId="0" applyFill="1" applyBorder="1" applyAlignment="1">
      <alignment horizontal="center" vertical="top"/>
    </xf>
    <xf numFmtId="165" fontId="0" fillId="3" borderId="13" xfId="0" applyNumberFormat="1" applyFill="1" applyBorder="1" applyAlignment="1">
      <alignment vertical="top"/>
    </xf>
    <xf numFmtId="4" fontId="0" fillId="3" borderId="13" xfId="0" applyNumberFormat="1" applyFill="1" applyBorder="1" applyAlignment="1">
      <alignment vertical="top"/>
    </xf>
    <xf numFmtId="4" fontId="0" fillId="3" borderId="16" xfId="0" applyNumberFormat="1" applyFill="1" applyBorder="1" applyAlignment="1">
      <alignment vertical="top"/>
    </xf>
    <xf numFmtId="0" fontId="16" fillId="0" borderId="24" xfId="0" applyFont="1" applyBorder="1" applyAlignment="1">
      <alignment vertical="top"/>
    </xf>
    <xf numFmtId="0" fontId="16" fillId="0" borderId="24" xfId="0" applyFont="1" applyBorder="1" applyAlignment="1">
      <alignment vertical="top"/>
    </xf>
    <xf numFmtId="0" fontId="16" fillId="0" borderId="27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center" vertical="top" shrinkToFit="1"/>
    </xf>
    <xf numFmtId="165" fontId="16" fillId="0" borderId="27" xfId="0" applyNumberFormat="1" applyFont="1" applyBorder="1" applyAlignment="1">
      <alignment vertical="top" shrinkToFit="1"/>
    </xf>
    <xf numFmtId="4" fontId="16" fillId="0" borderId="27" xfId="0" applyNumberFormat="1" applyFont="1" applyBorder="1" applyAlignment="1">
      <alignment vertical="top" shrinkToFit="1"/>
    </xf>
    <xf numFmtId="4" fontId="16" fillId="0" borderId="24" xfId="0" applyNumberFormat="1" applyFont="1" applyBorder="1" applyAlignment="1">
      <alignment vertical="top" shrinkToFit="1"/>
    </xf>
    <xf numFmtId="0" fontId="16" fillId="0" borderId="0" xfId="0" applyFont="1"/>
    <xf numFmtId="0" fontId="17" fillId="0" borderId="27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center" vertical="top" wrapText="1" shrinkToFit="1"/>
    </xf>
    <xf numFmtId="165" fontId="17" fillId="0" borderId="27" xfId="0" applyNumberFormat="1" applyFont="1" applyBorder="1" applyAlignment="1">
      <alignment vertical="top" wrapText="1" shrinkToFit="1"/>
    </xf>
    <xf numFmtId="0" fontId="0" fillId="3" borderId="17" xfId="0" applyFont="1" applyFill="1" applyBorder="1" applyAlignment="1">
      <alignment vertical="top"/>
    </xf>
    <xf numFmtId="0" fontId="0" fillId="3" borderId="17" xfId="0" applyFont="1" applyFill="1" applyBorder="1" applyAlignment="1">
      <alignment vertical="top"/>
    </xf>
    <xf numFmtId="0" fontId="0" fillId="3" borderId="28" xfId="0" applyFont="1" applyFill="1" applyBorder="1" applyAlignment="1">
      <alignment horizontal="left" vertical="top" wrapText="1"/>
    </xf>
    <xf numFmtId="0" fontId="0" fillId="3" borderId="28" xfId="0" applyFill="1" applyBorder="1" applyAlignment="1">
      <alignment horizontal="center" vertical="top" shrinkToFit="1"/>
    </xf>
    <xf numFmtId="165" fontId="0" fillId="3" borderId="28" xfId="0" applyNumberFormat="1" applyFill="1" applyBorder="1" applyAlignment="1">
      <alignment vertical="top" shrinkToFit="1"/>
    </xf>
    <xf numFmtId="4" fontId="0" fillId="3" borderId="28" xfId="0" applyNumberFormat="1" applyFill="1" applyBorder="1" applyAlignment="1">
      <alignment vertical="top" shrinkToFit="1"/>
    </xf>
    <xf numFmtId="4" fontId="0" fillId="3" borderId="17" xfId="0" applyNumberFormat="1" applyFill="1" applyBorder="1" applyAlignment="1">
      <alignment vertical="top" shrinkToFit="1"/>
    </xf>
    <xf numFmtId="0" fontId="19" fillId="0" borderId="0" xfId="0" applyFont="1" applyAlignment="1">
      <alignment wrapText="1"/>
    </xf>
    <xf numFmtId="0" fontId="16" fillId="0" borderId="17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4" fontId="16" fillId="0" borderId="28" xfId="0" applyNumberFormat="1" applyFont="1" applyBorder="1" applyAlignment="1">
      <alignment vertical="top" shrinkToFit="1"/>
    </xf>
    <xf numFmtId="4" fontId="16" fillId="0" borderId="17" xfId="0" applyNumberFormat="1" applyFont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8" fillId="0" borderId="17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11" fillId="3" borderId="19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horizontal="center"/>
    </xf>
    <xf numFmtId="3" fontId="0" fillId="0" borderId="8" xfId="0" applyNumberFormat="1" applyBorder="1"/>
    <xf numFmtId="3" fontId="0" fillId="0" borderId="0" xfId="0" applyNumberFormat="1" applyFont="1" applyBorder="1"/>
    <xf numFmtId="3" fontId="0" fillId="0" borderId="6" xfId="0" applyNumberFormat="1" applyFont="1" applyBorder="1"/>
    <xf numFmtId="3" fontId="0" fillId="3" borderId="13" xfId="0" applyNumberFormat="1" applyFont="1" applyFill="1" applyBorder="1"/>
    <xf numFmtId="49" fontId="12" fillId="0" borderId="25" xfId="0" applyNumberFormat="1" applyFont="1" applyBorder="1" applyAlignment="1">
      <alignment vertical="center" wrapText="1"/>
    </xf>
    <xf numFmtId="49" fontId="12" fillId="0" borderId="24" xfId="0" applyNumberFormat="1" applyFont="1" applyBorder="1" applyAlignment="1">
      <alignment vertical="center" wrapText="1"/>
    </xf>
    <xf numFmtId="49" fontId="12" fillId="0" borderId="17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top"/>
    </xf>
    <xf numFmtId="49" fontId="0" fillId="0" borderId="29" xfId="0" applyNumberFormat="1" applyBorder="1" applyAlignment="1">
      <alignment vertical="center" shrinkToFit="1"/>
    </xf>
    <xf numFmtId="0" fontId="6" fillId="0" borderId="0" xfId="0" applyFont="1" applyBorder="1" applyAlignment="1">
      <alignment horizontal="center"/>
    </xf>
    <xf numFmtId="49" fontId="0" fillId="0" borderId="29" xfId="0" applyNumberFormat="1" applyFont="1" applyBorder="1" applyAlignment="1">
      <alignment vertical="center"/>
    </xf>
    <xf numFmtId="49" fontId="0" fillId="3" borderId="29" xfId="0" applyNumberFormat="1" applyFont="1" applyFill="1" applyBorder="1" applyAlignment="1">
      <alignment vertical="center"/>
    </xf>
    <xf numFmtId="0" fontId="18" fillId="0" borderId="27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D6E1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533400</xdr:colOff>
      <xdr:row>42</xdr:row>
      <xdr:rowOff>114300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F97982A8-B698-48CC-902D-A9ED74460BB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42</xdr:row>
      <xdr:rowOff>114300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A232258D-B0E9-43BB-AD1F-5668BC6E65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42</xdr:row>
      <xdr:rowOff>114300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12029C32-329C-4756-B792-97A0403B9F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42</xdr:row>
      <xdr:rowOff>114300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96346D67-57AE-4855-AC3B-F44F43D2210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42</xdr:row>
      <xdr:rowOff>114300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1EB332C7-6245-4EBD-AF56-8C191C91359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42</xdr:row>
      <xdr:rowOff>114300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EAD030BA-2FB5-4FE2-A50F-36F2A1C109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zoomScaleNormal="100" workbookViewId="0">
      <selection activeCell="A2" sqref="A2"/>
    </sheetView>
  </sheetViews>
  <sheetFormatPr defaultColWidth="8.5703125" defaultRowHeight="12.75" x14ac:dyDescent="0.2"/>
  <sheetData>
    <row r="1" spans="1:7" x14ac:dyDescent="0.2">
      <c r="A1" s="15" t="s">
        <v>0</v>
      </c>
    </row>
    <row r="2" spans="1:7" ht="57.75" customHeight="1" x14ac:dyDescent="0.2">
      <c r="A2" s="14" t="s">
        <v>1</v>
      </c>
      <c r="B2" s="14"/>
      <c r="C2" s="14"/>
      <c r="D2" s="14"/>
      <c r="E2" s="14"/>
      <c r="F2" s="14"/>
      <c r="G2" s="14"/>
    </row>
  </sheetData>
  <mergeCells count="1">
    <mergeCell ref="A2:G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</sheetPr>
  <dimension ref="A1:O63"/>
  <sheetViews>
    <sheetView showGridLines="0" topLeftCell="B1" zoomScaleNormal="100" zoomScalePageLayoutView="75" workbookViewId="0">
      <selection activeCell="G30" sqref="G30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6" customWidth="1"/>
    <col min="8" max="8" width="12.7109375" customWidth="1"/>
    <col min="9" max="9" width="12.7109375" style="16" customWidth="1"/>
    <col min="10" max="10" width="6.7109375" style="16" customWidth="1"/>
    <col min="11" max="11" width="4.28515625" customWidth="1"/>
    <col min="12" max="15" width="10.7109375" customWidth="1"/>
  </cols>
  <sheetData>
    <row r="1" spans="1:15" ht="33.75" customHeight="1" x14ac:dyDescent="0.2">
      <c r="A1" s="17" t="s">
        <v>2</v>
      </c>
      <c r="B1" s="13" t="s">
        <v>3</v>
      </c>
      <c r="C1" s="13"/>
      <c r="D1" s="13"/>
      <c r="E1" s="13"/>
      <c r="F1" s="13"/>
      <c r="G1" s="13"/>
      <c r="H1" s="13"/>
      <c r="I1" s="13"/>
      <c r="J1" s="13"/>
    </row>
    <row r="2" spans="1:15" ht="23.25" customHeight="1" x14ac:dyDescent="0.2">
      <c r="A2" s="18"/>
      <c r="B2" s="19" t="s">
        <v>4</v>
      </c>
      <c r="C2" s="20"/>
      <c r="D2" s="21" t="s">
        <v>5</v>
      </c>
      <c r="E2" s="21" t="s">
        <v>6</v>
      </c>
      <c r="F2" s="22"/>
      <c r="G2" s="23"/>
      <c r="H2" s="22"/>
      <c r="I2" s="23"/>
      <c r="J2" s="24"/>
      <c r="O2" s="25"/>
    </row>
    <row r="3" spans="1:15" ht="23.25" customHeight="1" x14ac:dyDescent="0.2">
      <c r="A3" s="18"/>
      <c r="B3" s="26" t="s">
        <v>7</v>
      </c>
      <c r="C3" s="20"/>
      <c r="D3" s="27" t="s">
        <v>8</v>
      </c>
      <c r="E3" s="27" t="s">
        <v>9</v>
      </c>
      <c r="F3" s="28"/>
      <c r="G3" s="28"/>
      <c r="H3" s="20"/>
      <c r="I3" s="29"/>
      <c r="J3" s="30"/>
    </row>
    <row r="4" spans="1:15" ht="23.25" customHeight="1" x14ac:dyDescent="0.2">
      <c r="A4" s="18"/>
      <c r="B4" s="31" t="s">
        <v>10</v>
      </c>
      <c r="C4" s="32"/>
      <c r="D4" s="33" t="s">
        <v>8</v>
      </c>
      <c r="E4" s="33" t="s">
        <v>9</v>
      </c>
      <c r="F4" s="34"/>
      <c r="G4" s="35"/>
      <c r="H4" s="34"/>
      <c r="I4" s="35"/>
      <c r="J4" s="36"/>
    </row>
    <row r="5" spans="1:15" ht="24" customHeight="1" x14ac:dyDescent="0.2">
      <c r="A5" s="18"/>
      <c r="B5" s="37" t="s">
        <v>11</v>
      </c>
      <c r="C5" s="38"/>
      <c r="D5" s="39"/>
      <c r="E5" s="40"/>
      <c r="F5" s="40"/>
      <c r="G5" s="40"/>
      <c r="H5" s="41" t="s">
        <v>12</v>
      </c>
      <c r="I5" s="39"/>
      <c r="J5" s="42"/>
    </row>
    <row r="6" spans="1:15" ht="15.75" customHeight="1" x14ac:dyDescent="0.2">
      <c r="A6" s="18"/>
      <c r="B6" s="43"/>
      <c r="C6" s="40"/>
      <c r="D6" s="39"/>
      <c r="E6" s="40"/>
      <c r="F6" s="40"/>
      <c r="G6" s="40"/>
      <c r="H6" s="41" t="s">
        <v>13</v>
      </c>
      <c r="I6" s="39"/>
      <c r="J6" s="42"/>
    </row>
    <row r="7" spans="1:15" ht="15.75" customHeight="1" x14ac:dyDescent="0.2">
      <c r="A7" s="18"/>
      <c r="B7" s="44"/>
      <c r="C7" s="45"/>
      <c r="D7" s="46"/>
      <c r="E7" s="47"/>
      <c r="F7" s="47"/>
      <c r="G7" s="47"/>
      <c r="H7" s="48"/>
      <c r="I7" s="47"/>
      <c r="J7" s="49"/>
    </row>
    <row r="8" spans="1:15" ht="24" hidden="1" customHeight="1" x14ac:dyDescent="0.2">
      <c r="A8" s="18"/>
      <c r="B8" s="37" t="s">
        <v>14</v>
      </c>
      <c r="C8" s="38"/>
      <c r="D8" s="50"/>
      <c r="E8" s="38"/>
      <c r="F8" s="38"/>
      <c r="G8" s="51"/>
      <c r="H8" s="41" t="s">
        <v>12</v>
      </c>
      <c r="I8" s="39"/>
      <c r="J8" s="42"/>
    </row>
    <row r="9" spans="1:15" ht="15.75" hidden="1" customHeight="1" x14ac:dyDescent="0.2">
      <c r="A9" s="18"/>
      <c r="B9" s="18"/>
      <c r="C9" s="38"/>
      <c r="D9" s="50"/>
      <c r="E9" s="38"/>
      <c r="F9" s="38"/>
      <c r="G9" s="51"/>
      <c r="H9" s="41" t="s">
        <v>13</v>
      </c>
      <c r="I9" s="39"/>
      <c r="J9" s="42"/>
    </row>
    <row r="10" spans="1:15" ht="15.75" hidden="1" customHeight="1" x14ac:dyDescent="0.2">
      <c r="A10" s="18"/>
      <c r="B10" s="52"/>
      <c r="C10" s="45"/>
      <c r="D10" s="53"/>
      <c r="E10" s="54"/>
      <c r="F10" s="54"/>
      <c r="G10" s="55"/>
      <c r="H10" s="55"/>
      <c r="I10" s="56"/>
      <c r="J10" s="49"/>
    </row>
    <row r="11" spans="1:15" ht="24" customHeight="1" x14ac:dyDescent="0.2">
      <c r="A11" s="18"/>
      <c r="B11" s="37" t="s">
        <v>15</v>
      </c>
      <c r="C11" s="38"/>
      <c r="D11" s="12"/>
      <c r="E11" s="12"/>
      <c r="F11" s="12"/>
      <c r="G11" s="12"/>
      <c r="H11" s="41" t="s">
        <v>12</v>
      </c>
      <c r="I11" s="39"/>
      <c r="J11" s="42"/>
    </row>
    <row r="12" spans="1:15" ht="15.75" customHeight="1" x14ac:dyDescent="0.2">
      <c r="A12" s="18"/>
      <c r="B12" s="43"/>
      <c r="C12" s="40"/>
      <c r="D12" s="11"/>
      <c r="E12" s="11"/>
      <c r="F12" s="11"/>
      <c r="G12" s="11"/>
      <c r="H12" s="41" t="s">
        <v>13</v>
      </c>
      <c r="I12" s="39"/>
      <c r="J12" s="42"/>
    </row>
    <row r="13" spans="1:15" ht="15.75" customHeight="1" x14ac:dyDescent="0.2">
      <c r="A13" s="18"/>
      <c r="B13" s="44"/>
      <c r="C13" s="45"/>
      <c r="D13" s="10"/>
      <c r="E13" s="10"/>
      <c r="F13" s="10"/>
      <c r="G13" s="10"/>
      <c r="H13" s="57"/>
      <c r="I13" s="47"/>
      <c r="J13" s="49"/>
    </row>
    <row r="14" spans="1:15" ht="24" customHeight="1" x14ac:dyDescent="0.2">
      <c r="A14" s="18"/>
      <c r="B14" s="58" t="s">
        <v>16</v>
      </c>
      <c r="C14" s="59"/>
      <c r="D14" s="60" t="s">
        <v>17</v>
      </c>
      <c r="E14" s="61"/>
      <c r="F14" s="61"/>
      <c r="G14" s="61"/>
      <c r="H14" s="62"/>
      <c r="I14" s="61"/>
      <c r="J14" s="63"/>
    </row>
    <row r="15" spans="1:15" ht="32.25" customHeight="1" x14ac:dyDescent="0.2">
      <c r="A15" s="18"/>
      <c r="B15" s="52" t="s">
        <v>18</v>
      </c>
      <c r="C15" s="64"/>
      <c r="D15" s="55"/>
      <c r="E15" s="9"/>
      <c r="F15" s="9"/>
      <c r="G15" s="8"/>
      <c r="H15" s="8"/>
      <c r="I15" s="7" t="s">
        <v>19</v>
      </c>
      <c r="J15" s="7"/>
    </row>
    <row r="16" spans="1:15" ht="23.25" customHeight="1" x14ac:dyDescent="0.2">
      <c r="A16" s="65" t="s">
        <v>20</v>
      </c>
      <c r="B16" s="66" t="s">
        <v>20</v>
      </c>
      <c r="C16" s="67"/>
      <c r="D16" s="68"/>
      <c r="E16" s="6"/>
      <c r="F16" s="6"/>
      <c r="G16" s="6"/>
      <c r="H16" s="6"/>
      <c r="I16" s="5"/>
      <c r="J16" s="5"/>
    </row>
    <row r="17" spans="1:10" ht="23.25" customHeight="1" x14ac:dyDescent="0.2">
      <c r="A17" s="65" t="s">
        <v>21</v>
      </c>
      <c r="B17" s="66" t="s">
        <v>21</v>
      </c>
      <c r="C17" s="67"/>
      <c r="D17" s="68"/>
      <c r="E17" s="6"/>
      <c r="F17" s="6"/>
      <c r="G17" s="6"/>
      <c r="H17" s="6"/>
      <c r="I17" s="5"/>
      <c r="J17" s="5"/>
    </row>
    <row r="18" spans="1:10" ht="23.25" customHeight="1" x14ac:dyDescent="0.2">
      <c r="A18" s="65" t="s">
        <v>22</v>
      </c>
      <c r="B18" s="66" t="s">
        <v>22</v>
      </c>
      <c r="C18" s="67"/>
      <c r="D18" s="68"/>
      <c r="E18" s="6"/>
      <c r="F18" s="6"/>
      <c r="G18" s="6"/>
      <c r="H18" s="6"/>
      <c r="I18" s="5"/>
      <c r="J18" s="5"/>
    </row>
    <row r="19" spans="1:10" ht="23.25" customHeight="1" x14ac:dyDescent="0.2">
      <c r="A19" s="65" t="s">
        <v>23</v>
      </c>
      <c r="B19" s="66" t="s">
        <v>24</v>
      </c>
      <c r="C19" s="67"/>
      <c r="D19" s="68"/>
      <c r="E19" s="6"/>
      <c r="F19" s="6"/>
      <c r="G19" s="6"/>
      <c r="H19" s="6"/>
      <c r="I19" s="5"/>
      <c r="J19" s="5"/>
    </row>
    <row r="20" spans="1:10" ht="23.25" customHeight="1" x14ac:dyDescent="0.2">
      <c r="A20" s="65" t="s">
        <v>25</v>
      </c>
      <c r="B20" s="66" t="s">
        <v>26</v>
      </c>
      <c r="C20" s="67"/>
      <c r="D20" s="68"/>
      <c r="E20" s="6"/>
      <c r="F20" s="6"/>
      <c r="G20" s="6"/>
      <c r="H20" s="6"/>
      <c r="I20" s="5"/>
      <c r="J20" s="5"/>
    </row>
    <row r="21" spans="1:10" ht="23.25" customHeight="1" x14ac:dyDescent="0.2">
      <c r="A21" s="18"/>
      <c r="B21" s="69" t="s">
        <v>19</v>
      </c>
      <c r="C21" s="70"/>
      <c r="D21" s="71"/>
      <c r="E21" s="4"/>
      <c r="F21" s="4"/>
      <c r="G21" s="4"/>
      <c r="H21" s="4"/>
      <c r="I21" s="3"/>
      <c r="J21" s="3"/>
    </row>
    <row r="22" spans="1:10" ht="33" customHeight="1" x14ac:dyDescent="0.2">
      <c r="A22" s="18"/>
      <c r="B22" s="72" t="s">
        <v>27</v>
      </c>
      <c r="C22" s="67"/>
      <c r="D22" s="68"/>
      <c r="E22" s="73"/>
      <c r="F22" s="74"/>
      <c r="G22" s="75"/>
      <c r="H22" s="75"/>
      <c r="I22" s="75"/>
      <c r="J22" s="76"/>
    </row>
    <row r="23" spans="1:10" ht="23.25" customHeight="1" x14ac:dyDescent="0.2">
      <c r="A23" s="18"/>
      <c r="B23" s="77" t="s">
        <v>28</v>
      </c>
      <c r="C23" s="67"/>
      <c r="D23" s="68"/>
      <c r="E23" s="78">
        <v>15</v>
      </c>
      <c r="F23" s="74" t="s">
        <v>29</v>
      </c>
      <c r="G23" s="2">
        <v>0</v>
      </c>
      <c r="H23" s="2"/>
      <c r="I23" s="2"/>
      <c r="J23" s="76" t="str">
        <f t="shared" ref="J23:J28" si="0">Mena</f>
        <v>CZK</v>
      </c>
    </row>
    <row r="24" spans="1:10" ht="23.25" customHeight="1" x14ac:dyDescent="0.2">
      <c r="A24" s="18"/>
      <c r="B24" s="77" t="s">
        <v>30</v>
      </c>
      <c r="C24" s="67"/>
      <c r="D24" s="68"/>
      <c r="E24" s="78">
        <f>SazbaDPH1</f>
        <v>15</v>
      </c>
      <c r="F24" s="74" t="s">
        <v>29</v>
      </c>
      <c r="G24" s="1">
        <v>0</v>
      </c>
      <c r="H24" s="1"/>
      <c r="I24" s="1"/>
      <c r="J24" s="76" t="str">
        <f t="shared" si="0"/>
        <v>CZK</v>
      </c>
    </row>
    <row r="25" spans="1:10" ht="23.25" customHeight="1" x14ac:dyDescent="0.2">
      <c r="A25" s="18"/>
      <c r="B25" s="77" t="s">
        <v>31</v>
      </c>
      <c r="C25" s="67"/>
      <c r="D25" s="68"/>
      <c r="E25" s="78">
        <v>21</v>
      </c>
      <c r="F25" s="74" t="s">
        <v>29</v>
      </c>
      <c r="G25" s="2">
        <f>I60</f>
        <v>0</v>
      </c>
      <c r="H25" s="2"/>
      <c r="I25" s="2"/>
      <c r="J25" s="76" t="str">
        <f t="shared" si="0"/>
        <v>CZK</v>
      </c>
    </row>
    <row r="26" spans="1:10" ht="23.25" customHeight="1" x14ac:dyDescent="0.2">
      <c r="A26" s="18"/>
      <c r="B26" s="79" t="s">
        <v>32</v>
      </c>
      <c r="C26" s="80"/>
      <c r="D26" s="81"/>
      <c r="E26" s="82">
        <f>SazbaDPH2</f>
        <v>21</v>
      </c>
      <c r="F26" s="83" t="s">
        <v>29</v>
      </c>
      <c r="G26" s="212">
        <f>ZakladDPHZakl*0.21</f>
        <v>0</v>
      </c>
      <c r="H26" s="212"/>
      <c r="I26" s="212"/>
      <c r="J26" s="84" t="str">
        <f t="shared" si="0"/>
        <v>CZK</v>
      </c>
    </row>
    <row r="27" spans="1:10" ht="23.25" customHeight="1" x14ac:dyDescent="0.2">
      <c r="A27" s="18"/>
      <c r="B27" s="37" t="s">
        <v>33</v>
      </c>
      <c r="C27" s="85"/>
      <c r="D27" s="86"/>
      <c r="E27" s="85"/>
      <c r="F27" s="87"/>
      <c r="G27" s="213"/>
      <c r="H27" s="213"/>
      <c r="I27" s="213"/>
      <c r="J27" s="88" t="str">
        <f t="shared" si="0"/>
        <v>CZK</v>
      </c>
    </row>
    <row r="28" spans="1:10" ht="27.75" hidden="1" customHeight="1" x14ac:dyDescent="0.2">
      <c r="A28" s="18"/>
      <c r="B28" s="89" t="s">
        <v>34</v>
      </c>
      <c r="C28" s="90"/>
      <c r="D28" s="90"/>
      <c r="E28" s="91"/>
      <c r="F28" s="92"/>
      <c r="G28" s="214">
        <v>742490.1</v>
      </c>
      <c r="H28" s="214"/>
      <c r="I28" s="214"/>
      <c r="J28" s="93" t="str">
        <f t="shared" si="0"/>
        <v>CZK</v>
      </c>
    </row>
    <row r="29" spans="1:10" ht="27.75" customHeight="1" x14ac:dyDescent="0.2">
      <c r="A29" s="18"/>
      <c r="B29" s="89" t="s">
        <v>35</v>
      </c>
      <c r="C29" s="94"/>
      <c r="D29" s="94"/>
      <c r="E29" s="94"/>
      <c r="F29" s="94"/>
      <c r="G29" s="214">
        <f>ZakladDPHZakl+DPHZakl</f>
        <v>0</v>
      </c>
      <c r="H29" s="214"/>
      <c r="I29" s="214"/>
      <c r="J29" s="95" t="s">
        <v>36</v>
      </c>
    </row>
    <row r="30" spans="1:10" ht="12.75" customHeight="1" x14ac:dyDescent="0.2">
      <c r="A30" s="18"/>
      <c r="B30" s="18"/>
      <c r="C30" s="38"/>
      <c r="D30" s="38"/>
      <c r="E30" s="38"/>
      <c r="F30" s="38"/>
      <c r="G30" s="51"/>
      <c r="H30" s="38"/>
      <c r="I30" s="51"/>
      <c r="J30" s="96"/>
    </row>
    <row r="31" spans="1:10" ht="30" customHeight="1" x14ac:dyDescent="0.2">
      <c r="A31" s="18"/>
      <c r="B31" s="18"/>
      <c r="C31" s="38"/>
      <c r="D31" s="38"/>
      <c r="E31" s="38"/>
      <c r="F31" s="38"/>
      <c r="G31" s="51"/>
      <c r="H31" s="38"/>
      <c r="I31" s="51"/>
      <c r="J31" s="96"/>
    </row>
    <row r="32" spans="1:10" ht="18.75" customHeight="1" x14ac:dyDescent="0.2">
      <c r="A32" s="18"/>
      <c r="B32" s="97"/>
      <c r="C32" s="98" t="s">
        <v>37</v>
      </c>
      <c r="D32" s="99"/>
      <c r="E32" s="99"/>
      <c r="F32" s="98" t="s">
        <v>38</v>
      </c>
      <c r="G32" s="99"/>
      <c r="H32" s="100">
        <f ca="1">TODAY()</f>
        <v>43994</v>
      </c>
      <c r="I32" s="99"/>
      <c r="J32" s="96"/>
    </row>
    <row r="33" spans="1:10" ht="47.25" customHeight="1" x14ac:dyDescent="0.2">
      <c r="A33" s="18"/>
      <c r="B33" s="18"/>
      <c r="C33" s="38"/>
      <c r="D33" s="38"/>
      <c r="E33" s="38"/>
      <c r="F33" s="38"/>
      <c r="G33" s="51"/>
      <c r="H33" s="38"/>
      <c r="I33" s="51"/>
      <c r="J33" s="96"/>
    </row>
    <row r="34" spans="1:10" s="15" customFormat="1" ht="18.75" customHeight="1" x14ac:dyDescent="0.2">
      <c r="A34" s="101"/>
      <c r="B34" s="101"/>
      <c r="C34" s="102"/>
      <c r="D34" s="103"/>
      <c r="E34" s="103"/>
      <c r="F34" s="102"/>
      <c r="G34" s="104"/>
      <c r="H34" s="103"/>
      <c r="I34" s="104"/>
      <c r="J34" s="105"/>
    </row>
    <row r="35" spans="1:10" ht="12.75" customHeight="1" x14ac:dyDescent="0.2">
      <c r="A35" s="18"/>
      <c r="B35" s="18"/>
      <c r="C35" s="38"/>
      <c r="D35" s="215" t="s">
        <v>39</v>
      </c>
      <c r="E35" s="215"/>
      <c r="F35" s="38"/>
      <c r="G35" s="51"/>
      <c r="H35" s="106" t="s">
        <v>40</v>
      </c>
      <c r="I35" s="51"/>
      <c r="J35" s="96"/>
    </row>
    <row r="36" spans="1:10" ht="13.5" customHeight="1" x14ac:dyDescent="0.2">
      <c r="A36" s="107"/>
      <c r="B36" s="107"/>
      <c r="C36" s="108"/>
      <c r="D36" s="108"/>
      <c r="E36" s="108"/>
      <c r="F36" s="108"/>
      <c r="G36" s="109"/>
      <c r="H36" s="108"/>
      <c r="I36" s="109"/>
      <c r="J36" s="110"/>
    </row>
    <row r="37" spans="1:10" ht="27" hidden="1" customHeight="1" x14ac:dyDescent="0.25">
      <c r="B37" s="111" t="s">
        <v>41</v>
      </c>
      <c r="C37" s="112"/>
      <c r="D37" s="112"/>
      <c r="E37" s="112"/>
      <c r="F37" s="113"/>
      <c r="G37" s="113"/>
      <c r="H37" s="113"/>
      <c r="I37" s="113"/>
      <c r="J37" s="112"/>
    </row>
    <row r="38" spans="1:10" ht="25.5" hidden="1" customHeight="1" x14ac:dyDescent="0.2">
      <c r="A38" s="114" t="s">
        <v>42</v>
      </c>
      <c r="B38" s="115" t="s">
        <v>43</v>
      </c>
      <c r="C38" s="116" t="s">
        <v>44</v>
      </c>
      <c r="D38" s="117"/>
      <c r="E38" s="117"/>
      <c r="F38" s="118" t="str">
        <f>B23</f>
        <v>Základ pro sníženou DPH</v>
      </c>
      <c r="G38" s="118" t="str">
        <f>B25</f>
        <v>Základ pro základní DPH</v>
      </c>
      <c r="H38" s="119" t="s">
        <v>45</v>
      </c>
      <c r="I38" s="119" t="s">
        <v>46</v>
      </c>
      <c r="J38" s="120" t="s">
        <v>29</v>
      </c>
    </row>
    <row r="39" spans="1:10" ht="25.5" hidden="1" customHeight="1" x14ac:dyDescent="0.2">
      <c r="A39" s="114">
        <v>1</v>
      </c>
      <c r="B39" s="121" t="s">
        <v>47</v>
      </c>
      <c r="C39" s="216"/>
      <c r="D39" s="216"/>
      <c r="E39" s="216"/>
      <c r="F39" s="122">
        <v>0</v>
      </c>
      <c r="G39" s="123">
        <v>742490.1</v>
      </c>
      <c r="H39" s="124">
        <v>155922.92000000001</v>
      </c>
      <c r="I39" s="124">
        <v>898413.02</v>
      </c>
      <c r="J39" s="125" t="e">
        <f ca="1">IF(_xlfn.single(CenaCelkemVypocet)=0,"",I39/_xlfn.single(CenaCelkemVypocet)*100)</f>
        <v>#NAME?</v>
      </c>
    </row>
    <row r="40" spans="1:10" ht="25.5" hidden="1" customHeight="1" x14ac:dyDescent="0.2">
      <c r="A40" s="114">
        <v>2</v>
      </c>
      <c r="B40" s="126" t="s">
        <v>8</v>
      </c>
      <c r="C40" s="217" t="s">
        <v>9</v>
      </c>
      <c r="D40" s="217"/>
      <c r="E40" s="217"/>
      <c r="F40" s="127">
        <v>0</v>
      </c>
      <c r="G40" s="128">
        <v>742490.1</v>
      </c>
      <c r="H40" s="128">
        <v>155922.92000000001</v>
      </c>
      <c r="I40" s="128">
        <v>898413.02</v>
      </c>
      <c r="J40" s="129" t="e">
        <f ca="1">IF(_xlfn.single(CenaCelkemVypocet)=0,"",I40/_xlfn.single(CenaCelkemVypocet)*100)</f>
        <v>#NAME?</v>
      </c>
    </row>
    <row r="41" spans="1:10" ht="25.5" hidden="1" customHeight="1" x14ac:dyDescent="0.2">
      <c r="A41" s="114">
        <v>3</v>
      </c>
      <c r="B41" s="130" t="s">
        <v>8</v>
      </c>
      <c r="C41" s="218" t="s">
        <v>9</v>
      </c>
      <c r="D41" s="218"/>
      <c r="E41" s="218"/>
      <c r="F41" s="131">
        <v>0</v>
      </c>
      <c r="G41" s="132">
        <v>742490.1</v>
      </c>
      <c r="H41" s="132">
        <v>155922.92000000001</v>
      </c>
      <c r="I41" s="132">
        <v>898413.02</v>
      </c>
      <c r="J41" s="133" t="e">
        <f ca="1">IF(_xlfn.single(CenaCelkemVypocet)=0,"",I41/_xlfn.single(CenaCelkemVypocet)*100)</f>
        <v>#NAME?</v>
      </c>
    </row>
    <row r="42" spans="1:10" ht="25.5" hidden="1" customHeight="1" x14ac:dyDescent="0.2">
      <c r="A42" s="114"/>
      <c r="B42" s="219" t="s">
        <v>48</v>
      </c>
      <c r="C42" s="219"/>
      <c r="D42" s="219"/>
      <c r="E42" s="219"/>
      <c r="F42" s="134">
        <f>SUMIF(A39:A41,"=1",F39:F41)</f>
        <v>0</v>
      </c>
      <c r="G42" s="135">
        <f>SUMIF(A39:A41,"=1",G39:G41)</f>
        <v>742490.1</v>
      </c>
      <c r="H42" s="135">
        <f>SUMIF(A39:A41,"=1",H39:H41)</f>
        <v>155922.92000000001</v>
      </c>
      <c r="I42" s="135">
        <f>SUMIF(A39:A41,"=1",I39:I41)</f>
        <v>898413.02</v>
      </c>
      <c r="J42" s="136" t="e">
        <f ca="1">SUMIF(A39:A41,"=1",J39:J41)</f>
        <v>#NAME?</v>
      </c>
    </row>
    <row r="46" spans="1:10" ht="15.75" x14ac:dyDescent="0.25">
      <c r="B46" s="137" t="s">
        <v>49</v>
      </c>
    </row>
    <row r="48" spans="1:10" ht="25.5" customHeight="1" x14ac:dyDescent="0.2">
      <c r="A48" s="138"/>
      <c r="B48" s="139" t="s">
        <v>43</v>
      </c>
      <c r="C48" s="139" t="s">
        <v>44</v>
      </c>
      <c r="D48" s="140"/>
      <c r="E48" s="140"/>
      <c r="F48" s="141" t="s">
        <v>50</v>
      </c>
      <c r="G48" s="141"/>
      <c r="H48" s="141"/>
      <c r="I48" s="141" t="s">
        <v>19</v>
      </c>
      <c r="J48" s="141" t="s">
        <v>29</v>
      </c>
    </row>
    <row r="49" spans="1:10" ht="25.5" customHeight="1" x14ac:dyDescent="0.2">
      <c r="A49" s="142"/>
      <c r="B49" s="143" t="s">
        <v>51</v>
      </c>
      <c r="C49" s="220" t="s">
        <v>52</v>
      </c>
      <c r="D49" s="220"/>
      <c r="E49" s="220"/>
      <c r="F49" s="144" t="s">
        <v>20</v>
      </c>
      <c r="G49" s="145"/>
      <c r="H49" s="145"/>
      <c r="I49" s="145">
        <f>'4 4 Pol'!G7</f>
        <v>0</v>
      </c>
      <c r="J49" s="146" t="str">
        <f>IF(I60=0,"",I49/I60*100)</f>
        <v/>
      </c>
    </row>
    <row r="50" spans="1:10" ht="25.5" customHeight="1" x14ac:dyDescent="0.2">
      <c r="A50" s="142"/>
      <c r="B50" s="147" t="s">
        <v>53</v>
      </c>
      <c r="C50" s="221" t="s">
        <v>54</v>
      </c>
      <c r="D50" s="221"/>
      <c r="E50" s="221"/>
      <c r="F50" s="148" t="s">
        <v>20</v>
      </c>
      <c r="G50" s="149"/>
      <c r="H50" s="149"/>
      <c r="I50" s="149">
        <f>'4 4 Pol'!G19</f>
        <v>0</v>
      </c>
      <c r="J50" s="150" t="str">
        <f>IF(I60=0,"",I50/I60*100)</f>
        <v/>
      </c>
    </row>
    <row r="51" spans="1:10" ht="25.5" customHeight="1" x14ac:dyDescent="0.2">
      <c r="A51" s="142"/>
      <c r="B51" s="147" t="s">
        <v>55</v>
      </c>
      <c r="C51" s="221" t="s">
        <v>56</v>
      </c>
      <c r="D51" s="221"/>
      <c r="E51" s="221"/>
      <c r="F51" s="148" t="s">
        <v>21</v>
      </c>
      <c r="G51" s="149"/>
      <c r="H51" s="149"/>
      <c r="I51" s="149">
        <f>'4 4 Pol'!G21</f>
        <v>0</v>
      </c>
      <c r="J51" s="150" t="str">
        <f>IF(I60=0,"",I51/I60*100)</f>
        <v/>
      </c>
    </row>
    <row r="52" spans="1:10" ht="25.5" customHeight="1" x14ac:dyDescent="0.2">
      <c r="A52" s="142"/>
      <c r="B52" s="147" t="s">
        <v>57</v>
      </c>
      <c r="C52" s="221" t="s">
        <v>58</v>
      </c>
      <c r="D52" s="221"/>
      <c r="E52" s="221"/>
      <c r="F52" s="148" t="s">
        <v>21</v>
      </c>
      <c r="G52" s="149"/>
      <c r="H52" s="149"/>
      <c r="I52" s="149">
        <f>'4 4 Pol'!G24</f>
        <v>0</v>
      </c>
      <c r="J52" s="150" t="str">
        <f>IF(I60=0,"",I52/I60*100)</f>
        <v/>
      </c>
    </row>
    <row r="53" spans="1:10" ht="25.5" customHeight="1" x14ac:dyDescent="0.2">
      <c r="A53" s="142"/>
      <c r="B53" s="147" t="s">
        <v>59</v>
      </c>
      <c r="C53" s="221" t="s">
        <v>60</v>
      </c>
      <c r="D53" s="221"/>
      <c r="E53" s="221"/>
      <c r="F53" s="148" t="s">
        <v>21</v>
      </c>
      <c r="G53" s="149"/>
      <c r="H53" s="149"/>
      <c r="I53" s="149">
        <f>'4 4 Pol'!G34</f>
        <v>0</v>
      </c>
      <c r="J53" s="150" t="str">
        <f>IF(I60=0,"",I53/I60*100)</f>
        <v/>
      </c>
    </row>
    <row r="54" spans="1:10" ht="25.5" customHeight="1" x14ac:dyDescent="0.2">
      <c r="A54" s="142"/>
      <c r="B54" s="147" t="s">
        <v>61</v>
      </c>
      <c r="C54" s="221" t="s">
        <v>62</v>
      </c>
      <c r="D54" s="221"/>
      <c r="E54" s="221"/>
      <c r="F54" s="148" t="s">
        <v>21</v>
      </c>
      <c r="G54" s="149"/>
      <c r="H54" s="149"/>
      <c r="I54" s="149">
        <f>'4 4 Pol'!G53</f>
        <v>0</v>
      </c>
      <c r="J54" s="150" t="str">
        <f>IF(I60=0,"",I54/I60*100)</f>
        <v/>
      </c>
    </row>
    <row r="55" spans="1:10" ht="25.5" customHeight="1" x14ac:dyDescent="0.2">
      <c r="A55" s="142"/>
      <c r="B55" s="147" t="s">
        <v>63</v>
      </c>
      <c r="C55" s="221" t="s">
        <v>64</v>
      </c>
      <c r="D55" s="221"/>
      <c r="E55" s="221"/>
      <c r="F55" s="148" t="s">
        <v>21</v>
      </c>
      <c r="G55" s="149"/>
      <c r="H55" s="149"/>
      <c r="I55" s="149">
        <f>'4 4 Pol'!G67</f>
        <v>0</v>
      </c>
      <c r="J55" s="150" t="str">
        <f>IF(I60=0,"",I55/I60*100)</f>
        <v/>
      </c>
    </row>
    <row r="56" spans="1:10" ht="25.5" customHeight="1" x14ac:dyDescent="0.2">
      <c r="A56" s="142"/>
      <c r="B56" s="147" t="s">
        <v>65</v>
      </c>
      <c r="C56" s="221" t="s">
        <v>66</v>
      </c>
      <c r="D56" s="221"/>
      <c r="E56" s="221"/>
      <c r="F56" s="148" t="s">
        <v>21</v>
      </c>
      <c r="G56" s="149"/>
      <c r="H56" s="149"/>
      <c r="I56" s="149">
        <f>'4 4 Pol'!G73</f>
        <v>0</v>
      </c>
      <c r="J56" s="150" t="str">
        <f>IF(I60=0,"",I56/I60*100)</f>
        <v/>
      </c>
    </row>
    <row r="57" spans="1:10" ht="25.5" customHeight="1" x14ac:dyDescent="0.2">
      <c r="A57" s="142"/>
      <c r="B57" s="147" t="s">
        <v>67</v>
      </c>
      <c r="C57" s="221" t="s">
        <v>68</v>
      </c>
      <c r="D57" s="221"/>
      <c r="E57" s="221"/>
      <c r="F57" s="148" t="s">
        <v>69</v>
      </c>
      <c r="G57" s="149"/>
      <c r="H57" s="149"/>
      <c r="I57" s="149">
        <f>'4 4 Pol'!G87</f>
        <v>0</v>
      </c>
      <c r="J57" s="150" t="str">
        <f>IF(I60=0,"",I57/I60*100)</f>
        <v/>
      </c>
    </row>
    <row r="58" spans="1:10" ht="25.5" customHeight="1" x14ac:dyDescent="0.2">
      <c r="A58" s="142"/>
      <c r="B58" s="147" t="s">
        <v>23</v>
      </c>
      <c r="C58" s="221" t="s">
        <v>24</v>
      </c>
      <c r="D58" s="221"/>
      <c r="E58" s="221"/>
      <c r="F58" s="148" t="s">
        <v>23</v>
      </c>
      <c r="G58" s="149"/>
      <c r="H58" s="149"/>
      <c r="I58" s="149">
        <f>'4 4 Pol'!G101</f>
        <v>0</v>
      </c>
      <c r="J58" s="150" t="str">
        <f>IF(I60=0,"",I58/I60*100)</f>
        <v/>
      </c>
    </row>
    <row r="59" spans="1:10" ht="25.5" customHeight="1" x14ac:dyDescent="0.2">
      <c r="A59" s="142"/>
      <c r="B59" s="151" t="s">
        <v>25</v>
      </c>
      <c r="C59" s="222" t="s">
        <v>26</v>
      </c>
      <c r="D59" s="222"/>
      <c r="E59" s="222"/>
      <c r="F59" s="152" t="s">
        <v>25</v>
      </c>
      <c r="G59" s="153"/>
      <c r="H59" s="153"/>
      <c r="I59" s="153">
        <f>'4 4 Pol'!G104</f>
        <v>0</v>
      </c>
      <c r="J59" s="154" t="str">
        <f>IF(I60=0,"",I59/I60*100)</f>
        <v/>
      </c>
    </row>
    <row r="60" spans="1:10" ht="25.5" customHeight="1" x14ac:dyDescent="0.2">
      <c r="A60" s="155"/>
      <c r="B60" s="156" t="s">
        <v>46</v>
      </c>
      <c r="C60" s="156"/>
      <c r="D60" s="157"/>
      <c r="E60" s="157"/>
      <c r="F60" s="158"/>
      <c r="G60" s="159"/>
      <c r="H60" s="159"/>
      <c r="I60" s="159">
        <f>SUM(I49:I59)</f>
        <v>0</v>
      </c>
      <c r="J60" s="160">
        <f>SUM(J49:J59)</f>
        <v>0</v>
      </c>
    </row>
    <row r="61" spans="1:10" x14ac:dyDescent="0.2">
      <c r="F61" s="161"/>
      <c r="G61" s="162"/>
      <c r="H61" s="161"/>
      <c r="I61" s="162"/>
      <c r="J61" s="163"/>
    </row>
    <row r="62" spans="1:10" x14ac:dyDescent="0.2">
      <c r="F62" s="161"/>
      <c r="G62" s="162"/>
      <c r="H62" s="161"/>
      <c r="I62" s="162"/>
      <c r="J62" s="163"/>
    </row>
    <row r="63" spans="1:10" x14ac:dyDescent="0.2">
      <c r="F63" s="161"/>
      <c r="G63" s="162"/>
      <c r="H63" s="161"/>
      <c r="I63" s="162"/>
      <c r="J63" s="163"/>
    </row>
  </sheetData>
  <mergeCells count="48">
    <mergeCell ref="C57:E57"/>
    <mergeCell ref="C58:E58"/>
    <mergeCell ref="C59:E59"/>
    <mergeCell ref="C52:E52"/>
    <mergeCell ref="C53:E53"/>
    <mergeCell ref="C54:E54"/>
    <mergeCell ref="C55:E55"/>
    <mergeCell ref="C56:E56"/>
    <mergeCell ref="C41:E41"/>
    <mergeCell ref="B42:E42"/>
    <mergeCell ref="C49:E49"/>
    <mergeCell ref="C50:E50"/>
    <mergeCell ref="C51:E51"/>
    <mergeCell ref="G28:I28"/>
    <mergeCell ref="G29:I29"/>
    <mergeCell ref="D35:E35"/>
    <mergeCell ref="C39:E39"/>
    <mergeCell ref="C40:E40"/>
    <mergeCell ref="G23:I23"/>
    <mergeCell ref="G24:I24"/>
    <mergeCell ref="G25:I25"/>
    <mergeCell ref="G26:I26"/>
    <mergeCell ref="G27:I27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B1:J1"/>
    <mergeCell ref="D11:G11"/>
    <mergeCell ref="D12:G12"/>
    <mergeCell ref="D13:G13"/>
    <mergeCell ref="E15:F15"/>
    <mergeCell ref="G15:H15"/>
    <mergeCell ref="I15:J15"/>
  </mergeCells>
  <pageMargins left="0.39374999999999999" right="0.196527777777778" top="0.59027777777777801" bottom="0.39305555555555599" header="0.51180555555555496" footer="0.196527777777778"/>
  <pageSetup paperSize="9" firstPageNumber="0" orientation="portrait" horizontalDpi="300" verticalDpi="300"/>
  <headerFooter>
    <oddFooter>&amp;L&amp;9Zpracováno programem BUILDpower S,  © RTS, a.s.&amp;R&amp;9Stránka &amp;P z &amp;N</oddFooter>
  </headerFooter>
  <rowBreaks count="1" manualBreakCount="1">
    <brk id="36" max="16383" man="1"/>
  </row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66"/>
  </sheetPr>
  <dimension ref="A1:AMK5"/>
  <sheetViews>
    <sheetView zoomScaleNormal="100" workbookViewId="0">
      <selection activeCell="F8" sqref="F8"/>
    </sheetView>
  </sheetViews>
  <sheetFormatPr defaultColWidth="9.140625" defaultRowHeight="12.75" x14ac:dyDescent="0.2"/>
  <cols>
    <col min="1" max="1" width="4.28515625" style="164" customWidth="1"/>
    <col min="2" max="2" width="14.42578125" style="164" customWidth="1"/>
    <col min="3" max="3" width="38.28515625" style="165" customWidth="1"/>
    <col min="4" max="4" width="4.5703125" style="164" customWidth="1"/>
    <col min="5" max="5" width="10.5703125" style="164" customWidth="1"/>
    <col min="6" max="6" width="9.85546875" style="164" customWidth="1"/>
    <col min="7" max="7" width="12.7109375" style="164" customWidth="1"/>
    <col min="8" max="1025" width="9.140625" style="164"/>
  </cols>
  <sheetData>
    <row r="1" spans="1:7" ht="15.75" x14ac:dyDescent="0.2">
      <c r="A1" s="223" t="s">
        <v>70</v>
      </c>
      <c r="B1" s="223"/>
      <c r="C1" s="223"/>
      <c r="D1" s="223"/>
      <c r="E1" s="223"/>
      <c r="F1" s="223"/>
      <c r="G1" s="223"/>
    </row>
    <row r="2" spans="1:7" ht="24.95" customHeight="1" x14ac:dyDescent="0.2">
      <c r="A2" s="166" t="s">
        <v>71</v>
      </c>
      <c r="B2" s="167"/>
      <c r="C2" s="224"/>
      <c r="D2" s="224"/>
      <c r="E2" s="224"/>
      <c r="F2" s="224"/>
      <c r="G2" s="224"/>
    </row>
    <row r="3" spans="1:7" ht="24.95" customHeight="1" x14ac:dyDescent="0.2">
      <c r="A3" s="166" t="s">
        <v>72</v>
      </c>
      <c r="B3" s="167"/>
      <c r="C3" s="224"/>
      <c r="D3" s="224"/>
      <c r="E3" s="224"/>
      <c r="F3" s="224"/>
      <c r="G3" s="224"/>
    </row>
    <row r="4" spans="1:7" ht="24.95" customHeight="1" x14ac:dyDescent="0.2">
      <c r="A4" s="166" t="s">
        <v>73</v>
      </c>
      <c r="B4" s="167"/>
      <c r="C4" s="224"/>
      <c r="D4" s="224"/>
      <c r="E4" s="224"/>
      <c r="F4" s="224"/>
      <c r="G4" s="224"/>
    </row>
    <row r="5" spans="1:7" x14ac:dyDescent="0.2">
      <c r="B5" s="168"/>
      <c r="C5" s="169"/>
      <c r="D5" s="170"/>
    </row>
  </sheetData>
  <mergeCells count="4">
    <mergeCell ref="A1:G1"/>
    <mergeCell ref="C2:G2"/>
    <mergeCell ref="C3:G3"/>
    <mergeCell ref="C4:G4"/>
  </mergeCells>
  <pageMargins left="0.59027777777777801" right="0.39374999999999999" top="0.59027777777777801" bottom="0.98402777777777795" header="0.51180555555555496" footer="0.51180555555555496"/>
  <pageSetup paperSize="9" firstPageNumber="0" orientation="portrait" horizontalDpi="300" verticalDpi="300"/>
  <headerFooter>
    <oddFooter>&amp;L&amp;9Zpracováno programem 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110"/>
  <sheetViews>
    <sheetView tabSelected="1" zoomScaleNormal="100" workbookViewId="0">
      <selection sqref="A1:G1"/>
    </sheetView>
  </sheetViews>
  <sheetFormatPr defaultColWidth="8.5703125" defaultRowHeight="12.75" outlineLevelRow="1" x14ac:dyDescent="0.2"/>
  <cols>
    <col min="1" max="1" width="4.28515625" customWidth="1"/>
    <col min="2" max="2" width="14.42578125" style="171" customWidth="1"/>
    <col min="3" max="3" width="38.28515625" style="171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13" width="11.5703125" hidden="1" customWidth="1"/>
    <col min="18" max="21" width="11.5703125" hidden="1" customWidth="1"/>
    <col min="29" max="39" width="11.5703125" hidden="1" customWidth="1"/>
    <col min="53" max="53" width="73.42578125" customWidth="1"/>
  </cols>
  <sheetData>
    <row r="1" spans="1:60" ht="15.75" customHeight="1" x14ac:dyDescent="0.25">
      <c r="A1" s="225" t="s">
        <v>70</v>
      </c>
      <c r="B1" s="225"/>
      <c r="C1" s="225"/>
      <c r="D1" s="225"/>
      <c r="E1" s="225"/>
      <c r="F1" s="225"/>
      <c r="G1" s="225"/>
      <c r="AE1" t="s">
        <v>74</v>
      </c>
    </row>
    <row r="2" spans="1:60" ht="25.15" customHeight="1" x14ac:dyDescent="0.2">
      <c r="A2" s="166" t="s">
        <v>71</v>
      </c>
      <c r="B2" s="167" t="s">
        <v>5</v>
      </c>
      <c r="C2" s="226" t="s">
        <v>6</v>
      </c>
      <c r="D2" s="226"/>
      <c r="E2" s="226"/>
      <c r="F2" s="226"/>
      <c r="G2" s="226"/>
      <c r="AE2" t="s">
        <v>75</v>
      </c>
    </row>
    <row r="3" spans="1:60" ht="25.15" customHeight="1" x14ac:dyDescent="0.2">
      <c r="A3" s="166" t="s">
        <v>72</v>
      </c>
      <c r="B3" s="167" t="s">
        <v>8</v>
      </c>
      <c r="C3" s="226" t="s">
        <v>9</v>
      </c>
      <c r="D3" s="226"/>
      <c r="E3" s="226"/>
      <c r="F3" s="226"/>
      <c r="G3" s="226"/>
      <c r="AC3" s="171" t="s">
        <v>75</v>
      </c>
      <c r="AE3" t="s">
        <v>76</v>
      </c>
    </row>
    <row r="4" spans="1:60" ht="25.15" customHeight="1" x14ac:dyDescent="0.2">
      <c r="A4" s="172" t="s">
        <v>73</v>
      </c>
      <c r="B4" s="173" t="s">
        <v>8</v>
      </c>
      <c r="C4" s="227" t="s">
        <v>9</v>
      </c>
      <c r="D4" s="227"/>
      <c r="E4" s="227"/>
      <c r="F4" s="227"/>
      <c r="G4" s="227"/>
      <c r="AE4" t="s">
        <v>77</v>
      </c>
    </row>
    <row r="5" spans="1:60" x14ac:dyDescent="0.2">
      <c r="D5" s="174"/>
    </row>
    <row r="6" spans="1:60" ht="38.25" x14ac:dyDescent="0.2">
      <c r="A6" s="175" t="s">
        <v>78</v>
      </c>
      <c r="B6" s="176" t="s">
        <v>79</v>
      </c>
      <c r="C6" s="176" t="s">
        <v>80</v>
      </c>
      <c r="D6" s="177" t="s">
        <v>81</v>
      </c>
      <c r="E6" s="175" t="s">
        <v>82</v>
      </c>
      <c r="F6" s="178" t="s">
        <v>83</v>
      </c>
      <c r="G6" s="175" t="s">
        <v>19</v>
      </c>
      <c r="H6" s="179" t="s">
        <v>84</v>
      </c>
      <c r="I6" s="179" t="s">
        <v>85</v>
      </c>
      <c r="J6" s="179" t="s">
        <v>86</v>
      </c>
      <c r="K6" s="179" t="s">
        <v>87</v>
      </c>
      <c r="L6" s="179" t="s">
        <v>88</v>
      </c>
      <c r="M6" s="179" t="s">
        <v>89</v>
      </c>
      <c r="N6" s="179" t="s">
        <v>90</v>
      </c>
      <c r="O6" s="179" t="s">
        <v>91</v>
      </c>
      <c r="P6" s="179" t="s">
        <v>92</v>
      </c>
      <c r="Q6" s="179" t="s">
        <v>93</v>
      </c>
      <c r="R6" s="179" t="s">
        <v>94</v>
      </c>
      <c r="S6" s="179" t="s">
        <v>95</v>
      </c>
      <c r="T6" s="179" t="s">
        <v>96</v>
      </c>
      <c r="U6" s="179" t="s">
        <v>97</v>
      </c>
    </row>
    <row r="7" spans="1:60" x14ac:dyDescent="0.2">
      <c r="A7" s="180" t="s">
        <v>98</v>
      </c>
      <c r="B7" s="181" t="s">
        <v>51</v>
      </c>
      <c r="C7" s="182" t="s">
        <v>52</v>
      </c>
      <c r="D7" s="183"/>
      <c r="E7" s="184"/>
      <c r="F7" s="185"/>
      <c r="G7" s="185">
        <f>SUMIF(AE8:AE18,"&lt;&gt;NOR",G8:G18)</f>
        <v>0</v>
      </c>
      <c r="H7" s="185"/>
      <c r="I7" s="185">
        <f>SUM(I8:I18)</f>
        <v>151.19999999999999</v>
      </c>
      <c r="J7" s="185"/>
      <c r="K7" s="185">
        <f>SUM(K8:K18)</f>
        <v>37406.479999999996</v>
      </c>
      <c r="L7" s="185"/>
      <c r="M7" s="185">
        <f>SUM(M8:M18)</f>
        <v>0</v>
      </c>
      <c r="N7" s="185"/>
      <c r="O7" s="185">
        <f>SUM(O8:O18)</f>
        <v>0.01</v>
      </c>
      <c r="P7" s="185"/>
      <c r="Q7" s="185">
        <f>SUM(Q8:Q18)</f>
        <v>22.45</v>
      </c>
      <c r="R7" s="185"/>
      <c r="S7" s="185"/>
      <c r="T7" s="186"/>
      <c r="U7" s="185">
        <f>SUM(U8:U18)</f>
        <v>76.639999999999986</v>
      </c>
      <c r="AE7" t="s">
        <v>99</v>
      </c>
    </row>
    <row r="8" spans="1:60" outlineLevel="1" x14ac:dyDescent="0.2">
      <c r="A8" s="187">
        <v>1</v>
      </c>
      <c r="B8" s="188" t="s">
        <v>100</v>
      </c>
      <c r="C8" s="189" t="s">
        <v>101</v>
      </c>
      <c r="D8" s="190" t="s">
        <v>102</v>
      </c>
      <c r="E8" s="191">
        <v>2.5</v>
      </c>
      <c r="F8" s="192"/>
      <c r="G8" s="192">
        <f>E8*F8</f>
        <v>0</v>
      </c>
      <c r="H8" s="192">
        <v>0</v>
      </c>
      <c r="I8" s="192">
        <f>ROUND(E8*H8,2)</f>
        <v>0</v>
      </c>
      <c r="J8" s="192">
        <v>1000</v>
      </c>
      <c r="K8" s="192">
        <f>ROUND(E8*J8,2)</f>
        <v>2500</v>
      </c>
      <c r="L8" s="192">
        <v>21</v>
      </c>
      <c r="M8" s="192">
        <f>G8*(1+L8/100)</f>
        <v>0</v>
      </c>
      <c r="N8" s="192">
        <v>0</v>
      </c>
      <c r="O8" s="192">
        <f>ROUND(E8*N8,2)</f>
        <v>0</v>
      </c>
      <c r="P8" s="192">
        <v>1.5940000000000001</v>
      </c>
      <c r="Q8" s="192">
        <f>ROUND(E8*P8,2)</f>
        <v>3.99</v>
      </c>
      <c r="R8" s="192"/>
      <c r="S8" s="192"/>
      <c r="T8" s="193">
        <v>2.42</v>
      </c>
      <c r="U8" s="192">
        <f>ROUND(E8*T8,2)</f>
        <v>6.05</v>
      </c>
      <c r="V8" s="194"/>
      <c r="W8" s="194"/>
      <c r="X8" s="194"/>
      <c r="Y8" s="194"/>
      <c r="Z8" s="194"/>
      <c r="AA8" s="194"/>
      <c r="AB8" s="194"/>
      <c r="AC8" s="194"/>
      <c r="AD8" s="194"/>
      <c r="AE8" s="194" t="s">
        <v>103</v>
      </c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</row>
    <row r="9" spans="1:60" outlineLevel="1" x14ac:dyDescent="0.2">
      <c r="A9" s="187">
        <v>2</v>
      </c>
      <c r="B9" s="188" t="s">
        <v>104</v>
      </c>
      <c r="C9" s="189" t="s">
        <v>105</v>
      </c>
      <c r="D9" s="190" t="s">
        <v>106</v>
      </c>
      <c r="E9" s="191">
        <v>6</v>
      </c>
      <c r="F9" s="192"/>
      <c r="G9" s="192">
        <f>E9*F9</f>
        <v>0</v>
      </c>
      <c r="H9" s="192">
        <v>0</v>
      </c>
      <c r="I9" s="192">
        <f>ROUND(E9*H9,2)</f>
        <v>0</v>
      </c>
      <c r="J9" s="192">
        <v>22.3</v>
      </c>
      <c r="K9" s="192">
        <f>ROUND(E9*J9,2)</f>
        <v>133.80000000000001</v>
      </c>
      <c r="L9" s="192">
        <v>21</v>
      </c>
      <c r="M9" s="192">
        <f>G9*(1+L9/100)</f>
        <v>0</v>
      </c>
      <c r="N9" s="192">
        <v>0</v>
      </c>
      <c r="O9" s="192">
        <f>ROUND(E9*N9,2)</f>
        <v>0</v>
      </c>
      <c r="P9" s="192">
        <v>0.01</v>
      </c>
      <c r="Q9" s="192">
        <f>ROUND(E9*P9,2)</f>
        <v>0.06</v>
      </c>
      <c r="R9" s="192"/>
      <c r="S9" s="192"/>
      <c r="T9" s="193">
        <v>0.06</v>
      </c>
      <c r="U9" s="192">
        <f>ROUND(E9*T9,2)</f>
        <v>0.36</v>
      </c>
      <c r="V9" s="194"/>
      <c r="W9" s="194"/>
      <c r="X9" s="194"/>
      <c r="Y9" s="194"/>
      <c r="Z9" s="194"/>
      <c r="AA9" s="194"/>
      <c r="AB9" s="194"/>
      <c r="AC9" s="194"/>
      <c r="AD9" s="194"/>
      <c r="AE9" s="194" t="s">
        <v>103</v>
      </c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</row>
    <row r="10" spans="1:60" outlineLevel="1" x14ac:dyDescent="0.2">
      <c r="A10" s="187">
        <v>3</v>
      </c>
      <c r="B10" s="188" t="s">
        <v>107</v>
      </c>
      <c r="C10" s="189" t="s">
        <v>108</v>
      </c>
      <c r="D10" s="190" t="s">
        <v>109</v>
      </c>
      <c r="E10" s="191">
        <v>2.16</v>
      </c>
      <c r="F10" s="192"/>
      <c r="G10" s="192">
        <f>E10*F10</f>
        <v>0</v>
      </c>
      <c r="H10" s="192">
        <v>70</v>
      </c>
      <c r="I10" s="192">
        <f>ROUND(E10*H10,2)</f>
        <v>151.19999999999999</v>
      </c>
      <c r="J10" s="192">
        <v>350</v>
      </c>
      <c r="K10" s="192">
        <f>ROUND(E10*J10,2)</f>
        <v>756</v>
      </c>
      <c r="L10" s="192">
        <v>21</v>
      </c>
      <c r="M10" s="192">
        <f>G10*(1+L10/100)</f>
        <v>0</v>
      </c>
      <c r="N10" s="192">
        <v>3.0400000000000002E-3</v>
      </c>
      <c r="O10" s="192">
        <f>ROUND(E10*N10,2)</f>
        <v>0.01</v>
      </c>
      <c r="P10" s="192">
        <v>6.5000000000000002E-2</v>
      </c>
      <c r="Q10" s="192">
        <f>ROUND(E10*P10,2)</f>
        <v>0.14000000000000001</v>
      </c>
      <c r="R10" s="192"/>
      <c r="S10" s="192"/>
      <c r="T10" s="193">
        <v>0.91300000000000003</v>
      </c>
      <c r="U10" s="192">
        <f>ROUND(E10*T10,2)</f>
        <v>1.97</v>
      </c>
      <c r="V10" s="194"/>
      <c r="W10" s="194"/>
      <c r="X10" s="194"/>
      <c r="Y10" s="194"/>
      <c r="Z10" s="194"/>
      <c r="AA10" s="194"/>
      <c r="AB10" s="194"/>
      <c r="AC10" s="194"/>
      <c r="AD10" s="194"/>
      <c r="AE10" s="194" t="s">
        <v>103</v>
      </c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</row>
    <row r="11" spans="1:60" outlineLevel="1" x14ac:dyDescent="0.2">
      <c r="A11" s="187"/>
      <c r="B11" s="188"/>
      <c r="C11" s="195" t="s">
        <v>110</v>
      </c>
      <c r="D11" s="196"/>
      <c r="E11" s="197">
        <v>2.16</v>
      </c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3"/>
      <c r="U11" s="192"/>
      <c r="V11" s="194"/>
      <c r="W11" s="194"/>
      <c r="X11" s="194"/>
      <c r="Y11" s="194"/>
      <c r="Z11" s="194"/>
      <c r="AA11" s="194"/>
      <c r="AB11" s="194"/>
      <c r="AC11" s="194"/>
      <c r="AD11" s="194"/>
      <c r="AE11" s="194" t="s">
        <v>111</v>
      </c>
      <c r="AF11" s="194">
        <v>0</v>
      </c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</row>
    <row r="12" spans="1:60" outlineLevel="1" x14ac:dyDescent="0.2">
      <c r="A12" s="187">
        <v>4</v>
      </c>
      <c r="B12" s="188" t="s">
        <v>112</v>
      </c>
      <c r="C12" s="189" t="s">
        <v>113</v>
      </c>
      <c r="D12" s="190" t="s">
        <v>109</v>
      </c>
      <c r="E12" s="191">
        <v>267</v>
      </c>
      <c r="F12" s="192"/>
      <c r="G12" s="192">
        <f t="shared" ref="G12:G18" si="0">E12*F12</f>
        <v>0</v>
      </c>
      <c r="H12" s="192">
        <v>0</v>
      </c>
      <c r="I12" s="192">
        <f t="shared" ref="I12:I18" si="1">ROUND(E12*H12,2)</f>
        <v>0</v>
      </c>
      <c r="J12" s="192">
        <v>28.9</v>
      </c>
      <c r="K12" s="192">
        <f t="shared" ref="K12:K18" si="2">ROUND(E12*J12,2)</f>
        <v>7716.3</v>
      </c>
      <c r="L12" s="192">
        <v>21</v>
      </c>
      <c r="M12" s="192">
        <f t="shared" ref="M12:M18" si="3">G12*(1+L12/100)</f>
        <v>0</v>
      </c>
      <c r="N12" s="192">
        <v>0</v>
      </c>
      <c r="O12" s="192">
        <f t="shared" ref="O12:O18" si="4">ROUND(E12*N12,2)</f>
        <v>0</v>
      </c>
      <c r="P12" s="192">
        <v>7.0000000000000001E-3</v>
      </c>
      <c r="Q12" s="192">
        <f t="shared" ref="Q12:Q18" si="5">ROUND(E12*P12,2)</f>
        <v>1.87</v>
      </c>
      <c r="R12" s="192"/>
      <c r="S12" s="192"/>
      <c r="T12" s="193">
        <v>0.06</v>
      </c>
      <c r="U12" s="192">
        <f t="shared" ref="U12:U18" si="6">ROUND(E12*T12,2)</f>
        <v>16.02</v>
      </c>
      <c r="V12" s="194"/>
      <c r="W12" s="194"/>
      <c r="X12" s="194"/>
      <c r="Y12" s="194"/>
      <c r="Z12" s="194"/>
      <c r="AA12" s="194"/>
      <c r="AB12" s="194"/>
      <c r="AC12" s="194"/>
      <c r="AD12" s="194"/>
      <c r="AE12" s="194" t="s">
        <v>103</v>
      </c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</row>
    <row r="13" spans="1:60" outlineLevel="1" x14ac:dyDescent="0.2">
      <c r="A13" s="187">
        <v>5</v>
      </c>
      <c r="B13" s="188" t="s">
        <v>114</v>
      </c>
      <c r="C13" s="189" t="s">
        <v>115</v>
      </c>
      <c r="D13" s="190" t="s">
        <v>116</v>
      </c>
      <c r="E13" s="191">
        <v>23.4</v>
      </c>
      <c r="F13" s="192"/>
      <c r="G13" s="192">
        <f t="shared" si="0"/>
        <v>0</v>
      </c>
      <c r="H13" s="192">
        <v>0</v>
      </c>
      <c r="I13" s="192">
        <f t="shared" si="1"/>
        <v>0</v>
      </c>
      <c r="J13" s="192">
        <v>49.7</v>
      </c>
      <c r="K13" s="192">
        <f t="shared" si="2"/>
        <v>1162.98</v>
      </c>
      <c r="L13" s="192">
        <v>21</v>
      </c>
      <c r="M13" s="192">
        <f t="shared" si="3"/>
        <v>0</v>
      </c>
      <c r="N13" s="192">
        <v>0</v>
      </c>
      <c r="O13" s="192">
        <f t="shared" si="4"/>
        <v>0</v>
      </c>
      <c r="P13" s="192">
        <v>5.2199999999999998E-3</v>
      </c>
      <c r="Q13" s="192">
        <f t="shared" si="5"/>
        <v>0.12</v>
      </c>
      <c r="R13" s="192"/>
      <c r="S13" s="192"/>
      <c r="T13" s="193">
        <v>8.1000000000000003E-2</v>
      </c>
      <c r="U13" s="192">
        <f t="shared" si="6"/>
        <v>1.9</v>
      </c>
      <c r="V13" s="194"/>
      <c r="W13" s="194"/>
      <c r="X13" s="194"/>
      <c r="Y13" s="194"/>
      <c r="Z13" s="194"/>
      <c r="AA13" s="194"/>
      <c r="AB13" s="194"/>
      <c r="AC13" s="194"/>
      <c r="AD13" s="194"/>
      <c r="AE13" s="194" t="s">
        <v>103</v>
      </c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</row>
    <row r="14" spans="1:60" outlineLevel="1" x14ac:dyDescent="0.2">
      <c r="A14" s="187">
        <v>6</v>
      </c>
      <c r="B14" s="188" t="s">
        <v>117</v>
      </c>
      <c r="C14" s="189" t="s">
        <v>118</v>
      </c>
      <c r="D14" s="190" t="s">
        <v>116</v>
      </c>
      <c r="E14" s="191">
        <v>51</v>
      </c>
      <c r="F14" s="192"/>
      <c r="G14" s="192">
        <f t="shared" si="0"/>
        <v>0</v>
      </c>
      <c r="H14" s="192">
        <v>0</v>
      </c>
      <c r="I14" s="192">
        <f t="shared" si="1"/>
        <v>0</v>
      </c>
      <c r="J14" s="192">
        <v>40.200000000000003</v>
      </c>
      <c r="K14" s="192">
        <f t="shared" si="2"/>
        <v>2050.1999999999998</v>
      </c>
      <c r="L14" s="192">
        <v>21</v>
      </c>
      <c r="M14" s="192">
        <f t="shared" si="3"/>
        <v>0</v>
      </c>
      <c r="N14" s="192">
        <v>0</v>
      </c>
      <c r="O14" s="192">
        <f t="shared" si="4"/>
        <v>0</v>
      </c>
      <c r="P14" s="192">
        <v>3.3600000000000001E-3</v>
      </c>
      <c r="Q14" s="192">
        <f t="shared" si="5"/>
        <v>0.17</v>
      </c>
      <c r="R14" s="192"/>
      <c r="S14" s="192"/>
      <c r="T14" s="193">
        <v>0.06</v>
      </c>
      <c r="U14" s="192">
        <f t="shared" si="6"/>
        <v>3.06</v>
      </c>
      <c r="V14" s="194"/>
      <c r="W14" s="194"/>
      <c r="X14" s="194"/>
      <c r="Y14" s="194"/>
      <c r="Z14" s="194"/>
      <c r="AA14" s="194"/>
      <c r="AB14" s="194"/>
      <c r="AC14" s="194"/>
      <c r="AD14" s="194"/>
      <c r="AE14" s="194" t="s">
        <v>103</v>
      </c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</row>
    <row r="15" spans="1:60" outlineLevel="1" x14ac:dyDescent="0.2">
      <c r="A15" s="187">
        <v>7</v>
      </c>
      <c r="B15" s="188" t="s">
        <v>119</v>
      </c>
      <c r="C15" s="189" t="s">
        <v>120</v>
      </c>
      <c r="D15" s="190" t="s">
        <v>106</v>
      </c>
      <c r="E15" s="191">
        <v>1</v>
      </c>
      <c r="F15" s="192"/>
      <c r="G15" s="192">
        <f t="shared" si="0"/>
        <v>0</v>
      </c>
      <c r="H15" s="192">
        <v>0</v>
      </c>
      <c r="I15" s="192">
        <f t="shared" si="1"/>
        <v>0</v>
      </c>
      <c r="J15" s="192">
        <v>61.6</v>
      </c>
      <c r="K15" s="192">
        <f t="shared" si="2"/>
        <v>61.6</v>
      </c>
      <c r="L15" s="192">
        <v>21</v>
      </c>
      <c r="M15" s="192">
        <f t="shared" si="3"/>
        <v>0</v>
      </c>
      <c r="N15" s="192">
        <v>0</v>
      </c>
      <c r="O15" s="192">
        <f t="shared" si="4"/>
        <v>0</v>
      </c>
      <c r="P15" s="192">
        <v>2.0080000000000001E-2</v>
      </c>
      <c r="Q15" s="192">
        <f t="shared" si="5"/>
        <v>0.02</v>
      </c>
      <c r="R15" s="192"/>
      <c r="S15" s="192"/>
      <c r="T15" s="193">
        <v>0.10580000000000001</v>
      </c>
      <c r="U15" s="192">
        <f t="shared" si="6"/>
        <v>0.11</v>
      </c>
      <c r="V15" s="194"/>
      <c r="W15" s="194"/>
      <c r="X15" s="194"/>
      <c r="Y15" s="194"/>
      <c r="Z15" s="194"/>
      <c r="AA15" s="194"/>
      <c r="AB15" s="194"/>
      <c r="AC15" s="194"/>
      <c r="AD15" s="194"/>
      <c r="AE15" s="194" t="s">
        <v>103</v>
      </c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</row>
    <row r="16" spans="1:60" outlineLevel="1" x14ac:dyDescent="0.2">
      <c r="A16" s="187">
        <v>8</v>
      </c>
      <c r="B16" s="188" t="s">
        <v>121</v>
      </c>
      <c r="C16" s="189" t="s">
        <v>122</v>
      </c>
      <c r="D16" s="190" t="s">
        <v>116</v>
      </c>
      <c r="E16" s="191">
        <v>3</v>
      </c>
      <c r="F16" s="192"/>
      <c r="G16" s="192">
        <f t="shared" si="0"/>
        <v>0</v>
      </c>
      <c r="H16" s="192">
        <v>0</v>
      </c>
      <c r="I16" s="192">
        <f t="shared" si="1"/>
        <v>0</v>
      </c>
      <c r="J16" s="192">
        <v>49.1</v>
      </c>
      <c r="K16" s="192">
        <f t="shared" si="2"/>
        <v>147.30000000000001</v>
      </c>
      <c r="L16" s="192">
        <v>21</v>
      </c>
      <c r="M16" s="192">
        <f t="shared" si="3"/>
        <v>0</v>
      </c>
      <c r="N16" s="192">
        <v>0</v>
      </c>
      <c r="O16" s="192">
        <f t="shared" si="4"/>
        <v>0</v>
      </c>
      <c r="P16" s="192">
        <v>1.42E-3</v>
      </c>
      <c r="Q16" s="192">
        <f t="shared" si="5"/>
        <v>0</v>
      </c>
      <c r="R16" s="192"/>
      <c r="S16" s="192"/>
      <c r="T16" s="193">
        <v>9.1999999999999998E-2</v>
      </c>
      <c r="U16" s="192">
        <f t="shared" si="6"/>
        <v>0.28000000000000003</v>
      </c>
      <c r="V16" s="194"/>
      <c r="W16" s="194"/>
      <c r="X16" s="194"/>
      <c r="Y16" s="194"/>
      <c r="Z16" s="194"/>
      <c r="AA16" s="194"/>
      <c r="AB16" s="194"/>
      <c r="AC16" s="194"/>
      <c r="AD16" s="194"/>
      <c r="AE16" s="194" t="s">
        <v>103</v>
      </c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</row>
    <row r="17" spans="1:60" outlineLevel="1" x14ac:dyDescent="0.2">
      <c r="A17" s="187">
        <v>9</v>
      </c>
      <c r="B17" s="188" t="s">
        <v>123</v>
      </c>
      <c r="C17" s="189" t="s">
        <v>124</v>
      </c>
      <c r="D17" s="190" t="s">
        <v>116</v>
      </c>
      <c r="E17" s="191">
        <v>20.5</v>
      </c>
      <c r="F17" s="192"/>
      <c r="G17" s="192">
        <f t="shared" si="0"/>
        <v>0</v>
      </c>
      <c r="H17" s="192">
        <v>0</v>
      </c>
      <c r="I17" s="192">
        <f t="shared" si="1"/>
        <v>0</v>
      </c>
      <c r="J17" s="192">
        <v>40.200000000000003</v>
      </c>
      <c r="K17" s="192">
        <f t="shared" si="2"/>
        <v>824.1</v>
      </c>
      <c r="L17" s="192">
        <v>21</v>
      </c>
      <c r="M17" s="192">
        <f t="shared" si="3"/>
        <v>0</v>
      </c>
      <c r="N17" s="192">
        <v>0</v>
      </c>
      <c r="O17" s="192">
        <f t="shared" si="4"/>
        <v>0</v>
      </c>
      <c r="P17" s="192">
        <v>2.8500000000000001E-3</v>
      </c>
      <c r="Q17" s="192">
        <f t="shared" si="5"/>
        <v>0.06</v>
      </c>
      <c r="R17" s="192"/>
      <c r="S17" s="192"/>
      <c r="T17" s="193">
        <v>0.06</v>
      </c>
      <c r="U17" s="192">
        <f t="shared" si="6"/>
        <v>1.23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 t="s">
        <v>103</v>
      </c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</row>
    <row r="18" spans="1:60" outlineLevel="1" x14ac:dyDescent="0.2">
      <c r="A18" s="187">
        <v>10</v>
      </c>
      <c r="B18" s="188" t="s">
        <v>125</v>
      </c>
      <c r="C18" s="189" t="s">
        <v>126</v>
      </c>
      <c r="D18" s="190" t="s">
        <v>109</v>
      </c>
      <c r="E18" s="191">
        <v>267</v>
      </c>
      <c r="F18" s="192"/>
      <c r="G18" s="192">
        <f t="shared" si="0"/>
        <v>0</v>
      </c>
      <c r="H18" s="192">
        <v>0</v>
      </c>
      <c r="I18" s="192">
        <f t="shared" si="1"/>
        <v>0</v>
      </c>
      <c r="J18" s="192">
        <v>82.6</v>
      </c>
      <c r="K18" s="192">
        <f t="shared" si="2"/>
        <v>22054.2</v>
      </c>
      <c r="L18" s="192">
        <v>21</v>
      </c>
      <c r="M18" s="192">
        <f t="shared" si="3"/>
        <v>0</v>
      </c>
      <c r="N18" s="192">
        <v>0</v>
      </c>
      <c r="O18" s="192">
        <f t="shared" si="4"/>
        <v>0</v>
      </c>
      <c r="P18" s="192">
        <v>0.06</v>
      </c>
      <c r="Q18" s="192">
        <f t="shared" si="5"/>
        <v>16.02</v>
      </c>
      <c r="R18" s="192"/>
      <c r="S18" s="192"/>
      <c r="T18" s="193">
        <v>0.17100000000000001</v>
      </c>
      <c r="U18" s="192">
        <f t="shared" si="6"/>
        <v>45.66</v>
      </c>
      <c r="V18" s="194"/>
      <c r="W18" s="194"/>
      <c r="X18" s="194"/>
      <c r="Y18" s="194"/>
      <c r="Z18" s="194"/>
      <c r="AA18" s="194"/>
      <c r="AB18" s="194"/>
      <c r="AC18" s="194"/>
      <c r="AD18" s="194"/>
      <c r="AE18" s="194" t="s">
        <v>103</v>
      </c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</row>
    <row r="19" spans="1:60" x14ac:dyDescent="0.2">
      <c r="A19" s="198" t="s">
        <v>98</v>
      </c>
      <c r="B19" s="199" t="s">
        <v>53</v>
      </c>
      <c r="C19" s="200" t="s">
        <v>54</v>
      </c>
      <c r="D19" s="201"/>
      <c r="E19" s="202"/>
      <c r="F19" s="203"/>
      <c r="G19" s="203">
        <f>SUMIF(AE20:AE20,"&lt;&gt;NOR",G20:G20)</f>
        <v>0</v>
      </c>
      <c r="H19" s="203"/>
      <c r="I19" s="203">
        <f>SUM(I20:I20)</f>
        <v>0</v>
      </c>
      <c r="J19" s="203"/>
      <c r="K19" s="203">
        <f>SUM(K20:K20)</f>
        <v>5.09</v>
      </c>
      <c r="L19" s="203"/>
      <c r="M19" s="203">
        <f>SUM(M20:M20)</f>
        <v>0</v>
      </c>
      <c r="N19" s="203"/>
      <c r="O19" s="203">
        <f>SUM(O20:O20)</f>
        <v>0</v>
      </c>
      <c r="P19" s="203"/>
      <c r="Q19" s="203">
        <f>SUM(Q20:Q20)</f>
        <v>0</v>
      </c>
      <c r="R19" s="203"/>
      <c r="S19" s="203"/>
      <c r="T19" s="204"/>
      <c r="U19" s="203">
        <f>SUM(U20:U20)</f>
        <v>0.01</v>
      </c>
      <c r="AE19" t="s">
        <v>99</v>
      </c>
    </row>
    <row r="20" spans="1:60" outlineLevel="1" x14ac:dyDescent="0.2">
      <c r="A20" s="187">
        <v>11</v>
      </c>
      <c r="B20" s="188" t="s">
        <v>127</v>
      </c>
      <c r="C20" s="189" t="s">
        <v>128</v>
      </c>
      <c r="D20" s="190" t="s">
        <v>129</v>
      </c>
      <c r="E20" s="191">
        <v>6.5700000000000003E-3</v>
      </c>
      <c r="F20" s="192"/>
      <c r="G20" s="192">
        <f>E20*F20</f>
        <v>0</v>
      </c>
      <c r="H20" s="192">
        <v>0</v>
      </c>
      <c r="I20" s="192">
        <f>ROUND(E20*H20,2)</f>
        <v>0</v>
      </c>
      <c r="J20" s="192">
        <v>774</v>
      </c>
      <c r="K20" s="192">
        <f>ROUND(E20*J20,2)</f>
        <v>5.09</v>
      </c>
      <c r="L20" s="192">
        <v>21</v>
      </c>
      <c r="M20" s="192">
        <f>G20*(1+L20/100)</f>
        <v>0</v>
      </c>
      <c r="N20" s="192">
        <v>0</v>
      </c>
      <c r="O20" s="192">
        <f>ROUND(E20*N20,2)</f>
        <v>0</v>
      </c>
      <c r="P20" s="192">
        <v>0</v>
      </c>
      <c r="Q20" s="192">
        <f>ROUND(E20*P20,2)</f>
        <v>0</v>
      </c>
      <c r="R20" s="192"/>
      <c r="S20" s="192"/>
      <c r="T20" s="193">
        <v>1.8919999999999999</v>
      </c>
      <c r="U20" s="192">
        <f>ROUND(E20*T20,2)</f>
        <v>0.01</v>
      </c>
      <c r="V20" s="194"/>
      <c r="W20" s="194"/>
      <c r="X20" s="194"/>
      <c r="Y20" s="194"/>
      <c r="Z20" s="194"/>
      <c r="AA20" s="194"/>
      <c r="AB20" s="194"/>
      <c r="AC20" s="194"/>
      <c r="AD20" s="194"/>
      <c r="AE20" s="194" t="s">
        <v>130</v>
      </c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</row>
    <row r="21" spans="1:60" x14ac:dyDescent="0.2">
      <c r="A21" s="198" t="s">
        <v>98</v>
      </c>
      <c r="B21" s="199" t="s">
        <v>55</v>
      </c>
      <c r="C21" s="200" t="s">
        <v>56</v>
      </c>
      <c r="D21" s="201"/>
      <c r="E21" s="202"/>
      <c r="F21" s="203"/>
      <c r="G21" s="203">
        <f>SUMIF(AE22:AE23,"&lt;&gt;NOR",G22:G23)</f>
        <v>0</v>
      </c>
      <c r="H21" s="203"/>
      <c r="I21" s="203">
        <f>SUM(I22:I23)</f>
        <v>8574</v>
      </c>
      <c r="J21" s="203"/>
      <c r="K21" s="203">
        <f>SUM(K22:K23)</f>
        <v>2136.0500000000002</v>
      </c>
      <c r="L21" s="203"/>
      <c r="M21" s="203">
        <f>SUM(M22:M23)</f>
        <v>0</v>
      </c>
      <c r="N21" s="203"/>
      <c r="O21" s="203">
        <f>SUM(O22:O23)</f>
        <v>0.01</v>
      </c>
      <c r="P21" s="203"/>
      <c r="Q21" s="203">
        <f>SUM(Q22:Q23)</f>
        <v>0</v>
      </c>
      <c r="R21" s="203"/>
      <c r="S21" s="203"/>
      <c r="T21" s="204"/>
      <c r="U21" s="203">
        <f>SUM(U22:U23)</f>
        <v>4.4300000000000006</v>
      </c>
      <c r="AE21" t="s">
        <v>99</v>
      </c>
    </row>
    <row r="22" spans="1:60" outlineLevel="1" x14ac:dyDescent="0.2">
      <c r="A22" s="187">
        <v>12</v>
      </c>
      <c r="B22" s="188" t="s">
        <v>131</v>
      </c>
      <c r="C22" s="189" t="s">
        <v>132</v>
      </c>
      <c r="D22" s="190" t="s">
        <v>106</v>
      </c>
      <c r="E22" s="191">
        <v>2</v>
      </c>
      <c r="F22" s="192"/>
      <c r="G22" s="192">
        <f>E22*F22</f>
        <v>0</v>
      </c>
      <c r="H22" s="192">
        <v>4287</v>
      </c>
      <c r="I22" s="192">
        <f>ROUND(E22*H22,2)</f>
        <v>8574</v>
      </c>
      <c r="J22" s="192">
        <v>1058</v>
      </c>
      <c r="K22" s="192">
        <f>ROUND(E22*J22,2)</f>
        <v>2116</v>
      </c>
      <c r="L22" s="192">
        <v>21</v>
      </c>
      <c r="M22" s="192">
        <f>G22*(1+L22/100)</f>
        <v>0</v>
      </c>
      <c r="N22" s="192">
        <v>2.97E-3</v>
      </c>
      <c r="O22" s="192">
        <f>ROUND(E22*N22,2)</f>
        <v>0.01</v>
      </c>
      <c r="P22" s="192">
        <v>0</v>
      </c>
      <c r="Q22" s="192">
        <f>ROUND(E22*P22,2)</f>
        <v>0</v>
      </c>
      <c r="R22" s="192"/>
      <c r="S22" s="192"/>
      <c r="T22" s="193">
        <v>2.2000000000000002</v>
      </c>
      <c r="U22" s="192">
        <f>ROUND(E22*T22,2)</f>
        <v>4.4000000000000004</v>
      </c>
      <c r="V22" s="194"/>
      <c r="W22" s="194"/>
      <c r="X22" s="194"/>
      <c r="Y22" s="194"/>
      <c r="Z22" s="194"/>
      <c r="AA22" s="194"/>
      <c r="AB22" s="194"/>
      <c r="AC22" s="194"/>
      <c r="AD22" s="194"/>
      <c r="AE22" s="194" t="s">
        <v>103</v>
      </c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</row>
    <row r="23" spans="1:60" outlineLevel="1" x14ac:dyDescent="0.2">
      <c r="A23" s="187">
        <v>13</v>
      </c>
      <c r="B23" s="188" t="s">
        <v>133</v>
      </c>
      <c r="C23" s="189" t="s">
        <v>134</v>
      </c>
      <c r="D23" s="190" t="s">
        <v>129</v>
      </c>
      <c r="E23" s="191">
        <v>5.94E-3</v>
      </c>
      <c r="F23" s="192"/>
      <c r="G23" s="192">
        <f>E23*F23</f>
        <v>0</v>
      </c>
      <c r="H23" s="192">
        <v>0</v>
      </c>
      <c r="I23" s="192">
        <f>ROUND(E23*H23,2)</f>
        <v>0</v>
      </c>
      <c r="J23" s="192">
        <v>3375</v>
      </c>
      <c r="K23" s="192">
        <f>ROUND(E23*J23,2)</f>
        <v>20.05</v>
      </c>
      <c r="L23" s="192">
        <v>21</v>
      </c>
      <c r="M23" s="192">
        <f>G23*(1+L23/100)</f>
        <v>0</v>
      </c>
      <c r="N23" s="192">
        <v>0</v>
      </c>
      <c r="O23" s="192">
        <f>ROUND(E23*N23,2)</f>
        <v>0</v>
      </c>
      <c r="P23" s="192">
        <v>0</v>
      </c>
      <c r="Q23" s="192">
        <f>ROUND(E23*P23,2)</f>
        <v>0</v>
      </c>
      <c r="R23" s="192"/>
      <c r="S23" s="192"/>
      <c r="T23" s="193">
        <v>5.2060000000000004</v>
      </c>
      <c r="U23" s="192">
        <f>ROUND(E23*T23,2)</f>
        <v>0.03</v>
      </c>
      <c r="V23" s="194"/>
      <c r="W23" s="194"/>
      <c r="X23" s="194"/>
      <c r="Y23" s="194"/>
      <c r="Z23" s="194"/>
      <c r="AA23" s="194"/>
      <c r="AB23" s="194"/>
      <c r="AC23" s="194"/>
      <c r="AD23" s="194"/>
      <c r="AE23" s="194" t="s">
        <v>130</v>
      </c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</row>
    <row r="24" spans="1:60" x14ac:dyDescent="0.2">
      <c r="A24" s="198" t="s">
        <v>98</v>
      </c>
      <c r="B24" s="199" t="s">
        <v>57</v>
      </c>
      <c r="C24" s="200" t="s">
        <v>58</v>
      </c>
      <c r="D24" s="201"/>
      <c r="E24" s="202"/>
      <c r="F24" s="203"/>
      <c r="G24" s="203">
        <f>SUMIF(AE25:AE33,"&lt;&gt;NOR",G25:G33)</f>
        <v>0</v>
      </c>
      <c r="H24" s="203"/>
      <c r="I24" s="203">
        <f>SUM(I25:I33)</f>
        <v>73908.27</v>
      </c>
      <c r="J24" s="203"/>
      <c r="K24" s="203">
        <f>SUM(K25:K33)</f>
        <v>73409.349999999991</v>
      </c>
      <c r="L24" s="203"/>
      <c r="M24" s="203">
        <f>SUM(M25:M33)</f>
        <v>0</v>
      </c>
      <c r="N24" s="203"/>
      <c r="O24" s="203">
        <f>SUM(O25:O33)</f>
        <v>5.74</v>
      </c>
      <c r="P24" s="203"/>
      <c r="Q24" s="203">
        <f>SUM(Q25:Q33)</f>
        <v>0</v>
      </c>
      <c r="R24" s="203"/>
      <c r="S24" s="203"/>
      <c r="T24" s="204"/>
      <c r="U24" s="203">
        <f>SUM(U25:U33)</f>
        <v>135.01</v>
      </c>
      <c r="AE24" t="s">
        <v>99</v>
      </c>
    </row>
    <row r="25" spans="1:60" ht="22.5" outlineLevel="1" x14ac:dyDescent="0.2">
      <c r="A25" s="187">
        <v>14</v>
      </c>
      <c r="B25" s="188" t="s">
        <v>135</v>
      </c>
      <c r="C25" s="189" t="s">
        <v>136</v>
      </c>
      <c r="D25" s="190" t="s">
        <v>109</v>
      </c>
      <c r="E25" s="191">
        <v>267</v>
      </c>
      <c r="F25" s="192"/>
      <c r="G25" s="192">
        <f>E25*F25</f>
        <v>0</v>
      </c>
      <c r="H25" s="192">
        <v>16.739999999999998</v>
      </c>
      <c r="I25" s="192">
        <f>ROUND(E25*H25,2)</f>
        <v>4469.58</v>
      </c>
      <c r="J25" s="192">
        <v>27.56</v>
      </c>
      <c r="K25" s="192">
        <f>ROUND(E25*J25,2)</f>
        <v>7358.52</v>
      </c>
      <c r="L25" s="192">
        <v>21</v>
      </c>
      <c r="M25" s="192">
        <f>G25*(1+L25/100)</f>
        <v>0</v>
      </c>
      <c r="N25" s="192">
        <v>1.4499999999999999E-3</v>
      </c>
      <c r="O25" s="192">
        <f>ROUND(E25*N25,2)</f>
        <v>0.39</v>
      </c>
      <c r="P25" s="192">
        <v>0</v>
      </c>
      <c r="Q25" s="192">
        <f>ROUND(E25*P25,2)</f>
        <v>0</v>
      </c>
      <c r="R25" s="192"/>
      <c r="S25" s="192"/>
      <c r="T25" s="193">
        <v>5.5E-2</v>
      </c>
      <c r="U25" s="192">
        <f>ROUND(E25*T25,2)</f>
        <v>14.69</v>
      </c>
      <c r="V25" s="194"/>
      <c r="W25" s="194"/>
      <c r="X25" s="194"/>
      <c r="Y25" s="194"/>
      <c r="Z25" s="194"/>
      <c r="AA25" s="194"/>
      <c r="AB25" s="194"/>
      <c r="AC25" s="194"/>
      <c r="AD25" s="194"/>
      <c r="AE25" s="194" t="s">
        <v>103</v>
      </c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</row>
    <row r="26" spans="1:60" ht="12.75" customHeight="1" outlineLevel="1" x14ac:dyDescent="0.2">
      <c r="A26" s="187"/>
      <c r="B26" s="188"/>
      <c r="C26" s="228" t="s">
        <v>137</v>
      </c>
      <c r="D26" s="228"/>
      <c r="E26" s="228"/>
      <c r="F26" s="228"/>
      <c r="G26" s="228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3"/>
      <c r="U26" s="192"/>
      <c r="V26" s="194"/>
      <c r="W26" s="194"/>
      <c r="X26" s="194"/>
      <c r="Y26" s="194"/>
      <c r="Z26" s="194"/>
      <c r="AA26" s="194"/>
      <c r="AB26" s="194"/>
      <c r="AC26" s="194"/>
      <c r="AD26" s="194"/>
      <c r="AE26" s="194" t="s">
        <v>138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205" t="str">
        <f>C26</f>
        <v>Montáž svislého laťování ve vzdálenosti 100 cm bez dodávky řeziva a spojovacích prostředků.</v>
      </c>
      <c r="BB26" s="194"/>
      <c r="BC26" s="194"/>
      <c r="BD26" s="194"/>
      <c r="BE26" s="194"/>
      <c r="BF26" s="194"/>
      <c r="BG26" s="194"/>
      <c r="BH26" s="194"/>
    </row>
    <row r="27" spans="1:60" ht="22.5" outlineLevel="1" x14ac:dyDescent="0.2">
      <c r="A27" s="187">
        <v>15</v>
      </c>
      <c r="B27" s="188" t="s">
        <v>139</v>
      </c>
      <c r="C27" s="189" t="s">
        <v>140</v>
      </c>
      <c r="D27" s="190" t="s">
        <v>109</v>
      </c>
      <c r="E27" s="191">
        <v>267</v>
      </c>
      <c r="F27" s="192"/>
      <c r="G27" s="192">
        <f>E27*F27</f>
        <v>0</v>
      </c>
      <c r="H27" s="192">
        <v>48</v>
      </c>
      <c r="I27" s="192">
        <f>ROUND(E27*H27,2)</f>
        <v>12816</v>
      </c>
      <c r="J27" s="192">
        <v>82</v>
      </c>
      <c r="K27" s="192">
        <f>ROUND(E27*J27,2)</f>
        <v>21894</v>
      </c>
      <c r="L27" s="192">
        <v>21</v>
      </c>
      <c r="M27" s="192">
        <f>G27*(1+L27/100)</f>
        <v>0</v>
      </c>
      <c r="N27" s="192">
        <v>4.0299999999999997E-3</v>
      </c>
      <c r="O27" s="192">
        <f>ROUND(E27*N27,2)</f>
        <v>1.08</v>
      </c>
      <c r="P27" s="192">
        <v>0</v>
      </c>
      <c r="Q27" s="192">
        <f>ROUND(E27*P27,2)</f>
        <v>0</v>
      </c>
      <c r="R27" s="192"/>
      <c r="S27" s="192"/>
      <c r="T27" s="193">
        <v>0.156</v>
      </c>
      <c r="U27" s="192">
        <f>ROUND(E27*T27,2)</f>
        <v>41.65</v>
      </c>
      <c r="V27" s="194"/>
      <c r="W27" s="194"/>
      <c r="X27" s="194"/>
      <c r="Y27" s="194"/>
      <c r="Z27" s="194"/>
      <c r="AA27" s="194"/>
      <c r="AB27" s="194"/>
      <c r="AC27" s="194"/>
      <c r="AD27" s="194"/>
      <c r="AE27" s="194" t="s">
        <v>103</v>
      </c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</row>
    <row r="28" spans="1:60" ht="22.5" outlineLevel="1" x14ac:dyDescent="0.2">
      <c r="A28" s="187">
        <v>16</v>
      </c>
      <c r="B28" s="188" t="s">
        <v>141</v>
      </c>
      <c r="C28" s="189" t="s">
        <v>142</v>
      </c>
      <c r="D28" s="190" t="s">
        <v>109</v>
      </c>
      <c r="E28" s="191">
        <v>267</v>
      </c>
      <c r="F28" s="192"/>
      <c r="G28" s="192">
        <f>E28*F28</f>
        <v>0</v>
      </c>
      <c r="H28" s="192">
        <v>39.74</v>
      </c>
      <c r="I28" s="192">
        <f>ROUND(E28*H28,2)</f>
        <v>10610.58</v>
      </c>
      <c r="J28" s="192">
        <v>50.66</v>
      </c>
      <c r="K28" s="192">
        <f>ROUND(E28*J28,2)</f>
        <v>13526.22</v>
      </c>
      <c r="L28" s="192">
        <v>21</v>
      </c>
      <c r="M28" s="192">
        <f>G28*(1+L28/100)</f>
        <v>0</v>
      </c>
      <c r="N28" s="192">
        <v>1.5499999999999999E-3</v>
      </c>
      <c r="O28" s="192">
        <f>ROUND(E28*N28,2)</f>
        <v>0.41</v>
      </c>
      <c r="P28" s="192">
        <v>0</v>
      </c>
      <c r="Q28" s="192">
        <f>ROUND(E28*P28,2)</f>
        <v>0</v>
      </c>
      <c r="R28" s="192"/>
      <c r="S28" s="192"/>
      <c r="T28" s="193">
        <v>9.5000000000000001E-2</v>
      </c>
      <c r="U28" s="192">
        <f>ROUND(E28*T28,2)</f>
        <v>25.37</v>
      </c>
      <c r="V28" s="194"/>
      <c r="W28" s="194"/>
      <c r="X28" s="194"/>
      <c r="Y28" s="194"/>
      <c r="Z28" s="194"/>
      <c r="AA28" s="194"/>
      <c r="AB28" s="194"/>
      <c r="AC28" s="194"/>
      <c r="AD28" s="194"/>
      <c r="AE28" s="194" t="s">
        <v>103</v>
      </c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</row>
    <row r="29" spans="1:60" ht="22.5" outlineLevel="1" x14ac:dyDescent="0.2">
      <c r="A29" s="187">
        <v>17</v>
      </c>
      <c r="B29" s="188" t="s">
        <v>143</v>
      </c>
      <c r="C29" s="189" t="s">
        <v>144</v>
      </c>
      <c r="D29" s="190" t="s">
        <v>109</v>
      </c>
      <c r="E29" s="191">
        <v>267</v>
      </c>
      <c r="F29" s="192"/>
      <c r="G29" s="192">
        <f>E29*F29</f>
        <v>0</v>
      </c>
      <c r="H29" s="192">
        <v>138.33000000000001</v>
      </c>
      <c r="I29" s="192">
        <f>ROUND(E29*H29,2)</f>
        <v>36934.11</v>
      </c>
      <c r="J29" s="192">
        <v>70.17</v>
      </c>
      <c r="K29" s="192">
        <f>ROUND(E29*J29,2)</f>
        <v>18735.39</v>
      </c>
      <c r="L29" s="192">
        <v>21</v>
      </c>
      <c r="M29" s="192">
        <f>G29*(1+L29/100)</f>
        <v>0</v>
      </c>
      <c r="N29" s="192">
        <v>1.426E-2</v>
      </c>
      <c r="O29" s="192">
        <f>ROUND(E29*N29,2)</f>
        <v>3.81</v>
      </c>
      <c r="P29" s="192">
        <v>0</v>
      </c>
      <c r="Q29" s="192">
        <f>ROUND(E29*P29,2)</f>
        <v>0</v>
      </c>
      <c r="R29" s="192"/>
      <c r="S29" s="192"/>
      <c r="T29" s="193">
        <v>0.16200000000000001</v>
      </c>
      <c r="U29" s="192">
        <f>ROUND(E29*T29,2)</f>
        <v>43.25</v>
      </c>
      <c r="V29" s="194"/>
      <c r="W29" s="194"/>
      <c r="X29" s="194"/>
      <c r="Y29" s="194"/>
      <c r="Z29" s="194"/>
      <c r="AA29" s="194"/>
      <c r="AB29" s="194"/>
      <c r="AC29" s="194"/>
      <c r="AD29" s="194"/>
      <c r="AE29" s="194" t="s">
        <v>103</v>
      </c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</row>
    <row r="30" spans="1:60" outlineLevel="1" x14ac:dyDescent="0.2">
      <c r="A30" s="187">
        <v>18</v>
      </c>
      <c r="B30" s="188" t="s">
        <v>145</v>
      </c>
      <c r="C30" s="189" t="s">
        <v>146</v>
      </c>
      <c r="D30" s="190" t="s">
        <v>109</v>
      </c>
      <c r="E30" s="191">
        <v>907.8</v>
      </c>
      <c r="F30" s="192"/>
      <c r="G30" s="192">
        <f>E30*F30</f>
        <v>0</v>
      </c>
      <c r="H30" s="192">
        <v>10</v>
      </c>
      <c r="I30" s="192">
        <f>ROUND(E30*H30,2)</f>
        <v>9078</v>
      </c>
      <c r="J30" s="192">
        <v>4</v>
      </c>
      <c r="K30" s="192">
        <f>ROUND(E30*J30,2)</f>
        <v>3631.2</v>
      </c>
      <c r="L30" s="192">
        <v>21</v>
      </c>
      <c r="M30" s="192">
        <f>G30*(1+L30/100)</f>
        <v>0</v>
      </c>
      <c r="N30" s="192">
        <v>6.0000000000000002E-5</v>
      </c>
      <c r="O30" s="192">
        <f>ROUND(E30*N30,2)</f>
        <v>0.05</v>
      </c>
      <c r="P30" s="192">
        <v>0</v>
      </c>
      <c r="Q30" s="192">
        <f>ROUND(E30*P30,2)</f>
        <v>0</v>
      </c>
      <c r="R30" s="192"/>
      <c r="S30" s="192"/>
      <c r="T30" s="193">
        <v>0</v>
      </c>
      <c r="U30" s="192">
        <f>ROUND(E30*T30,2)</f>
        <v>0</v>
      </c>
      <c r="V30" s="194"/>
      <c r="W30" s="194"/>
      <c r="X30" s="194"/>
      <c r="Y30" s="194"/>
      <c r="Z30" s="194"/>
      <c r="AA30" s="194"/>
      <c r="AB30" s="194"/>
      <c r="AC30" s="194"/>
      <c r="AD30" s="194"/>
      <c r="AE30" s="194" t="s">
        <v>103</v>
      </c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</row>
    <row r="31" spans="1:60" outlineLevel="1" x14ac:dyDescent="0.2">
      <c r="A31" s="187"/>
      <c r="B31" s="188"/>
      <c r="C31" s="195" t="s">
        <v>147</v>
      </c>
      <c r="D31" s="196"/>
      <c r="E31" s="197">
        <v>534</v>
      </c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3"/>
      <c r="U31" s="192"/>
      <c r="V31" s="194"/>
      <c r="W31" s="194"/>
      <c r="X31" s="194"/>
      <c r="Y31" s="194"/>
      <c r="Z31" s="194"/>
      <c r="AA31" s="194"/>
      <c r="AB31" s="194"/>
      <c r="AC31" s="194"/>
      <c r="AD31" s="194"/>
      <c r="AE31" s="194" t="s">
        <v>111</v>
      </c>
      <c r="AF31" s="194">
        <v>0</v>
      </c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</row>
    <row r="32" spans="1:60" outlineLevel="1" x14ac:dyDescent="0.2">
      <c r="A32" s="187"/>
      <c r="B32" s="188"/>
      <c r="C32" s="195" t="s">
        <v>148</v>
      </c>
      <c r="D32" s="196"/>
      <c r="E32" s="197">
        <v>373.8</v>
      </c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3"/>
      <c r="U32" s="192"/>
      <c r="V32" s="194"/>
      <c r="W32" s="194"/>
      <c r="X32" s="194"/>
      <c r="Y32" s="194"/>
      <c r="Z32" s="194"/>
      <c r="AA32" s="194"/>
      <c r="AB32" s="194"/>
      <c r="AC32" s="194"/>
      <c r="AD32" s="194"/>
      <c r="AE32" s="194" t="s">
        <v>111</v>
      </c>
      <c r="AF32" s="194">
        <v>0</v>
      </c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</row>
    <row r="33" spans="1:60" ht="22.5" outlineLevel="1" x14ac:dyDescent="0.2">
      <c r="A33" s="187">
        <v>19</v>
      </c>
      <c r="B33" s="188" t="s">
        <v>149</v>
      </c>
      <c r="C33" s="189" t="s">
        <v>150</v>
      </c>
      <c r="D33" s="190" t="s">
        <v>129</v>
      </c>
      <c r="E33" s="191">
        <v>5.7389000000000001</v>
      </c>
      <c r="F33" s="192"/>
      <c r="G33" s="192">
        <f>E33*F33</f>
        <v>0</v>
      </c>
      <c r="H33" s="192">
        <v>0</v>
      </c>
      <c r="I33" s="192">
        <f>ROUND(E33*H33,2)</f>
        <v>0</v>
      </c>
      <c r="J33" s="192">
        <v>1440</v>
      </c>
      <c r="K33" s="192">
        <f>ROUND(E33*J33,2)</f>
        <v>8264.02</v>
      </c>
      <c r="L33" s="192">
        <v>21</v>
      </c>
      <c r="M33" s="192">
        <f>G33*(1+L33/100)</f>
        <v>0</v>
      </c>
      <c r="N33" s="192">
        <v>0</v>
      </c>
      <c r="O33" s="192">
        <f>ROUND(E33*N33,2)</f>
        <v>0</v>
      </c>
      <c r="P33" s="192">
        <v>0</v>
      </c>
      <c r="Q33" s="192">
        <f>ROUND(E33*P33,2)</f>
        <v>0</v>
      </c>
      <c r="R33" s="192"/>
      <c r="S33" s="192"/>
      <c r="T33" s="193">
        <v>1.7509999999999999</v>
      </c>
      <c r="U33" s="192">
        <f>ROUND(E33*T33,2)</f>
        <v>10.050000000000001</v>
      </c>
      <c r="V33" s="194"/>
      <c r="W33" s="194"/>
      <c r="X33" s="194"/>
      <c r="Y33" s="194"/>
      <c r="Z33" s="194"/>
      <c r="AA33" s="194"/>
      <c r="AB33" s="194"/>
      <c r="AC33" s="194"/>
      <c r="AD33" s="194"/>
      <c r="AE33" s="194" t="s">
        <v>130</v>
      </c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</row>
    <row r="34" spans="1:60" x14ac:dyDescent="0.2">
      <c r="A34" s="198" t="s">
        <v>98</v>
      </c>
      <c r="B34" s="199" t="s">
        <v>59</v>
      </c>
      <c r="C34" s="200" t="s">
        <v>60</v>
      </c>
      <c r="D34" s="201"/>
      <c r="E34" s="202"/>
      <c r="F34" s="203"/>
      <c r="G34" s="203">
        <f>SUMIF(AE35:AE52,"&lt;&gt;NOR",G35:G52)</f>
        <v>0</v>
      </c>
      <c r="H34" s="203"/>
      <c r="I34" s="203">
        <f>SUM(I35:I52)</f>
        <v>26811.1</v>
      </c>
      <c r="J34" s="203"/>
      <c r="K34" s="203">
        <f>SUM(K35:K52)</f>
        <v>46940.719999999994</v>
      </c>
      <c r="L34" s="203"/>
      <c r="M34" s="203">
        <f>SUM(M35:M52)</f>
        <v>0</v>
      </c>
      <c r="N34" s="203"/>
      <c r="O34" s="203">
        <f>SUM(O35:O52)</f>
        <v>0.36</v>
      </c>
      <c r="P34" s="203"/>
      <c r="Q34" s="203">
        <f>SUM(Q35:Q52)</f>
        <v>0</v>
      </c>
      <c r="R34" s="203"/>
      <c r="S34" s="203"/>
      <c r="T34" s="204"/>
      <c r="U34" s="203">
        <f>SUM(U35:U52)</f>
        <v>54.39</v>
      </c>
      <c r="AE34" t="s">
        <v>99</v>
      </c>
    </row>
    <row r="35" spans="1:60" outlineLevel="1" x14ac:dyDescent="0.2">
      <c r="A35" s="187">
        <v>20</v>
      </c>
      <c r="B35" s="188" t="s">
        <v>151</v>
      </c>
      <c r="C35" s="189" t="s">
        <v>152</v>
      </c>
      <c r="D35" s="190" t="s">
        <v>116</v>
      </c>
      <c r="E35" s="191">
        <v>9</v>
      </c>
      <c r="F35" s="192"/>
      <c r="G35" s="192">
        <f>E35*F35</f>
        <v>0</v>
      </c>
      <c r="H35" s="192">
        <v>89.12</v>
      </c>
      <c r="I35" s="192">
        <f>ROUND(E35*H35,2)</f>
        <v>802.08</v>
      </c>
      <c r="J35" s="192">
        <v>287.38</v>
      </c>
      <c r="K35" s="192">
        <f>ROUND(E35*J35,2)</f>
        <v>2586.42</v>
      </c>
      <c r="L35" s="192">
        <v>21</v>
      </c>
      <c r="M35" s="192">
        <f>G35*(1+L35/100)</f>
        <v>0</v>
      </c>
      <c r="N35" s="192">
        <v>2.49E-3</v>
      </c>
      <c r="O35" s="192">
        <f>ROUND(E35*N35,2)</f>
        <v>0.02</v>
      </c>
      <c r="P35" s="192">
        <v>0</v>
      </c>
      <c r="Q35" s="192">
        <f>ROUND(E35*P35,2)</f>
        <v>0</v>
      </c>
      <c r="R35" s="192"/>
      <c r="S35" s="192"/>
      <c r="T35" s="193">
        <v>0.53188000000000002</v>
      </c>
      <c r="U35" s="192">
        <f>ROUND(E35*T35,2)</f>
        <v>4.79</v>
      </c>
      <c r="V35" s="194"/>
      <c r="W35" s="194"/>
      <c r="X35" s="194"/>
      <c r="Y35" s="194"/>
      <c r="Z35" s="194"/>
      <c r="AA35" s="194"/>
      <c r="AB35" s="194"/>
      <c r="AC35" s="194"/>
      <c r="AD35" s="194"/>
      <c r="AE35" s="194" t="s">
        <v>103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</row>
    <row r="36" spans="1:60" outlineLevel="1" x14ac:dyDescent="0.2">
      <c r="A36" s="187">
        <v>21</v>
      </c>
      <c r="B36" s="188" t="s">
        <v>153</v>
      </c>
      <c r="C36" s="189" t="s">
        <v>154</v>
      </c>
      <c r="D36" s="190" t="s">
        <v>106</v>
      </c>
      <c r="E36" s="191">
        <v>2</v>
      </c>
      <c r="F36" s="192"/>
      <c r="G36" s="192">
        <f>E36*F36</f>
        <v>0</v>
      </c>
      <c r="H36" s="192">
        <v>72</v>
      </c>
      <c r="I36" s="192">
        <f>ROUND(E36*H36,2)</f>
        <v>144</v>
      </c>
      <c r="J36" s="192">
        <v>593</v>
      </c>
      <c r="K36" s="192">
        <f>ROUND(E36*J36,2)</f>
        <v>1186</v>
      </c>
      <c r="L36" s="192">
        <v>21</v>
      </c>
      <c r="M36" s="192">
        <f>G36*(1+L36/100)</f>
        <v>0</v>
      </c>
      <c r="N36" s="192">
        <v>1.65E-3</v>
      </c>
      <c r="O36" s="192">
        <f>ROUND(E36*N36,2)</f>
        <v>0</v>
      </c>
      <c r="P36" s="192">
        <v>0</v>
      </c>
      <c r="Q36" s="192">
        <f>ROUND(E36*P36,2)</f>
        <v>0</v>
      </c>
      <c r="R36" s="192"/>
      <c r="S36" s="192"/>
      <c r="T36" s="193">
        <v>1.0649</v>
      </c>
      <c r="U36" s="192">
        <f>ROUND(E36*T36,2)</f>
        <v>2.13</v>
      </c>
      <c r="V36" s="194"/>
      <c r="W36" s="194"/>
      <c r="X36" s="194"/>
      <c r="Y36" s="194"/>
      <c r="Z36" s="194"/>
      <c r="AA36" s="194"/>
      <c r="AB36" s="194"/>
      <c r="AC36" s="194"/>
      <c r="AD36" s="194"/>
      <c r="AE36" s="194" t="s">
        <v>103</v>
      </c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</row>
    <row r="37" spans="1:60" outlineLevel="1" x14ac:dyDescent="0.2">
      <c r="A37" s="187">
        <v>22</v>
      </c>
      <c r="B37" s="188" t="s">
        <v>155</v>
      </c>
      <c r="C37" s="189" t="s">
        <v>156</v>
      </c>
      <c r="D37" s="190" t="s">
        <v>116</v>
      </c>
      <c r="E37" s="191">
        <v>23.4</v>
      </c>
      <c r="F37" s="192"/>
      <c r="G37" s="192">
        <f>E37*F37</f>
        <v>0</v>
      </c>
      <c r="H37" s="192">
        <v>221</v>
      </c>
      <c r="I37" s="192">
        <f>ROUND(E37*H37,2)</f>
        <v>5171.3999999999996</v>
      </c>
      <c r="J37" s="192">
        <v>186</v>
      </c>
      <c r="K37" s="192">
        <f>ROUND(E37*J37,2)</f>
        <v>4352.3999999999996</v>
      </c>
      <c r="L37" s="192">
        <v>21</v>
      </c>
      <c r="M37" s="192">
        <f>G37*(1+L37/100)</f>
        <v>0</v>
      </c>
      <c r="N37" s="192">
        <v>4.0899999999999999E-3</v>
      </c>
      <c r="O37" s="192">
        <f>ROUND(E37*N37,2)</f>
        <v>0.1</v>
      </c>
      <c r="P37" s="192">
        <v>0</v>
      </c>
      <c r="Q37" s="192">
        <f>ROUND(E37*P37,2)</f>
        <v>0</v>
      </c>
      <c r="R37" s="192"/>
      <c r="S37" s="192"/>
      <c r="T37" s="193">
        <v>0.33005000000000001</v>
      </c>
      <c r="U37" s="192">
        <f>ROUND(E37*T37,2)</f>
        <v>7.72</v>
      </c>
      <c r="V37" s="194"/>
      <c r="W37" s="194"/>
      <c r="X37" s="194"/>
      <c r="Y37" s="194"/>
      <c r="Z37" s="194"/>
      <c r="AA37" s="194"/>
      <c r="AB37" s="194"/>
      <c r="AC37" s="194"/>
      <c r="AD37" s="194"/>
      <c r="AE37" s="194" t="s">
        <v>103</v>
      </c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</row>
    <row r="38" spans="1:60" ht="19.350000000000001" customHeight="1" outlineLevel="1" x14ac:dyDescent="0.2">
      <c r="A38" s="187"/>
      <c r="B38" s="188"/>
      <c r="C38" s="228" t="s">
        <v>157</v>
      </c>
      <c r="D38" s="228"/>
      <c r="E38" s="228"/>
      <c r="F38" s="228"/>
      <c r="G38" s="228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3"/>
      <c r="U38" s="192"/>
      <c r="V38" s="194"/>
      <c r="W38" s="194"/>
      <c r="X38" s="194"/>
      <c r="Y38" s="194"/>
      <c r="Z38" s="194"/>
      <c r="AA38" s="194"/>
      <c r="AB38" s="194"/>
      <c r="AC38" s="194"/>
      <c r="AD38" s="194"/>
      <c r="AE38" s="194" t="s">
        <v>138</v>
      </c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205" t="str">
        <f>C38</f>
        <v>Dodávka a montáž těsnícího pásu. Montáž naohýbaného a upraveného úžlabí včetně spojovacích prostředků. Bez dodávky úžlabního plechu.</v>
      </c>
      <c r="BB38" s="194"/>
      <c r="BC38" s="194"/>
      <c r="BD38" s="194"/>
      <c r="BE38" s="194"/>
      <c r="BF38" s="194"/>
      <c r="BG38" s="194"/>
      <c r="BH38" s="194"/>
    </row>
    <row r="39" spans="1:60" outlineLevel="1" x14ac:dyDescent="0.2">
      <c r="A39" s="187"/>
      <c r="B39" s="188"/>
      <c r="C39" s="195" t="s">
        <v>158</v>
      </c>
      <c r="D39" s="196"/>
      <c r="E39" s="197">
        <v>23.4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3"/>
      <c r="U39" s="192"/>
      <c r="V39" s="194"/>
      <c r="W39" s="194"/>
      <c r="X39" s="194"/>
      <c r="Y39" s="194"/>
      <c r="Z39" s="194"/>
      <c r="AA39" s="194"/>
      <c r="AB39" s="194"/>
      <c r="AC39" s="194"/>
      <c r="AD39" s="194"/>
      <c r="AE39" s="194" t="s">
        <v>111</v>
      </c>
      <c r="AF39" s="194">
        <v>0</v>
      </c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</row>
    <row r="40" spans="1:60" outlineLevel="1" x14ac:dyDescent="0.2">
      <c r="A40" s="187">
        <v>23</v>
      </c>
      <c r="B40" s="188" t="s">
        <v>159</v>
      </c>
      <c r="C40" s="189" t="s">
        <v>160</v>
      </c>
      <c r="D40" s="190" t="s">
        <v>116</v>
      </c>
      <c r="E40" s="191">
        <v>2.5</v>
      </c>
      <c r="F40" s="192"/>
      <c r="G40" s="192">
        <f>E40*F40</f>
        <v>0</v>
      </c>
      <c r="H40" s="192">
        <v>513</v>
      </c>
      <c r="I40" s="192">
        <f>ROUND(E40*H40,2)</f>
        <v>1282.5</v>
      </c>
      <c r="J40" s="192">
        <v>209</v>
      </c>
      <c r="K40" s="192">
        <f>ROUND(E40*J40,2)</f>
        <v>522.5</v>
      </c>
      <c r="L40" s="192">
        <v>21</v>
      </c>
      <c r="M40" s="192">
        <f>G40*(1+L40/100)</f>
        <v>0</v>
      </c>
      <c r="N40" s="192">
        <v>1.3699999999999999E-3</v>
      </c>
      <c r="O40" s="192">
        <f>ROUND(E40*N40,2)</f>
        <v>0</v>
      </c>
      <c r="P40" s="192">
        <v>0</v>
      </c>
      <c r="Q40" s="192">
        <f>ROUND(E40*P40,2)</f>
        <v>0</v>
      </c>
      <c r="R40" s="192"/>
      <c r="S40" s="192"/>
      <c r="T40" s="193">
        <v>0.36454999999999999</v>
      </c>
      <c r="U40" s="192">
        <f>ROUND(E40*T40,2)</f>
        <v>0.91</v>
      </c>
      <c r="V40" s="194"/>
      <c r="W40" s="194"/>
      <c r="X40" s="194"/>
      <c r="Y40" s="194"/>
      <c r="Z40" s="194"/>
      <c r="AA40" s="194"/>
      <c r="AB40" s="194"/>
      <c r="AC40" s="194"/>
      <c r="AD40" s="194"/>
      <c r="AE40" s="194" t="s">
        <v>103</v>
      </c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</row>
    <row r="41" spans="1:60" ht="12.75" customHeight="1" outlineLevel="1" x14ac:dyDescent="0.2">
      <c r="A41" s="187"/>
      <c r="B41" s="188"/>
      <c r="C41" s="228" t="s">
        <v>161</v>
      </c>
      <c r="D41" s="228"/>
      <c r="E41" s="228"/>
      <c r="F41" s="228"/>
      <c r="G41" s="228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3"/>
      <c r="U41" s="192"/>
      <c r="V41" s="194"/>
      <c r="W41" s="194"/>
      <c r="X41" s="194"/>
      <c r="Y41" s="194"/>
      <c r="Z41" s="194"/>
      <c r="AA41" s="194"/>
      <c r="AB41" s="194"/>
      <c r="AC41" s="194"/>
      <c r="AD41" s="194"/>
      <c r="AE41" s="194" t="s">
        <v>138</v>
      </c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205" t="str">
        <f>C41</f>
        <v>včetně objímek, kolen a spojovacího materiálu.</v>
      </c>
      <c r="BB41" s="194"/>
      <c r="BC41" s="194"/>
      <c r="BD41" s="194"/>
      <c r="BE41" s="194"/>
      <c r="BF41" s="194"/>
      <c r="BG41" s="194"/>
      <c r="BH41" s="194"/>
    </row>
    <row r="42" spans="1:60" outlineLevel="1" x14ac:dyDescent="0.2">
      <c r="A42" s="187">
        <v>24</v>
      </c>
      <c r="B42" s="188" t="s">
        <v>162</v>
      </c>
      <c r="C42" s="189" t="s">
        <v>163</v>
      </c>
      <c r="D42" s="190" t="s">
        <v>116</v>
      </c>
      <c r="E42" s="191">
        <v>51</v>
      </c>
      <c r="F42" s="192"/>
      <c r="G42" s="192">
        <f>E42*F42</f>
        <v>0</v>
      </c>
      <c r="H42" s="192">
        <v>114.78</v>
      </c>
      <c r="I42" s="192">
        <f>ROUND(E42*H42,2)</f>
        <v>5853.78</v>
      </c>
      <c r="J42" s="192">
        <v>149.72</v>
      </c>
      <c r="K42" s="192">
        <f>ROUND(E42*J42,2)</f>
        <v>7635.72</v>
      </c>
      <c r="L42" s="192">
        <v>21</v>
      </c>
      <c r="M42" s="192">
        <f>G42*(1+L42/100)</f>
        <v>0</v>
      </c>
      <c r="N42" s="192">
        <v>1.1900000000000001E-3</v>
      </c>
      <c r="O42" s="192">
        <f>ROUND(E42*N42,2)</f>
        <v>0.06</v>
      </c>
      <c r="P42" s="192">
        <v>0</v>
      </c>
      <c r="Q42" s="192">
        <f>ROUND(E42*P42,2)</f>
        <v>0</v>
      </c>
      <c r="R42" s="192"/>
      <c r="S42" s="192"/>
      <c r="T42" s="193">
        <v>0.28000000000000003</v>
      </c>
      <c r="U42" s="192">
        <f>ROUND(E42*T42,2)</f>
        <v>14.28</v>
      </c>
      <c r="V42" s="194"/>
      <c r="W42" s="194"/>
      <c r="X42" s="194"/>
      <c r="Y42" s="194"/>
      <c r="Z42" s="194"/>
      <c r="AA42" s="194"/>
      <c r="AB42" s="194"/>
      <c r="AC42" s="194"/>
      <c r="AD42" s="194"/>
      <c r="AE42" s="194" t="s">
        <v>103</v>
      </c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</row>
    <row r="43" spans="1:60" outlineLevel="1" x14ac:dyDescent="0.2">
      <c r="A43" s="187"/>
      <c r="B43" s="188"/>
      <c r="C43" s="195" t="s">
        <v>164</v>
      </c>
      <c r="D43" s="196"/>
      <c r="E43" s="197">
        <v>51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3"/>
      <c r="U43" s="192"/>
      <c r="V43" s="194"/>
      <c r="W43" s="194"/>
      <c r="X43" s="194"/>
      <c r="Y43" s="194"/>
      <c r="Z43" s="194"/>
      <c r="AA43" s="194"/>
      <c r="AB43" s="194"/>
      <c r="AC43" s="194"/>
      <c r="AD43" s="194"/>
      <c r="AE43" s="194" t="s">
        <v>111</v>
      </c>
      <c r="AF43" s="194">
        <v>0</v>
      </c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</row>
    <row r="44" spans="1:60" outlineLevel="1" x14ac:dyDescent="0.2">
      <c r="A44" s="187">
        <v>25</v>
      </c>
      <c r="B44" s="188" t="s">
        <v>165</v>
      </c>
      <c r="C44" s="189" t="s">
        <v>166</v>
      </c>
      <c r="D44" s="190" t="s">
        <v>116</v>
      </c>
      <c r="E44" s="191">
        <v>3</v>
      </c>
      <c r="F44" s="192"/>
      <c r="G44" s="192">
        <f>E44*F44</f>
        <v>0</v>
      </c>
      <c r="H44" s="192">
        <v>262</v>
      </c>
      <c r="I44" s="192">
        <f>ROUND(E44*H44,2)</f>
        <v>786</v>
      </c>
      <c r="J44" s="192">
        <v>145</v>
      </c>
      <c r="K44" s="192">
        <f>ROUND(E44*J44,2)</f>
        <v>435</v>
      </c>
      <c r="L44" s="192">
        <v>21</v>
      </c>
      <c r="M44" s="192">
        <f>G44*(1+L44/100)</f>
        <v>0</v>
      </c>
      <c r="N44" s="192">
        <v>1.8799999999999999E-3</v>
      </c>
      <c r="O44" s="192">
        <f>ROUND(E44*N44,2)</f>
        <v>0.01</v>
      </c>
      <c r="P44" s="192">
        <v>0</v>
      </c>
      <c r="Q44" s="192">
        <f>ROUND(E44*P44,2)</f>
        <v>0</v>
      </c>
      <c r="R44" s="192"/>
      <c r="S44" s="192"/>
      <c r="T44" s="193">
        <v>0.25</v>
      </c>
      <c r="U44" s="192">
        <f>ROUND(E44*T44,2)</f>
        <v>0.75</v>
      </c>
      <c r="V44" s="194"/>
      <c r="W44" s="194"/>
      <c r="X44" s="194"/>
      <c r="Y44" s="194"/>
      <c r="Z44" s="194"/>
      <c r="AA44" s="194"/>
      <c r="AB44" s="194"/>
      <c r="AC44" s="194"/>
      <c r="AD44" s="194"/>
      <c r="AE44" s="194" t="s">
        <v>103</v>
      </c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</row>
    <row r="45" spans="1:60" ht="12.75" customHeight="1" outlineLevel="1" x14ac:dyDescent="0.2">
      <c r="A45" s="187"/>
      <c r="B45" s="188"/>
      <c r="C45" s="228" t="s">
        <v>167</v>
      </c>
      <c r="D45" s="228"/>
      <c r="E45" s="228"/>
      <c r="F45" s="228"/>
      <c r="G45" s="228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3"/>
      <c r="U45" s="192"/>
      <c r="V45" s="194"/>
      <c r="W45" s="194"/>
      <c r="X45" s="194"/>
      <c r="Y45" s="194"/>
      <c r="Z45" s="194"/>
      <c r="AA45" s="194"/>
      <c r="AB45" s="194"/>
      <c r="AC45" s="194"/>
      <c r="AD45" s="194"/>
      <c r="AE45" s="194" t="s">
        <v>138</v>
      </c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205" t="str">
        <f>C45</f>
        <v>včetně krycí lišty</v>
      </c>
      <c r="BB45" s="194"/>
      <c r="BC45" s="194"/>
      <c r="BD45" s="194"/>
      <c r="BE45" s="194"/>
      <c r="BF45" s="194"/>
      <c r="BG45" s="194"/>
      <c r="BH45" s="194"/>
    </row>
    <row r="46" spans="1:60" outlineLevel="1" x14ac:dyDescent="0.2">
      <c r="A46" s="187">
        <v>26</v>
      </c>
      <c r="B46" s="188" t="s">
        <v>168</v>
      </c>
      <c r="C46" s="189" t="s">
        <v>169</v>
      </c>
      <c r="D46" s="190" t="s">
        <v>106</v>
      </c>
      <c r="E46" s="191">
        <v>2</v>
      </c>
      <c r="F46" s="192"/>
      <c r="G46" s="192">
        <f>E46*F46</f>
        <v>0</v>
      </c>
      <c r="H46" s="192">
        <v>46.19</v>
      </c>
      <c r="I46" s="192">
        <f>ROUND(E46*H46,2)</f>
        <v>92.38</v>
      </c>
      <c r="J46" s="192">
        <v>460.81</v>
      </c>
      <c r="K46" s="192">
        <f>ROUND(E46*J46,2)</f>
        <v>921.62</v>
      </c>
      <c r="L46" s="192">
        <v>21</v>
      </c>
      <c r="M46" s="192">
        <f>G46*(1+L46/100)</f>
        <v>0</v>
      </c>
      <c r="N46" s="192">
        <v>5.0000000000000001E-4</v>
      </c>
      <c r="O46" s="192">
        <f>ROUND(E46*N46,2)</f>
        <v>0</v>
      </c>
      <c r="P46" s="192">
        <v>0</v>
      </c>
      <c r="Q46" s="192">
        <f>ROUND(E46*P46,2)</f>
        <v>0</v>
      </c>
      <c r="R46" s="192"/>
      <c r="S46" s="192"/>
      <c r="T46" s="193">
        <v>0.41</v>
      </c>
      <c r="U46" s="192">
        <f>ROUND(E46*T46,2)</f>
        <v>0.82</v>
      </c>
      <c r="V46" s="194"/>
      <c r="W46" s="194"/>
      <c r="X46" s="194"/>
      <c r="Y46" s="194"/>
      <c r="Z46" s="194"/>
      <c r="AA46" s="194"/>
      <c r="AB46" s="194"/>
      <c r="AC46" s="194"/>
      <c r="AD46" s="194"/>
      <c r="AE46" s="194" t="s">
        <v>103</v>
      </c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</row>
    <row r="47" spans="1:60" ht="33.75" outlineLevel="1" x14ac:dyDescent="0.2">
      <c r="A47" s="187">
        <v>27</v>
      </c>
      <c r="B47" s="188" t="s">
        <v>170</v>
      </c>
      <c r="C47" s="189" t="s">
        <v>171</v>
      </c>
      <c r="D47" s="190" t="s">
        <v>172</v>
      </c>
      <c r="E47" s="191">
        <v>2</v>
      </c>
      <c r="F47" s="192"/>
      <c r="G47" s="192">
        <f>E47*F47</f>
        <v>0</v>
      </c>
      <c r="H47" s="192">
        <v>0</v>
      </c>
      <c r="I47" s="192">
        <f>ROUND(E47*H47,2)</f>
        <v>0</v>
      </c>
      <c r="J47" s="192">
        <v>7500</v>
      </c>
      <c r="K47" s="192">
        <f>ROUND(E47*J47,2)</f>
        <v>15000</v>
      </c>
      <c r="L47" s="192">
        <v>21</v>
      </c>
      <c r="M47" s="192">
        <f>G47*(1+L47/100)</f>
        <v>0</v>
      </c>
      <c r="N47" s="192">
        <v>3.5000000000000003E-2</v>
      </c>
      <c r="O47" s="192">
        <f>ROUND(E47*N47,2)</f>
        <v>7.0000000000000007E-2</v>
      </c>
      <c r="P47" s="192">
        <v>0</v>
      </c>
      <c r="Q47" s="192">
        <f>ROUND(E47*P47,2)</f>
        <v>0</v>
      </c>
      <c r="R47" s="192"/>
      <c r="S47" s="192"/>
      <c r="T47" s="193">
        <v>0</v>
      </c>
      <c r="U47" s="192">
        <f>ROUND(E47*T47,2)</f>
        <v>0</v>
      </c>
      <c r="V47" s="194"/>
      <c r="W47" s="194"/>
      <c r="X47" s="194"/>
      <c r="Y47" s="194"/>
      <c r="Z47" s="194"/>
      <c r="AA47" s="194"/>
      <c r="AB47" s="194"/>
      <c r="AC47" s="194"/>
      <c r="AD47" s="194"/>
      <c r="AE47" s="194" t="s">
        <v>103</v>
      </c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</row>
    <row r="48" spans="1:60" ht="22.5" outlineLevel="1" x14ac:dyDescent="0.2">
      <c r="A48" s="187">
        <v>28</v>
      </c>
      <c r="B48" s="188" t="s">
        <v>173</v>
      </c>
      <c r="C48" s="189" t="s">
        <v>174</v>
      </c>
      <c r="D48" s="190" t="s">
        <v>116</v>
      </c>
      <c r="E48" s="191">
        <v>42</v>
      </c>
      <c r="F48" s="192"/>
      <c r="G48" s="192">
        <f>E48*F48</f>
        <v>0</v>
      </c>
      <c r="H48" s="192">
        <v>73.88</v>
      </c>
      <c r="I48" s="192">
        <f>ROUND(E48*H48,2)</f>
        <v>3102.96</v>
      </c>
      <c r="J48" s="192">
        <v>237.62</v>
      </c>
      <c r="K48" s="192">
        <f>ROUND(E48*J48,2)</f>
        <v>9980.0400000000009</v>
      </c>
      <c r="L48" s="192">
        <v>21</v>
      </c>
      <c r="M48" s="192">
        <f>G48*(1+L48/100)</f>
        <v>0</v>
      </c>
      <c r="N48" s="192">
        <v>1.48E-3</v>
      </c>
      <c r="O48" s="192">
        <f>ROUND(E48*N48,2)</f>
        <v>0.06</v>
      </c>
      <c r="P48" s="192">
        <v>0</v>
      </c>
      <c r="Q48" s="192">
        <f>ROUND(E48*P48,2)</f>
        <v>0</v>
      </c>
      <c r="R48" s="192"/>
      <c r="S48" s="192"/>
      <c r="T48" s="193">
        <v>0.37</v>
      </c>
      <c r="U48" s="192">
        <f>ROUND(E48*T48,2)</f>
        <v>15.54</v>
      </c>
      <c r="V48" s="194"/>
      <c r="W48" s="194"/>
      <c r="X48" s="194"/>
      <c r="Y48" s="194"/>
      <c r="Z48" s="194"/>
      <c r="AA48" s="194"/>
      <c r="AB48" s="194"/>
      <c r="AC48" s="194"/>
      <c r="AD48" s="194"/>
      <c r="AE48" s="194" t="s">
        <v>103</v>
      </c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</row>
    <row r="49" spans="1:60" ht="12.75" customHeight="1" outlineLevel="1" x14ac:dyDescent="0.2">
      <c r="A49" s="187"/>
      <c r="B49" s="188"/>
      <c r="C49" s="228" t="s">
        <v>175</v>
      </c>
      <c r="D49" s="228"/>
      <c r="E49" s="228"/>
      <c r="F49" s="228"/>
      <c r="G49" s="228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3"/>
      <c r="U49" s="192"/>
      <c r="V49" s="194"/>
      <c r="W49" s="194"/>
      <c r="X49" s="194"/>
      <c r="Y49" s="194"/>
      <c r="Z49" s="194"/>
      <c r="AA49" s="194"/>
      <c r="AB49" s="194"/>
      <c r="AC49" s="194"/>
      <c r="AD49" s="194"/>
      <c r="AE49" s="194" t="s">
        <v>138</v>
      </c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205" t="str">
        <f>C49</f>
        <v>včetně spojovacích prostředků.</v>
      </c>
      <c r="BB49" s="194"/>
      <c r="BC49" s="194"/>
      <c r="BD49" s="194"/>
      <c r="BE49" s="194"/>
      <c r="BF49" s="194"/>
      <c r="BG49" s="194"/>
      <c r="BH49" s="194"/>
    </row>
    <row r="50" spans="1:60" outlineLevel="1" x14ac:dyDescent="0.2">
      <c r="A50" s="187">
        <v>29</v>
      </c>
      <c r="B50" s="188" t="s">
        <v>176</v>
      </c>
      <c r="C50" s="189" t="s">
        <v>177</v>
      </c>
      <c r="D50" s="190" t="s">
        <v>116</v>
      </c>
      <c r="E50" s="191">
        <v>18</v>
      </c>
      <c r="F50" s="192"/>
      <c r="G50" s="192">
        <f>E50*F50</f>
        <v>0</v>
      </c>
      <c r="H50" s="192">
        <v>532</v>
      </c>
      <c r="I50" s="192">
        <f>ROUND(E50*H50,2)</f>
        <v>9576</v>
      </c>
      <c r="J50" s="192">
        <v>200</v>
      </c>
      <c r="K50" s="192">
        <f>ROUND(E50*J50,2)</f>
        <v>3600</v>
      </c>
      <c r="L50" s="192">
        <v>21</v>
      </c>
      <c r="M50" s="192">
        <f>G50*(1+L50/100)</f>
        <v>0</v>
      </c>
      <c r="N50" s="192">
        <v>2.0300000000000001E-3</v>
      </c>
      <c r="O50" s="192">
        <f>ROUND(E50*N50,2)</f>
        <v>0.04</v>
      </c>
      <c r="P50" s="192">
        <v>0</v>
      </c>
      <c r="Q50" s="192">
        <f>ROUND(E50*P50,2)</f>
        <v>0</v>
      </c>
      <c r="R50" s="192"/>
      <c r="S50" s="192"/>
      <c r="T50" s="193">
        <v>0.317</v>
      </c>
      <c r="U50" s="192">
        <f>ROUND(E50*T50,2)</f>
        <v>5.71</v>
      </c>
      <c r="V50" s="194"/>
      <c r="W50" s="194"/>
      <c r="X50" s="194"/>
      <c r="Y50" s="194"/>
      <c r="Z50" s="194"/>
      <c r="AA50" s="194"/>
      <c r="AB50" s="194"/>
      <c r="AC50" s="194"/>
      <c r="AD50" s="194"/>
      <c r="AE50" s="194" t="s">
        <v>103</v>
      </c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</row>
    <row r="51" spans="1:60" ht="12.75" customHeight="1" outlineLevel="1" x14ac:dyDescent="0.2">
      <c r="A51" s="187"/>
      <c r="B51" s="188"/>
      <c r="C51" s="228" t="s">
        <v>161</v>
      </c>
      <c r="D51" s="228"/>
      <c r="E51" s="228"/>
      <c r="F51" s="228"/>
      <c r="G51" s="228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3"/>
      <c r="U51" s="192"/>
      <c r="V51" s="194"/>
      <c r="W51" s="194"/>
      <c r="X51" s="194"/>
      <c r="Y51" s="194"/>
      <c r="Z51" s="194"/>
      <c r="AA51" s="194"/>
      <c r="AB51" s="194"/>
      <c r="AC51" s="194"/>
      <c r="AD51" s="194"/>
      <c r="AE51" s="194" t="s">
        <v>138</v>
      </c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205" t="str">
        <f>C51</f>
        <v>včetně objímek, kolen a spojovacího materiálu.</v>
      </c>
      <c r="BB51" s="194"/>
      <c r="BC51" s="194"/>
      <c r="BD51" s="194"/>
      <c r="BE51" s="194"/>
      <c r="BF51" s="194"/>
      <c r="BG51" s="194"/>
      <c r="BH51" s="194"/>
    </row>
    <row r="52" spans="1:60" outlineLevel="1" x14ac:dyDescent="0.2">
      <c r="A52" s="187">
        <v>30</v>
      </c>
      <c r="B52" s="188" t="s">
        <v>178</v>
      </c>
      <c r="C52" s="189" t="s">
        <v>179</v>
      </c>
      <c r="D52" s="190" t="s">
        <v>129</v>
      </c>
      <c r="E52" s="191">
        <v>0.36087000000000002</v>
      </c>
      <c r="F52" s="192"/>
      <c r="G52" s="192">
        <f>E52*F52</f>
        <v>0</v>
      </c>
      <c r="H52" s="192">
        <v>0</v>
      </c>
      <c r="I52" s="192">
        <f>ROUND(E52*H52,2)</f>
        <v>0</v>
      </c>
      <c r="J52" s="192">
        <v>1998</v>
      </c>
      <c r="K52" s="192">
        <f>ROUND(E52*J52,2)</f>
        <v>721.02</v>
      </c>
      <c r="L52" s="192">
        <v>21</v>
      </c>
      <c r="M52" s="192">
        <f>G52*(1+L52/100)</f>
        <v>0</v>
      </c>
      <c r="N52" s="192">
        <v>0</v>
      </c>
      <c r="O52" s="192">
        <f>ROUND(E52*N52,2)</f>
        <v>0</v>
      </c>
      <c r="P52" s="192">
        <v>0</v>
      </c>
      <c r="Q52" s="192">
        <f>ROUND(E52*P52,2)</f>
        <v>0</v>
      </c>
      <c r="R52" s="192"/>
      <c r="S52" s="192"/>
      <c r="T52" s="193">
        <v>4.82</v>
      </c>
      <c r="U52" s="192">
        <f>ROUND(E52*T52,2)</f>
        <v>1.74</v>
      </c>
      <c r="V52" s="194"/>
      <c r="W52" s="194"/>
      <c r="X52" s="194"/>
      <c r="Y52" s="194"/>
      <c r="Z52" s="194"/>
      <c r="AA52" s="194"/>
      <c r="AB52" s="194"/>
      <c r="AC52" s="194"/>
      <c r="AD52" s="194"/>
      <c r="AE52" s="194" t="s">
        <v>130</v>
      </c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</row>
    <row r="53" spans="1:60" x14ac:dyDescent="0.2">
      <c r="A53" s="198" t="s">
        <v>98</v>
      </c>
      <c r="B53" s="199" t="s">
        <v>61</v>
      </c>
      <c r="C53" s="200" t="s">
        <v>62</v>
      </c>
      <c r="D53" s="201"/>
      <c r="E53" s="202"/>
      <c r="F53" s="203"/>
      <c r="G53" s="203">
        <f>SUMIF(AE54:AE66,"&lt;&gt;NOR",G54:G66)</f>
        <v>0</v>
      </c>
      <c r="H53" s="203"/>
      <c r="I53" s="203">
        <f>SUM(I54:I66)</f>
        <v>218396.03</v>
      </c>
      <c r="J53" s="203"/>
      <c r="K53" s="203">
        <f>SUM(K54:K66)</f>
        <v>110213.09</v>
      </c>
      <c r="L53" s="203"/>
      <c r="M53" s="203">
        <f>SUM(M54:M66)</f>
        <v>0</v>
      </c>
      <c r="N53" s="203"/>
      <c r="O53" s="203">
        <f>SUM(O54:O66)</f>
        <v>13.69</v>
      </c>
      <c r="P53" s="203"/>
      <c r="Q53" s="203">
        <f>SUM(Q54:Q66)</f>
        <v>0</v>
      </c>
      <c r="R53" s="203"/>
      <c r="S53" s="203"/>
      <c r="T53" s="204"/>
      <c r="U53" s="203">
        <f>SUM(U54:U66)</f>
        <v>190.24</v>
      </c>
      <c r="AE53" t="s">
        <v>99</v>
      </c>
    </row>
    <row r="54" spans="1:60" outlineLevel="1" x14ac:dyDescent="0.2">
      <c r="A54" s="187">
        <v>31</v>
      </c>
      <c r="B54" s="188" t="s">
        <v>180</v>
      </c>
      <c r="C54" s="189" t="s">
        <v>181</v>
      </c>
      <c r="D54" s="190" t="s">
        <v>109</v>
      </c>
      <c r="E54" s="191">
        <v>267</v>
      </c>
      <c r="F54" s="192"/>
      <c r="G54" s="192">
        <f>E54*F54</f>
        <v>0</v>
      </c>
      <c r="H54" s="192">
        <v>0</v>
      </c>
      <c r="I54" s="192">
        <f>ROUND(E54*H54,2)</f>
        <v>0</v>
      </c>
      <c r="J54" s="192">
        <v>234.5</v>
      </c>
      <c r="K54" s="192">
        <f>ROUND(E54*J54,2)</f>
        <v>62611.5</v>
      </c>
      <c r="L54" s="192">
        <v>21</v>
      </c>
      <c r="M54" s="192">
        <f>G54*(1+L54/100)</f>
        <v>0</v>
      </c>
      <c r="N54" s="192">
        <v>0</v>
      </c>
      <c r="O54" s="192">
        <f>ROUND(E54*N54,2)</f>
        <v>0</v>
      </c>
      <c r="P54" s="192">
        <v>0</v>
      </c>
      <c r="Q54" s="192">
        <f>ROUND(E54*P54,2)</f>
        <v>0</v>
      </c>
      <c r="R54" s="192"/>
      <c r="S54" s="192"/>
      <c r="T54" s="193">
        <v>0.40300000000000002</v>
      </c>
      <c r="U54" s="192">
        <f>ROUND(E54*T54,2)</f>
        <v>107.6</v>
      </c>
      <c r="V54" s="194"/>
      <c r="W54" s="194"/>
      <c r="X54" s="194"/>
      <c r="Y54" s="194"/>
      <c r="Z54" s="194"/>
      <c r="AA54" s="194"/>
      <c r="AB54" s="194"/>
      <c r="AC54" s="194"/>
      <c r="AD54" s="194"/>
      <c r="AE54" s="194" t="s">
        <v>103</v>
      </c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</row>
    <row r="55" spans="1:60" outlineLevel="1" x14ac:dyDescent="0.2">
      <c r="A55" s="187">
        <v>32</v>
      </c>
      <c r="B55" s="188" t="s">
        <v>182</v>
      </c>
      <c r="C55" s="189" t="s">
        <v>183</v>
      </c>
      <c r="D55" s="190" t="s">
        <v>106</v>
      </c>
      <c r="E55" s="191">
        <v>1</v>
      </c>
      <c r="F55" s="192"/>
      <c r="G55" s="192">
        <f>E55*F55</f>
        <v>0</v>
      </c>
      <c r="H55" s="192">
        <v>0</v>
      </c>
      <c r="I55" s="192">
        <f>ROUND(E55*H55,2)</f>
        <v>0</v>
      </c>
      <c r="J55" s="192">
        <v>582</v>
      </c>
      <c r="K55" s="192">
        <f>ROUND(E55*J55,2)</f>
        <v>582</v>
      </c>
      <c r="L55" s="192">
        <v>21</v>
      </c>
      <c r="M55" s="192">
        <f>G55*(1+L55/100)</f>
        <v>0</v>
      </c>
      <c r="N55" s="192">
        <v>0</v>
      </c>
      <c r="O55" s="192">
        <f>ROUND(E55*N55,2)</f>
        <v>0</v>
      </c>
      <c r="P55" s="192">
        <v>0</v>
      </c>
      <c r="Q55" s="192">
        <f>ROUND(E55*P55,2)</f>
        <v>0</v>
      </c>
      <c r="R55" s="192"/>
      <c r="S55" s="192"/>
      <c r="T55" s="193">
        <v>1</v>
      </c>
      <c r="U55" s="192">
        <f>ROUND(E55*T55,2)</f>
        <v>1</v>
      </c>
      <c r="V55" s="194"/>
      <c r="W55" s="194"/>
      <c r="X55" s="194"/>
      <c r="Y55" s="194"/>
      <c r="Z55" s="194"/>
      <c r="AA55" s="194"/>
      <c r="AB55" s="194"/>
      <c r="AC55" s="194"/>
      <c r="AD55" s="194"/>
      <c r="AE55" s="194" t="s">
        <v>103</v>
      </c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</row>
    <row r="56" spans="1:60" outlineLevel="1" x14ac:dyDescent="0.2">
      <c r="A56" s="187">
        <v>33</v>
      </c>
      <c r="B56" s="188" t="s">
        <v>184</v>
      </c>
      <c r="C56" s="189" t="s">
        <v>185</v>
      </c>
      <c r="D56" s="190" t="s">
        <v>109</v>
      </c>
      <c r="E56" s="191">
        <v>267</v>
      </c>
      <c r="F56" s="192"/>
      <c r="G56" s="192">
        <f>E56*F56</f>
        <v>0</v>
      </c>
      <c r="H56" s="192">
        <v>43.09</v>
      </c>
      <c r="I56" s="192">
        <f>ROUND(E56*H56,2)</f>
        <v>11505.03</v>
      </c>
      <c r="J56" s="192">
        <v>10.51</v>
      </c>
      <c r="K56" s="192">
        <f>ROUND(E56*J56,2)</f>
        <v>2806.17</v>
      </c>
      <c r="L56" s="192">
        <v>21</v>
      </c>
      <c r="M56" s="192">
        <f>G56*(1+L56/100)</f>
        <v>0</v>
      </c>
      <c r="N56" s="192">
        <v>1.0000000000000001E-5</v>
      </c>
      <c r="O56" s="192">
        <f>ROUND(E56*N56,2)</f>
        <v>0</v>
      </c>
      <c r="P56" s="192">
        <v>0</v>
      </c>
      <c r="Q56" s="192">
        <f>ROUND(E56*P56,2)</f>
        <v>0</v>
      </c>
      <c r="R56" s="192"/>
      <c r="S56" s="192"/>
      <c r="T56" s="193">
        <v>0.09</v>
      </c>
      <c r="U56" s="192">
        <f>ROUND(E56*T56,2)</f>
        <v>24.03</v>
      </c>
      <c r="V56" s="194"/>
      <c r="W56" s="194"/>
      <c r="X56" s="194"/>
      <c r="Y56" s="194"/>
      <c r="Z56" s="194"/>
      <c r="AA56" s="194"/>
      <c r="AB56" s="194"/>
      <c r="AC56" s="194"/>
      <c r="AD56" s="194"/>
      <c r="AE56" s="194" t="s">
        <v>103</v>
      </c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</row>
    <row r="57" spans="1:60" ht="12.75" customHeight="1" outlineLevel="1" x14ac:dyDescent="0.2">
      <c r="A57" s="187"/>
      <c r="B57" s="188"/>
      <c r="C57" s="228" t="s">
        <v>175</v>
      </c>
      <c r="D57" s="228"/>
      <c r="E57" s="228"/>
      <c r="F57" s="228"/>
      <c r="G57" s="228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3"/>
      <c r="U57" s="192"/>
      <c r="V57" s="194"/>
      <c r="W57" s="194"/>
      <c r="X57" s="194"/>
      <c r="Y57" s="194"/>
      <c r="Z57" s="194"/>
      <c r="AA57" s="194"/>
      <c r="AB57" s="194"/>
      <c r="AC57" s="194"/>
      <c r="AD57" s="194"/>
      <c r="AE57" s="194" t="s">
        <v>138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205" t="str">
        <f>C57</f>
        <v>včetně spojovacích prostředků.</v>
      </c>
      <c r="BB57" s="194"/>
      <c r="BC57" s="194"/>
      <c r="BD57" s="194"/>
      <c r="BE57" s="194"/>
      <c r="BF57" s="194"/>
      <c r="BG57" s="194"/>
      <c r="BH57" s="194"/>
    </row>
    <row r="58" spans="1:60" outlineLevel="1" x14ac:dyDescent="0.2">
      <c r="A58" s="187">
        <v>34</v>
      </c>
      <c r="B58" s="188" t="s">
        <v>186</v>
      </c>
      <c r="C58" s="189" t="s">
        <v>187</v>
      </c>
      <c r="D58" s="190" t="s">
        <v>172</v>
      </c>
      <c r="E58" s="191">
        <v>5</v>
      </c>
      <c r="F58" s="192"/>
      <c r="G58" s="192">
        <f>E58*F58</f>
        <v>0</v>
      </c>
      <c r="H58" s="192">
        <v>0</v>
      </c>
      <c r="I58" s="192">
        <f>ROUND(E58*H58,2)</f>
        <v>0</v>
      </c>
      <c r="J58" s="192">
        <v>2950</v>
      </c>
      <c r="K58" s="192">
        <f>ROUND(E58*J58,2)</f>
        <v>14750</v>
      </c>
      <c r="L58" s="192">
        <v>21</v>
      </c>
      <c r="M58" s="192">
        <f>G58*(1+L58/100)</f>
        <v>0</v>
      </c>
      <c r="N58" s="192">
        <v>1.4999999999999999E-2</v>
      </c>
      <c r="O58" s="192">
        <f>ROUND(E58*N58,2)</f>
        <v>0.08</v>
      </c>
      <c r="P58" s="192">
        <v>0</v>
      </c>
      <c r="Q58" s="192">
        <f>ROUND(E58*P58,2)</f>
        <v>0</v>
      </c>
      <c r="R58" s="192"/>
      <c r="S58" s="192"/>
      <c r="T58" s="193">
        <v>0</v>
      </c>
      <c r="U58" s="192">
        <f>ROUND(E58*T58,2)</f>
        <v>0</v>
      </c>
      <c r="V58" s="194"/>
      <c r="W58" s="194"/>
      <c r="X58" s="194"/>
      <c r="Y58" s="194"/>
      <c r="Z58" s="194"/>
      <c r="AA58" s="194"/>
      <c r="AB58" s="194"/>
      <c r="AC58" s="194"/>
      <c r="AD58" s="194"/>
      <c r="AE58" s="194" t="s">
        <v>103</v>
      </c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</row>
    <row r="59" spans="1:60" outlineLevel="1" x14ac:dyDescent="0.2">
      <c r="A59" s="187">
        <v>35</v>
      </c>
      <c r="B59" s="188" t="s">
        <v>188</v>
      </c>
      <c r="C59" s="189" t="s">
        <v>189</v>
      </c>
      <c r="D59" s="190" t="s">
        <v>116</v>
      </c>
      <c r="E59" s="191">
        <v>78</v>
      </c>
      <c r="F59" s="192"/>
      <c r="G59" s="192">
        <f>E59*F59</f>
        <v>0</v>
      </c>
      <c r="H59" s="192">
        <v>547</v>
      </c>
      <c r="I59" s="192">
        <f>ROUND(E59*H59,2)</f>
        <v>42666</v>
      </c>
      <c r="J59" s="192">
        <v>176</v>
      </c>
      <c r="K59" s="192">
        <f>ROUND(E59*J59,2)</f>
        <v>13728</v>
      </c>
      <c r="L59" s="192">
        <v>21</v>
      </c>
      <c r="M59" s="192">
        <f>G59*(1+L59/100)</f>
        <v>0</v>
      </c>
      <c r="N59" s="192">
        <v>1.7440000000000001E-2</v>
      </c>
      <c r="O59" s="192">
        <f>ROUND(E59*N59,2)</f>
        <v>1.36</v>
      </c>
      <c r="P59" s="192">
        <v>0</v>
      </c>
      <c r="Q59" s="192">
        <f>ROUND(E59*P59,2)</f>
        <v>0</v>
      </c>
      <c r="R59" s="192"/>
      <c r="S59" s="192"/>
      <c r="T59" s="193">
        <v>0.33</v>
      </c>
      <c r="U59" s="192">
        <f>ROUND(E59*T59,2)</f>
        <v>25.74</v>
      </c>
      <c r="V59" s="194"/>
      <c r="W59" s="194"/>
      <c r="X59" s="194"/>
      <c r="Y59" s="194"/>
      <c r="Z59" s="194"/>
      <c r="AA59" s="194"/>
      <c r="AB59" s="194"/>
      <c r="AC59" s="194"/>
      <c r="AD59" s="194"/>
      <c r="AE59" s="194" t="s">
        <v>103</v>
      </c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</row>
    <row r="60" spans="1:60" outlineLevel="1" x14ac:dyDescent="0.2">
      <c r="A60" s="187">
        <v>36</v>
      </c>
      <c r="B60" s="188" t="s">
        <v>190</v>
      </c>
      <c r="C60" s="189" t="s">
        <v>191</v>
      </c>
      <c r="D60" s="190" t="s">
        <v>106</v>
      </c>
      <c r="E60" s="191">
        <v>1</v>
      </c>
      <c r="F60" s="192"/>
      <c r="G60" s="192">
        <f>E60*F60</f>
        <v>0</v>
      </c>
      <c r="H60" s="192">
        <v>2690</v>
      </c>
      <c r="I60" s="192">
        <f>ROUND(E60*H60,2)</f>
        <v>2690</v>
      </c>
      <c r="J60" s="192">
        <v>0</v>
      </c>
      <c r="K60" s="192">
        <f>ROUND(E60*J60,2)</f>
        <v>0</v>
      </c>
      <c r="L60" s="192">
        <v>21</v>
      </c>
      <c r="M60" s="192">
        <f>G60*(1+L60/100)</f>
        <v>0</v>
      </c>
      <c r="N60" s="192">
        <v>6.4999999999999997E-3</v>
      </c>
      <c r="O60" s="192">
        <f>ROUND(E60*N60,2)</f>
        <v>0.01</v>
      </c>
      <c r="P60" s="192">
        <v>0</v>
      </c>
      <c r="Q60" s="192">
        <f>ROUND(E60*P60,2)</f>
        <v>0</v>
      </c>
      <c r="R60" s="192"/>
      <c r="S60" s="192"/>
      <c r="T60" s="193">
        <v>0</v>
      </c>
      <c r="U60" s="192">
        <f>ROUND(E60*T60,2)</f>
        <v>0</v>
      </c>
      <c r="V60" s="194"/>
      <c r="W60" s="194"/>
      <c r="X60" s="194"/>
      <c r="Y60" s="194"/>
      <c r="Z60" s="194"/>
      <c r="AA60" s="194"/>
      <c r="AB60" s="194"/>
      <c r="AC60" s="194"/>
      <c r="AD60" s="194"/>
      <c r="AE60" s="194" t="s">
        <v>192</v>
      </c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</row>
    <row r="61" spans="1:60" outlineLevel="1" x14ac:dyDescent="0.2">
      <c r="A61" s="187">
        <v>37</v>
      </c>
      <c r="B61" s="188" t="s">
        <v>193</v>
      </c>
      <c r="C61" s="189" t="s">
        <v>194</v>
      </c>
      <c r="D61" s="190" t="s">
        <v>109</v>
      </c>
      <c r="E61" s="191">
        <v>293.7</v>
      </c>
      <c r="F61" s="192"/>
      <c r="G61" s="192">
        <f>E61*F61</f>
        <v>0</v>
      </c>
      <c r="H61" s="192">
        <v>410</v>
      </c>
      <c r="I61" s="192">
        <f>ROUND(E61*H61,2)</f>
        <v>120417</v>
      </c>
      <c r="J61" s="192">
        <v>0</v>
      </c>
      <c r="K61" s="192">
        <f>ROUND(E61*J61,2)</f>
        <v>0</v>
      </c>
      <c r="L61" s="192">
        <v>21</v>
      </c>
      <c r="M61" s="192">
        <f>G61*(1+L61/100)</f>
        <v>0</v>
      </c>
      <c r="N61" s="192">
        <v>4.1399999999999999E-2</v>
      </c>
      <c r="O61" s="192">
        <f>ROUND(E61*N61,2)</f>
        <v>12.16</v>
      </c>
      <c r="P61" s="192">
        <v>0</v>
      </c>
      <c r="Q61" s="192">
        <f>ROUND(E61*P61,2)</f>
        <v>0</v>
      </c>
      <c r="R61" s="192"/>
      <c r="S61" s="192"/>
      <c r="T61" s="193">
        <v>0</v>
      </c>
      <c r="U61" s="192">
        <f>ROUND(E61*T61,2)</f>
        <v>0</v>
      </c>
      <c r="V61" s="194"/>
      <c r="W61" s="194"/>
      <c r="X61" s="194"/>
      <c r="Y61" s="194"/>
      <c r="Z61" s="194"/>
      <c r="AA61" s="194"/>
      <c r="AB61" s="194"/>
      <c r="AC61" s="194"/>
      <c r="AD61" s="194"/>
      <c r="AE61" s="194" t="s">
        <v>192</v>
      </c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</row>
    <row r="62" spans="1:60" ht="12.75" customHeight="1" outlineLevel="1" x14ac:dyDescent="0.2">
      <c r="A62" s="187"/>
      <c r="B62" s="188"/>
      <c r="C62" s="228" t="s">
        <v>195</v>
      </c>
      <c r="D62" s="228"/>
      <c r="E62" s="228"/>
      <c r="F62" s="228"/>
      <c r="G62" s="228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3"/>
      <c r="U62" s="192"/>
      <c r="V62" s="194"/>
      <c r="W62" s="194"/>
      <c r="X62" s="194"/>
      <c r="Y62" s="194"/>
      <c r="Z62" s="194"/>
      <c r="AA62" s="194"/>
      <c r="AB62" s="194"/>
      <c r="AC62" s="194"/>
      <c r="AD62" s="194"/>
      <c r="AE62" s="194" t="s">
        <v>138</v>
      </c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205" t="str">
        <f>C62</f>
        <v>včetně započtení tašek protisněhových</v>
      </c>
      <c r="BB62" s="194"/>
      <c r="BC62" s="194"/>
      <c r="BD62" s="194"/>
      <c r="BE62" s="194"/>
      <c r="BF62" s="194"/>
      <c r="BG62" s="194"/>
      <c r="BH62" s="194"/>
    </row>
    <row r="63" spans="1:60" outlineLevel="1" x14ac:dyDescent="0.2">
      <c r="A63" s="187"/>
      <c r="B63" s="188"/>
      <c r="C63" s="195" t="s">
        <v>196</v>
      </c>
      <c r="D63" s="196"/>
      <c r="E63" s="197">
        <v>293.7</v>
      </c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3"/>
      <c r="U63" s="192"/>
      <c r="V63" s="194"/>
      <c r="W63" s="194"/>
      <c r="X63" s="194"/>
      <c r="Y63" s="194"/>
      <c r="Z63" s="194"/>
      <c r="AA63" s="194"/>
      <c r="AB63" s="194"/>
      <c r="AC63" s="194"/>
      <c r="AD63" s="194"/>
      <c r="AE63" s="194" t="s">
        <v>111</v>
      </c>
      <c r="AF63" s="194">
        <v>0</v>
      </c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</row>
    <row r="64" spans="1:60" outlineLevel="1" x14ac:dyDescent="0.2">
      <c r="A64" s="187">
        <v>38</v>
      </c>
      <c r="B64" s="188" t="s">
        <v>197</v>
      </c>
      <c r="C64" s="189" t="s">
        <v>198</v>
      </c>
      <c r="D64" s="190" t="s">
        <v>109</v>
      </c>
      <c r="E64" s="191">
        <v>293.7</v>
      </c>
      <c r="F64" s="192"/>
      <c r="G64" s="192">
        <f>E64*F64</f>
        <v>0</v>
      </c>
      <c r="H64" s="192">
        <v>140</v>
      </c>
      <c r="I64" s="192">
        <f>ROUND(E64*H64,2)</f>
        <v>41118</v>
      </c>
      <c r="J64" s="192">
        <v>0</v>
      </c>
      <c r="K64" s="192">
        <f>ROUND(E64*J64,2)</f>
        <v>0</v>
      </c>
      <c r="L64" s="192">
        <v>21</v>
      </c>
      <c r="M64" s="192">
        <f>G64*(1+L64/100)</f>
        <v>0</v>
      </c>
      <c r="N64" s="192">
        <v>2.7E-4</v>
      </c>
      <c r="O64" s="192">
        <f>ROUND(E64*N64,2)</f>
        <v>0.08</v>
      </c>
      <c r="P64" s="192">
        <v>0</v>
      </c>
      <c r="Q64" s="192">
        <f>ROUND(E64*P64,2)</f>
        <v>0</v>
      </c>
      <c r="R64" s="192"/>
      <c r="S64" s="192"/>
      <c r="T64" s="193">
        <v>0</v>
      </c>
      <c r="U64" s="192">
        <f>ROUND(E64*T64,2)</f>
        <v>0</v>
      </c>
      <c r="V64" s="194"/>
      <c r="W64" s="194"/>
      <c r="X64" s="194"/>
      <c r="Y64" s="194"/>
      <c r="Z64" s="194"/>
      <c r="AA64" s="194"/>
      <c r="AB64" s="194"/>
      <c r="AC64" s="194"/>
      <c r="AD64" s="194"/>
      <c r="AE64" s="194" t="s">
        <v>192</v>
      </c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</row>
    <row r="65" spans="1:60" outlineLevel="1" x14ac:dyDescent="0.2">
      <c r="A65" s="187"/>
      <c r="B65" s="188"/>
      <c r="C65" s="195" t="s">
        <v>196</v>
      </c>
      <c r="D65" s="196"/>
      <c r="E65" s="197">
        <v>293.7</v>
      </c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3"/>
      <c r="U65" s="192"/>
      <c r="V65" s="194"/>
      <c r="W65" s="194"/>
      <c r="X65" s="194"/>
      <c r="Y65" s="194"/>
      <c r="Z65" s="194"/>
      <c r="AA65" s="194"/>
      <c r="AB65" s="194"/>
      <c r="AC65" s="194"/>
      <c r="AD65" s="194"/>
      <c r="AE65" s="194" t="s">
        <v>111</v>
      </c>
      <c r="AF65" s="194">
        <v>0</v>
      </c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</row>
    <row r="66" spans="1:60" outlineLevel="1" x14ac:dyDescent="0.2">
      <c r="A66" s="187">
        <v>39</v>
      </c>
      <c r="B66" s="188" t="s">
        <v>199</v>
      </c>
      <c r="C66" s="189" t="s">
        <v>200</v>
      </c>
      <c r="D66" s="190" t="s">
        <v>129</v>
      </c>
      <c r="E66" s="191">
        <v>13.682969999999999</v>
      </c>
      <c r="F66" s="192"/>
      <c r="G66" s="192">
        <f>E66*F66</f>
        <v>0</v>
      </c>
      <c r="H66" s="192">
        <v>0</v>
      </c>
      <c r="I66" s="192">
        <f>ROUND(E66*H66,2)</f>
        <v>0</v>
      </c>
      <c r="J66" s="192">
        <v>1150</v>
      </c>
      <c r="K66" s="192">
        <f>ROUND(E66*J66,2)</f>
        <v>15735.42</v>
      </c>
      <c r="L66" s="192">
        <v>21</v>
      </c>
      <c r="M66" s="192">
        <f>G66*(1+L66/100)</f>
        <v>0</v>
      </c>
      <c r="N66" s="192">
        <v>0</v>
      </c>
      <c r="O66" s="192">
        <f>ROUND(E66*N66,2)</f>
        <v>0</v>
      </c>
      <c r="P66" s="192">
        <v>0</v>
      </c>
      <c r="Q66" s="192">
        <f>ROUND(E66*P66,2)</f>
        <v>0</v>
      </c>
      <c r="R66" s="192"/>
      <c r="S66" s="192"/>
      <c r="T66" s="193">
        <v>2.3290000000000002</v>
      </c>
      <c r="U66" s="192">
        <f>ROUND(E66*T66,2)</f>
        <v>31.87</v>
      </c>
      <c r="V66" s="194"/>
      <c r="W66" s="194"/>
      <c r="X66" s="194"/>
      <c r="Y66" s="194"/>
      <c r="Z66" s="194"/>
      <c r="AA66" s="194"/>
      <c r="AB66" s="194"/>
      <c r="AC66" s="194"/>
      <c r="AD66" s="194"/>
      <c r="AE66" s="194" t="s">
        <v>130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</row>
    <row r="67" spans="1:60" x14ac:dyDescent="0.2">
      <c r="A67" s="198" t="s">
        <v>98</v>
      </c>
      <c r="B67" s="199" t="s">
        <v>63</v>
      </c>
      <c r="C67" s="200" t="s">
        <v>64</v>
      </c>
      <c r="D67" s="201"/>
      <c r="E67" s="202"/>
      <c r="F67" s="203"/>
      <c r="G67" s="203">
        <f>SUMIF(AE68:AE72,"&lt;&gt;NOR",G68:G72)</f>
        <v>0</v>
      </c>
      <c r="H67" s="203"/>
      <c r="I67" s="203">
        <f>SUM(I68:I72)</f>
        <v>9175.2000000000007</v>
      </c>
      <c r="J67" s="203"/>
      <c r="K67" s="203">
        <f>SUM(K68:K72)</f>
        <v>2861.7</v>
      </c>
      <c r="L67" s="203"/>
      <c r="M67" s="203">
        <f>SUM(M68:M72)</f>
        <v>0</v>
      </c>
      <c r="N67" s="203"/>
      <c r="O67" s="203">
        <f>SUM(O68:O72)</f>
        <v>0.04</v>
      </c>
      <c r="P67" s="203"/>
      <c r="Q67" s="203">
        <f>SUM(Q68:Q72)</f>
        <v>0</v>
      </c>
      <c r="R67" s="203"/>
      <c r="S67" s="203"/>
      <c r="T67" s="204"/>
      <c r="U67" s="203">
        <f>SUM(U68:U72)</f>
        <v>7.3999999999999995</v>
      </c>
      <c r="AE67" t="s">
        <v>99</v>
      </c>
    </row>
    <row r="68" spans="1:60" outlineLevel="1" x14ac:dyDescent="0.2">
      <c r="A68" s="187">
        <v>40</v>
      </c>
      <c r="B68" s="188" t="s">
        <v>201</v>
      </c>
      <c r="C68" s="189" t="s">
        <v>202</v>
      </c>
      <c r="D68" s="190" t="s">
        <v>116</v>
      </c>
      <c r="E68" s="191">
        <v>15.6</v>
      </c>
      <c r="F68" s="192"/>
      <c r="G68" s="192">
        <f>E68*F68</f>
        <v>0</v>
      </c>
      <c r="H68" s="192">
        <v>67</v>
      </c>
      <c r="I68" s="192">
        <f>ROUND(E68*H68,2)</f>
        <v>1045.2</v>
      </c>
      <c r="J68" s="192">
        <v>181</v>
      </c>
      <c r="K68" s="192">
        <f>ROUND(E68*J68,2)</f>
        <v>2823.6</v>
      </c>
      <c r="L68" s="192">
        <v>21</v>
      </c>
      <c r="M68" s="192">
        <f>G68*(1+L68/100)</f>
        <v>0</v>
      </c>
      <c r="N68" s="192">
        <v>2.0000000000000002E-5</v>
      </c>
      <c r="O68" s="192">
        <f>ROUND(E68*N68,2)</f>
        <v>0</v>
      </c>
      <c r="P68" s="192">
        <v>0</v>
      </c>
      <c r="Q68" s="192">
        <f>ROUND(E68*P68,2)</f>
        <v>0</v>
      </c>
      <c r="R68" s="192"/>
      <c r="S68" s="192"/>
      <c r="T68" s="193">
        <v>0.46800000000000003</v>
      </c>
      <c r="U68" s="192">
        <f>ROUND(E68*T68,2)</f>
        <v>7.3</v>
      </c>
      <c r="V68" s="194"/>
      <c r="W68" s="194"/>
      <c r="X68" s="194"/>
      <c r="Y68" s="194"/>
      <c r="Z68" s="194"/>
      <c r="AA68" s="194"/>
      <c r="AB68" s="194"/>
      <c r="AC68" s="194"/>
      <c r="AD68" s="194"/>
      <c r="AE68" s="194" t="s">
        <v>103</v>
      </c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</row>
    <row r="69" spans="1:60" ht="12.75" customHeight="1" outlineLevel="1" x14ac:dyDescent="0.2">
      <c r="A69" s="187"/>
      <c r="B69" s="188"/>
      <c r="C69" s="228" t="s">
        <v>203</v>
      </c>
      <c r="D69" s="228"/>
      <c r="E69" s="228"/>
      <c r="F69" s="228"/>
      <c r="G69" s="228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3"/>
      <c r="U69" s="192"/>
      <c r="V69" s="194"/>
      <c r="W69" s="194"/>
      <c r="X69" s="194"/>
      <c r="Y69" s="194"/>
      <c r="Z69" s="194"/>
      <c r="AA69" s="194"/>
      <c r="AB69" s="194"/>
      <c r="AC69" s="194"/>
      <c r="AD69" s="194"/>
      <c r="AE69" s="194" t="s">
        <v>138</v>
      </c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205" t="str">
        <f>C69</f>
        <v>Montáž plastových oken a dveří včetně dodávky a montáže PU pěny a spojovacích prostředků.</v>
      </c>
      <c r="BB69" s="194"/>
      <c r="BC69" s="194"/>
      <c r="BD69" s="194"/>
      <c r="BE69" s="194"/>
      <c r="BF69" s="194"/>
      <c r="BG69" s="194"/>
      <c r="BH69" s="194"/>
    </row>
    <row r="70" spans="1:60" outlineLevel="1" x14ac:dyDescent="0.2">
      <c r="A70" s="187"/>
      <c r="B70" s="188"/>
      <c r="C70" s="195" t="s">
        <v>204</v>
      </c>
      <c r="D70" s="196"/>
      <c r="E70" s="197">
        <v>15.6</v>
      </c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3"/>
      <c r="U70" s="192"/>
      <c r="V70" s="194"/>
      <c r="W70" s="194"/>
      <c r="X70" s="194"/>
      <c r="Y70" s="194"/>
      <c r="Z70" s="194"/>
      <c r="AA70" s="194"/>
      <c r="AB70" s="194"/>
      <c r="AC70" s="194"/>
      <c r="AD70" s="194"/>
      <c r="AE70" s="194" t="s">
        <v>111</v>
      </c>
      <c r="AF70" s="194">
        <v>0</v>
      </c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</row>
    <row r="71" spans="1:60" outlineLevel="1" x14ac:dyDescent="0.2">
      <c r="A71" s="187">
        <v>41</v>
      </c>
      <c r="B71" s="188" t="s">
        <v>205</v>
      </c>
      <c r="C71" s="189" t="s">
        <v>206</v>
      </c>
      <c r="D71" s="190" t="s">
        <v>106</v>
      </c>
      <c r="E71" s="191">
        <v>6</v>
      </c>
      <c r="F71" s="192"/>
      <c r="G71" s="192">
        <f>E71*F71</f>
        <v>0</v>
      </c>
      <c r="H71" s="192">
        <v>1355</v>
      </c>
      <c r="I71" s="192">
        <f>ROUND(E71*H71,2)</f>
        <v>8130</v>
      </c>
      <c r="J71" s="192">
        <v>0</v>
      </c>
      <c r="K71" s="192">
        <f>ROUND(E71*J71,2)</f>
        <v>0</v>
      </c>
      <c r="L71" s="192">
        <v>21</v>
      </c>
      <c r="M71" s="192">
        <f>G71*(1+L71/100)</f>
        <v>0</v>
      </c>
      <c r="N71" s="192">
        <v>7.1000000000000004E-3</v>
      </c>
      <c r="O71" s="192">
        <f>ROUND(E71*N71,2)</f>
        <v>0.04</v>
      </c>
      <c r="P71" s="192">
        <v>0</v>
      </c>
      <c r="Q71" s="192">
        <f>ROUND(E71*P71,2)</f>
        <v>0</v>
      </c>
      <c r="R71" s="192"/>
      <c r="S71" s="192"/>
      <c r="T71" s="193">
        <v>0</v>
      </c>
      <c r="U71" s="192">
        <f>ROUND(E71*T71,2)</f>
        <v>0</v>
      </c>
      <c r="V71" s="194"/>
      <c r="W71" s="194"/>
      <c r="X71" s="194"/>
      <c r="Y71" s="194"/>
      <c r="Z71" s="194"/>
      <c r="AA71" s="194"/>
      <c r="AB71" s="194"/>
      <c r="AC71" s="194"/>
      <c r="AD71" s="194"/>
      <c r="AE71" s="194" t="s">
        <v>192</v>
      </c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</row>
    <row r="72" spans="1:60" outlineLevel="1" x14ac:dyDescent="0.2">
      <c r="A72" s="187">
        <v>42</v>
      </c>
      <c r="B72" s="188" t="s">
        <v>207</v>
      </c>
      <c r="C72" s="189" t="s">
        <v>208</v>
      </c>
      <c r="D72" s="190" t="s">
        <v>129</v>
      </c>
      <c r="E72" s="191">
        <v>4.2909999999999997E-2</v>
      </c>
      <c r="F72" s="192"/>
      <c r="G72" s="192">
        <f>E72*F72</f>
        <v>0</v>
      </c>
      <c r="H72" s="192">
        <v>0</v>
      </c>
      <c r="I72" s="192">
        <f>ROUND(E72*H72,2)</f>
        <v>0</v>
      </c>
      <c r="J72" s="192">
        <v>888</v>
      </c>
      <c r="K72" s="192">
        <f>ROUND(E72*J72,2)</f>
        <v>38.1</v>
      </c>
      <c r="L72" s="192">
        <v>21</v>
      </c>
      <c r="M72" s="192">
        <f>G72*(1+L72/100)</f>
        <v>0</v>
      </c>
      <c r="N72" s="192">
        <v>0</v>
      </c>
      <c r="O72" s="192">
        <f>ROUND(E72*N72,2)</f>
        <v>0</v>
      </c>
      <c r="P72" s="192">
        <v>0</v>
      </c>
      <c r="Q72" s="192">
        <f>ROUND(E72*P72,2)</f>
        <v>0</v>
      </c>
      <c r="R72" s="192"/>
      <c r="S72" s="192"/>
      <c r="T72" s="193">
        <v>2.2549999999999999</v>
      </c>
      <c r="U72" s="192">
        <f>ROUND(E72*T72,2)</f>
        <v>0.1</v>
      </c>
      <c r="V72" s="194"/>
      <c r="W72" s="194"/>
      <c r="X72" s="194"/>
      <c r="Y72" s="194"/>
      <c r="Z72" s="194"/>
      <c r="AA72" s="194"/>
      <c r="AB72" s="194"/>
      <c r="AC72" s="194"/>
      <c r="AD72" s="194"/>
      <c r="AE72" s="194" t="s">
        <v>130</v>
      </c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</row>
    <row r="73" spans="1:60" x14ac:dyDescent="0.2">
      <c r="A73" s="198" t="s">
        <v>98</v>
      </c>
      <c r="B73" s="199" t="s">
        <v>65</v>
      </c>
      <c r="C73" s="200" t="s">
        <v>66</v>
      </c>
      <c r="D73" s="201"/>
      <c r="E73" s="202"/>
      <c r="F73" s="203"/>
      <c r="G73" s="203">
        <f>SUMIF(AE74:AE86,"&lt;&gt;NOR",G74:G86)</f>
        <v>0</v>
      </c>
      <c r="H73" s="203"/>
      <c r="I73" s="203">
        <f>SUM(I74:I86)</f>
        <v>15396.240000000002</v>
      </c>
      <c r="J73" s="203"/>
      <c r="K73" s="203">
        <f>SUM(K74:K86)</f>
        <v>7045.72</v>
      </c>
      <c r="L73" s="203"/>
      <c r="M73" s="203">
        <f>SUM(M74:M86)</f>
        <v>0</v>
      </c>
      <c r="N73" s="203"/>
      <c r="O73" s="203">
        <f>SUM(O74:O86)</f>
        <v>6.0000000000000005E-2</v>
      </c>
      <c r="P73" s="203"/>
      <c r="Q73" s="203">
        <f>SUM(Q74:Q86)</f>
        <v>0.12</v>
      </c>
      <c r="R73" s="203"/>
      <c r="S73" s="203"/>
      <c r="T73" s="204"/>
      <c r="U73" s="203">
        <f>SUM(U74:U86)</f>
        <v>17.12</v>
      </c>
      <c r="AE73" t="s">
        <v>99</v>
      </c>
    </row>
    <row r="74" spans="1:60" outlineLevel="1" x14ac:dyDescent="0.2">
      <c r="A74" s="187">
        <v>43</v>
      </c>
      <c r="B74" s="188" t="s">
        <v>209</v>
      </c>
      <c r="C74" s="189" t="s">
        <v>210</v>
      </c>
      <c r="D74" s="190" t="s">
        <v>116</v>
      </c>
      <c r="E74" s="191">
        <v>24</v>
      </c>
      <c r="F74" s="192"/>
      <c r="G74" s="192">
        <f>E74*F74</f>
        <v>0</v>
      </c>
      <c r="H74" s="192">
        <v>6.09</v>
      </c>
      <c r="I74" s="192">
        <f>ROUND(E74*H74,2)</f>
        <v>146.16</v>
      </c>
      <c r="J74" s="192">
        <v>13.21</v>
      </c>
      <c r="K74" s="192">
        <f>ROUND(E74*J74,2)</f>
        <v>317.04000000000002</v>
      </c>
      <c r="L74" s="192">
        <v>21</v>
      </c>
      <c r="M74" s="192">
        <f>G74*(1+L74/100)</f>
        <v>0</v>
      </c>
      <c r="N74" s="192">
        <v>0</v>
      </c>
      <c r="O74" s="192">
        <f>ROUND(E74*N74,2)</f>
        <v>0</v>
      </c>
      <c r="P74" s="192">
        <v>0</v>
      </c>
      <c r="Q74" s="192">
        <f>ROUND(E74*P74,2)</f>
        <v>0</v>
      </c>
      <c r="R74" s="192"/>
      <c r="S74" s="192"/>
      <c r="T74" s="193">
        <v>0.04</v>
      </c>
      <c r="U74" s="192">
        <f>ROUND(E74*T74,2)</f>
        <v>0.96</v>
      </c>
      <c r="V74" s="194"/>
      <c r="W74" s="194"/>
      <c r="X74" s="194"/>
      <c r="Y74" s="194"/>
      <c r="Z74" s="194"/>
      <c r="AA74" s="194"/>
      <c r="AB74" s="194"/>
      <c r="AC74" s="194"/>
      <c r="AD74" s="194"/>
      <c r="AE74" s="194" t="s">
        <v>103</v>
      </c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</row>
    <row r="75" spans="1:60" outlineLevel="1" x14ac:dyDescent="0.2">
      <c r="A75" s="187"/>
      <c r="B75" s="188"/>
      <c r="C75" s="195" t="s">
        <v>211</v>
      </c>
      <c r="D75" s="196"/>
      <c r="E75" s="197">
        <v>24</v>
      </c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3"/>
      <c r="U75" s="192"/>
      <c r="V75" s="194"/>
      <c r="W75" s="194"/>
      <c r="X75" s="194"/>
      <c r="Y75" s="194"/>
      <c r="Z75" s="194"/>
      <c r="AA75" s="194"/>
      <c r="AB75" s="194"/>
      <c r="AC75" s="194"/>
      <c r="AD75" s="194"/>
      <c r="AE75" s="194" t="s">
        <v>111</v>
      </c>
      <c r="AF75" s="194">
        <v>0</v>
      </c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</row>
    <row r="76" spans="1:60" outlineLevel="1" x14ac:dyDescent="0.2">
      <c r="A76" s="187">
        <v>44</v>
      </c>
      <c r="B76" s="188" t="s">
        <v>212</v>
      </c>
      <c r="C76" s="189" t="s">
        <v>213</v>
      </c>
      <c r="D76" s="190" t="s">
        <v>109</v>
      </c>
      <c r="E76" s="191">
        <v>20.57</v>
      </c>
      <c r="F76" s="192"/>
      <c r="G76" s="192">
        <f>E76*F76</f>
        <v>0</v>
      </c>
      <c r="H76" s="192">
        <v>31.87</v>
      </c>
      <c r="I76" s="192">
        <f>ROUND(E76*H76,2)</f>
        <v>655.57</v>
      </c>
      <c r="J76" s="192">
        <v>40.83</v>
      </c>
      <c r="K76" s="192">
        <f>ROUND(E76*J76,2)</f>
        <v>839.87</v>
      </c>
      <c r="L76" s="192">
        <v>21</v>
      </c>
      <c r="M76" s="192">
        <f>G76*(1+L76/100)</f>
        <v>0</v>
      </c>
      <c r="N76" s="192">
        <v>0</v>
      </c>
      <c r="O76" s="192">
        <f>ROUND(E76*N76,2)</f>
        <v>0</v>
      </c>
      <c r="P76" s="192">
        <v>0</v>
      </c>
      <c r="Q76" s="192">
        <f>ROUND(E76*P76,2)</f>
        <v>0</v>
      </c>
      <c r="R76" s="192"/>
      <c r="S76" s="192"/>
      <c r="T76" s="193">
        <v>0.14699999999999999</v>
      </c>
      <c r="U76" s="192">
        <f>ROUND(E76*T76,2)</f>
        <v>3.02</v>
      </c>
      <c r="V76" s="194"/>
      <c r="W76" s="194"/>
      <c r="X76" s="194"/>
      <c r="Y76" s="194"/>
      <c r="Z76" s="194"/>
      <c r="AA76" s="194"/>
      <c r="AB76" s="194"/>
      <c r="AC76" s="194"/>
      <c r="AD76" s="194"/>
      <c r="AE76" s="194" t="s">
        <v>103</v>
      </c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</row>
    <row r="77" spans="1:60" outlineLevel="1" x14ac:dyDescent="0.2">
      <c r="A77" s="187"/>
      <c r="B77" s="188"/>
      <c r="C77" s="195" t="s">
        <v>214</v>
      </c>
      <c r="D77" s="196"/>
      <c r="E77" s="197">
        <v>20.57</v>
      </c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3"/>
      <c r="U77" s="192"/>
      <c r="V77" s="194"/>
      <c r="W77" s="194"/>
      <c r="X77" s="194"/>
      <c r="Y77" s="194"/>
      <c r="Z77" s="194"/>
      <c r="AA77" s="194"/>
      <c r="AB77" s="194"/>
      <c r="AC77" s="194"/>
      <c r="AD77" s="194"/>
      <c r="AE77" s="194" t="s">
        <v>111</v>
      </c>
      <c r="AF77" s="194">
        <v>0</v>
      </c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</row>
    <row r="78" spans="1:60" outlineLevel="1" x14ac:dyDescent="0.2">
      <c r="A78" s="187">
        <v>45</v>
      </c>
      <c r="B78" s="188" t="s">
        <v>215</v>
      </c>
      <c r="C78" s="189" t="s">
        <v>216</v>
      </c>
      <c r="D78" s="190" t="s">
        <v>109</v>
      </c>
      <c r="E78" s="191">
        <v>20.57</v>
      </c>
      <c r="F78" s="192"/>
      <c r="G78" s="192">
        <f>E78*F78</f>
        <v>0</v>
      </c>
      <c r="H78" s="192">
        <v>0</v>
      </c>
      <c r="I78" s="192">
        <f>ROUND(E78*H78,2)</f>
        <v>0</v>
      </c>
      <c r="J78" s="192">
        <v>97.7</v>
      </c>
      <c r="K78" s="192">
        <f>ROUND(E78*J78,2)</f>
        <v>2009.69</v>
      </c>
      <c r="L78" s="192">
        <v>21</v>
      </c>
      <c r="M78" s="192">
        <f>G78*(1+L78/100)</f>
        <v>0</v>
      </c>
      <c r="N78" s="192">
        <v>0</v>
      </c>
      <c r="O78" s="192">
        <f>ROUND(E78*N78,2)</f>
        <v>0</v>
      </c>
      <c r="P78" s="192">
        <v>6.0000000000000001E-3</v>
      </c>
      <c r="Q78" s="192">
        <f>ROUND(E78*P78,2)</f>
        <v>0.12</v>
      </c>
      <c r="R78" s="192"/>
      <c r="S78" s="192"/>
      <c r="T78" s="193">
        <v>0.255</v>
      </c>
      <c r="U78" s="192">
        <f>ROUND(E78*T78,2)</f>
        <v>5.25</v>
      </c>
      <c r="V78" s="194"/>
      <c r="W78" s="194"/>
      <c r="X78" s="194"/>
      <c r="Y78" s="194"/>
      <c r="Z78" s="194"/>
      <c r="AA78" s="194"/>
      <c r="AB78" s="194"/>
      <c r="AC78" s="194"/>
      <c r="AD78" s="194"/>
      <c r="AE78" s="194" t="s">
        <v>103</v>
      </c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</row>
    <row r="79" spans="1:60" outlineLevel="1" x14ac:dyDescent="0.2">
      <c r="A79" s="187"/>
      <c r="B79" s="188"/>
      <c r="C79" s="195" t="s">
        <v>214</v>
      </c>
      <c r="D79" s="196"/>
      <c r="E79" s="197">
        <v>20.57</v>
      </c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3"/>
      <c r="U79" s="192"/>
      <c r="V79" s="194"/>
      <c r="W79" s="194"/>
      <c r="X79" s="194"/>
      <c r="Y79" s="194"/>
      <c r="Z79" s="194"/>
      <c r="AA79" s="194"/>
      <c r="AB79" s="194"/>
      <c r="AC79" s="194"/>
      <c r="AD79" s="194"/>
      <c r="AE79" s="194" t="s">
        <v>111</v>
      </c>
      <c r="AF79" s="194">
        <v>0</v>
      </c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</row>
    <row r="80" spans="1:60" outlineLevel="1" x14ac:dyDescent="0.2">
      <c r="A80" s="187">
        <v>46</v>
      </c>
      <c r="B80" s="188" t="s">
        <v>217</v>
      </c>
      <c r="C80" s="189" t="s">
        <v>218</v>
      </c>
      <c r="D80" s="190" t="s">
        <v>109</v>
      </c>
      <c r="E80" s="191">
        <v>20.57</v>
      </c>
      <c r="F80" s="192"/>
      <c r="G80" s="192">
        <f>E80*F80</f>
        <v>0</v>
      </c>
      <c r="H80" s="192">
        <v>70</v>
      </c>
      <c r="I80" s="192">
        <f>ROUND(E80*H80,2)</f>
        <v>1439.9</v>
      </c>
      <c r="J80" s="192">
        <v>187</v>
      </c>
      <c r="K80" s="192">
        <f>ROUND(E80*J80,2)</f>
        <v>3846.59</v>
      </c>
      <c r="L80" s="192">
        <v>21</v>
      </c>
      <c r="M80" s="192">
        <f>G80*(1+L80/100)</f>
        <v>0</v>
      </c>
      <c r="N80" s="192">
        <v>2.5000000000000001E-4</v>
      </c>
      <c r="O80" s="192">
        <f>ROUND(E80*N80,2)</f>
        <v>0.01</v>
      </c>
      <c r="P80" s="192">
        <v>0</v>
      </c>
      <c r="Q80" s="192">
        <f>ROUND(E80*P80,2)</f>
        <v>0</v>
      </c>
      <c r="R80" s="192"/>
      <c r="S80" s="192"/>
      <c r="T80" s="193">
        <v>0.38</v>
      </c>
      <c r="U80" s="192">
        <f>ROUND(E80*T80,2)</f>
        <v>7.82</v>
      </c>
      <c r="V80" s="194"/>
      <c r="W80" s="194"/>
      <c r="X80" s="194"/>
      <c r="Y80" s="194"/>
      <c r="Z80" s="194"/>
      <c r="AA80" s="194"/>
      <c r="AB80" s="194"/>
      <c r="AC80" s="194"/>
      <c r="AD80" s="194"/>
      <c r="AE80" s="194" t="s">
        <v>103</v>
      </c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</row>
    <row r="81" spans="1:60" outlineLevel="1" x14ac:dyDescent="0.2">
      <c r="A81" s="187"/>
      <c r="B81" s="188"/>
      <c r="C81" s="195" t="s">
        <v>214</v>
      </c>
      <c r="D81" s="196"/>
      <c r="E81" s="197">
        <v>20.57</v>
      </c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3"/>
      <c r="U81" s="192"/>
      <c r="V81" s="194"/>
      <c r="W81" s="194"/>
      <c r="X81" s="194"/>
      <c r="Y81" s="194"/>
      <c r="Z81" s="194"/>
      <c r="AA81" s="194"/>
      <c r="AB81" s="194"/>
      <c r="AC81" s="194"/>
      <c r="AD81" s="194"/>
      <c r="AE81" s="194" t="s">
        <v>111</v>
      </c>
      <c r="AF81" s="194">
        <v>0</v>
      </c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</row>
    <row r="82" spans="1:60" outlineLevel="1" x14ac:dyDescent="0.2">
      <c r="A82" s="187">
        <v>47</v>
      </c>
      <c r="B82" s="188" t="s">
        <v>219</v>
      </c>
      <c r="C82" s="189" t="s">
        <v>220</v>
      </c>
      <c r="D82" s="190" t="s">
        <v>116</v>
      </c>
      <c r="E82" s="191">
        <v>26.4</v>
      </c>
      <c r="F82" s="192"/>
      <c r="G82" s="192">
        <f>E82*F82</f>
        <v>0</v>
      </c>
      <c r="H82" s="192">
        <v>16.600000000000001</v>
      </c>
      <c r="I82" s="192">
        <f>ROUND(E82*H82,2)</f>
        <v>438.24</v>
      </c>
      <c r="J82" s="192">
        <v>0</v>
      </c>
      <c r="K82" s="192">
        <f>ROUND(E82*J82,2)</f>
        <v>0</v>
      </c>
      <c r="L82" s="192">
        <v>21</v>
      </c>
      <c r="M82" s="192">
        <f>G82*(1+L82/100)</f>
        <v>0</v>
      </c>
      <c r="N82" s="192">
        <v>1.4999999999999999E-4</v>
      </c>
      <c r="O82" s="192">
        <f>ROUND(E82*N82,2)</f>
        <v>0</v>
      </c>
      <c r="P82" s="192">
        <v>0</v>
      </c>
      <c r="Q82" s="192">
        <f>ROUND(E82*P82,2)</f>
        <v>0</v>
      </c>
      <c r="R82" s="192"/>
      <c r="S82" s="192"/>
      <c r="T82" s="193">
        <v>0</v>
      </c>
      <c r="U82" s="192">
        <f>ROUND(E82*T82,2)</f>
        <v>0</v>
      </c>
      <c r="V82" s="194"/>
      <c r="W82" s="194"/>
      <c r="X82" s="194"/>
      <c r="Y82" s="194"/>
      <c r="Z82" s="194"/>
      <c r="AA82" s="194"/>
      <c r="AB82" s="194"/>
      <c r="AC82" s="194"/>
      <c r="AD82" s="194"/>
      <c r="AE82" s="194" t="s">
        <v>192</v>
      </c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</row>
    <row r="83" spans="1:60" outlineLevel="1" x14ac:dyDescent="0.2">
      <c r="A83" s="187"/>
      <c r="B83" s="188"/>
      <c r="C83" s="195" t="s">
        <v>221</v>
      </c>
      <c r="D83" s="196"/>
      <c r="E83" s="197">
        <v>26.4</v>
      </c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3"/>
      <c r="U83" s="192"/>
      <c r="V83" s="194"/>
      <c r="W83" s="194"/>
      <c r="X83" s="194"/>
      <c r="Y83" s="194"/>
      <c r="Z83" s="194"/>
      <c r="AA83" s="194"/>
      <c r="AB83" s="194"/>
      <c r="AC83" s="194"/>
      <c r="AD83" s="194"/>
      <c r="AE83" s="194" t="s">
        <v>111</v>
      </c>
      <c r="AF83" s="194">
        <v>0</v>
      </c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</row>
    <row r="84" spans="1:60" ht="22.5" outlineLevel="1" x14ac:dyDescent="0.2">
      <c r="A84" s="187">
        <v>48</v>
      </c>
      <c r="B84" s="188" t="s">
        <v>222</v>
      </c>
      <c r="C84" s="189" t="s">
        <v>223</v>
      </c>
      <c r="D84" s="190" t="s">
        <v>109</v>
      </c>
      <c r="E84" s="191">
        <v>22.626999999999999</v>
      </c>
      <c r="F84" s="192"/>
      <c r="G84" s="192">
        <f>E84*F84</f>
        <v>0</v>
      </c>
      <c r="H84" s="192">
        <v>562</v>
      </c>
      <c r="I84" s="192">
        <f>ROUND(E84*H84,2)</f>
        <v>12716.37</v>
      </c>
      <c r="J84" s="192">
        <v>0</v>
      </c>
      <c r="K84" s="192">
        <f>ROUND(E84*J84,2)</f>
        <v>0</v>
      </c>
      <c r="L84" s="192">
        <v>21</v>
      </c>
      <c r="M84" s="192">
        <f>G84*(1+L84/100)</f>
        <v>0</v>
      </c>
      <c r="N84" s="192">
        <v>2.3999999999999998E-3</v>
      </c>
      <c r="O84" s="192">
        <f>ROUND(E84*N84,2)</f>
        <v>0.05</v>
      </c>
      <c r="P84" s="192">
        <v>0</v>
      </c>
      <c r="Q84" s="192">
        <f>ROUND(E84*P84,2)</f>
        <v>0</v>
      </c>
      <c r="R84" s="192"/>
      <c r="S84" s="192"/>
      <c r="T84" s="193">
        <v>0</v>
      </c>
      <c r="U84" s="192">
        <f>ROUND(E84*T84,2)</f>
        <v>0</v>
      </c>
      <c r="V84" s="194"/>
      <c r="W84" s="194"/>
      <c r="X84" s="194"/>
      <c r="Y84" s="194"/>
      <c r="Z84" s="194"/>
      <c r="AA84" s="194"/>
      <c r="AB84" s="194"/>
      <c r="AC84" s="194"/>
      <c r="AD84" s="194"/>
      <c r="AE84" s="194" t="s">
        <v>192</v>
      </c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</row>
    <row r="85" spans="1:60" outlineLevel="1" x14ac:dyDescent="0.2">
      <c r="A85" s="187"/>
      <c r="B85" s="188"/>
      <c r="C85" s="195" t="s">
        <v>224</v>
      </c>
      <c r="D85" s="196"/>
      <c r="E85" s="197">
        <v>22.626999999999999</v>
      </c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3"/>
      <c r="U85" s="192"/>
      <c r="V85" s="194"/>
      <c r="W85" s="194"/>
      <c r="X85" s="194"/>
      <c r="Y85" s="194"/>
      <c r="Z85" s="194"/>
      <c r="AA85" s="194"/>
      <c r="AB85" s="194"/>
      <c r="AC85" s="194"/>
      <c r="AD85" s="194"/>
      <c r="AE85" s="194" t="s">
        <v>111</v>
      </c>
      <c r="AF85" s="194">
        <v>0</v>
      </c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</row>
    <row r="86" spans="1:60" outlineLevel="1" x14ac:dyDescent="0.2">
      <c r="A86" s="187">
        <v>49</v>
      </c>
      <c r="B86" s="188" t="s">
        <v>225</v>
      </c>
      <c r="C86" s="189" t="s">
        <v>226</v>
      </c>
      <c r="D86" s="190" t="s">
        <v>129</v>
      </c>
      <c r="E86" s="191">
        <v>6.3409999999999994E-2</v>
      </c>
      <c r="F86" s="192"/>
      <c r="G86" s="192">
        <f>E86*F86</f>
        <v>0</v>
      </c>
      <c r="H86" s="192">
        <v>0</v>
      </c>
      <c r="I86" s="192">
        <f>ROUND(E86*H86,2)</f>
        <v>0</v>
      </c>
      <c r="J86" s="192">
        <v>513</v>
      </c>
      <c r="K86" s="192">
        <f>ROUND(E86*J86,2)</f>
        <v>32.53</v>
      </c>
      <c r="L86" s="192">
        <v>21</v>
      </c>
      <c r="M86" s="192">
        <f>G86*(1+L86/100)</f>
        <v>0</v>
      </c>
      <c r="N86" s="192">
        <v>0</v>
      </c>
      <c r="O86" s="192">
        <f>ROUND(E86*N86,2)</f>
        <v>0</v>
      </c>
      <c r="P86" s="192">
        <v>0</v>
      </c>
      <c r="Q86" s="192">
        <f>ROUND(E86*P86,2)</f>
        <v>0</v>
      </c>
      <c r="R86" s="192"/>
      <c r="S86" s="192"/>
      <c r="T86" s="193">
        <v>1.091</v>
      </c>
      <c r="U86" s="192">
        <f>ROUND(E86*T86,2)</f>
        <v>7.0000000000000007E-2</v>
      </c>
      <c r="V86" s="194"/>
      <c r="W86" s="194"/>
      <c r="X86" s="194"/>
      <c r="Y86" s="194"/>
      <c r="Z86" s="194"/>
      <c r="AA86" s="194"/>
      <c r="AB86" s="194"/>
      <c r="AC86" s="194"/>
      <c r="AD86" s="194"/>
      <c r="AE86" s="194" t="s">
        <v>130</v>
      </c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</row>
    <row r="87" spans="1:60" x14ac:dyDescent="0.2">
      <c r="A87" s="198" t="s">
        <v>98</v>
      </c>
      <c r="B87" s="199" t="s">
        <v>67</v>
      </c>
      <c r="C87" s="200" t="s">
        <v>68</v>
      </c>
      <c r="D87" s="201"/>
      <c r="E87" s="202"/>
      <c r="F87" s="203"/>
      <c r="G87" s="203">
        <f>SUMIF(AE88:AE100,"&lt;&gt;NOR",G88:G100)</f>
        <v>0</v>
      </c>
      <c r="H87" s="203"/>
      <c r="I87" s="203">
        <f>SUM(I88:I100)</f>
        <v>0</v>
      </c>
      <c r="J87" s="203"/>
      <c r="K87" s="203">
        <f>SUM(K88:K100)</f>
        <v>74456.56</v>
      </c>
      <c r="L87" s="203"/>
      <c r="M87" s="203">
        <f>SUM(M88:M100)</f>
        <v>0</v>
      </c>
      <c r="N87" s="203"/>
      <c r="O87" s="203">
        <f>SUM(O88:O100)</f>
        <v>0</v>
      </c>
      <c r="P87" s="203"/>
      <c r="Q87" s="203">
        <f>SUM(Q88:Q100)</f>
        <v>0</v>
      </c>
      <c r="R87" s="203"/>
      <c r="S87" s="203"/>
      <c r="T87" s="204"/>
      <c r="U87" s="203">
        <f>SUM(U88:U100)</f>
        <v>63</v>
      </c>
      <c r="AE87" t="s">
        <v>99</v>
      </c>
    </row>
    <row r="88" spans="1:60" outlineLevel="1" x14ac:dyDescent="0.2">
      <c r="A88" s="187">
        <v>50</v>
      </c>
      <c r="B88" s="188" t="s">
        <v>227</v>
      </c>
      <c r="C88" s="189" t="s">
        <v>228</v>
      </c>
      <c r="D88" s="190" t="s">
        <v>129</v>
      </c>
      <c r="E88" s="191">
        <v>6.4306700000000001</v>
      </c>
      <c r="F88" s="192"/>
      <c r="G88" s="192">
        <f>E88*F88</f>
        <v>0</v>
      </c>
      <c r="H88" s="192">
        <v>0</v>
      </c>
      <c r="I88" s="192">
        <f>ROUND(E88*H88,2)</f>
        <v>0</v>
      </c>
      <c r="J88" s="192">
        <v>300</v>
      </c>
      <c r="K88" s="192">
        <f>ROUND(E88*J88,2)</f>
        <v>1929.2</v>
      </c>
      <c r="L88" s="192">
        <v>21</v>
      </c>
      <c r="M88" s="192">
        <f>G88*(1+L88/100)</f>
        <v>0</v>
      </c>
      <c r="N88" s="192">
        <v>0</v>
      </c>
      <c r="O88" s="192">
        <f>ROUND(E88*N88,2)</f>
        <v>0</v>
      </c>
      <c r="P88" s="192">
        <v>0</v>
      </c>
      <c r="Q88" s="192">
        <f>ROUND(E88*P88,2)</f>
        <v>0</v>
      </c>
      <c r="R88" s="192"/>
      <c r="S88" s="192"/>
      <c r="T88" s="193">
        <v>0</v>
      </c>
      <c r="U88" s="192">
        <f>ROUND(E88*T88,2)</f>
        <v>0</v>
      </c>
      <c r="V88" s="194"/>
      <c r="W88" s="194"/>
      <c r="X88" s="194"/>
      <c r="Y88" s="194"/>
      <c r="Z88" s="194"/>
      <c r="AA88" s="194"/>
      <c r="AB88" s="194"/>
      <c r="AC88" s="194"/>
      <c r="AD88" s="194"/>
      <c r="AE88" s="194" t="s">
        <v>103</v>
      </c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</row>
    <row r="89" spans="1:60" outlineLevel="1" x14ac:dyDescent="0.2">
      <c r="A89" s="187"/>
      <c r="B89" s="188"/>
      <c r="C89" s="195" t="s">
        <v>229</v>
      </c>
      <c r="D89" s="196"/>
      <c r="E89" s="197">
        <v>6.4306700000000001</v>
      </c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3"/>
      <c r="U89" s="192"/>
      <c r="V89" s="194"/>
      <c r="W89" s="194"/>
      <c r="X89" s="194"/>
      <c r="Y89" s="194"/>
      <c r="Z89" s="194"/>
      <c r="AA89" s="194"/>
      <c r="AB89" s="194"/>
      <c r="AC89" s="194"/>
      <c r="AD89" s="194"/>
      <c r="AE89" s="194" t="s">
        <v>111</v>
      </c>
      <c r="AF89" s="194">
        <v>0</v>
      </c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</row>
    <row r="90" spans="1:60" outlineLevel="1" x14ac:dyDescent="0.2">
      <c r="A90" s="187">
        <v>51</v>
      </c>
      <c r="B90" s="188" t="s">
        <v>230</v>
      </c>
      <c r="C90" s="189" t="s">
        <v>231</v>
      </c>
      <c r="D90" s="190" t="s">
        <v>129</v>
      </c>
      <c r="E90" s="191">
        <v>0.12342</v>
      </c>
      <c r="F90" s="192"/>
      <c r="G90" s="192">
        <f>E90*F90</f>
        <v>0</v>
      </c>
      <c r="H90" s="192">
        <v>0</v>
      </c>
      <c r="I90" s="192">
        <f>ROUND(E90*H90,2)</f>
        <v>0</v>
      </c>
      <c r="J90" s="192">
        <v>1245</v>
      </c>
      <c r="K90" s="192">
        <f>ROUND(E90*J90,2)</f>
        <v>153.66</v>
      </c>
      <c r="L90" s="192">
        <v>21</v>
      </c>
      <c r="M90" s="192">
        <f>G90*(1+L90/100)</f>
        <v>0</v>
      </c>
      <c r="N90" s="192">
        <v>0</v>
      </c>
      <c r="O90" s="192">
        <f>ROUND(E90*N90,2)</f>
        <v>0</v>
      </c>
      <c r="P90" s="192">
        <v>0</v>
      </c>
      <c r="Q90" s="192">
        <f>ROUND(E90*P90,2)</f>
        <v>0</v>
      </c>
      <c r="R90" s="192"/>
      <c r="S90" s="192"/>
      <c r="T90" s="193">
        <v>0</v>
      </c>
      <c r="U90" s="192">
        <f>ROUND(E90*T90,2)</f>
        <v>0</v>
      </c>
      <c r="V90" s="194"/>
      <c r="W90" s="194"/>
      <c r="X90" s="194"/>
      <c r="Y90" s="194"/>
      <c r="Z90" s="194"/>
      <c r="AA90" s="194"/>
      <c r="AB90" s="194"/>
      <c r="AC90" s="194"/>
      <c r="AD90" s="194"/>
      <c r="AE90" s="194" t="s">
        <v>103</v>
      </c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</row>
    <row r="91" spans="1:60" outlineLevel="1" x14ac:dyDescent="0.2">
      <c r="A91" s="187"/>
      <c r="B91" s="188"/>
      <c r="C91" s="195" t="s">
        <v>232</v>
      </c>
      <c r="D91" s="196"/>
      <c r="E91" s="197">
        <v>0.12342</v>
      </c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3"/>
      <c r="U91" s="192"/>
      <c r="V91" s="194"/>
      <c r="W91" s="194"/>
      <c r="X91" s="194"/>
      <c r="Y91" s="194"/>
      <c r="Z91" s="194"/>
      <c r="AA91" s="194"/>
      <c r="AB91" s="194"/>
      <c r="AC91" s="194"/>
      <c r="AD91" s="194"/>
      <c r="AE91" s="194" t="s">
        <v>111</v>
      </c>
      <c r="AF91" s="194">
        <v>0</v>
      </c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</row>
    <row r="92" spans="1:60" outlineLevel="1" x14ac:dyDescent="0.2">
      <c r="A92" s="187">
        <v>52</v>
      </c>
      <c r="B92" s="188" t="s">
        <v>233</v>
      </c>
      <c r="C92" s="189" t="s">
        <v>234</v>
      </c>
      <c r="D92" s="190" t="s">
        <v>129</v>
      </c>
      <c r="E92" s="191">
        <v>16.02</v>
      </c>
      <c r="F92" s="192"/>
      <c r="G92" s="192">
        <f>E92*F92</f>
        <v>0</v>
      </c>
      <c r="H92" s="192">
        <v>0</v>
      </c>
      <c r="I92" s="192">
        <f>ROUND(E92*H92,2)</f>
        <v>0</v>
      </c>
      <c r="J92" s="192">
        <v>2520</v>
      </c>
      <c r="K92" s="192">
        <f>ROUND(E92*J92,2)</f>
        <v>40370.400000000001</v>
      </c>
      <c r="L92" s="192">
        <v>21</v>
      </c>
      <c r="M92" s="192">
        <f>G92*(1+L92/100)</f>
        <v>0</v>
      </c>
      <c r="N92" s="192">
        <v>0</v>
      </c>
      <c r="O92" s="192">
        <f>ROUND(E92*N92,2)</f>
        <v>0</v>
      </c>
      <c r="P92" s="192">
        <v>0</v>
      </c>
      <c r="Q92" s="192">
        <f>ROUND(E92*P92,2)</f>
        <v>0</v>
      </c>
      <c r="R92" s="192"/>
      <c r="S92" s="192"/>
      <c r="T92" s="193">
        <v>0</v>
      </c>
      <c r="U92" s="192">
        <f>ROUND(E92*T92,2)</f>
        <v>0</v>
      </c>
      <c r="V92" s="194"/>
      <c r="W92" s="194"/>
      <c r="X92" s="194"/>
      <c r="Y92" s="194"/>
      <c r="Z92" s="194"/>
      <c r="AA92" s="194"/>
      <c r="AB92" s="194"/>
      <c r="AC92" s="194"/>
      <c r="AD92" s="194"/>
      <c r="AE92" s="194" t="s">
        <v>103</v>
      </c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</row>
    <row r="93" spans="1:60" outlineLevel="1" x14ac:dyDescent="0.2">
      <c r="A93" s="187"/>
      <c r="B93" s="188"/>
      <c r="C93" s="195" t="s">
        <v>235</v>
      </c>
      <c r="D93" s="196"/>
      <c r="E93" s="197">
        <v>16.02</v>
      </c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3"/>
      <c r="U93" s="192"/>
      <c r="V93" s="194"/>
      <c r="W93" s="194"/>
      <c r="X93" s="194"/>
      <c r="Y93" s="194"/>
      <c r="Z93" s="194"/>
      <c r="AA93" s="194"/>
      <c r="AB93" s="194"/>
      <c r="AC93" s="194"/>
      <c r="AD93" s="194"/>
      <c r="AE93" s="194" t="s">
        <v>111</v>
      </c>
      <c r="AF93" s="194">
        <v>0</v>
      </c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</row>
    <row r="94" spans="1:60" outlineLevel="1" x14ac:dyDescent="0.2">
      <c r="A94" s="187">
        <v>53</v>
      </c>
      <c r="B94" s="188" t="s">
        <v>236</v>
      </c>
      <c r="C94" s="189" t="s">
        <v>237</v>
      </c>
      <c r="D94" s="190" t="s">
        <v>129</v>
      </c>
      <c r="E94" s="191">
        <v>22.574090000000002</v>
      </c>
      <c r="F94" s="192"/>
      <c r="G94" s="192">
        <f>E94*F94</f>
        <v>0</v>
      </c>
      <c r="H94" s="192">
        <v>0</v>
      </c>
      <c r="I94" s="192">
        <f>ROUND(E94*H94,2)</f>
        <v>0</v>
      </c>
      <c r="J94" s="192">
        <v>384.5</v>
      </c>
      <c r="K94" s="192">
        <f>ROUND(E94*J94,2)</f>
        <v>8679.74</v>
      </c>
      <c r="L94" s="192">
        <v>21</v>
      </c>
      <c r="M94" s="192">
        <f>G94*(1+L94/100)</f>
        <v>0</v>
      </c>
      <c r="N94" s="192">
        <v>0</v>
      </c>
      <c r="O94" s="192">
        <f>ROUND(E94*N94,2)</f>
        <v>0</v>
      </c>
      <c r="P94" s="192">
        <v>0</v>
      </c>
      <c r="Q94" s="192">
        <f>ROUND(E94*P94,2)</f>
        <v>0</v>
      </c>
      <c r="R94" s="192"/>
      <c r="S94" s="192"/>
      <c r="T94" s="193">
        <v>0.749</v>
      </c>
      <c r="U94" s="192">
        <f>ROUND(E94*T94,2)</f>
        <v>16.91</v>
      </c>
      <c r="V94" s="194"/>
      <c r="W94" s="194"/>
      <c r="X94" s="194"/>
      <c r="Y94" s="194"/>
      <c r="Z94" s="194"/>
      <c r="AA94" s="194"/>
      <c r="AB94" s="194"/>
      <c r="AC94" s="194"/>
      <c r="AD94" s="194"/>
      <c r="AE94" s="194" t="s">
        <v>238</v>
      </c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</row>
    <row r="95" spans="1:60" outlineLevel="1" x14ac:dyDescent="0.2">
      <c r="A95" s="187">
        <v>54</v>
      </c>
      <c r="B95" s="188" t="s">
        <v>239</v>
      </c>
      <c r="C95" s="189" t="s">
        <v>240</v>
      </c>
      <c r="D95" s="190" t="s">
        <v>129</v>
      </c>
      <c r="E95" s="191">
        <v>22.574090000000002</v>
      </c>
      <c r="F95" s="192"/>
      <c r="G95" s="192">
        <f>E95*F95</f>
        <v>0</v>
      </c>
      <c r="H95" s="192">
        <v>0</v>
      </c>
      <c r="I95" s="192">
        <f>ROUND(E95*H95,2)</f>
        <v>0</v>
      </c>
      <c r="J95" s="192">
        <v>227</v>
      </c>
      <c r="K95" s="192">
        <f>ROUND(E95*J95,2)</f>
        <v>5124.32</v>
      </c>
      <c r="L95" s="192">
        <v>21</v>
      </c>
      <c r="M95" s="192">
        <f>G95*(1+L95/100)</f>
        <v>0</v>
      </c>
      <c r="N95" s="192">
        <v>0</v>
      </c>
      <c r="O95" s="192">
        <f>ROUND(E95*N95,2)</f>
        <v>0</v>
      </c>
      <c r="P95" s="192">
        <v>0</v>
      </c>
      <c r="Q95" s="192">
        <f>ROUND(E95*P95,2)</f>
        <v>0</v>
      </c>
      <c r="R95" s="192"/>
      <c r="S95" s="192"/>
      <c r="T95" s="193">
        <v>0.49</v>
      </c>
      <c r="U95" s="192">
        <f>ROUND(E95*T95,2)</f>
        <v>11.06</v>
      </c>
      <c r="V95" s="194"/>
      <c r="W95" s="194"/>
      <c r="X95" s="194"/>
      <c r="Y95" s="194"/>
      <c r="Z95" s="194"/>
      <c r="AA95" s="194"/>
      <c r="AB95" s="194"/>
      <c r="AC95" s="194"/>
      <c r="AD95" s="194"/>
      <c r="AE95" s="194" t="s">
        <v>238</v>
      </c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</row>
    <row r="96" spans="1:60" ht="12.75" customHeight="1" outlineLevel="1" x14ac:dyDescent="0.2">
      <c r="A96" s="187"/>
      <c r="B96" s="188"/>
      <c r="C96" s="228" t="s">
        <v>241</v>
      </c>
      <c r="D96" s="228"/>
      <c r="E96" s="228"/>
      <c r="F96" s="228"/>
      <c r="G96" s="228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3"/>
      <c r="U96" s="192"/>
      <c r="V96" s="194"/>
      <c r="W96" s="194"/>
      <c r="X96" s="194"/>
      <c r="Y96" s="194"/>
      <c r="Z96" s="194"/>
      <c r="AA96" s="194"/>
      <c r="AB96" s="194"/>
      <c r="AC96" s="194"/>
      <c r="AD96" s="194"/>
      <c r="AE96" s="194" t="s">
        <v>138</v>
      </c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205" t="str">
        <f>C96</f>
        <v>Včetně naložení na dopravní prostředek a složení na skládku, bez poplatku za skládku.</v>
      </c>
      <c r="BB96" s="194"/>
      <c r="BC96" s="194"/>
      <c r="BD96" s="194"/>
      <c r="BE96" s="194"/>
      <c r="BF96" s="194"/>
      <c r="BG96" s="194"/>
      <c r="BH96" s="194"/>
    </row>
    <row r="97" spans="1:60" outlineLevel="1" x14ac:dyDescent="0.2">
      <c r="A97" s="187">
        <v>55</v>
      </c>
      <c r="B97" s="188" t="s">
        <v>242</v>
      </c>
      <c r="C97" s="189" t="s">
        <v>243</v>
      </c>
      <c r="D97" s="190" t="s">
        <v>129</v>
      </c>
      <c r="E97" s="191">
        <v>293.46321</v>
      </c>
      <c r="F97" s="192"/>
      <c r="G97" s="192">
        <f>E97*F97</f>
        <v>0</v>
      </c>
      <c r="H97" s="192">
        <v>0</v>
      </c>
      <c r="I97" s="192">
        <f>ROUND(E97*H97,2)</f>
        <v>0</v>
      </c>
      <c r="J97" s="192">
        <v>15.9</v>
      </c>
      <c r="K97" s="192">
        <f>ROUND(E97*J97,2)</f>
        <v>4666.07</v>
      </c>
      <c r="L97" s="192">
        <v>21</v>
      </c>
      <c r="M97" s="192">
        <f>G97*(1+L97/100)</f>
        <v>0</v>
      </c>
      <c r="N97" s="192">
        <v>0</v>
      </c>
      <c r="O97" s="192">
        <f>ROUND(E97*N97,2)</f>
        <v>0</v>
      </c>
      <c r="P97" s="192">
        <v>0</v>
      </c>
      <c r="Q97" s="192">
        <f>ROUND(E97*P97,2)</f>
        <v>0</v>
      </c>
      <c r="R97" s="192"/>
      <c r="S97" s="192"/>
      <c r="T97" s="193">
        <v>0</v>
      </c>
      <c r="U97" s="192">
        <f>ROUND(E97*T97,2)</f>
        <v>0</v>
      </c>
      <c r="V97" s="194"/>
      <c r="W97" s="194"/>
      <c r="X97" s="194"/>
      <c r="Y97" s="194"/>
      <c r="Z97" s="194"/>
      <c r="AA97" s="194"/>
      <c r="AB97" s="194"/>
      <c r="AC97" s="194"/>
      <c r="AD97" s="194"/>
      <c r="AE97" s="194" t="s">
        <v>238</v>
      </c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</row>
    <row r="98" spans="1:60" outlineLevel="1" x14ac:dyDescent="0.2">
      <c r="A98" s="187">
        <v>56</v>
      </c>
      <c r="B98" s="188" t="s">
        <v>244</v>
      </c>
      <c r="C98" s="189" t="s">
        <v>245</v>
      </c>
      <c r="D98" s="190" t="s">
        <v>129</v>
      </c>
      <c r="E98" s="191">
        <v>22.574090000000002</v>
      </c>
      <c r="F98" s="192"/>
      <c r="G98" s="192">
        <f>E98*F98</f>
        <v>0</v>
      </c>
      <c r="H98" s="192">
        <v>0</v>
      </c>
      <c r="I98" s="192">
        <f>ROUND(E98*H98,2)</f>
        <v>0</v>
      </c>
      <c r="J98" s="192">
        <v>321.5</v>
      </c>
      <c r="K98" s="192">
        <f>ROUND(E98*J98,2)</f>
        <v>7257.57</v>
      </c>
      <c r="L98" s="192">
        <v>21</v>
      </c>
      <c r="M98" s="192">
        <f>G98*(1+L98/100)</f>
        <v>0</v>
      </c>
      <c r="N98" s="192">
        <v>0</v>
      </c>
      <c r="O98" s="192">
        <f>ROUND(E98*N98,2)</f>
        <v>0</v>
      </c>
      <c r="P98" s="192">
        <v>0</v>
      </c>
      <c r="Q98" s="192">
        <f>ROUND(E98*P98,2)</f>
        <v>0</v>
      </c>
      <c r="R98" s="192"/>
      <c r="S98" s="192"/>
      <c r="T98" s="193">
        <v>0.83199999999999996</v>
      </c>
      <c r="U98" s="192">
        <f>ROUND(E98*T98,2)</f>
        <v>18.78</v>
      </c>
      <c r="V98" s="194"/>
      <c r="W98" s="194"/>
      <c r="X98" s="194"/>
      <c r="Y98" s="194"/>
      <c r="Z98" s="194"/>
      <c r="AA98" s="194"/>
      <c r="AB98" s="194"/>
      <c r="AC98" s="194"/>
      <c r="AD98" s="194"/>
      <c r="AE98" s="194" t="s">
        <v>238</v>
      </c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</row>
    <row r="99" spans="1:60" ht="19.350000000000001" customHeight="1" outlineLevel="1" x14ac:dyDescent="0.2">
      <c r="A99" s="187"/>
      <c r="B99" s="188"/>
      <c r="C99" s="228" t="s">
        <v>246</v>
      </c>
      <c r="D99" s="228"/>
      <c r="E99" s="228"/>
      <c r="F99" s="228"/>
      <c r="G99" s="228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3"/>
      <c r="U99" s="192"/>
      <c r="V99" s="194"/>
      <c r="W99" s="194"/>
      <c r="X99" s="194"/>
      <c r="Y99" s="194"/>
      <c r="Z99" s="194"/>
      <c r="AA99" s="194"/>
      <c r="AB99" s="194"/>
      <c r="AC99" s="194"/>
      <c r="AD99" s="194"/>
      <c r="AE99" s="194" t="s">
        <v>138</v>
      </c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205" t="str">
        <f>C99</f>
        <v>S naložením suti nebo vybouraných hmot do dopravního prostředku a na jejich vyložením, popřípadě přeložením na normální dopravní prostředek.</v>
      </c>
      <c r="BB99" s="194"/>
      <c r="BC99" s="194"/>
      <c r="BD99" s="194"/>
      <c r="BE99" s="194"/>
      <c r="BF99" s="194"/>
      <c r="BG99" s="194"/>
      <c r="BH99" s="194"/>
    </row>
    <row r="100" spans="1:60" outlineLevel="1" x14ac:dyDescent="0.2">
      <c r="A100" s="187">
        <v>57</v>
      </c>
      <c r="B100" s="188" t="s">
        <v>247</v>
      </c>
      <c r="C100" s="189" t="s">
        <v>248</v>
      </c>
      <c r="D100" s="190" t="s">
        <v>129</v>
      </c>
      <c r="E100" s="191">
        <v>45.14819</v>
      </c>
      <c r="F100" s="192"/>
      <c r="G100" s="192">
        <f>E100*F100</f>
        <v>0</v>
      </c>
      <c r="H100" s="192">
        <v>0</v>
      </c>
      <c r="I100" s="192">
        <f>ROUND(E100*H100,2)</f>
        <v>0</v>
      </c>
      <c r="J100" s="192">
        <v>139</v>
      </c>
      <c r="K100" s="192">
        <f>ROUND(E100*J100,2)</f>
        <v>6275.6</v>
      </c>
      <c r="L100" s="192">
        <v>21</v>
      </c>
      <c r="M100" s="192">
        <f>G100*(1+L100/100)</f>
        <v>0</v>
      </c>
      <c r="N100" s="192">
        <v>0</v>
      </c>
      <c r="O100" s="192">
        <f>ROUND(E100*N100,2)</f>
        <v>0</v>
      </c>
      <c r="P100" s="192">
        <v>0</v>
      </c>
      <c r="Q100" s="192">
        <f>ROUND(E100*P100,2)</f>
        <v>0</v>
      </c>
      <c r="R100" s="192"/>
      <c r="S100" s="192"/>
      <c r="T100" s="193">
        <v>0.36</v>
      </c>
      <c r="U100" s="192">
        <f>ROUND(E100*T100,2)</f>
        <v>16.25</v>
      </c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 t="s">
        <v>238</v>
      </c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</row>
    <row r="101" spans="1:60" x14ac:dyDescent="0.2">
      <c r="A101" s="198" t="s">
        <v>98</v>
      </c>
      <c r="B101" s="199" t="s">
        <v>23</v>
      </c>
      <c r="C101" s="200" t="s">
        <v>24</v>
      </c>
      <c r="D101" s="201"/>
      <c r="E101" s="202"/>
      <c r="F101" s="203"/>
      <c r="G101" s="203">
        <f>SUMIF(AE102:AE103,"&lt;&gt;NOR",G102:G103)</f>
        <v>0</v>
      </c>
      <c r="H101" s="203"/>
      <c r="I101" s="203">
        <f>SUM(I102:I103)</f>
        <v>0</v>
      </c>
      <c r="J101" s="203"/>
      <c r="K101" s="203">
        <f>SUM(K102:K103)</f>
        <v>10603.3</v>
      </c>
      <c r="L101" s="203"/>
      <c r="M101" s="203">
        <f>SUM(M102:M103)</f>
        <v>0</v>
      </c>
      <c r="N101" s="203"/>
      <c r="O101" s="203">
        <f>SUM(O102:O103)</f>
        <v>0</v>
      </c>
      <c r="P101" s="203"/>
      <c r="Q101" s="203">
        <f>SUM(Q102:Q103)</f>
        <v>0</v>
      </c>
      <c r="R101" s="203"/>
      <c r="S101" s="203"/>
      <c r="T101" s="204"/>
      <c r="U101" s="203">
        <f>SUM(U102:U103)</f>
        <v>0</v>
      </c>
      <c r="AE101" t="s">
        <v>99</v>
      </c>
    </row>
    <row r="102" spans="1:60" outlineLevel="1" x14ac:dyDescent="0.2">
      <c r="A102" s="187">
        <v>58</v>
      </c>
      <c r="B102" s="188" t="s">
        <v>249</v>
      </c>
      <c r="C102" s="189" t="s">
        <v>250</v>
      </c>
      <c r="D102" s="190" t="s">
        <v>251</v>
      </c>
      <c r="E102" s="191">
        <v>1</v>
      </c>
      <c r="F102" s="192"/>
      <c r="G102" s="192">
        <f>E102*F102</f>
        <v>0</v>
      </c>
      <c r="H102" s="192">
        <v>0</v>
      </c>
      <c r="I102" s="192">
        <f>ROUND(E102*H102,2)</f>
        <v>0</v>
      </c>
      <c r="J102" s="192">
        <v>10603.3</v>
      </c>
      <c r="K102" s="192">
        <f>ROUND(E102*J102,2)</f>
        <v>10603.3</v>
      </c>
      <c r="L102" s="192">
        <v>21</v>
      </c>
      <c r="M102" s="192">
        <f>G102*(1+L102/100)</f>
        <v>0</v>
      </c>
      <c r="N102" s="192">
        <v>0</v>
      </c>
      <c r="O102" s="192">
        <f>ROUND(E102*N102,2)</f>
        <v>0</v>
      </c>
      <c r="P102" s="192">
        <v>0</v>
      </c>
      <c r="Q102" s="192">
        <f>ROUND(E102*P102,2)</f>
        <v>0</v>
      </c>
      <c r="R102" s="192"/>
      <c r="S102" s="192"/>
      <c r="T102" s="193">
        <v>0</v>
      </c>
      <c r="U102" s="192">
        <f>ROUND(E102*T102,2)</f>
        <v>0</v>
      </c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 t="s">
        <v>252</v>
      </c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</row>
    <row r="103" spans="1:60" ht="28.35" customHeight="1" outlineLevel="1" x14ac:dyDescent="0.2">
      <c r="A103" s="187"/>
      <c r="B103" s="188"/>
      <c r="C103" s="228" t="s">
        <v>253</v>
      </c>
      <c r="D103" s="228"/>
      <c r="E103" s="228"/>
      <c r="F103" s="228"/>
      <c r="G103" s="228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3"/>
      <c r="U103" s="192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 t="s">
        <v>138</v>
      </c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205" t="str">
        <f>C103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03" s="194"/>
      <c r="BC103" s="194"/>
      <c r="BD103" s="194"/>
      <c r="BE103" s="194"/>
      <c r="BF103" s="194"/>
      <c r="BG103" s="194"/>
      <c r="BH103" s="194"/>
    </row>
    <row r="104" spans="1:60" x14ac:dyDescent="0.2">
      <c r="A104" s="198" t="s">
        <v>98</v>
      </c>
      <c r="B104" s="199" t="s">
        <v>25</v>
      </c>
      <c r="C104" s="200" t="s">
        <v>26</v>
      </c>
      <c r="D104" s="201"/>
      <c r="E104" s="202"/>
      <c r="F104" s="203"/>
      <c r="G104" s="203">
        <f>SUMIF(AE105:AE108,"&lt;&gt;NOR",G105:G108)</f>
        <v>0</v>
      </c>
      <c r="H104" s="203"/>
      <c r="I104" s="203">
        <f>SUM(I105:I108)</f>
        <v>0</v>
      </c>
      <c r="J104" s="203"/>
      <c r="K104" s="203">
        <f>SUM(K105:K108)</f>
        <v>25000</v>
      </c>
      <c r="L104" s="203"/>
      <c r="M104" s="203">
        <f>SUM(M105:M108)</f>
        <v>0</v>
      </c>
      <c r="N104" s="203"/>
      <c r="O104" s="203">
        <f>SUM(O105:O108)</f>
        <v>0</v>
      </c>
      <c r="P104" s="203"/>
      <c r="Q104" s="203">
        <f>SUM(Q105:Q108)</f>
        <v>0</v>
      </c>
      <c r="R104" s="203"/>
      <c r="S104" s="203"/>
      <c r="T104" s="204"/>
      <c r="U104" s="203">
        <f>SUM(U105:U108)</f>
        <v>0</v>
      </c>
      <c r="AE104" t="s">
        <v>99</v>
      </c>
    </row>
    <row r="105" spans="1:60" outlineLevel="1" x14ac:dyDescent="0.2">
      <c r="A105" s="187">
        <v>59</v>
      </c>
      <c r="B105" s="188" t="s">
        <v>254</v>
      </c>
      <c r="C105" s="189" t="s">
        <v>255</v>
      </c>
      <c r="D105" s="190" t="s">
        <v>251</v>
      </c>
      <c r="E105" s="191">
        <v>1</v>
      </c>
      <c r="F105" s="192"/>
      <c r="G105" s="192">
        <f>E105*F105</f>
        <v>0</v>
      </c>
      <c r="H105" s="192">
        <v>0</v>
      </c>
      <c r="I105" s="192">
        <f>ROUND(E105*H105,2)</f>
        <v>0</v>
      </c>
      <c r="J105" s="192">
        <v>5000</v>
      </c>
      <c r="K105" s="192">
        <f>ROUND(E105*J105,2)</f>
        <v>5000</v>
      </c>
      <c r="L105" s="192">
        <v>21</v>
      </c>
      <c r="M105" s="192">
        <f>G105*(1+L105/100)</f>
        <v>0</v>
      </c>
      <c r="N105" s="192">
        <v>0</v>
      </c>
      <c r="O105" s="192">
        <f>ROUND(E105*N105,2)</f>
        <v>0</v>
      </c>
      <c r="P105" s="192">
        <v>0</v>
      </c>
      <c r="Q105" s="192">
        <f>ROUND(E105*P105,2)</f>
        <v>0</v>
      </c>
      <c r="R105" s="192"/>
      <c r="S105" s="192"/>
      <c r="T105" s="193">
        <v>0</v>
      </c>
      <c r="U105" s="192">
        <f>ROUND(E105*T105,2)</f>
        <v>0</v>
      </c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 t="s">
        <v>256</v>
      </c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</row>
    <row r="106" spans="1:60" ht="21" customHeight="1" outlineLevel="1" x14ac:dyDescent="0.2">
      <c r="A106" s="187"/>
      <c r="B106" s="188"/>
      <c r="C106" s="228" t="s">
        <v>257</v>
      </c>
      <c r="D106" s="228"/>
      <c r="E106" s="228"/>
      <c r="F106" s="228"/>
      <c r="G106" s="228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3"/>
      <c r="U106" s="192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 t="s">
        <v>138</v>
      </c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205" t="str">
        <f>C106</f>
        <v>Náklady na vyhotovení dokumentace skutečného provedení stavby a její předání objednateli v požadované formě a požadovaném počtu.</v>
      </c>
      <c r="BB106" s="194"/>
      <c r="BC106" s="194"/>
      <c r="BD106" s="194"/>
      <c r="BE106" s="194"/>
      <c r="BF106" s="194"/>
      <c r="BG106" s="194"/>
      <c r="BH106" s="194"/>
    </row>
    <row r="107" spans="1:60" outlineLevel="1" x14ac:dyDescent="0.2">
      <c r="A107" s="187">
        <v>60</v>
      </c>
      <c r="B107" s="188" t="s">
        <v>258</v>
      </c>
      <c r="C107" s="189" t="s">
        <v>259</v>
      </c>
      <c r="D107" s="190" t="s">
        <v>251</v>
      </c>
      <c r="E107" s="191">
        <v>1</v>
      </c>
      <c r="F107" s="192"/>
      <c r="G107" s="192">
        <f>E107*F107</f>
        <v>0</v>
      </c>
      <c r="H107" s="192">
        <v>0</v>
      </c>
      <c r="I107" s="192">
        <f>ROUND(E107*H107,2)</f>
        <v>0</v>
      </c>
      <c r="J107" s="192">
        <v>20000</v>
      </c>
      <c r="K107" s="192">
        <f>ROUND(E107*J107,2)</f>
        <v>20000</v>
      </c>
      <c r="L107" s="192">
        <v>21</v>
      </c>
      <c r="M107" s="192">
        <f>G107*(1+L107/100)</f>
        <v>0</v>
      </c>
      <c r="N107" s="192">
        <v>0</v>
      </c>
      <c r="O107" s="192">
        <f>ROUND(E107*N107,2)</f>
        <v>0</v>
      </c>
      <c r="P107" s="192">
        <v>0</v>
      </c>
      <c r="Q107" s="192">
        <f>ROUND(E107*P107,2)</f>
        <v>0</v>
      </c>
      <c r="R107" s="192"/>
      <c r="S107" s="192"/>
      <c r="T107" s="193">
        <v>0</v>
      </c>
      <c r="U107" s="192">
        <f>ROUND(E107*T107,2)</f>
        <v>0</v>
      </c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 t="s">
        <v>256</v>
      </c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</row>
    <row r="108" spans="1:60" ht="21" customHeight="1" outlineLevel="1" x14ac:dyDescent="0.2">
      <c r="A108" s="206"/>
      <c r="B108" s="207"/>
      <c r="C108" s="229" t="s">
        <v>260</v>
      </c>
      <c r="D108" s="229"/>
      <c r="E108" s="229"/>
      <c r="F108" s="229"/>
      <c r="G108" s="229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9"/>
      <c r="U108" s="208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 t="s">
        <v>138</v>
      </c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205" t="str">
        <f>C108</f>
        <v>Finanční rezerva požadovaná objednatelem jako součást smluvní ceny. Způsob jejího stanovení, čerpání a vykazování definuje objednatel.</v>
      </c>
      <c r="BB108" s="194"/>
      <c r="BC108" s="194"/>
      <c r="BD108" s="194"/>
      <c r="BE108" s="194"/>
      <c r="BF108" s="194"/>
      <c r="BG108" s="194"/>
      <c r="BH108" s="194"/>
    </row>
    <row r="109" spans="1:60" x14ac:dyDescent="0.2">
      <c r="A109" s="164"/>
      <c r="B109" s="168"/>
      <c r="C109" s="210"/>
      <c r="D109" s="170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AC109">
        <v>15</v>
      </c>
      <c r="AD109">
        <v>21</v>
      </c>
    </row>
    <row r="110" spans="1:60" x14ac:dyDescent="0.2">
      <c r="C110" s="211"/>
      <c r="D110" s="174"/>
      <c r="AE110" t="s">
        <v>261</v>
      </c>
    </row>
    <row r="111" spans="1:60" x14ac:dyDescent="0.2">
      <c r="D111" s="174"/>
    </row>
    <row r="112" spans="1:60" x14ac:dyDescent="0.2">
      <c r="D112" s="174"/>
    </row>
    <row r="113" spans="4:4" x14ac:dyDescent="0.2">
      <c r="D113" s="174"/>
    </row>
    <row r="114" spans="4:4" x14ac:dyDescent="0.2">
      <c r="D114" s="174"/>
    </row>
    <row r="115" spans="4:4" x14ac:dyDescent="0.2">
      <c r="D115" s="174"/>
    </row>
    <row r="116" spans="4:4" x14ac:dyDescent="0.2">
      <c r="D116" s="174"/>
    </row>
    <row r="117" spans="4:4" x14ac:dyDescent="0.2">
      <c r="D117" s="174"/>
    </row>
    <row r="118" spans="4:4" x14ac:dyDescent="0.2">
      <c r="D118" s="174"/>
    </row>
    <row r="119" spans="4:4" x14ac:dyDescent="0.2">
      <c r="D119" s="174"/>
    </row>
    <row r="120" spans="4:4" x14ac:dyDescent="0.2">
      <c r="D120" s="174"/>
    </row>
    <row r="121" spans="4:4" x14ac:dyDescent="0.2">
      <c r="D121" s="174"/>
    </row>
    <row r="122" spans="4:4" x14ac:dyDescent="0.2">
      <c r="D122" s="174"/>
    </row>
    <row r="123" spans="4:4" x14ac:dyDescent="0.2">
      <c r="D123" s="174"/>
    </row>
    <row r="124" spans="4:4" x14ac:dyDescent="0.2">
      <c r="D124" s="174"/>
    </row>
    <row r="125" spans="4:4" x14ac:dyDescent="0.2">
      <c r="D125" s="174"/>
    </row>
    <row r="126" spans="4:4" x14ac:dyDescent="0.2">
      <c r="D126" s="174"/>
    </row>
    <row r="127" spans="4:4" x14ac:dyDescent="0.2">
      <c r="D127" s="174"/>
    </row>
    <row r="128" spans="4:4" x14ac:dyDescent="0.2">
      <c r="D128" s="174"/>
    </row>
    <row r="129" spans="4:4" x14ac:dyDescent="0.2">
      <c r="D129" s="174"/>
    </row>
    <row r="130" spans="4:4" x14ac:dyDescent="0.2">
      <c r="D130" s="174"/>
    </row>
    <row r="131" spans="4:4" x14ac:dyDescent="0.2">
      <c r="D131" s="174"/>
    </row>
    <row r="132" spans="4:4" x14ac:dyDescent="0.2">
      <c r="D132" s="174"/>
    </row>
    <row r="133" spans="4:4" x14ac:dyDescent="0.2">
      <c r="D133" s="174"/>
    </row>
    <row r="134" spans="4:4" x14ac:dyDescent="0.2">
      <c r="D134" s="174"/>
    </row>
    <row r="135" spans="4:4" x14ac:dyDescent="0.2">
      <c r="D135" s="174"/>
    </row>
    <row r="136" spans="4:4" x14ac:dyDescent="0.2">
      <c r="D136" s="174"/>
    </row>
    <row r="137" spans="4:4" x14ac:dyDescent="0.2">
      <c r="D137" s="174"/>
    </row>
    <row r="138" spans="4:4" x14ac:dyDescent="0.2">
      <c r="D138" s="174"/>
    </row>
    <row r="139" spans="4:4" x14ac:dyDescent="0.2">
      <c r="D139" s="174"/>
    </row>
    <row r="140" spans="4:4" x14ac:dyDescent="0.2">
      <c r="D140" s="174"/>
    </row>
    <row r="141" spans="4:4" x14ac:dyDescent="0.2">
      <c r="D141" s="174"/>
    </row>
    <row r="142" spans="4:4" x14ac:dyDescent="0.2">
      <c r="D142" s="174"/>
    </row>
    <row r="143" spans="4:4" x14ac:dyDescent="0.2">
      <c r="D143" s="174"/>
    </row>
    <row r="144" spans="4:4" x14ac:dyDescent="0.2">
      <c r="D144" s="174"/>
    </row>
    <row r="145" spans="4:4" x14ac:dyDescent="0.2">
      <c r="D145" s="174"/>
    </row>
    <row r="146" spans="4:4" x14ac:dyDescent="0.2">
      <c r="D146" s="174"/>
    </row>
    <row r="147" spans="4:4" x14ac:dyDescent="0.2">
      <c r="D147" s="174"/>
    </row>
    <row r="148" spans="4:4" x14ac:dyDescent="0.2">
      <c r="D148" s="174"/>
    </row>
    <row r="149" spans="4:4" x14ac:dyDescent="0.2">
      <c r="D149" s="174"/>
    </row>
    <row r="150" spans="4:4" x14ac:dyDescent="0.2">
      <c r="D150" s="174"/>
    </row>
    <row r="151" spans="4:4" x14ac:dyDescent="0.2">
      <c r="D151" s="174"/>
    </row>
    <row r="152" spans="4:4" x14ac:dyDescent="0.2">
      <c r="D152" s="174"/>
    </row>
    <row r="153" spans="4:4" x14ac:dyDescent="0.2">
      <c r="D153" s="174"/>
    </row>
    <row r="154" spans="4:4" x14ac:dyDescent="0.2">
      <c r="D154" s="174"/>
    </row>
    <row r="155" spans="4:4" x14ac:dyDescent="0.2">
      <c r="D155" s="174"/>
    </row>
    <row r="156" spans="4:4" x14ac:dyDescent="0.2">
      <c r="D156" s="174"/>
    </row>
    <row r="157" spans="4:4" x14ac:dyDescent="0.2">
      <c r="D157" s="174"/>
    </row>
    <row r="158" spans="4:4" x14ac:dyDescent="0.2">
      <c r="D158" s="174"/>
    </row>
    <row r="159" spans="4:4" x14ac:dyDescent="0.2">
      <c r="D159" s="174"/>
    </row>
    <row r="160" spans="4:4" x14ac:dyDescent="0.2">
      <c r="D160" s="174"/>
    </row>
    <row r="161" spans="4:4" x14ac:dyDescent="0.2">
      <c r="D161" s="174"/>
    </row>
    <row r="162" spans="4:4" x14ac:dyDescent="0.2">
      <c r="D162" s="174"/>
    </row>
    <row r="163" spans="4:4" x14ac:dyDescent="0.2">
      <c r="D163" s="174"/>
    </row>
    <row r="164" spans="4:4" x14ac:dyDescent="0.2">
      <c r="D164" s="174"/>
    </row>
    <row r="165" spans="4:4" x14ac:dyDescent="0.2">
      <c r="D165" s="174"/>
    </row>
    <row r="166" spans="4:4" x14ac:dyDescent="0.2">
      <c r="D166" s="174"/>
    </row>
    <row r="167" spans="4:4" x14ac:dyDescent="0.2">
      <c r="D167" s="174"/>
    </row>
    <row r="168" spans="4:4" x14ac:dyDescent="0.2">
      <c r="D168" s="174"/>
    </row>
    <row r="169" spans="4:4" x14ac:dyDescent="0.2">
      <c r="D169" s="174"/>
    </row>
    <row r="170" spans="4:4" x14ac:dyDescent="0.2">
      <c r="D170" s="174"/>
    </row>
    <row r="171" spans="4:4" x14ac:dyDescent="0.2">
      <c r="D171" s="174"/>
    </row>
    <row r="172" spans="4:4" x14ac:dyDescent="0.2">
      <c r="D172" s="174"/>
    </row>
    <row r="173" spans="4:4" x14ac:dyDescent="0.2">
      <c r="D173" s="174"/>
    </row>
    <row r="174" spans="4:4" x14ac:dyDescent="0.2">
      <c r="D174" s="174"/>
    </row>
    <row r="175" spans="4:4" x14ac:dyDescent="0.2">
      <c r="D175" s="174"/>
    </row>
    <row r="176" spans="4:4" x14ac:dyDescent="0.2">
      <c r="D176" s="174"/>
    </row>
    <row r="177" spans="4:4" x14ac:dyDescent="0.2">
      <c r="D177" s="174"/>
    </row>
    <row r="178" spans="4:4" x14ac:dyDescent="0.2">
      <c r="D178" s="174"/>
    </row>
    <row r="179" spans="4:4" x14ac:dyDescent="0.2">
      <c r="D179" s="174"/>
    </row>
    <row r="180" spans="4:4" x14ac:dyDescent="0.2">
      <c r="D180" s="174"/>
    </row>
    <row r="181" spans="4:4" x14ac:dyDescent="0.2">
      <c r="D181" s="174"/>
    </row>
    <row r="182" spans="4:4" x14ac:dyDescent="0.2">
      <c r="D182" s="174"/>
    </row>
    <row r="183" spans="4:4" x14ac:dyDescent="0.2">
      <c r="D183" s="174"/>
    </row>
    <row r="184" spans="4:4" x14ac:dyDescent="0.2">
      <c r="D184" s="174"/>
    </row>
    <row r="185" spans="4:4" x14ac:dyDescent="0.2">
      <c r="D185" s="174"/>
    </row>
    <row r="186" spans="4:4" x14ac:dyDescent="0.2">
      <c r="D186" s="174"/>
    </row>
    <row r="187" spans="4:4" x14ac:dyDescent="0.2">
      <c r="D187" s="174"/>
    </row>
    <row r="188" spans="4:4" x14ac:dyDescent="0.2">
      <c r="D188" s="174"/>
    </row>
    <row r="189" spans="4:4" x14ac:dyDescent="0.2">
      <c r="D189" s="174"/>
    </row>
    <row r="190" spans="4:4" x14ac:dyDescent="0.2">
      <c r="D190" s="174"/>
    </row>
    <row r="191" spans="4:4" x14ac:dyDescent="0.2">
      <c r="D191" s="174"/>
    </row>
    <row r="192" spans="4:4" x14ac:dyDescent="0.2">
      <c r="D192" s="174"/>
    </row>
    <row r="193" spans="4:4" x14ac:dyDescent="0.2">
      <c r="D193" s="174"/>
    </row>
    <row r="194" spans="4:4" x14ac:dyDescent="0.2">
      <c r="D194" s="174"/>
    </row>
    <row r="195" spans="4:4" x14ac:dyDescent="0.2">
      <c r="D195" s="174"/>
    </row>
    <row r="196" spans="4:4" x14ac:dyDescent="0.2">
      <c r="D196" s="174"/>
    </row>
    <row r="197" spans="4:4" x14ac:dyDescent="0.2">
      <c r="D197" s="174"/>
    </row>
    <row r="198" spans="4:4" x14ac:dyDescent="0.2">
      <c r="D198" s="174"/>
    </row>
    <row r="199" spans="4:4" x14ac:dyDescent="0.2">
      <c r="D199" s="174"/>
    </row>
    <row r="200" spans="4:4" x14ac:dyDescent="0.2">
      <c r="D200" s="174"/>
    </row>
    <row r="201" spans="4:4" x14ac:dyDescent="0.2">
      <c r="D201" s="174"/>
    </row>
    <row r="202" spans="4:4" x14ac:dyDescent="0.2">
      <c r="D202" s="174"/>
    </row>
    <row r="203" spans="4:4" x14ac:dyDescent="0.2">
      <c r="D203" s="174"/>
    </row>
    <row r="204" spans="4:4" x14ac:dyDescent="0.2">
      <c r="D204" s="174"/>
    </row>
    <row r="205" spans="4:4" x14ac:dyDescent="0.2">
      <c r="D205" s="174"/>
    </row>
    <row r="206" spans="4:4" x14ac:dyDescent="0.2">
      <c r="D206" s="174"/>
    </row>
    <row r="207" spans="4:4" x14ac:dyDescent="0.2">
      <c r="D207" s="174"/>
    </row>
    <row r="208" spans="4:4" x14ac:dyDescent="0.2">
      <c r="D208" s="174"/>
    </row>
    <row r="209" spans="4:4" x14ac:dyDescent="0.2">
      <c r="D209" s="174"/>
    </row>
    <row r="210" spans="4:4" x14ac:dyDescent="0.2">
      <c r="D210" s="174"/>
    </row>
    <row r="211" spans="4:4" x14ac:dyDescent="0.2">
      <c r="D211" s="174"/>
    </row>
    <row r="212" spans="4:4" x14ac:dyDescent="0.2">
      <c r="D212" s="174"/>
    </row>
    <row r="213" spans="4:4" x14ac:dyDescent="0.2">
      <c r="D213" s="174"/>
    </row>
    <row r="214" spans="4:4" x14ac:dyDescent="0.2">
      <c r="D214" s="174"/>
    </row>
    <row r="215" spans="4:4" x14ac:dyDescent="0.2">
      <c r="D215" s="174"/>
    </row>
    <row r="216" spans="4:4" x14ac:dyDescent="0.2">
      <c r="D216" s="174"/>
    </row>
    <row r="217" spans="4:4" x14ac:dyDescent="0.2">
      <c r="D217" s="174"/>
    </row>
    <row r="218" spans="4:4" x14ac:dyDescent="0.2">
      <c r="D218" s="174"/>
    </row>
    <row r="219" spans="4:4" x14ac:dyDescent="0.2">
      <c r="D219" s="174"/>
    </row>
    <row r="220" spans="4:4" x14ac:dyDescent="0.2">
      <c r="D220" s="174"/>
    </row>
    <row r="221" spans="4:4" x14ac:dyDescent="0.2">
      <c r="D221" s="174"/>
    </row>
    <row r="222" spans="4:4" x14ac:dyDescent="0.2">
      <c r="D222" s="174"/>
    </row>
    <row r="223" spans="4:4" x14ac:dyDescent="0.2">
      <c r="D223" s="174"/>
    </row>
    <row r="224" spans="4:4" x14ac:dyDescent="0.2">
      <c r="D224" s="174"/>
    </row>
    <row r="225" spans="4:4" x14ac:dyDescent="0.2">
      <c r="D225" s="174"/>
    </row>
    <row r="226" spans="4:4" x14ac:dyDescent="0.2">
      <c r="D226" s="174"/>
    </row>
    <row r="227" spans="4:4" x14ac:dyDescent="0.2">
      <c r="D227" s="174"/>
    </row>
    <row r="228" spans="4:4" x14ac:dyDescent="0.2">
      <c r="D228" s="174"/>
    </row>
    <row r="229" spans="4:4" x14ac:dyDescent="0.2">
      <c r="D229" s="174"/>
    </row>
    <row r="230" spans="4:4" x14ac:dyDescent="0.2">
      <c r="D230" s="174"/>
    </row>
    <row r="231" spans="4:4" x14ac:dyDescent="0.2">
      <c r="D231" s="174"/>
    </row>
    <row r="232" spans="4:4" x14ac:dyDescent="0.2">
      <c r="D232" s="174"/>
    </row>
    <row r="233" spans="4:4" x14ac:dyDescent="0.2">
      <c r="D233" s="174"/>
    </row>
    <row r="234" spans="4:4" x14ac:dyDescent="0.2">
      <c r="D234" s="174"/>
    </row>
    <row r="235" spans="4:4" x14ac:dyDescent="0.2">
      <c r="D235" s="174"/>
    </row>
    <row r="236" spans="4:4" x14ac:dyDescent="0.2">
      <c r="D236" s="174"/>
    </row>
    <row r="237" spans="4:4" x14ac:dyDescent="0.2">
      <c r="D237" s="174"/>
    </row>
    <row r="238" spans="4:4" x14ac:dyDescent="0.2">
      <c r="D238" s="174"/>
    </row>
    <row r="239" spans="4:4" x14ac:dyDescent="0.2">
      <c r="D239" s="174"/>
    </row>
    <row r="240" spans="4:4" x14ac:dyDescent="0.2">
      <c r="D240" s="174"/>
    </row>
    <row r="241" spans="4:4" x14ac:dyDescent="0.2">
      <c r="D241" s="174"/>
    </row>
    <row r="242" spans="4:4" x14ac:dyDescent="0.2">
      <c r="D242" s="174"/>
    </row>
    <row r="243" spans="4:4" x14ac:dyDescent="0.2">
      <c r="D243" s="174"/>
    </row>
    <row r="244" spans="4:4" x14ac:dyDescent="0.2">
      <c r="D244" s="174"/>
    </row>
    <row r="245" spans="4:4" x14ac:dyDescent="0.2">
      <c r="D245" s="174"/>
    </row>
    <row r="246" spans="4:4" x14ac:dyDescent="0.2">
      <c r="D246" s="174"/>
    </row>
    <row r="247" spans="4:4" x14ac:dyDescent="0.2">
      <c r="D247" s="174"/>
    </row>
    <row r="248" spans="4:4" x14ac:dyDescent="0.2">
      <c r="D248" s="174"/>
    </row>
    <row r="249" spans="4:4" x14ac:dyDescent="0.2">
      <c r="D249" s="174"/>
    </row>
    <row r="250" spans="4:4" x14ac:dyDescent="0.2">
      <c r="D250" s="174"/>
    </row>
    <row r="251" spans="4:4" x14ac:dyDescent="0.2">
      <c r="D251" s="174"/>
    </row>
    <row r="252" spans="4:4" x14ac:dyDescent="0.2">
      <c r="D252" s="174"/>
    </row>
    <row r="253" spans="4:4" x14ac:dyDescent="0.2">
      <c r="D253" s="174"/>
    </row>
    <row r="254" spans="4:4" x14ac:dyDescent="0.2">
      <c r="D254" s="174"/>
    </row>
    <row r="255" spans="4:4" x14ac:dyDescent="0.2">
      <c r="D255" s="174"/>
    </row>
    <row r="256" spans="4:4" x14ac:dyDescent="0.2">
      <c r="D256" s="174"/>
    </row>
    <row r="257" spans="4:4" x14ac:dyDescent="0.2">
      <c r="D257" s="174"/>
    </row>
    <row r="258" spans="4:4" x14ac:dyDescent="0.2">
      <c r="D258" s="174"/>
    </row>
    <row r="259" spans="4:4" x14ac:dyDescent="0.2">
      <c r="D259" s="174"/>
    </row>
    <row r="260" spans="4:4" x14ac:dyDescent="0.2">
      <c r="D260" s="174"/>
    </row>
    <row r="261" spans="4:4" x14ac:dyDescent="0.2">
      <c r="D261" s="174"/>
    </row>
    <row r="262" spans="4:4" x14ac:dyDescent="0.2">
      <c r="D262" s="174"/>
    </row>
    <row r="263" spans="4:4" x14ac:dyDescent="0.2">
      <c r="D263" s="174"/>
    </row>
    <row r="264" spans="4:4" x14ac:dyDescent="0.2">
      <c r="D264" s="174"/>
    </row>
    <row r="265" spans="4:4" x14ac:dyDescent="0.2">
      <c r="D265" s="174"/>
    </row>
    <row r="266" spans="4:4" x14ac:dyDescent="0.2">
      <c r="D266" s="174"/>
    </row>
    <row r="267" spans="4:4" x14ac:dyDescent="0.2">
      <c r="D267" s="174"/>
    </row>
    <row r="268" spans="4:4" x14ac:dyDescent="0.2">
      <c r="D268" s="174"/>
    </row>
    <row r="269" spans="4:4" x14ac:dyDescent="0.2">
      <c r="D269" s="174"/>
    </row>
    <row r="270" spans="4:4" x14ac:dyDescent="0.2">
      <c r="D270" s="174"/>
    </row>
    <row r="271" spans="4:4" x14ac:dyDescent="0.2">
      <c r="D271" s="174"/>
    </row>
    <row r="272" spans="4:4" x14ac:dyDescent="0.2">
      <c r="D272" s="174"/>
    </row>
    <row r="273" spans="4:4" x14ac:dyDescent="0.2">
      <c r="D273" s="174"/>
    </row>
    <row r="274" spans="4:4" x14ac:dyDescent="0.2">
      <c r="D274" s="174"/>
    </row>
    <row r="275" spans="4:4" x14ac:dyDescent="0.2">
      <c r="D275" s="174"/>
    </row>
    <row r="276" spans="4:4" x14ac:dyDescent="0.2">
      <c r="D276" s="174"/>
    </row>
    <row r="277" spans="4:4" x14ac:dyDescent="0.2">
      <c r="D277" s="174"/>
    </row>
    <row r="278" spans="4:4" x14ac:dyDescent="0.2">
      <c r="D278" s="174"/>
    </row>
    <row r="279" spans="4:4" x14ac:dyDescent="0.2">
      <c r="D279" s="174"/>
    </row>
    <row r="280" spans="4:4" x14ac:dyDescent="0.2">
      <c r="D280" s="174"/>
    </row>
    <row r="281" spans="4:4" x14ac:dyDescent="0.2">
      <c r="D281" s="174"/>
    </row>
    <row r="282" spans="4:4" x14ac:dyDescent="0.2">
      <c r="D282" s="174"/>
    </row>
    <row r="283" spans="4:4" x14ac:dyDescent="0.2">
      <c r="D283" s="174"/>
    </row>
    <row r="284" spans="4:4" x14ac:dyDescent="0.2">
      <c r="D284" s="174"/>
    </row>
    <row r="285" spans="4:4" x14ac:dyDescent="0.2">
      <c r="D285" s="174"/>
    </row>
    <row r="286" spans="4:4" x14ac:dyDescent="0.2">
      <c r="D286" s="174"/>
    </row>
    <row r="287" spans="4:4" x14ac:dyDescent="0.2">
      <c r="D287" s="174"/>
    </row>
    <row r="288" spans="4:4" x14ac:dyDescent="0.2">
      <c r="D288" s="174"/>
    </row>
    <row r="289" spans="4:4" x14ac:dyDescent="0.2">
      <c r="D289" s="174"/>
    </row>
    <row r="290" spans="4:4" x14ac:dyDescent="0.2">
      <c r="D290" s="174"/>
    </row>
    <row r="291" spans="4:4" x14ac:dyDescent="0.2">
      <c r="D291" s="174"/>
    </row>
    <row r="292" spans="4:4" x14ac:dyDescent="0.2">
      <c r="D292" s="174"/>
    </row>
    <row r="293" spans="4:4" x14ac:dyDescent="0.2">
      <c r="D293" s="174"/>
    </row>
    <row r="294" spans="4:4" x14ac:dyDescent="0.2">
      <c r="D294" s="174"/>
    </row>
    <row r="295" spans="4:4" x14ac:dyDescent="0.2">
      <c r="D295" s="174"/>
    </row>
    <row r="296" spans="4:4" x14ac:dyDescent="0.2">
      <c r="D296" s="174"/>
    </row>
    <row r="297" spans="4:4" x14ac:dyDescent="0.2">
      <c r="D297" s="174"/>
    </row>
    <row r="298" spans="4:4" x14ac:dyDescent="0.2">
      <c r="D298" s="174"/>
    </row>
    <row r="299" spans="4:4" x14ac:dyDescent="0.2">
      <c r="D299" s="174"/>
    </row>
    <row r="300" spans="4:4" x14ac:dyDescent="0.2">
      <c r="D300" s="174"/>
    </row>
    <row r="301" spans="4:4" x14ac:dyDescent="0.2">
      <c r="D301" s="174"/>
    </row>
    <row r="302" spans="4:4" x14ac:dyDescent="0.2">
      <c r="D302" s="174"/>
    </row>
    <row r="303" spans="4:4" x14ac:dyDescent="0.2">
      <c r="D303" s="174"/>
    </row>
    <row r="304" spans="4:4" x14ac:dyDescent="0.2">
      <c r="D304" s="174"/>
    </row>
    <row r="305" spans="4:4" x14ac:dyDescent="0.2">
      <c r="D305" s="174"/>
    </row>
    <row r="306" spans="4:4" x14ac:dyDescent="0.2">
      <c r="D306" s="174"/>
    </row>
    <row r="307" spans="4:4" x14ac:dyDescent="0.2">
      <c r="D307" s="174"/>
    </row>
    <row r="308" spans="4:4" x14ac:dyDescent="0.2">
      <c r="D308" s="174"/>
    </row>
    <row r="309" spans="4:4" x14ac:dyDescent="0.2">
      <c r="D309" s="174"/>
    </row>
    <row r="310" spans="4:4" x14ac:dyDescent="0.2">
      <c r="D310" s="174"/>
    </row>
    <row r="311" spans="4:4" x14ac:dyDescent="0.2">
      <c r="D311" s="174"/>
    </row>
    <row r="312" spans="4:4" x14ac:dyDescent="0.2">
      <c r="D312" s="174"/>
    </row>
    <row r="313" spans="4:4" x14ac:dyDescent="0.2">
      <c r="D313" s="174"/>
    </row>
    <row r="314" spans="4:4" x14ac:dyDescent="0.2">
      <c r="D314" s="174"/>
    </row>
    <row r="315" spans="4:4" x14ac:dyDescent="0.2">
      <c r="D315" s="174"/>
    </row>
    <row r="316" spans="4:4" x14ac:dyDescent="0.2">
      <c r="D316" s="174"/>
    </row>
    <row r="317" spans="4:4" x14ac:dyDescent="0.2">
      <c r="D317" s="174"/>
    </row>
    <row r="318" spans="4:4" x14ac:dyDescent="0.2">
      <c r="D318" s="174"/>
    </row>
    <row r="319" spans="4:4" x14ac:dyDescent="0.2">
      <c r="D319" s="174"/>
    </row>
    <row r="320" spans="4:4" x14ac:dyDescent="0.2">
      <c r="D320" s="174"/>
    </row>
    <row r="321" spans="4:4" x14ac:dyDescent="0.2">
      <c r="D321" s="174"/>
    </row>
    <row r="322" spans="4:4" x14ac:dyDescent="0.2">
      <c r="D322" s="174"/>
    </row>
    <row r="323" spans="4:4" x14ac:dyDescent="0.2">
      <c r="D323" s="174"/>
    </row>
    <row r="324" spans="4:4" x14ac:dyDescent="0.2">
      <c r="D324" s="174"/>
    </row>
    <row r="325" spans="4:4" x14ac:dyDescent="0.2">
      <c r="D325" s="174"/>
    </row>
    <row r="326" spans="4:4" x14ac:dyDescent="0.2">
      <c r="D326" s="174"/>
    </row>
    <row r="327" spans="4:4" x14ac:dyDescent="0.2">
      <c r="D327" s="174"/>
    </row>
    <row r="328" spans="4:4" x14ac:dyDescent="0.2">
      <c r="D328" s="174"/>
    </row>
    <row r="329" spans="4:4" x14ac:dyDescent="0.2">
      <c r="D329" s="174"/>
    </row>
    <row r="330" spans="4:4" x14ac:dyDescent="0.2">
      <c r="D330" s="174"/>
    </row>
    <row r="331" spans="4:4" x14ac:dyDescent="0.2">
      <c r="D331" s="174"/>
    </row>
    <row r="332" spans="4:4" x14ac:dyDescent="0.2">
      <c r="D332" s="174"/>
    </row>
    <row r="333" spans="4:4" x14ac:dyDescent="0.2">
      <c r="D333" s="174"/>
    </row>
    <row r="334" spans="4:4" x14ac:dyDescent="0.2">
      <c r="D334" s="174"/>
    </row>
    <row r="335" spans="4:4" x14ac:dyDescent="0.2">
      <c r="D335" s="174"/>
    </row>
    <row r="336" spans="4:4" x14ac:dyDescent="0.2">
      <c r="D336" s="174"/>
    </row>
    <row r="337" spans="4:4" x14ac:dyDescent="0.2">
      <c r="D337" s="174"/>
    </row>
    <row r="338" spans="4:4" x14ac:dyDescent="0.2">
      <c r="D338" s="174"/>
    </row>
    <row r="339" spans="4:4" x14ac:dyDescent="0.2">
      <c r="D339" s="174"/>
    </row>
    <row r="340" spans="4:4" x14ac:dyDescent="0.2">
      <c r="D340" s="174"/>
    </row>
    <row r="341" spans="4:4" x14ac:dyDescent="0.2">
      <c r="D341" s="174"/>
    </row>
    <row r="342" spans="4:4" x14ac:dyDescent="0.2">
      <c r="D342" s="174"/>
    </row>
    <row r="343" spans="4:4" x14ac:dyDescent="0.2">
      <c r="D343" s="174"/>
    </row>
    <row r="344" spans="4:4" x14ac:dyDescent="0.2">
      <c r="D344" s="174"/>
    </row>
    <row r="345" spans="4:4" x14ac:dyDescent="0.2">
      <c r="D345" s="174"/>
    </row>
    <row r="346" spans="4:4" x14ac:dyDescent="0.2">
      <c r="D346" s="174"/>
    </row>
    <row r="347" spans="4:4" x14ac:dyDescent="0.2">
      <c r="D347" s="174"/>
    </row>
    <row r="348" spans="4:4" x14ac:dyDescent="0.2">
      <c r="D348" s="174"/>
    </row>
    <row r="349" spans="4:4" x14ac:dyDescent="0.2">
      <c r="D349" s="174"/>
    </row>
    <row r="350" spans="4:4" x14ac:dyDescent="0.2">
      <c r="D350" s="174"/>
    </row>
    <row r="351" spans="4:4" x14ac:dyDescent="0.2">
      <c r="D351" s="174"/>
    </row>
    <row r="352" spans="4:4" x14ac:dyDescent="0.2">
      <c r="D352" s="174"/>
    </row>
    <row r="353" spans="4:4" x14ac:dyDescent="0.2">
      <c r="D353" s="174"/>
    </row>
    <row r="354" spans="4:4" x14ac:dyDescent="0.2">
      <c r="D354" s="174"/>
    </row>
    <row r="355" spans="4:4" x14ac:dyDescent="0.2">
      <c r="D355" s="174"/>
    </row>
    <row r="356" spans="4:4" x14ac:dyDescent="0.2">
      <c r="D356" s="174"/>
    </row>
    <row r="357" spans="4:4" x14ac:dyDescent="0.2">
      <c r="D357" s="174"/>
    </row>
    <row r="358" spans="4:4" x14ac:dyDescent="0.2">
      <c r="D358" s="174"/>
    </row>
    <row r="359" spans="4:4" x14ac:dyDescent="0.2">
      <c r="D359" s="174"/>
    </row>
    <row r="360" spans="4:4" x14ac:dyDescent="0.2">
      <c r="D360" s="174"/>
    </row>
    <row r="361" spans="4:4" x14ac:dyDescent="0.2">
      <c r="D361" s="174"/>
    </row>
    <row r="362" spans="4:4" x14ac:dyDescent="0.2">
      <c r="D362" s="174"/>
    </row>
    <row r="363" spans="4:4" x14ac:dyDescent="0.2">
      <c r="D363" s="174"/>
    </row>
    <row r="364" spans="4:4" x14ac:dyDescent="0.2">
      <c r="D364" s="174"/>
    </row>
    <row r="365" spans="4:4" x14ac:dyDescent="0.2">
      <c r="D365" s="174"/>
    </row>
    <row r="366" spans="4:4" x14ac:dyDescent="0.2">
      <c r="D366" s="174"/>
    </row>
    <row r="367" spans="4:4" x14ac:dyDescent="0.2">
      <c r="D367" s="174"/>
    </row>
    <row r="368" spans="4:4" x14ac:dyDescent="0.2">
      <c r="D368" s="174"/>
    </row>
    <row r="369" spans="4:4" x14ac:dyDescent="0.2">
      <c r="D369" s="174"/>
    </row>
    <row r="370" spans="4:4" x14ac:dyDescent="0.2">
      <c r="D370" s="174"/>
    </row>
    <row r="371" spans="4:4" x14ac:dyDescent="0.2">
      <c r="D371" s="174"/>
    </row>
    <row r="372" spans="4:4" x14ac:dyDescent="0.2">
      <c r="D372" s="174"/>
    </row>
    <row r="373" spans="4:4" x14ac:dyDescent="0.2">
      <c r="D373" s="174"/>
    </row>
    <row r="374" spans="4:4" x14ac:dyDescent="0.2">
      <c r="D374" s="174"/>
    </row>
    <row r="375" spans="4:4" x14ac:dyDescent="0.2">
      <c r="D375" s="174"/>
    </row>
    <row r="376" spans="4:4" x14ac:dyDescent="0.2">
      <c r="D376" s="174"/>
    </row>
    <row r="377" spans="4:4" x14ac:dyDescent="0.2">
      <c r="D377" s="174"/>
    </row>
    <row r="378" spans="4:4" x14ac:dyDescent="0.2">
      <c r="D378" s="174"/>
    </row>
    <row r="379" spans="4:4" x14ac:dyDescent="0.2">
      <c r="D379" s="174"/>
    </row>
    <row r="380" spans="4:4" x14ac:dyDescent="0.2">
      <c r="D380" s="174"/>
    </row>
    <row r="381" spans="4:4" x14ac:dyDescent="0.2">
      <c r="D381" s="174"/>
    </row>
    <row r="382" spans="4:4" x14ac:dyDescent="0.2">
      <c r="D382" s="174"/>
    </row>
    <row r="383" spans="4:4" x14ac:dyDescent="0.2">
      <c r="D383" s="174"/>
    </row>
    <row r="384" spans="4:4" x14ac:dyDescent="0.2">
      <c r="D384" s="174"/>
    </row>
    <row r="385" spans="4:4" x14ac:dyDescent="0.2">
      <c r="D385" s="174"/>
    </row>
    <row r="386" spans="4:4" x14ac:dyDescent="0.2">
      <c r="D386" s="174"/>
    </row>
    <row r="387" spans="4:4" x14ac:dyDescent="0.2">
      <c r="D387" s="174"/>
    </row>
    <row r="388" spans="4:4" x14ac:dyDescent="0.2">
      <c r="D388" s="174"/>
    </row>
    <row r="389" spans="4:4" x14ac:dyDescent="0.2">
      <c r="D389" s="174"/>
    </row>
    <row r="390" spans="4:4" x14ac:dyDescent="0.2">
      <c r="D390" s="174"/>
    </row>
    <row r="391" spans="4:4" x14ac:dyDescent="0.2">
      <c r="D391" s="174"/>
    </row>
    <row r="392" spans="4:4" x14ac:dyDescent="0.2">
      <c r="D392" s="174"/>
    </row>
    <row r="393" spans="4:4" x14ac:dyDescent="0.2">
      <c r="D393" s="174"/>
    </row>
    <row r="394" spans="4:4" x14ac:dyDescent="0.2">
      <c r="D394" s="174"/>
    </row>
    <row r="395" spans="4:4" x14ac:dyDescent="0.2">
      <c r="D395" s="174"/>
    </row>
    <row r="396" spans="4:4" x14ac:dyDescent="0.2">
      <c r="D396" s="174"/>
    </row>
    <row r="397" spans="4:4" x14ac:dyDescent="0.2">
      <c r="D397" s="174"/>
    </row>
    <row r="398" spans="4:4" x14ac:dyDescent="0.2">
      <c r="D398" s="174"/>
    </row>
    <row r="399" spans="4:4" x14ac:dyDescent="0.2">
      <c r="D399" s="174"/>
    </row>
    <row r="400" spans="4:4" x14ac:dyDescent="0.2">
      <c r="D400" s="174"/>
    </row>
    <row r="401" spans="4:4" x14ac:dyDescent="0.2">
      <c r="D401" s="174"/>
    </row>
    <row r="402" spans="4:4" x14ac:dyDescent="0.2">
      <c r="D402" s="174"/>
    </row>
    <row r="403" spans="4:4" x14ac:dyDescent="0.2">
      <c r="D403" s="174"/>
    </row>
    <row r="404" spans="4:4" x14ac:dyDescent="0.2">
      <c r="D404" s="174"/>
    </row>
    <row r="405" spans="4:4" x14ac:dyDescent="0.2">
      <c r="D405" s="174"/>
    </row>
    <row r="406" spans="4:4" x14ac:dyDescent="0.2">
      <c r="D406" s="174"/>
    </row>
    <row r="407" spans="4:4" x14ac:dyDescent="0.2">
      <c r="D407" s="174"/>
    </row>
    <row r="408" spans="4:4" x14ac:dyDescent="0.2">
      <c r="D408" s="174"/>
    </row>
    <row r="409" spans="4:4" x14ac:dyDescent="0.2">
      <c r="D409" s="174"/>
    </row>
    <row r="410" spans="4:4" x14ac:dyDescent="0.2">
      <c r="D410" s="174"/>
    </row>
    <row r="411" spans="4:4" x14ac:dyDescent="0.2">
      <c r="D411" s="174"/>
    </row>
    <row r="412" spans="4:4" x14ac:dyDescent="0.2">
      <c r="D412" s="174"/>
    </row>
    <row r="413" spans="4:4" x14ac:dyDescent="0.2">
      <c r="D413" s="174"/>
    </row>
    <row r="414" spans="4:4" x14ac:dyDescent="0.2">
      <c r="D414" s="174"/>
    </row>
    <row r="415" spans="4:4" x14ac:dyDescent="0.2">
      <c r="D415" s="174"/>
    </row>
    <row r="416" spans="4:4" x14ac:dyDescent="0.2">
      <c r="D416" s="174"/>
    </row>
    <row r="417" spans="4:4" x14ac:dyDescent="0.2">
      <c r="D417" s="174"/>
    </row>
    <row r="418" spans="4:4" x14ac:dyDescent="0.2">
      <c r="D418" s="174"/>
    </row>
    <row r="419" spans="4:4" x14ac:dyDescent="0.2">
      <c r="D419" s="174"/>
    </row>
    <row r="420" spans="4:4" x14ac:dyDescent="0.2">
      <c r="D420" s="174"/>
    </row>
    <row r="421" spans="4:4" x14ac:dyDescent="0.2">
      <c r="D421" s="174"/>
    </row>
    <row r="422" spans="4:4" x14ac:dyDescent="0.2">
      <c r="D422" s="174"/>
    </row>
    <row r="423" spans="4:4" x14ac:dyDescent="0.2">
      <c r="D423" s="174"/>
    </row>
    <row r="424" spans="4:4" x14ac:dyDescent="0.2">
      <c r="D424" s="174"/>
    </row>
    <row r="425" spans="4:4" x14ac:dyDescent="0.2">
      <c r="D425" s="174"/>
    </row>
    <row r="426" spans="4:4" x14ac:dyDescent="0.2">
      <c r="D426" s="174"/>
    </row>
    <row r="427" spans="4:4" x14ac:dyDescent="0.2">
      <c r="D427" s="174"/>
    </row>
    <row r="428" spans="4:4" x14ac:dyDescent="0.2">
      <c r="D428" s="174"/>
    </row>
    <row r="429" spans="4:4" x14ac:dyDescent="0.2">
      <c r="D429" s="174"/>
    </row>
    <row r="430" spans="4:4" x14ac:dyDescent="0.2">
      <c r="D430" s="174"/>
    </row>
    <row r="431" spans="4:4" x14ac:dyDescent="0.2">
      <c r="D431" s="174"/>
    </row>
    <row r="432" spans="4:4" x14ac:dyDescent="0.2">
      <c r="D432" s="174"/>
    </row>
    <row r="433" spans="4:4" x14ac:dyDescent="0.2">
      <c r="D433" s="174"/>
    </row>
    <row r="434" spans="4:4" x14ac:dyDescent="0.2">
      <c r="D434" s="174"/>
    </row>
    <row r="435" spans="4:4" x14ac:dyDescent="0.2">
      <c r="D435" s="174"/>
    </row>
    <row r="436" spans="4:4" x14ac:dyDescent="0.2">
      <c r="D436" s="174"/>
    </row>
    <row r="437" spans="4:4" x14ac:dyDescent="0.2">
      <c r="D437" s="174"/>
    </row>
    <row r="438" spans="4:4" x14ac:dyDescent="0.2">
      <c r="D438" s="174"/>
    </row>
    <row r="439" spans="4:4" x14ac:dyDescent="0.2">
      <c r="D439" s="174"/>
    </row>
    <row r="440" spans="4:4" x14ac:dyDescent="0.2">
      <c r="D440" s="174"/>
    </row>
    <row r="441" spans="4:4" x14ac:dyDescent="0.2">
      <c r="D441" s="174"/>
    </row>
    <row r="442" spans="4:4" x14ac:dyDescent="0.2">
      <c r="D442" s="174"/>
    </row>
    <row r="443" spans="4:4" x14ac:dyDescent="0.2">
      <c r="D443" s="174"/>
    </row>
    <row r="444" spans="4:4" x14ac:dyDescent="0.2">
      <c r="D444" s="174"/>
    </row>
    <row r="445" spans="4:4" x14ac:dyDescent="0.2">
      <c r="D445" s="174"/>
    </row>
    <row r="446" spans="4:4" x14ac:dyDescent="0.2">
      <c r="D446" s="174"/>
    </row>
    <row r="447" spans="4:4" x14ac:dyDescent="0.2">
      <c r="D447" s="174"/>
    </row>
    <row r="448" spans="4:4" x14ac:dyDescent="0.2">
      <c r="D448" s="174"/>
    </row>
    <row r="449" spans="4:4" x14ac:dyDescent="0.2">
      <c r="D449" s="174"/>
    </row>
    <row r="450" spans="4:4" x14ac:dyDescent="0.2">
      <c r="D450" s="174"/>
    </row>
    <row r="451" spans="4:4" x14ac:dyDescent="0.2">
      <c r="D451" s="174"/>
    </row>
    <row r="452" spans="4:4" x14ac:dyDescent="0.2">
      <c r="D452" s="174"/>
    </row>
    <row r="453" spans="4:4" x14ac:dyDescent="0.2">
      <c r="D453" s="174"/>
    </row>
    <row r="454" spans="4:4" x14ac:dyDescent="0.2">
      <c r="D454" s="174"/>
    </row>
    <row r="455" spans="4:4" x14ac:dyDescent="0.2">
      <c r="D455" s="174"/>
    </row>
    <row r="456" spans="4:4" x14ac:dyDescent="0.2">
      <c r="D456" s="174"/>
    </row>
    <row r="457" spans="4:4" x14ac:dyDescent="0.2">
      <c r="D457" s="174"/>
    </row>
    <row r="458" spans="4:4" x14ac:dyDescent="0.2">
      <c r="D458" s="174"/>
    </row>
    <row r="459" spans="4:4" x14ac:dyDescent="0.2">
      <c r="D459" s="174"/>
    </row>
    <row r="460" spans="4:4" x14ac:dyDescent="0.2">
      <c r="D460" s="174"/>
    </row>
    <row r="461" spans="4:4" x14ac:dyDescent="0.2">
      <c r="D461" s="174"/>
    </row>
    <row r="462" spans="4:4" x14ac:dyDescent="0.2">
      <c r="D462" s="174"/>
    </row>
    <row r="463" spans="4:4" x14ac:dyDescent="0.2">
      <c r="D463" s="174"/>
    </row>
    <row r="464" spans="4:4" x14ac:dyDescent="0.2">
      <c r="D464" s="174"/>
    </row>
    <row r="465" spans="4:4" x14ac:dyDescent="0.2">
      <c r="D465" s="174"/>
    </row>
    <row r="466" spans="4:4" x14ac:dyDescent="0.2">
      <c r="D466" s="174"/>
    </row>
    <row r="467" spans="4:4" x14ac:dyDescent="0.2">
      <c r="D467" s="174"/>
    </row>
    <row r="468" spans="4:4" x14ac:dyDescent="0.2">
      <c r="D468" s="174"/>
    </row>
    <row r="469" spans="4:4" x14ac:dyDescent="0.2">
      <c r="D469" s="174"/>
    </row>
    <row r="470" spans="4:4" x14ac:dyDescent="0.2">
      <c r="D470" s="174"/>
    </row>
    <row r="471" spans="4:4" x14ac:dyDescent="0.2">
      <c r="D471" s="174"/>
    </row>
    <row r="472" spans="4:4" x14ac:dyDescent="0.2">
      <c r="D472" s="174"/>
    </row>
    <row r="473" spans="4:4" x14ac:dyDescent="0.2">
      <c r="D473" s="174"/>
    </row>
    <row r="474" spans="4:4" x14ac:dyDescent="0.2">
      <c r="D474" s="174"/>
    </row>
    <row r="475" spans="4:4" x14ac:dyDescent="0.2">
      <c r="D475" s="174"/>
    </row>
    <row r="476" spans="4:4" x14ac:dyDescent="0.2">
      <c r="D476" s="174"/>
    </row>
    <row r="477" spans="4:4" x14ac:dyDescent="0.2">
      <c r="D477" s="174"/>
    </row>
    <row r="478" spans="4:4" x14ac:dyDescent="0.2">
      <c r="D478" s="174"/>
    </row>
    <row r="479" spans="4:4" x14ac:dyDescent="0.2">
      <c r="D479" s="174"/>
    </row>
    <row r="480" spans="4:4" x14ac:dyDescent="0.2">
      <c r="D480" s="174"/>
    </row>
    <row r="481" spans="4:4" x14ac:dyDescent="0.2">
      <c r="D481" s="174"/>
    </row>
    <row r="482" spans="4:4" x14ac:dyDescent="0.2">
      <c r="D482" s="174"/>
    </row>
    <row r="483" spans="4:4" x14ac:dyDescent="0.2">
      <c r="D483" s="174"/>
    </row>
    <row r="484" spans="4:4" x14ac:dyDescent="0.2">
      <c r="D484" s="174"/>
    </row>
    <row r="485" spans="4:4" x14ac:dyDescent="0.2">
      <c r="D485" s="174"/>
    </row>
    <row r="486" spans="4:4" x14ac:dyDescent="0.2">
      <c r="D486" s="174"/>
    </row>
    <row r="487" spans="4:4" x14ac:dyDescent="0.2">
      <c r="D487" s="174"/>
    </row>
    <row r="488" spans="4:4" x14ac:dyDescent="0.2">
      <c r="D488" s="174"/>
    </row>
    <row r="489" spans="4:4" x14ac:dyDescent="0.2">
      <c r="D489" s="174"/>
    </row>
    <row r="490" spans="4:4" x14ac:dyDescent="0.2">
      <c r="D490" s="174"/>
    </row>
    <row r="491" spans="4:4" x14ac:dyDescent="0.2">
      <c r="D491" s="174"/>
    </row>
    <row r="492" spans="4:4" x14ac:dyDescent="0.2">
      <c r="D492" s="174"/>
    </row>
    <row r="493" spans="4:4" x14ac:dyDescent="0.2">
      <c r="D493" s="174"/>
    </row>
    <row r="494" spans="4:4" x14ac:dyDescent="0.2">
      <c r="D494" s="174"/>
    </row>
    <row r="495" spans="4:4" x14ac:dyDescent="0.2">
      <c r="D495" s="174"/>
    </row>
    <row r="496" spans="4:4" x14ac:dyDescent="0.2">
      <c r="D496" s="174"/>
    </row>
    <row r="497" spans="4:4" x14ac:dyDescent="0.2">
      <c r="D497" s="174"/>
    </row>
    <row r="498" spans="4:4" x14ac:dyDescent="0.2">
      <c r="D498" s="174"/>
    </row>
    <row r="499" spans="4:4" x14ac:dyDescent="0.2">
      <c r="D499" s="174"/>
    </row>
    <row r="500" spans="4:4" x14ac:dyDescent="0.2">
      <c r="D500" s="174"/>
    </row>
    <row r="501" spans="4:4" x14ac:dyDescent="0.2">
      <c r="D501" s="174"/>
    </row>
    <row r="502" spans="4:4" x14ac:dyDescent="0.2">
      <c r="D502" s="174"/>
    </row>
    <row r="503" spans="4:4" x14ac:dyDescent="0.2">
      <c r="D503" s="174"/>
    </row>
    <row r="504" spans="4:4" x14ac:dyDescent="0.2">
      <c r="D504" s="174"/>
    </row>
    <row r="505" spans="4:4" x14ac:dyDescent="0.2">
      <c r="D505" s="174"/>
    </row>
    <row r="506" spans="4:4" x14ac:dyDescent="0.2">
      <c r="D506" s="174"/>
    </row>
    <row r="507" spans="4:4" x14ac:dyDescent="0.2">
      <c r="D507" s="174"/>
    </row>
    <row r="508" spans="4:4" x14ac:dyDescent="0.2">
      <c r="D508" s="174"/>
    </row>
    <row r="509" spans="4:4" x14ac:dyDescent="0.2">
      <c r="D509" s="174"/>
    </row>
    <row r="510" spans="4:4" x14ac:dyDescent="0.2">
      <c r="D510" s="174"/>
    </row>
    <row r="511" spans="4:4" x14ac:dyDescent="0.2">
      <c r="D511" s="174"/>
    </row>
    <row r="512" spans="4:4" x14ac:dyDescent="0.2">
      <c r="D512" s="174"/>
    </row>
    <row r="513" spans="4:4" x14ac:dyDescent="0.2">
      <c r="D513" s="174"/>
    </row>
    <row r="514" spans="4:4" x14ac:dyDescent="0.2">
      <c r="D514" s="174"/>
    </row>
    <row r="515" spans="4:4" x14ac:dyDescent="0.2">
      <c r="D515" s="174"/>
    </row>
    <row r="516" spans="4:4" x14ac:dyDescent="0.2">
      <c r="D516" s="174"/>
    </row>
    <row r="517" spans="4:4" x14ac:dyDescent="0.2">
      <c r="D517" s="174"/>
    </row>
    <row r="518" spans="4:4" x14ac:dyDescent="0.2">
      <c r="D518" s="174"/>
    </row>
    <row r="519" spans="4:4" x14ac:dyDescent="0.2">
      <c r="D519" s="174"/>
    </row>
    <row r="520" spans="4:4" x14ac:dyDescent="0.2">
      <c r="D520" s="174"/>
    </row>
    <row r="521" spans="4:4" x14ac:dyDescent="0.2">
      <c r="D521" s="174"/>
    </row>
    <row r="522" spans="4:4" x14ac:dyDescent="0.2">
      <c r="D522" s="174"/>
    </row>
    <row r="523" spans="4:4" x14ac:dyDescent="0.2">
      <c r="D523" s="174"/>
    </row>
    <row r="524" spans="4:4" x14ac:dyDescent="0.2">
      <c r="D524" s="174"/>
    </row>
    <row r="525" spans="4:4" x14ac:dyDescent="0.2">
      <c r="D525" s="174"/>
    </row>
    <row r="526" spans="4:4" x14ac:dyDescent="0.2">
      <c r="D526" s="174"/>
    </row>
    <row r="527" spans="4:4" x14ac:dyDescent="0.2">
      <c r="D527" s="174"/>
    </row>
    <row r="528" spans="4:4" x14ac:dyDescent="0.2">
      <c r="D528" s="174"/>
    </row>
    <row r="529" spans="4:4" x14ac:dyDescent="0.2">
      <c r="D529" s="174"/>
    </row>
    <row r="530" spans="4:4" x14ac:dyDescent="0.2">
      <c r="D530" s="174"/>
    </row>
    <row r="531" spans="4:4" x14ac:dyDescent="0.2">
      <c r="D531" s="174"/>
    </row>
    <row r="532" spans="4:4" x14ac:dyDescent="0.2">
      <c r="D532" s="174"/>
    </row>
    <row r="533" spans="4:4" x14ac:dyDescent="0.2">
      <c r="D533" s="174"/>
    </row>
    <row r="534" spans="4:4" x14ac:dyDescent="0.2">
      <c r="D534" s="174"/>
    </row>
    <row r="535" spans="4:4" x14ac:dyDescent="0.2">
      <c r="D535" s="174"/>
    </row>
    <row r="536" spans="4:4" x14ac:dyDescent="0.2">
      <c r="D536" s="174"/>
    </row>
    <row r="537" spans="4:4" x14ac:dyDescent="0.2">
      <c r="D537" s="174"/>
    </row>
    <row r="538" spans="4:4" x14ac:dyDescent="0.2">
      <c r="D538" s="174"/>
    </row>
    <row r="539" spans="4:4" x14ac:dyDescent="0.2">
      <c r="D539" s="174"/>
    </row>
    <row r="540" spans="4:4" x14ac:dyDescent="0.2">
      <c r="D540" s="174"/>
    </row>
    <row r="541" spans="4:4" x14ac:dyDescent="0.2">
      <c r="D541" s="174"/>
    </row>
    <row r="542" spans="4:4" x14ac:dyDescent="0.2">
      <c r="D542" s="174"/>
    </row>
    <row r="543" spans="4:4" x14ac:dyDescent="0.2">
      <c r="D543" s="174"/>
    </row>
    <row r="544" spans="4:4" x14ac:dyDescent="0.2">
      <c r="D544" s="174"/>
    </row>
    <row r="545" spans="4:4" x14ac:dyDescent="0.2">
      <c r="D545" s="174"/>
    </row>
    <row r="546" spans="4:4" x14ac:dyDescent="0.2">
      <c r="D546" s="174"/>
    </row>
    <row r="547" spans="4:4" x14ac:dyDescent="0.2">
      <c r="D547" s="174"/>
    </row>
    <row r="548" spans="4:4" x14ac:dyDescent="0.2">
      <c r="D548" s="174"/>
    </row>
    <row r="549" spans="4:4" x14ac:dyDescent="0.2">
      <c r="D549" s="174"/>
    </row>
    <row r="550" spans="4:4" x14ac:dyDescent="0.2">
      <c r="D550" s="174"/>
    </row>
    <row r="551" spans="4:4" x14ac:dyDescent="0.2">
      <c r="D551" s="174"/>
    </row>
    <row r="552" spans="4:4" x14ac:dyDescent="0.2">
      <c r="D552" s="174"/>
    </row>
    <row r="553" spans="4:4" x14ac:dyDescent="0.2">
      <c r="D553" s="174"/>
    </row>
    <row r="554" spans="4:4" x14ac:dyDescent="0.2">
      <c r="D554" s="174"/>
    </row>
    <row r="555" spans="4:4" x14ac:dyDescent="0.2">
      <c r="D555" s="174"/>
    </row>
    <row r="556" spans="4:4" x14ac:dyDescent="0.2">
      <c r="D556" s="174"/>
    </row>
    <row r="557" spans="4:4" x14ac:dyDescent="0.2">
      <c r="D557" s="174"/>
    </row>
    <row r="558" spans="4:4" x14ac:dyDescent="0.2">
      <c r="D558" s="174"/>
    </row>
    <row r="559" spans="4:4" x14ac:dyDescent="0.2">
      <c r="D559" s="174"/>
    </row>
    <row r="560" spans="4:4" x14ac:dyDescent="0.2">
      <c r="D560" s="174"/>
    </row>
    <row r="561" spans="4:4" x14ac:dyDescent="0.2">
      <c r="D561" s="174"/>
    </row>
    <row r="562" spans="4:4" x14ac:dyDescent="0.2">
      <c r="D562" s="174"/>
    </row>
    <row r="563" spans="4:4" x14ac:dyDescent="0.2">
      <c r="D563" s="174"/>
    </row>
    <row r="564" spans="4:4" x14ac:dyDescent="0.2">
      <c r="D564" s="174"/>
    </row>
    <row r="565" spans="4:4" x14ac:dyDescent="0.2">
      <c r="D565" s="174"/>
    </row>
    <row r="566" spans="4:4" x14ac:dyDescent="0.2">
      <c r="D566" s="174"/>
    </row>
    <row r="567" spans="4:4" x14ac:dyDescent="0.2">
      <c r="D567" s="174"/>
    </row>
    <row r="568" spans="4:4" x14ac:dyDescent="0.2">
      <c r="D568" s="174"/>
    </row>
    <row r="569" spans="4:4" x14ac:dyDescent="0.2">
      <c r="D569" s="174"/>
    </row>
    <row r="570" spans="4:4" x14ac:dyDescent="0.2">
      <c r="D570" s="174"/>
    </row>
    <row r="571" spans="4:4" x14ac:dyDescent="0.2">
      <c r="D571" s="174"/>
    </row>
    <row r="572" spans="4:4" x14ac:dyDescent="0.2">
      <c r="D572" s="174"/>
    </row>
    <row r="573" spans="4:4" x14ac:dyDescent="0.2">
      <c r="D573" s="174"/>
    </row>
    <row r="574" spans="4:4" x14ac:dyDescent="0.2">
      <c r="D574" s="174"/>
    </row>
    <row r="575" spans="4:4" x14ac:dyDescent="0.2">
      <c r="D575" s="174"/>
    </row>
    <row r="576" spans="4:4" x14ac:dyDescent="0.2">
      <c r="D576" s="174"/>
    </row>
    <row r="577" spans="4:4" x14ac:dyDescent="0.2">
      <c r="D577" s="174"/>
    </row>
    <row r="578" spans="4:4" x14ac:dyDescent="0.2">
      <c r="D578" s="174"/>
    </row>
    <row r="579" spans="4:4" x14ac:dyDescent="0.2">
      <c r="D579" s="174"/>
    </row>
    <row r="580" spans="4:4" x14ac:dyDescent="0.2">
      <c r="D580" s="174"/>
    </row>
    <row r="581" spans="4:4" x14ac:dyDescent="0.2">
      <c r="D581" s="174"/>
    </row>
    <row r="582" spans="4:4" x14ac:dyDescent="0.2">
      <c r="D582" s="174"/>
    </row>
    <row r="583" spans="4:4" x14ac:dyDescent="0.2">
      <c r="D583" s="174"/>
    </row>
    <row r="584" spans="4:4" x14ac:dyDescent="0.2">
      <c r="D584" s="174"/>
    </row>
    <row r="585" spans="4:4" x14ac:dyDescent="0.2">
      <c r="D585" s="174"/>
    </row>
    <row r="586" spans="4:4" x14ac:dyDescent="0.2">
      <c r="D586" s="174"/>
    </row>
    <row r="587" spans="4:4" x14ac:dyDescent="0.2">
      <c r="D587" s="174"/>
    </row>
    <row r="588" spans="4:4" x14ac:dyDescent="0.2">
      <c r="D588" s="174"/>
    </row>
    <row r="589" spans="4:4" x14ac:dyDescent="0.2">
      <c r="D589" s="174"/>
    </row>
    <row r="590" spans="4:4" x14ac:dyDescent="0.2">
      <c r="D590" s="174"/>
    </row>
    <row r="591" spans="4:4" x14ac:dyDescent="0.2">
      <c r="D591" s="174"/>
    </row>
    <row r="592" spans="4:4" x14ac:dyDescent="0.2">
      <c r="D592" s="174"/>
    </row>
    <row r="593" spans="4:4" x14ac:dyDescent="0.2">
      <c r="D593" s="174"/>
    </row>
    <row r="594" spans="4:4" x14ac:dyDescent="0.2">
      <c r="D594" s="174"/>
    </row>
    <row r="595" spans="4:4" x14ac:dyDescent="0.2">
      <c r="D595" s="174"/>
    </row>
    <row r="596" spans="4:4" x14ac:dyDescent="0.2">
      <c r="D596" s="174"/>
    </row>
    <row r="597" spans="4:4" x14ac:dyDescent="0.2">
      <c r="D597" s="174"/>
    </row>
    <row r="598" spans="4:4" x14ac:dyDescent="0.2">
      <c r="D598" s="174"/>
    </row>
    <row r="599" spans="4:4" x14ac:dyDescent="0.2">
      <c r="D599" s="174"/>
    </row>
    <row r="600" spans="4:4" x14ac:dyDescent="0.2">
      <c r="D600" s="174"/>
    </row>
    <row r="601" spans="4:4" x14ac:dyDescent="0.2">
      <c r="D601" s="174"/>
    </row>
    <row r="602" spans="4:4" x14ac:dyDescent="0.2">
      <c r="D602" s="174"/>
    </row>
    <row r="603" spans="4:4" x14ac:dyDescent="0.2">
      <c r="D603" s="174"/>
    </row>
    <row r="604" spans="4:4" x14ac:dyDescent="0.2">
      <c r="D604" s="174"/>
    </row>
    <row r="605" spans="4:4" x14ac:dyDescent="0.2">
      <c r="D605" s="174"/>
    </row>
    <row r="606" spans="4:4" x14ac:dyDescent="0.2">
      <c r="D606" s="174"/>
    </row>
    <row r="607" spans="4:4" x14ac:dyDescent="0.2">
      <c r="D607" s="174"/>
    </row>
    <row r="608" spans="4:4" x14ac:dyDescent="0.2">
      <c r="D608" s="174"/>
    </row>
    <row r="609" spans="4:4" x14ac:dyDescent="0.2">
      <c r="D609" s="174"/>
    </row>
    <row r="610" spans="4:4" x14ac:dyDescent="0.2">
      <c r="D610" s="174"/>
    </row>
    <row r="611" spans="4:4" x14ac:dyDescent="0.2">
      <c r="D611" s="174"/>
    </row>
    <row r="612" spans="4:4" x14ac:dyDescent="0.2">
      <c r="D612" s="174"/>
    </row>
    <row r="613" spans="4:4" x14ac:dyDescent="0.2">
      <c r="D613" s="174"/>
    </row>
    <row r="614" spans="4:4" x14ac:dyDescent="0.2">
      <c r="D614" s="174"/>
    </row>
    <row r="615" spans="4:4" x14ac:dyDescent="0.2">
      <c r="D615" s="174"/>
    </row>
    <row r="616" spans="4:4" x14ac:dyDescent="0.2">
      <c r="D616" s="174"/>
    </row>
    <row r="617" spans="4:4" x14ac:dyDescent="0.2">
      <c r="D617" s="174"/>
    </row>
    <row r="618" spans="4:4" x14ac:dyDescent="0.2">
      <c r="D618" s="174"/>
    </row>
    <row r="619" spans="4:4" x14ac:dyDescent="0.2">
      <c r="D619" s="174"/>
    </row>
    <row r="620" spans="4:4" x14ac:dyDescent="0.2">
      <c r="D620" s="174"/>
    </row>
    <row r="621" spans="4:4" x14ac:dyDescent="0.2">
      <c r="D621" s="174"/>
    </row>
    <row r="622" spans="4:4" x14ac:dyDescent="0.2">
      <c r="D622" s="174"/>
    </row>
    <row r="623" spans="4:4" x14ac:dyDescent="0.2">
      <c r="D623" s="174"/>
    </row>
    <row r="624" spans="4:4" x14ac:dyDescent="0.2">
      <c r="D624" s="174"/>
    </row>
    <row r="625" spans="4:4" x14ac:dyDescent="0.2">
      <c r="D625" s="174"/>
    </row>
    <row r="626" spans="4:4" x14ac:dyDescent="0.2">
      <c r="D626" s="174"/>
    </row>
    <row r="627" spans="4:4" x14ac:dyDescent="0.2">
      <c r="D627" s="174"/>
    </row>
    <row r="628" spans="4:4" x14ac:dyDescent="0.2">
      <c r="D628" s="174"/>
    </row>
    <row r="629" spans="4:4" x14ac:dyDescent="0.2">
      <c r="D629" s="174"/>
    </row>
    <row r="630" spans="4:4" x14ac:dyDescent="0.2">
      <c r="D630" s="174"/>
    </row>
    <row r="631" spans="4:4" x14ac:dyDescent="0.2">
      <c r="D631" s="174"/>
    </row>
    <row r="632" spans="4:4" x14ac:dyDescent="0.2">
      <c r="D632" s="174"/>
    </row>
    <row r="633" spans="4:4" x14ac:dyDescent="0.2">
      <c r="D633" s="174"/>
    </row>
    <row r="634" spans="4:4" x14ac:dyDescent="0.2">
      <c r="D634" s="174"/>
    </row>
    <row r="635" spans="4:4" x14ac:dyDescent="0.2">
      <c r="D635" s="174"/>
    </row>
    <row r="636" spans="4:4" x14ac:dyDescent="0.2">
      <c r="D636" s="174"/>
    </row>
    <row r="637" spans="4:4" x14ac:dyDescent="0.2">
      <c r="D637" s="174"/>
    </row>
    <row r="638" spans="4:4" x14ac:dyDescent="0.2">
      <c r="D638" s="174"/>
    </row>
    <row r="639" spans="4:4" x14ac:dyDescent="0.2">
      <c r="D639" s="174"/>
    </row>
    <row r="640" spans="4:4" x14ac:dyDescent="0.2">
      <c r="D640" s="174"/>
    </row>
    <row r="641" spans="4:4" x14ac:dyDescent="0.2">
      <c r="D641" s="174"/>
    </row>
    <row r="642" spans="4:4" x14ac:dyDescent="0.2">
      <c r="D642" s="174"/>
    </row>
    <row r="643" spans="4:4" x14ac:dyDescent="0.2">
      <c r="D643" s="174"/>
    </row>
    <row r="644" spans="4:4" x14ac:dyDescent="0.2">
      <c r="D644" s="174"/>
    </row>
    <row r="645" spans="4:4" x14ac:dyDescent="0.2">
      <c r="D645" s="174"/>
    </row>
    <row r="646" spans="4:4" x14ac:dyDescent="0.2">
      <c r="D646" s="174"/>
    </row>
    <row r="647" spans="4:4" x14ac:dyDescent="0.2">
      <c r="D647" s="174"/>
    </row>
    <row r="648" spans="4:4" x14ac:dyDescent="0.2">
      <c r="D648" s="174"/>
    </row>
    <row r="649" spans="4:4" x14ac:dyDescent="0.2">
      <c r="D649" s="174"/>
    </row>
    <row r="650" spans="4:4" x14ac:dyDescent="0.2">
      <c r="D650" s="174"/>
    </row>
    <row r="651" spans="4:4" x14ac:dyDescent="0.2">
      <c r="D651" s="174"/>
    </row>
    <row r="652" spans="4:4" x14ac:dyDescent="0.2">
      <c r="D652" s="174"/>
    </row>
    <row r="653" spans="4:4" x14ac:dyDescent="0.2">
      <c r="D653" s="174"/>
    </row>
    <row r="654" spans="4:4" x14ac:dyDescent="0.2">
      <c r="D654" s="174"/>
    </row>
    <row r="655" spans="4:4" x14ac:dyDescent="0.2">
      <c r="D655" s="174"/>
    </row>
    <row r="656" spans="4:4" x14ac:dyDescent="0.2">
      <c r="D656" s="174"/>
    </row>
    <row r="657" spans="4:4" x14ac:dyDescent="0.2">
      <c r="D657" s="174"/>
    </row>
    <row r="658" spans="4:4" x14ac:dyDescent="0.2">
      <c r="D658" s="174"/>
    </row>
    <row r="659" spans="4:4" x14ac:dyDescent="0.2">
      <c r="D659" s="174"/>
    </row>
    <row r="660" spans="4:4" x14ac:dyDescent="0.2">
      <c r="D660" s="174"/>
    </row>
    <row r="661" spans="4:4" x14ac:dyDescent="0.2">
      <c r="D661" s="174"/>
    </row>
    <row r="662" spans="4:4" x14ac:dyDescent="0.2">
      <c r="D662" s="174"/>
    </row>
    <row r="663" spans="4:4" x14ac:dyDescent="0.2">
      <c r="D663" s="174"/>
    </row>
    <row r="664" spans="4:4" x14ac:dyDescent="0.2">
      <c r="D664" s="174"/>
    </row>
    <row r="665" spans="4:4" x14ac:dyDescent="0.2">
      <c r="D665" s="174"/>
    </row>
    <row r="666" spans="4:4" x14ac:dyDescent="0.2">
      <c r="D666" s="174"/>
    </row>
    <row r="667" spans="4:4" x14ac:dyDescent="0.2">
      <c r="D667" s="174"/>
    </row>
    <row r="668" spans="4:4" x14ac:dyDescent="0.2">
      <c r="D668" s="174"/>
    </row>
    <row r="669" spans="4:4" x14ac:dyDescent="0.2">
      <c r="D669" s="174"/>
    </row>
    <row r="670" spans="4:4" x14ac:dyDescent="0.2">
      <c r="D670" s="174"/>
    </row>
    <row r="671" spans="4:4" x14ac:dyDescent="0.2">
      <c r="D671" s="174"/>
    </row>
    <row r="672" spans="4:4" x14ac:dyDescent="0.2">
      <c r="D672" s="174"/>
    </row>
    <row r="673" spans="4:4" x14ac:dyDescent="0.2">
      <c r="D673" s="174"/>
    </row>
    <row r="674" spans="4:4" x14ac:dyDescent="0.2">
      <c r="D674" s="174"/>
    </row>
    <row r="675" spans="4:4" x14ac:dyDescent="0.2">
      <c r="D675" s="174"/>
    </row>
    <row r="676" spans="4:4" x14ac:dyDescent="0.2">
      <c r="D676" s="174"/>
    </row>
    <row r="677" spans="4:4" x14ac:dyDescent="0.2">
      <c r="D677" s="174"/>
    </row>
    <row r="678" spans="4:4" x14ac:dyDescent="0.2">
      <c r="D678" s="174"/>
    </row>
    <row r="679" spans="4:4" x14ac:dyDescent="0.2">
      <c r="D679" s="174"/>
    </row>
    <row r="680" spans="4:4" x14ac:dyDescent="0.2">
      <c r="D680" s="174"/>
    </row>
    <row r="681" spans="4:4" x14ac:dyDescent="0.2">
      <c r="D681" s="174"/>
    </row>
    <row r="682" spans="4:4" x14ac:dyDescent="0.2">
      <c r="D682" s="174"/>
    </row>
    <row r="683" spans="4:4" x14ac:dyDescent="0.2">
      <c r="D683" s="174"/>
    </row>
    <row r="684" spans="4:4" x14ac:dyDescent="0.2">
      <c r="D684" s="174"/>
    </row>
    <row r="685" spans="4:4" x14ac:dyDescent="0.2">
      <c r="D685" s="174"/>
    </row>
    <row r="686" spans="4:4" x14ac:dyDescent="0.2">
      <c r="D686" s="174"/>
    </row>
    <row r="687" spans="4:4" x14ac:dyDescent="0.2">
      <c r="D687" s="174"/>
    </row>
    <row r="688" spans="4:4" x14ac:dyDescent="0.2">
      <c r="D688" s="174"/>
    </row>
    <row r="689" spans="4:4" x14ac:dyDescent="0.2">
      <c r="D689" s="174"/>
    </row>
    <row r="690" spans="4:4" x14ac:dyDescent="0.2">
      <c r="D690" s="174"/>
    </row>
    <row r="691" spans="4:4" x14ac:dyDescent="0.2">
      <c r="D691" s="174"/>
    </row>
    <row r="692" spans="4:4" x14ac:dyDescent="0.2">
      <c r="D692" s="174"/>
    </row>
    <row r="693" spans="4:4" x14ac:dyDescent="0.2">
      <c r="D693" s="174"/>
    </row>
    <row r="694" spans="4:4" x14ac:dyDescent="0.2">
      <c r="D694" s="174"/>
    </row>
    <row r="695" spans="4:4" x14ac:dyDescent="0.2">
      <c r="D695" s="174"/>
    </row>
    <row r="696" spans="4:4" x14ac:dyDescent="0.2">
      <c r="D696" s="174"/>
    </row>
    <row r="697" spans="4:4" x14ac:dyDescent="0.2">
      <c r="D697" s="174"/>
    </row>
    <row r="698" spans="4:4" x14ac:dyDescent="0.2">
      <c r="D698" s="174"/>
    </row>
    <row r="699" spans="4:4" x14ac:dyDescent="0.2">
      <c r="D699" s="174"/>
    </row>
    <row r="700" spans="4:4" x14ac:dyDescent="0.2">
      <c r="D700" s="174"/>
    </row>
    <row r="701" spans="4:4" x14ac:dyDescent="0.2">
      <c r="D701" s="174"/>
    </row>
    <row r="702" spans="4:4" x14ac:dyDescent="0.2">
      <c r="D702" s="174"/>
    </row>
    <row r="703" spans="4:4" x14ac:dyDescent="0.2">
      <c r="D703" s="174"/>
    </row>
    <row r="704" spans="4:4" x14ac:dyDescent="0.2">
      <c r="D704" s="174"/>
    </row>
    <row r="705" spans="4:4" x14ac:dyDescent="0.2">
      <c r="D705" s="174"/>
    </row>
    <row r="706" spans="4:4" x14ac:dyDescent="0.2">
      <c r="D706" s="174"/>
    </row>
    <row r="707" spans="4:4" x14ac:dyDescent="0.2">
      <c r="D707" s="174"/>
    </row>
    <row r="708" spans="4:4" x14ac:dyDescent="0.2">
      <c r="D708" s="174"/>
    </row>
    <row r="709" spans="4:4" x14ac:dyDescent="0.2">
      <c r="D709" s="174"/>
    </row>
    <row r="710" spans="4:4" x14ac:dyDescent="0.2">
      <c r="D710" s="174"/>
    </row>
    <row r="711" spans="4:4" x14ac:dyDescent="0.2">
      <c r="D711" s="174"/>
    </row>
    <row r="712" spans="4:4" x14ac:dyDescent="0.2">
      <c r="D712" s="174"/>
    </row>
    <row r="713" spans="4:4" x14ac:dyDescent="0.2">
      <c r="D713" s="174"/>
    </row>
    <row r="714" spans="4:4" x14ac:dyDescent="0.2">
      <c r="D714" s="174"/>
    </row>
    <row r="715" spans="4:4" x14ac:dyDescent="0.2">
      <c r="D715" s="174"/>
    </row>
    <row r="716" spans="4:4" x14ac:dyDescent="0.2">
      <c r="D716" s="174"/>
    </row>
    <row r="717" spans="4:4" x14ac:dyDescent="0.2">
      <c r="D717" s="174"/>
    </row>
    <row r="718" spans="4:4" x14ac:dyDescent="0.2">
      <c r="D718" s="174"/>
    </row>
    <row r="719" spans="4:4" x14ac:dyDescent="0.2">
      <c r="D719" s="174"/>
    </row>
    <row r="720" spans="4:4" x14ac:dyDescent="0.2">
      <c r="D720" s="174"/>
    </row>
    <row r="721" spans="4:4" x14ac:dyDescent="0.2">
      <c r="D721" s="174"/>
    </row>
    <row r="722" spans="4:4" x14ac:dyDescent="0.2">
      <c r="D722" s="174"/>
    </row>
    <row r="723" spans="4:4" x14ac:dyDescent="0.2">
      <c r="D723" s="174"/>
    </row>
    <row r="724" spans="4:4" x14ac:dyDescent="0.2">
      <c r="D724" s="174"/>
    </row>
    <row r="725" spans="4:4" x14ac:dyDescent="0.2">
      <c r="D725" s="174"/>
    </row>
    <row r="726" spans="4:4" x14ac:dyDescent="0.2">
      <c r="D726" s="174"/>
    </row>
    <row r="727" spans="4:4" x14ac:dyDescent="0.2">
      <c r="D727" s="174"/>
    </row>
    <row r="728" spans="4:4" x14ac:dyDescent="0.2">
      <c r="D728" s="174"/>
    </row>
    <row r="729" spans="4:4" x14ac:dyDescent="0.2">
      <c r="D729" s="174"/>
    </row>
    <row r="730" spans="4:4" x14ac:dyDescent="0.2">
      <c r="D730" s="174"/>
    </row>
    <row r="731" spans="4:4" x14ac:dyDescent="0.2">
      <c r="D731" s="174"/>
    </row>
    <row r="732" spans="4:4" x14ac:dyDescent="0.2">
      <c r="D732" s="174"/>
    </row>
    <row r="733" spans="4:4" x14ac:dyDescent="0.2">
      <c r="D733" s="174"/>
    </row>
    <row r="734" spans="4:4" x14ac:dyDescent="0.2">
      <c r="D734" s="174"/>
    </row>
    <row r="735" spans="4:4" x14ac:dyDescent="0.2">
      <c r="D735" s="174"/>
    </row>
    <row r="736" spans="4:4" x14ac:dyDescent="0.2">
      <c r="D736" s="174"/>
    </row>
    <row r="737" spans="4:4" x14ac:dyDescent="0.2">
      <c r="D737" s="174"/>
    </row>
    <row r="738" spans="4:4" x14ac:dyDescent="0.2">
      <c r="D738" s="174"/>
    </row>
    <row r="739" spans="4:4" x14ac:dyDescent="0.2">
      <c r="D739" s="174"/>
    </row>
    <row r="740" spans="4:4" x14ac:dyDescent="0.2">
      <c r="D740" s="174"/>
    </row>
    <row r="741" spans="4:4" x14ac:dyDescent="0.2">
      <c r="D741" s="174"/>
    </row>
    <row r="742" spans="4:4" x14ac:dyDescent="0.2">
      <c r="D742" s="174"/>
    </row>
    <row r="743" spans="4:4" x14ac:dyDescent="0.2">
      <c r="D743" s="174"/>
    </row>
    <row r="744" spans="4:4" x14ac:dyDescent="0.2">
      <c r="D744" s="174"/>
    </row>
    <row r="745" spans="4:4" x14ac:dyDescent="0.2">
      <c r="D745" s="174"/>
    </row>
    <row r="746" spans="4:4" x14ac:dyDescent="0.2">
      <c r="D746" s="174"/>
    </row>
    <row r="747" spans="4:4" x14ac:dyDescent="0.2">
      <c r="D747" s="174"/>
    </row>
    <row r="748" spans="4:4" x14ac:dyDescent="0.2">
      <c r="D748" s="174"/>
    </row>
    <row r="749" spans="4:4" x14ac:dyDescent="0.2">
      <c r="D749" s="174"/>
    </row>
    <row r="750" spans="4:4" x14ac:dyDescent="0.2">
      <c r="D750" s="174"/>
    </row>
    <row r="751" spans="4:4" x14ac:dyDescent="0.2">
      <c r="D751" s="174"/>
    </row>
    <row r="752" spans="4:4" x14ac:dyDescent="0.2">
      <c r="D752" s="174"/>
    </row>
    <row r="753" spans="4:4" x14ac:dyDescent="0.2">
      <c r="D753" s="174"/>
    </row>
    <row r="754" spans="4:4" x14ac:dyDescent="0.2">
      <c r="D754" s="174"/>
    </row>
    <row r="755" spans="4:4" x14ac:dyDescent="0.2">
      <c r="D755" s="174"/>
    </row>
    <row r="756" spans="4:4" x14ac:dyDescent="0.2">
      <c r="D756" s="174"/>
    </row>
    <row r="757" spans="4:4" x14ac:dyDescent="0.2">
      <c r="D757" s="174"/>
    </row>
    <row r="758" spans="4:4" x14ac:dyDescent="0.2">
      <c r="D758" s="174"/>
    </row>
    <row r="759" spans="4:4" x14ac:dyDescent="0.2">
      <c r="D759" s="174"/>
    </row>
    <row r="760" spans="4:4" x14ac:dyDescent="0.2">
      <c r="D760" s="174"/>
    </row>
    <row r="761" spans="4:4" x14ac:dyDescent="0.2">
      <c r="D761" s="174"/>
    </row>
    <row r="762" spans="4:4" x14ac:dyDescent="0.2">
      <c r="D762" s="174"/>
    </row>
    <row r="763" spans="4:4" x14ac:dyDescent="0.2">
      <c r="D763" s="174"/>
    </row>
    <row r="764" spans="4:4" x14ac:dyDescent="0.2">
      <c r="D764" s="174"/>
    </row>
    <row r="765" spans="4:4" x14ac:dyDescent="0.2">
      <c r="D765" s="174"/>
    </row>
    <row r="766" spans="4:4" x14ac:dyDescent="0.2">
      <c r="D766" s="174"/>
    </row>
    <row r="767" spans="4:4" x14ac:dyDescent="0.2">
      <c r="D767" s="174"/>
    </row>
    <row r="768" spans="4:4" x14ac:dyDescent="0.2">
      <c r="D768" s="174"/>
    </row>
    <row r="769" spans="4:4" x14ac:dyDescent="0.2">
      <c r="D769" s="174"/>
    </row>
    <row r="770" spans="4:4" x14ac:dyDescent="0.2">
      <c r="D770" s="174"/>
    </row>
    <row r="771" spans="4:4" x14ac:dyDescent="0.2">
      <c r="D771" s="174"/>
    </row>
    <row r="772" spans="4:4" x14ac:dyDescent="0.2">
      <c r="D772" s="174"/>
    </row>
    <row r="773" spans="4:4" x14ac:dyDescent="0.2">
      <c r="D773" s="174"/>
    </row>
    <row r="774" spans="4:4" x14ac:dyDescent="0.2">
      <c r="D774" s="174"/>
    </row>
    <row r="775" spans="4:4" x14ac:dyDescent="0.2">
      <c r="D775" s="174"/>
    </row>
    <row r="776" spans="4:4" x14ac:dyDescent="0.2">
      <c r="D776" s="174"/>
    </row>
    <row r="777" spans="4:4" x14ac:dyDescent="0.2">
      <c r="D777" s="174"/>
    </row>
    <row r="778" spans="4:4" x14ac:dyDescent="0.2">
      <c r="D778" s="174"/>
    </row>
    <row r="779" spans="4:4" x14ac:dyDescent="0.2">
      <c r="D779" s="174"/>
    </row>
    <row r="780" spans="4:4" x14ac:dyDescent="0.2">
      <c r="D780" s="174"/>
    </row>
    <row r="781" spans="4:4" x14ac:dyDescent="0.2">
      <c r="D781" s="174"/>
    </row>
    <row r="782" spans="4:4" x14ac:dyDescent="0.2">
      <c r="D782" s="174"/>
    </row>
    <row r="783" spans="4:4" x14ac:dyDescent="0.2">
      <c r="D783" s="174"/>
    </row>
    <row r="784" spans="4:4" x14ac:dyDescent="0.2">
      <c r="D784" s="174"/>
    </row>
    <row r="785" spans="4:4" x14ac:dyDescent="0.2">
      <c r="D785" s="174"/>
    </row>
    <row r="786" spans="4:4" x14ac:dyDescent="0.2">
      <c r="D786" s="174"/>
    </row>
    <row r="787" spans="4:4" x14ac:dyDescent="0.2">
      <c r="D787" s="174"/>
    </row>
    <row r="788" spans="4:4" x14ac:dyDescent="0.2">
      <c r="D788" s="174"/>
    </row>
    <row r="789" spans="4:4" x14ac:dyDescent="0.2">
      <c r="D789" s="174"/>
    </row>
    <row r="790" spans="4:4" x14ac:dyDescent="0.2">
      <c r="D790" s="174"/>
    </row>
    <row r="791" spans="4:4" x14ac:dyDescent="0.2">
      <c r="D791" s="174"/>
    </row>
    <row r="792" spans="4:4" x14ac:dyDescent="0.2">
      <c r="D792" s="174"/>
    </row>
    <row r="793" spans="4:4" x14ac:dyDescent="0.2">
      <c r="D793" s="174"/>
    </row>
    <row r="794" spans="4:4" x14ac:dyDescent="0.2">
      <c r="D794" s="174"/>
    </row>
    <row r="795" spans="4:4" x14ac:dyDescent="0.2">
      <c r="D795" s="174"/>
    </row>
    <row r="796" spans="4:4" x14ac:dyDescent="0.2">
      <c r="D796" s="174"/>
    </row>
    <row r="797" spans="4:4" x14ac:dyDescent="0.2">
      <c r="D797" s="174"/>
    </row>
    <row r="798" spans="4:4" x14ac:dyDescent="0.2">
      <c r="D798" s="174"/>
    </row>
    <row r="799" spans="4:4" x14ac:dyDescent="0.2">
      <c r="D799" s="174"/>
    </row>
    <row r="800" spans="4:4" x14ac:dyDescent="0.2">
      <c r="D800" s="174"/>
    </row>
    <row r="801" spans="4:4" x14ac:dyDescent="0.2">
      <c r="D801" s="174"/>
    </row>
    <row r="802" spans="4:4" x14ac:dyDescent="0.2">
      <c r="D802" s="174"/>
    </row>
    <row r="803" spans="4:4" x14ac:dyDescent="0.2">
      <c r="D803" s="174"/>
    </row>
    <row r="804" spans="4:4" x14ac:dyDescent="0.2">
      <c r="D804" s="174"/>
    </row>
    <row r="805" spans="4:4" x14ac:dyDescent="0.2">
      <c r="D805" s="174"/>
    </row>
    <row r="806" spans="4:4" x14ac:dyDescent="0.2">
      <c r="D806" s="174"/>
    </row>
    <row r="807" spans="4:4" x14ac:dyDescent="0.2">
      <c r="D807" s="174"/>
    </row>
    <row r="808" spans="4:4" x14ac:dyDescent="0.2">
      <c r="D808" s="174"/>
    </row>
    <row r="809" spans="4:4" x14ac:dyDescent="0.2">
      <c r="D809" s="174"/>
    </row>
    <row r="810" spans="4:4" x14ac:dyDescent="0.2">
      <c r="D810" s="174"/>
    </row>
    <row r="811" spans="4:4" x14ac:dyDescent="0.2">
      <c r="D811" s="174"/>
    </row>
    <row r="812" spans="4:4" x14ac:dyDescent="0.2">
      <c r="D812" s="174"/>
    </row>
    <row r="813" spans="4:4" x14ac:dyDescent="0.2">
      <c r="D813" s="174"/>
    </row>
    <row r="814" spans="4:4" x14ac:dyDescent="0.2">
      <c r="D814" s="174"/>
    </row>
    <row r="815" spans="4:4" x14ac:dyDescent="0.2">
      <c r="D815" s="174"/>
    </row>
    <row r="816" spans="4:4" x14ac:dyDescent="0.2">
      <c r="D816" s="174"/>
    </row>
    <row r="817" spans="4:4" x14ac:dyDescent="0.2">
      <c r="D817" s="174"/>
    </row>
    <row r="818" spans="4:4" x14ac:dyDescent="0.2">
      <c r="D818" s="174"/>
    </row>
    <row r="819" spans="4:4" x14ac:dyDescent="0.2">
      <c r="D819" s="174"/>
    </row>
    <row r="820" spans="4:4" x14ac:dyDescent="0.2">
      <c r="D820" s="174"/>
    </row>
    <row r="821" spans="4:4" x14ac:dyDescent="0.2">
      <c r="D821" s="174"/>
    </row>
    <row r="822" spans="4:4" x14ac:dyDescent="0.2">
      <c r="D822" s="174"/>
    </row>
    <row r="823" spans="4:4" x14ac:dyDescent="0.2">
      <c r="D823" s="174"/>
    </row>
    <row r="824" spans="4:4" x14ac:dyDescent="0.2">
      <c r="D824" s="174"/>
    </row>
    <row r="825" spans="4:4" x14ac:dyDescent="0.2">
      <c r="D825" s="174"/>
    </row>
    <row r="826" spans="4:4" x14ac:dyDescent="0.2">
      <c r="D826" s="174"/>
    </row>
    <row r="827" spans="4:4" x14ac:dyDescent="0.2">
      <c r="D827" s="174"/>
    </row>
    <row r="828" spans="4:4" x14ac:dyDescent="0.2">
      <c r="D828" s="174"/>
    </row>
    <row r="829" spans="4:4" x14ac:dyDescent="0.2">
      <c r="D829" s="174"/>
    </row>
    <row r="830" spans="4:4" x14ac:dyDescent="0.2">
      <c r="D830" s="174"/>
    </row>
    <row r="831" spans="4:4" x14ac:dyDescent="0.2">
      <c r="D831" s="174"/>
    </row>
    <row r="832" spans="4:4" x14ac:dyDescent="0.2">
      <c r="D832" s="174"/>
    </row>
    <row r="833" spans="4:4" x14ac:dyDescent="0.2">
      <c r="D833" s="174"/>
    </row>
    <row r="834" spans="4:4" x14ac:dyDescent="0.2">
      <c r="D834" s="174"/>
    </row>
    <row r="835" spans="4:4" x14ac:dyDescent="0.2">
      <c r="D835" s="174"/>
    </row>
    <row r="836" spans="4:4" x14ac:dyDescent="0.2">
      <c r="D836" s="174"/>
    </row>
    <row r="837" spans="4:4" x14ac:dyDescent="0.2">
      <c r="D837" s="174"/>
    </row>
    <row r="838" spans="4:4" x14ac:dyDescent="0.2">
      <c r="D838" s="174"/>
    </row>
    <row r="839" spans="4:4" x14ac:dyDescent="0.2">
      <c r="D839" s="174"/>
    </row>
    <row r="840" spans="4:4" x14ac:dyDescent="0.2">
      <c r="D840" s="174"/>
    </row>
    <row r="841" spans="4:4" x14ac:dyDescent="0.2">
      <c r="D841" s="174"/>
    </row>
    <row r="842" spans="4:4" x14ac:dyDescent="0.2">
      <c r="D842" s="174"/>
    </row>
    <row r="843" spans="4:4" x14ac:dyDescent="0.2">
      <c r="D843" s="174"/>
    </row>
    <row r="844" spans="4:4" x14ac:dyDescent="0.2">
      <c r="D844" s="174"/>
    </row>
    <row r="845" spans="4:4" x14ac:dyDescent="0.2">
      <c r="D845" s="174"/>
    </row>
    <row r="846" spans="4:4" x14ac:dyDescent="0.2">
      <c r="D846" s="174"/>
    </row>
    <row r="847" spans="4:4" x14ac:dyDescent="0.2">
      <c r="D847" s="174"/>
    </row>
    <row r="848" spans="4:4" x14ac:dyDescent="0.2">
      <c r="D848" s="174"/>
    </row>
    <row r="849" spans="4:4" x14ac:dyDescent="0.2">
      <c r="D849" s="174"/>
    </row>
    <row r="850" spans="4:4" x14ac:dyDescent="0.2">
      <c r="D850" s="174"/>
    </row>
    <row r="851" spans="4:4" x14ac:dyDescent="0.2">
      <c r="D851" s="174"/>
    </row>
    <row r="852" spans="4:4" x14ac:dyDescent="0.2">
      <c r="D852" s="174"/>
    </row>
    <row r="853" spans="4:4" x14ac:dyDescent="0.2">
      <c r="D853" s="174"/>
    </row>
    <row r="854" spans="4:4" x14ac:dyDescent="0.2">
      <c r="D854" s="174"/>
    </row>
    <row r="855" spans="4:4" x14ac:dyDescent="0.2">
      <c r="D855" s="174"/>
    </row>
    <row r="856" spans="4:4" x14ac:dyDescent="0.2">
      <c r="D856" s="174"/>
    </row>
    <row r="857" spans="4:4" x14ac:dyDescent="0.2">
      <c r="D857" s="174"/>
    </row>
    <row r="858" spans="4:4" x14ac:dyDescent="0.2">
      <c r="D858" s="174"/>
    </row>
    <row r="859" spans="4:4" x14ac:dyDescent="0.2">
      <c r="D859" s="174"/>
    </row>
    <row r="860" spans="4:4" x14ac:dyDescent="0.2">
      <c r="D860" s="174"/>
    </row>
    <row r="861" spans="4:4" x14ac:dyDescent="0.2">
      <c r="D861" s="174"/>
    </row>
    <row r="862" spans="4:4" x14ac:dyDescent="0.2">
      <c r="D862" s="174"/>
    </row>
    <row r="863" spans="4:4" x14ac:dyDescent="0.2">
      <c r="D863" s="174"/>
    </row>
    <row r="864" spans="4:4" x14ac:dyDescent="0.2">
      <c r="D864" s="174"/>
    </row>
    <row r="865" spans="4:4" x14ac:dyDescent="0.2">
      <c r="D865" s="174"/>
    </row>
    <row r="866" spans="4:4" x14ac:dyDescent="0.2">
      <c r="D866" s="174"/>
    </row>
    <row r="867" spans="4:4" x14ac:dyDescent="0.2">
      <c r="D867" s="174"/>
    </row>
    <row r="868" spans="4:4" x14ac:dyDescent="0.2">
      <c r="D868" s="174"/>
    </row>
    <row r="869" spans="4:4" x14ac:dyDescent="0.2">
      <c r="D869" s="174"/>
    </row>
    <row r="870" spans="4:4" x14ac:dyDescent="0.2">
      <c r="D870" s="174"/>
    </row>
    <row r="871" spans="4:4" x14ac:dyDescent="0.2">
      <c r="D871" s="174"/>
    </row>
    <row r="872" spans="4:4" x14ac:dyDescent="0.2">
      <c r="D872" s="174"/>
    </row>
    <row r="873" spans="4:4" x14ac:dyDescent="0.2">
      <c r="D873" s="174"/>
    </row>
    <row r="874" spans="4:4" x14ac:dyDescent="0.2">
      <c r="D874" s="174"/>
    </row>
    <row r="875" spans="4:4" x14ac:dyDescent="0.2">
      <c r="D875" s="174"/>
    </row>
    <row r="876" spans="4:4" x14ac:dyDescent="0.2">
      <c r="D876" s="174"/>
    </row>
    <row r="877" spans="4:4" x14ac:dyDescent="0.2">
      <c r="D877" s="174"/>
    </row>
    <row r="878" spans="4:4" x14ac:dyDescent="0.2">
      <c r="D878" s="174"/>
    </row>
    <row r="879" spans="4:4" x14ac:dyDescent="0.2">
      <c r="D879" s="174"/>
    </row>
    <row r="880" spans="4:4" x14ac:dyDescent="0.2">
      <c r="D880" s="174"/>
    </row>
    <row r="881" spans="4:4" x14ac:dyDescent="0.2">
      <c r="D881" s="174"/>
    </row>
    <row r="882" spans="4:4" x14ac:dyDescent="0.2">
      <c r="D882" s="174"/>
    </row>
    <row r="883" spans="4:4" x14ac:dyDescent="0.2">
      <c r="D883" s="174"/>
    </row>
    <row r="884" spans="4:4" x14ac:dyDescent="0.2">
      <c r="D884" s="174"/>
    </row>
    <row r="885" spans="4:4" x14ac:dyDescent="0.2">
      <c r="D885" s="174"/>
    </row>
    <row r="886" spans="4:4" x14ac:dyDescent="0.2">
      <c r="D886" s="174"/>
    </row>
    <row r="887" spans="4:4" x14ac:dyDescent="0.2">
      <c r="D887" s="174"/>
    </row>
    <row r="888" spans="4:4" x14ac:dyDescent="0.2">
      <c r="D888" s="174"/>
    </row>
    <row r="889" spans="4:4" x14ac:dyDescent="0.2">
      <c r="D889" s="174"/>
    </row>
    <row r="890" spans="4:4" x14ac:dyDescent="0.2">
      <c r="D890" s="174"/>
    </row>
    <row r="891" spans="4:4" x14ac:dyDescent="0.2">
      <c r="D891" s="174"/>
    </row>
    <row r="892" spans="4:4" x14ac:dyDescent="0.2">
      <c r="D892" s="174"/>
    </row>
    <row r="893" spans="4:4" x14ac:dyDescent="0.2">
      <c r="D893" s="174"/>
    </row>
    <row r="894" spans="4:4" x14ac:dyDescent="0.2">
      <c r="D894" s="174"/>
    </row>
    <row r="895" spans="4:4" x14ac:dyDescent="0.2">
      <c r="D895" s="174"/>
    </row>
    <row r="896" spans="4:4" x14ac:dyDescent="0.2">
      <c r="D896" s="174"/>
    </row>
    <row r="897" spans="4:4" x14ac:dyDescent="0.2">
      <c r="D897" s="174"/>
    </row>
    <row r="898" spans="4:4" x14ac:dyDescent="0.2">
      <c r="D898" s="174"/>
    </row>
    <row r="899" spans="4:4" x14ac:dyDescent="0.2">
      <c r="D899" s="174"/>
    </row>
    <row r="900" spans="4:4" x14ac:dyDescent="0.2">
      <c r="D900" s="174"/>
    </row>
    <row r="901" spans="4:4" x14ac:dyDescent="0.2">
      <c r="D901" s="174"/>
    </row>
    <row r="902" spans="4:4" x14ac:dyDescent="0.2">
      <c r="D902" s="174"/>
    </row>
    <row r="903" spans="4:4" x14ac:dyDescent="0.2">
      <c r="D903" s="174"/>
    </row>
    <row r="904" spans="4:4" x14ac:dyDescent="0.2">
      <c r="D904" s="174"/>
    </row>
    <row r="905" spans="4:4" x14ac:dyDescent="0.2">
      <c r="D905" s="174"/>
    </row>
    <row r="906" spans="4:4" x14ac:dyDescent="0.2">
      <c r="D906" s="174"/>
    </row>
    <row r="907" spans="4:4" x14ac:dyDescent="0.2">
      <c r="D907" s="174"/>
    </row>
    <row r="908" spans="4:4" x14ac:dyDescent="0.2">
      <c r="D908" s="174"/>
    </row>
    <row r="909" spans="4:4" x14ac:dyDescent="0.2">
      <c r="D909" s="174"/>
    </row>
    <row r="910" spans="4:4" x14ac:dyDescent="0.2">
      <c r="D910" s="174"/>
    </row>
    <row r="911" spans="4:4" x14ac:dyDescent="0.2">
      <c r="D911" s="174"/>
    </row>
    <row r="912" spans="4:4" x14ac:dyDescent="0.2">
      <c r="D912" s="174"/>
    </row>
    <row r="913" spans="4:4" x14ac:dyDescent="0.2">
      <c r="D913" s="174"/>
    </row>
    <row r="914" spans="4:4" x14ac:dyDescent="0.2">
      <c r="D914" s="174"/>
    </row>
    <row r="915" spans="4:4" x14ac:dyDescent="0.2">
      <c r="D915" s="174"/>
    </row>
    <row r="916" spans="4:4" x14ac:dyDescent="0.2">
      <c r="D916" s="174"/>
    </row>
    <row r="917" spans="4:4" x14ac:dyDescent="0.2">
      <c r="D917" s="174"/>
    </row>
    <row r="918" spans="4:4" x14ac:dyDescent="0.2">
      <c r="D918" s="174"/>
    </row>
    <row r="919" spans="4:4" x14ac:dyDescent="0.2">
      <c r="D919" s="174"/>
    </row>
    <row r="920" spans="4:4" x14ac:dyDescent="0.2">
      <c r="D920" s="174"/>
    </row>
    <row r="921" spans="4:4" x14ac:dyDescent="0.2">
      <c r="D921" s="174"/>
    </row>
    <row r="922" spans="4:4" x14ac:dyDescent="0.2">
      <c r="D922" s="174"/>
    </row>
    <row r="923" spans="4:4" x14ac:dyDescent="0.2">
      <c r="D923" s="174"/>
    </row>
    <row r="924" spans="4:4" x14ac:dyDescent="0.2">
      <c r="D924" s="174"/>
    </row>
    <row r="925" spans="4:4" x14ac:dyDescent="0.2">
      <c r="D925" s="174"/>
    </row>
    <row r="926" spans="4:4" x14ac:dyDescent="0.2">
      <c r="D926" s="174"/>
    </row>
    <row r="927" spans="4:4" x14ac:dyDescent="0.2">
      <c r="D927" s="174"/>
    </row>
    <row r="928" spans="4:4" x14ac:dyDescent="0.2">
      <c r="D928" s="174"/>
    </row>
    <row r="929" spans="4:4" x14ac:dyDescent="0.2">
      <c r="D929" s="174"/>
    </row>
    <row r="930" spans="4:4" x14ac:dyDescent="0.2">
      <c r="D930" s="174"/>
    </row>
    <row r="931" spans="4:4" x14ac:dyDescent="0.2">
      <c r="D931" s="174"/>
    </row>
    <row r="932" spans="4:4" x14ac:dyDescent="0.2">
      <c r="D932" s="174"/>
    </row>
    <row r="933" spans="4:4" x14ac:dyDescent="0.2">
      <c r="D933" s="174"/>
    </row>
    <row r="934" spans="4:4" x14ac:dyDescent="0.2">
      <c r="D934" s="174"/>
    </row>
    <row r="935" spans="4:4" x14ac:dyDescent="0.2">
      <c r="D935" s="174"/>
    </row>
    <row r="936" spans="4:4" x14ac:dyDescent="0.2">
      <c r="D936" s="174"/>
    </row>
    <row r="937" spans="4:4" x14ac:dyDescent="0.2">
      <c r="D937" s="174"/>
    </row>
    <row r="938" spans="4:4" x14ac:dyDescent="0.2">
      <c r="D938" s="174"/>
    </row>
    <row r="939" spans="4:4" x14ac:dyDescent="0.2">
      <c r="D939" s="174"/>
    </row>
    <row r="940" spans="4:4" x14ac:dyDescent="0.2">
      <c r="D940" s="174"/>
    </row>
    <row r="941" spans="4:4" x14ac:dyDescent="0.2">
      <c r="D941" s="174"/>
    </row>
    <row r="942" spans="4:4" x14ac:dyDescent="0.2">
      <c r="D942" s="174"/>
    </row>
    <row r="943" spans="4:4" x14ac:dyDescent="0.2">
      <c r="D943" s="174"/>
    </row>
    <row r="944" spans="4:4" x14ac:dyDescent="0.2">
      <c r="D944" s="174"/>
    </row>
    <row r="945" spans="4:4" x14ac:dyDescent="0.2">
      <c r="D945" s="174"/>
    </row>
    <row r="946" spans="4:4" x14ac:dyDescent="0.2">
      <c r="D946" s="174"/>
    </row>
    <row r="947" spans="4:4" x14ac:dyDescent="0.2">
      <c r="D947" s="174"/>
    </row>
    <row r="948" spans="4:4" x14ac:dyDescent="0.2">
      <c r="D948" s="174"/>
    </row>
    <row r="949" spans="4:4" x14ac:dyDescent="0.2">
      <c r="D949" s="174"/>
    </row>
    <row r="950" spans="4:4" x14ac:dyDescent="0.2">
      <c r="D950" s="174"/>
    </row>
    <row r="951" spans="4:4" x14ac:dyDescent="0.2">
      <c r="D951" s="174"/>
    </row>
    <row r="952" spans="4:4" x14ac:dyDescent="0.2">
      <c r="D952" s="174"/>
    </row>
    <row r="953" spans="4:4" x14ac:dyDescent="0.2">
      <c r="D953" s="174"/>
    </row>
    <row r="954" spans="4:4" x14ac:dyDescent="0.2">
      <c r="D954" s="174"/>
    </row>
    <row r="955" spans="4:4" x14ac:dyDescent="0.2">
      <c r="D955" s="174"/>
    </row>
    <row r="956" spans="4:4" x14ac:dyDescent="0.2">
      <c r="D956" s="174"/>
    </row>
    <row r="957" spans="4:4" x14ac:dyDescent="0.2">
      <c r="D957" s="174"/>
    </row>
    <row r="958" spans="4:4" x14ac:dyDescent="0.2">
      <c r="D958" s="174"/>
    </row>
    <row r="959" spans="4:4" x14ac:dyDescent="0.2">
      <c r="D959" s="174"/>
    </row>
    <row r="960" spans="4:4" x14ac:dyDescent="0.2">
      <c r="D960" s="174"/>
    </row>
    <row r="961" spans="4:4" x14ac:dyDescent="0.2">
      <c r="D961" s="174"/>
    </row>
    <row r="962" spans="4:4" x14ac:dyDescent="0.2">
      <c r="D962" s="174"/>
    </row>
    <row r="963" spans="4:4" x14ac:dyDescent="0.2">
      <c r="D963" s="174"/>
    </row>
    <row r="964" spans="4:4" x14ac:dyDescent="0.2">
      <c r="D964" s="174"/>
    </row>
    <row r="965" spans="4:4" x14ac:dyDescent="0.2">
      <c r="D965" s="174"/>
    </row>
    <row r="966" spans="4:4" x14ac:dyDescent="0.2">
      <c r="D966" s="174"/>
    </row>
    <row r="967" spans="4:4" x14ac:dyDescent="0.2">
      <c r="D967" s="174"/>
    </row>
    <row r="968" spans="4:4" x14ac:dyDescent="0.2">
      <c r="D968" s="174"/>
    </row>
    <row r="969" spans="4:4" x14ac:dyDescent="0.2">
      <c r="D969" s="174"/>
    </row>
    <row r="970" spans="4:4" x14ac:dyDescent="0.2">
      <c r="D970" s="174"/>
    </row>
    <row r="971" spans="4:4" x14ac:dyDescent="0.2">
      <c r="D971" s="174"/>
    </row>
    <row r="972" spans="4:4" x14ac:dyDescent="0.2">
      <c r="D972" s="174"/>
    </row>
    <row r="973" spans="4:4" x14ac:dyDescent="0.2">
      <c r="D973" s="174"/>
    </row>
    <row r="974" spans="4:4" x14ac:dyDescent="0.2">
      <c r="D974" s="174"/>
    </row>
    <row r="975" spans="4:4" x14ac:dyDescent="0.2">
      <c r="D975" s="174"/>
    </row>
    <row r="976" spans="4:4" x14ac:dyDescent="0.2">
      <c r="D976" s="174"/>
    </row>
    <row r="977" spans="4:4" x14ac:dyDescent="0.2">
      <c r="D977" s="174"/>
    </row>
    <row r="978" spans="4:4" x14ac:dyDescent="0.2">
      <c r="D978" s="174"/>
    </row>
    <row r="979" spans="4:4" x14ac:dyDescent="0.2">
      <c r="D979" s="174"/>
    </row>
    <row r="980" spans="4:4" x14ac:dyDescent="0.2">
      <c r="D980" s="174"/>
    </row>
    <row r="981" spans="4:4" x14ac:dyDescent="0.2">
      <c r="D981" s="174"/>
    </row>
    <row r="982" spans="4:4" x14ac:dyDescent="0.2">
      <c r="D982" s="174"/>
    </row>
    <row r="983" spans="4:4" x14ac:dyDescent="0.2">
      <c r="D983" s="174"/>
    </row>
    <row r="984" spans="4:4" x14ac:dyDescent="0.2">
      <c r="D984" s="174"/>
    </row>
    <row r="985" spans="4:4" x14ac:dyDescent="0.2">
      <c r="D985" s="174"/>
    </row>
    <row r="986" spans="4:4" x14ac:dyDescent="0.2">
      <c r="D986" s="174"/>
    </row>
    <row r="987" spans="4:4" x14ac:dyDescent="0.2">
      <c r="D987" s="174"/>
    </row>
    <row r="988" spans="4:4" x14ac:dyDescent="0.2">
      <c r="D988" s="174"/>
    </row>
    <row r="989" spans="4:4" x14ac:dyDescent="0.2">
      <c r="D989" s="174"/>
    </row>
    <row r="990" spans="4:4" x14ac:dyDescent="0.2">
      <c r="D990" s="174"/>
    </row>
    <row r="991" spans="4:4" x14ac:dyDescent="0.2">
      <c r="D991" s="174"/>
    </row>
    <row r="992" spans="4:4" x14ac:dyDescent="0.2">
      <c r="D992" s="174"/>
    </row>
    <row r="993" spans="4:4" x14ac:dyDescent="0.2">
      <c r="D993" s="174"/>
    </row>
    <row r="994" spans="4:4" x14ac:dyDescent="0.2">
      <c r="D994" s="174"/>
    </row>
    <row r="995" spans="4:4" x14ac:dyDescent="0.2">
      <c r="D995" s="174"/>
    </row>
    <row r="996" spans="4:4" x14ac:dyDescent="0.2">
      <c r="D996" s="174"/>
    </row>
    <row r="997" spans="4:4" x14ac:dyDescent="0.2">
      <c r="D997" s="174"/>
    </row>
    <row r="998" spans="4:4" x14ac:dyDescent="0.2">
      <c r="D998" s="174"/>
    </row>
    <row r="999" spans="4:4" x14ac:dyDescent="0.2">
      <c r="D999" s="174"/>
    </row>
    <row r="1000" spans="4:4" x14ac:dyDescent="0.2">
      <c r="D1000" s="174"/>
    </row>
    <row r="1001" spans="4:4" x14ac:dyDescent="0.2">
      <c r="D1001" s="174"/>
    </row>
    <row r="1002" spans="4:4" x14ac:dyDescent="0.2">
      <c r="D1002" s="174"/>
    </row>
    <row r="1003" spans="4:4" x14ac:dyDescent="0.2">
      <c r="D1003" s="174"/>
    </row>
    <row r="1004" spans="4:4" x14ac:dyDescent="0.2">
      <c r="D1004" s="174"/>
    </row>
    <row r="1005" spans="4:4" x14ac:dyDescent="0.2">
      <c r="D1005" s="174"/>
    </row>
    <row r="1006" spans="4:4" x14ac:dyDescent="0.2">
      <c r="D1006" s="174"/>
    </row>
    <row r="1007" spans="4:4" x14ac:dyDescent="0.2">
      <c r="D1007" s="174"/>
    </row>
    <row r="1008" spans="4:4" x14ac:dyDescent="0.2">
      <c r="D1008" s="174"/>
    </row>
    <row r="1009" spans="4:4" x14ac:dyDescent="0.2">
      <c r="D1009" s="174"/>
    </row>
    <row r="1010" spans="4:4" x14ac:dyDescent="0.2">
      <c r="D1010" s="174"/>
    </row>
    <row r="1011" spans="4:4" x14ac:dyDescent="0.2">
      <c r="D1011" s="174"/>
    </row>
    <row r="1012" spans="4:4" x14ac:dyDescent="0.2">
      <c r="D1012" s="174"/>
    </row>
    <row r="1013" spans="4:4" x14ac:dyDescent="0.2">
      <c r="D1013" s="174"/>
    </row>
    <row r="1014" spans="4:4" x14ac:dyDescent="0.2">
      <c r="D1014" s="174"/>
    </row>
    <row r="1015" spans="4:4" x14ac:dyDescent="0.2">
      <c r="D1015" s="174"/>
    </row>
    <row r="1016" spans="4:4" x14ac:dyDescent="0.2">
      <c r="D1016" s="174"/>
    </row>
    <row r="1017" spans="4:4" x14ac:dyDescent="0.2">
      <c r="D1017" s="174"/>
    </row>
    <row r="1018" spans="4:4" x14ac:dyDescent="0.2">
      <c r="D1018" s="174"/>
    </row>
    <row r="1019" spans="4:4" x14ac:dyDescent="0.2">
      <c r="D1019" s="174"/>
    </row>
    <row r="1020" spans="4:4" x14ac:dyDescent="0.2">
      <c r="D1020" s="174"/>
    </row>
    <row r="1021" spans="4:4" x14ac:dyDescent="0.2">
      <c r="D1021" s="174"/>
    </row>
    <row r="1022" spans="4:4" x14ac:dyDescent="0.2">
      <c r="D1022" s="174"/>
    </row>
    <row r="1023" spans="4:4" x14ac:dyDescent="0.2">
      <c r="D1023" s="174"/>
    </row>
    <row r="1024" spans="4:4" x14ac:dyDescent="0.2">
      <c r="D1024" s="174"/>
    </row>
    <row r="1025" spans="4:4" x14ac:dyDescent="0.2">
      <c r="D1025" s="174"/>
    </row>
    <row r="1026" spans="4:4" x14ac:dyDescent="0.2">
      <c r="D1026" s="174"/>
    </row>
    <row r="1027" spans="4:4" x14ac:dyDescent="0.2">
      <c r="D1027" s="174"/>
    </row>
    <row r="1028" spans="4:4" x14ac:dyDescent="0.2">
      <c r="D1028" s="174"/>
    </row>
    <row r="1029" spans="4:4" x14ac:dyDescent="0.2">
      <c r="D1029" s="174"/>
    </row>
    <row r="1030" spans="4:4" x14ac:dyDescent="0.2">
      <c r="D1030" s="174"/>
    </row>
    <row r="1031" spans="4:4" x14ac:dyDescent="0.2">
      <c r="D1031" s="174"/>
    </row>
    <row r="1032" spans="4:4" x14ac:dyDescent="0.2">
      <c r="D1032" s="174"/>
    </row>
    <row r="1033" spans="4:4" x14ac:dyDescent="0.2">
      <c r="D1033" s="174"/>
    </row>
    <row r="1034" spans="4:4" x14ac:dyDescent="0.2">
      <c r="D1034" s="174"/>
    </row>
    <row r="1035" spans="4:4" x14ac:dyDescent="0.2">
      <c r="D1035" s="174"/>
    </row>
    <row r="1036" spans="4:4" x14ac:dyDescent="0.2">
      <c r="D1036" s="174"/>
    </row>
    <row r="1037" spans="4:4" x14ac:dyDescent="0.2">
      <c r="D1037" s="174"/>
    </row>
    <row r="1038" spans="4:4" x14ac:dyDescent="0.2">
      <c r="D1038" s="174"/>
    </row>
    <row r="1039" spans="4:4" x14ac:dyDescent="0.2">
      <c r="D1039" s="174"/>
    </row>
    <row r="1040" spans="4:4" x14ac:dyDescent="0.2">
      <c r="D1040" s="174"/>
    </row>
    <row r="1041" spans="4:4" x14ac:dyDescent="0.2">
      <c r="D1041" s="174"/>
    </row>
    <row r="1042" spans="4:4" x14ac:dyDescent="0.2">
      <c r="D1042" s="174"/>
    </row>
    <row r="1043" spans="4:4" x14ac:dyDescent="0.2">
      <c r="D1043" s="174"/>
    </row>
    <row r="1044" spans="4:4" x14ac:dyDescent="0.2">
      <c r="D1044" s="174"/>
    </row>
    <row r="1045" spans="4:4" x14ac:dyDescent="0.2">
      <c r="D1045" s="174"/>
    </row>
    <row r="1046" spans="4:4" x14ac:dyDescent="0.2">
      <c r="D1046" s="174"/>
    </row>
    <row r="1047" spans="4:4" x14ac:dyDescent="0.2">
      <c r="D1047" s="174"/>
    </row>
    <row r="1048" spans="4:4" x14ac:dyDescent="0.2">
      <c r="D1048" s="174"/>
    </row>
    <row r="1049" spans="4:4" x14ac:dyDescent="0.2">
      <c r="D1049" s="174"/>
    </row>
    <row r="1050" spans="4:4" x14ac:dyDescent="0.2">
      <c r="D1050" s="174"/>
    </row>
    <row r="1051" spans="4:4" x14ac:dyDescent="0.2">
      <c r="D1051" s="174"/>
    </row>
    <row r="1052" spans="4:4" x14ac:dyDescent="0.2">
      <c r="D1052" s="174"/>
    </row>
    <row r="1053" spans="4:4" x14ac:dyDescent="0.2">
      <c r="D1053" s="174"/>
    </row>
    <row r="1054" spans="4:4" x14ac:dyDescent="0.2">
      <c r="D1054" s="174"/>
    </row>
    <row r="1055" spans="4:4" x14ac:dyDescent="0.2">
      <c r="D1055" s="174"/>
    </row>
    <row r="1056" spans="4:4" x14ac:dyDescent="0.2">
      <c r="D1056" s="174"/>
    </row>
    <row r="1057" spans="4:4" x14ac:dyDescent="0.2">
      <c r="D1057" s="174"/>
    </row>
    <row r="1058" spans="4:4" x14ac:dyDescent="0.2">
      <c r="D1058" s="174"/>
    </row>
    <row r="1059" spans="4:4" x14ac:dyDescent="0.2">
      <c r="D1059" s="174"/>
    </row>
    <row r="1060" spans="4:4" x14ac:dyDescent="0.2">
      <c r="D1060" s="174"/>
    </row>
    <row r="1061" spans="4:4" x14ac:dyDescent="0.2">
      <c r="D1061" s="174"/>
    </row>
    <row r="1062" spans="4:4" x14ac:dyDescent="0.2">
      <c r="D1062" s="174"/>
    </row>
    <row r="1063" spans="4:4" x14ac:dyDescent="0.2">
      <c r="D1063" s="174"/>
    </row>
    <row r="1064" spans="4:4" x14ac:dyDescent="0.2">
      <c r="D1064" s="174"/>
    </row>
    <row r="1065" spans="4:4" x14ac:dyDescent="0.2">
      <c r="D1065" s="174"/>
    </row>
    <row r="1066" spans="4:4" x14ac:dyDescent="0.2">
      <c r="D1066" s="174"/>
    </row>
    <row r="1067" spans="4:4" x14ac:dyDescent="0.2">
      <c r="D1067" s="174"/>
    </row>
    <row r="1068" spans="4:4" x14ac:dyDescent="0.2">
      <c r="D1068" s="174"/>
    </row>
    <row r="1069" spans="4:4" x14ac:dyDescent="0.2">
      <c r="D1069" s="174"/>
    </row>
    <row r="1070" spans="4:4" x14ac:dyDescent="0.2">
      <c r="D1070" s="174"/>
    </row>
    <row r="1071" spans="4:4" x14ac:dyDescent="0.2">
      <c r="D1071" s="174"/>
    </row>
    <row r="1072" spans="4:4" x14ac:dyDescent="0.2">
      <c r="D1072" s="174"/>
    </row>
    <row r="1073" spans="4:4" x14ac:dyDescent="0.2">
      <c r="D1073" s="174"/>
    </row>
    <row r="1074" spans="4:4" x14ac:dyDescent="0.2">
      <c r="D1074" s="174"/>
    </row>
    <row r="1075" spans="4:4" x14ac:dyDescent="0.2">
      <c r="D1075" s="174"/>
    </row>
    <row r="1076" spans="4:4" x14ac:dyDescent="0.2">
      <c r="D1076" s="174"/>
    </row>
    <row r="1077" spans="4:4" x14ac:dyDescent="0.2">
      <c r="D1077" s="174"/>
    </row>
    <row r="1078" spans="4:4" x14ac:dyDescent="0.2">
      <c r="D1078" s="174"/>
    </row>
    <row r="1079" spans="4:4" x14ac:dyDescent="0.2">
      <c r="D1079" s="174"/>
    </row>
    <row r="1080" spans="4:4" x14ac:dyDescent="0.2">
      <c r="D1080" s="174"/>
    </row>
    <row r="1081" spans="4:4" x14ac:dyDescent="0.2">
      <c r="D1081" s="174"/>
    </row>
    <row r="1082" spans="4:4" x14ac:dyDescent="0.2">
      <c r="D1082" s="174"/>
    </row>
    <row r="1083" spans="4:4" x14ac:dyDescent="0.2">
      <c r="D1083" s="174"/>
    </row>
    <row r="1084" spans="4:4" x14ac:dyDescent="0.2">
      <c r="D1084" s="174"/>
    </row>
    <row r="1085" spans="4:4" x14ac:dyDescent="0.2">
      <c r="D1085" s="174"/>
    </row>
    <row r="1086" spans="4:4" x14ac:dyDescent="0.2">
      <c r="D1086" s="174"/>
    </row>
    <row r="1087" spans="4:4" x14ac:dyDescent="0.2">
      <c r="D1087" s="174"/>
    </row>
    <row r="1088" spans="4:4" x14ac:dyDescent="0.2">
      <c r="D1088" s="174"/>
    </row>
    <row r="1089" spans="4:4" x14ac:dyDescent="0.2">
      <c r="D1089" s="174"/>
    </row>
    <row r="1090" spans="4:4" x14ac:dyDescent="0.2">
      <c r="D1090" s="174"/>
    </row>
    <row r="1091" spans="4:4" x14ac:dyDescent="0.2">
      <c r="D1091" s="174"/>
    </row>
    <row r="1092" spans="4:4" x14ac:dyDescent="0.2">
      <c r="D1092" s="174"/>
    </row>
    <row r="1093" spans="4:4" x14ac:dyDescent="0.2">
      <c r="D1093" s="174"/>
    </row>
    <row r="1094" spans="4:4" x14ac:dyDescent="0.2">
      <c r="D1094" s="174"/>
    </row>
    <row r="1095" spans="4:4" x14ac:dyDescent="0.2">
      <c r="D1095" s="174"/>
    </row>
    <row r="1096" spans="4:4" x14ac:dyDescent="0.2">
      <c r="D1096" s="174"/>
    </row>
    <row r="1097" spans="4:4" x14ac:dyDescent="0.2">
      <c r="D1097" s="174"/>
    </row>
    <row r="1098" spans="4:4" x14ac:dyDescent="0.2">
      <c r="D1098" s="174"/>
    </row>
    <row r="1099" spans="4:4" x14ac:dyDescent="0.2">
      <c r="D1099" s="174"/>
    </row>
    <row r="1100" spans="4:4" x14ac:dyDescent="0.2">
      <c r="D1100" s="174"/>
    </row>
    <row r="1101" spans="4:4" x14ac:dyDescent="0.2">
      <c r="D1101" s="174"/>
    </row>
    <row r="1102" spans="4:4" x14ac:dyDescent="0.2">
      <c r="D1102" s="174"/>
    </row>
    <row r="1103" spans="4:4" x14ac:dyDescent="0.2">
      <c r="D1103" s="174"/>
    </row>
    <row r="1104" spans="4:4" x14ac:dyDescent="0.2">
      <c r="D1104" s="174"/>
    </row>
    <row r="1105" spans="4:4" x14ac:dyDescent="0.2">
      <c r="D1105" s="174"/>
    </row>
    <row r="1106" spans="4:4" x14ac:dyDescent="0.2">
      <c r="D1106" s="174"/>
    </row>
    <row r="1107" spans="4:4" x14ac:dyDescent="0.2">
      <c r="D1107" s="174"/>
    </row>
    <row r="1108" spans="4:4" x14ac:dyDescent="0.2">
      <c r="D1108" s="174"/>
    </row>
    <row r="1109" spans="4:4" x14ac:dyDescent="0.2">
      <c r="D1109" s="174"/>
    </row>
    <row r="1110" spans="4:4" x14ac:dyDescent="0.2">
      <c r="D1110" s="174"/>
    </row>
  </sheetData>
  <mergeCells count="18">
    <mergeCell ref="C103:G103"/>
    <mergeCell ref="C106:G106"/>
    <mergeCell ref="C108:G108"/>
    <mergeCell ref="C57:G57"/>
    <mergeCell ref="C62:G62"/>
    <mergeCell ref="C69:G69"/>
    <mergeCell ref="C96:G96"/>
    <mergeCell ref="C99:G99"/>
    <mergeCell ref="C38:G38"/>
    <mergeCell ref="C41:G41"/>
    <mergeCell ref="C45:G45"/>
    <mergeCell ref="C49:G49"/>
    <mergeCell ref="C51:G51"/>
    <mergeCell ref="A1:G1"/>
    <mergeCell ref="C2:G2"/>
    <mergeCell ref="C3:G3"/>
    <mergeCell ref="C4:G4"/>
    <mergeCell ref="C26:G26"/>
  </mergeCells>
  <pageMargins left="0.59027777777777801" right="0.39374999999999999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4 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'4 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Stavba!Z_B7E7C763_C459_487D_8ABA_5CFDDFBD5A84_.wvu.Cols</vt:lpstr>
      <vt:lpstr>Stavba!Z_B7E7C763_C459_487D_8ABA_5CFDDFBD5A84_.wvu.PrintArea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</dc:creator>
  <dc:description/>
  <cp:lastModifiedBy>Lukin Stehlik</cp:lastModifiedBy>
  <cp:revision>1</cp:revision>
  <cp:lastPrinted>2014-02-28T09:52:57Z</cp:lastPrinted>
  <dcterms:created xsi:type="dcterms:W3CDTF">2009-04-08T07:15:50Z</dcterms:created>
  <dcterms:modified xsi:type="dcterms:W3CDTF">2020-06-12T04:48:04Z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RTS,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