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ks\Documents\Terran\1 - Kamila a Křížová\"/>
    </mc:Choice>
  </mc:AlternateContent>
  <xr:revisionPtr revIDLastSave="0" documentId="13_ncr:1_{AF603043-0709-452E-BDBA-076A5DCCD4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undo cihlová" sheetId="6" r:id="rId1"/>
    <sheet name="technické info 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6" l="1"/>
  <c r="L28" i="6" s="1"/>
  <c r="H28" i="6"/>
  <c r="K67" i="6"/>
  <c r="L67" i="6" s="1"/>
  <c r="K66" i="6"/>
  <c r="L66" i="6" s="1"/>
  <c r="H67" i="6"/>
  <c r="H66" i="6"/>
  <c r="N14" i="6" l="1"/>
  <c r="K71" i="6" l="1"/>
  <c r="L71" i="6" s="1"/>
  <c r="H71" i="6"/>
  <c r="K70" i="6"/>
  <c r="L70" i="6" s="1"/>
  <c r="H70" i="6"/>
  <c r="K69" i="6"/>
  <c r="L69" i="6" s="1"/>
  <c r="H69" i="6"/>
  <c r="K65" i="6"/>
  <c r="L65" i="6" s="1"/>
  <c r="H65" i="6"/>
  <c r="K64" i="6"/>
  <c r="L64" i="6" s="1"/>
  <c r="H64" i="6"/>
  <c r="K63" i="6"/>
  <c r="L63" i="6" s="1"/>
  <c r="H63" i="6"/>
  <c r="K62" i="6"/>
  <c r="L62" i="6" s="1"/>
  <c r="H62" i="6"/>
  <c r="K61" i="6"/>
  <c r="L61" i="6" s="1"/>
  <c r="H61" i="6"/>
  <c r="K59" i="6"/>
  <c r="L59" i="6" s="1"/>
  <c r="H59" i="6"/>
  <c r="K58" i="6"/>
  <c r="L58" i="6" s="1"/>
  <c r="H58" i="6"/>
  <c r="K57" i="6"/>
  <c r="L57" i="6" s="1"/>
  <c r="H57" i="6"/>
  <c r="K56" i="6"/>
  <c r="L56" i="6" s="1"/>
  <c r="H56" i="6"/>
  <c r="K55" i="6"/>
  <c r="L55" i="6" s="1"/>
  <c r="H55" i="6"/>
  <c r="K54" i="6"/>
  <c r="L54" i="6" s="1"/>
  <c r="H54" i="6"/>
  <c r="K53" i="6"/>
  <c r="L53" i="6" s="1"/>
  <c r="H53" i="6"/>
  <c r="K51" i="6"/>
  <c r="L51" i="6" s="1"/>
  <c r="H51" i="6"/>
  <c r="K50" i="6"/>
  <c r="L50" i="6" s="1"/>
  <c r="H50" i="6"/>
  <c r="K49" i="6"/>
  <c r="L49" i="6" s="1"/>
  <c r="H49" i="6"/>
  <c r="K48" i="6"/>
  <c r="L48" i="6" s="1"/>
  <c r="H48" i="6"/>
  <c r="K47" i="6"/>
  <c r="L47" i="6" s="1"/>
  <c r="H47" i="6"/>
  <c r="K46" i="6"/>
  <c r="L46" i="6" s="1"/>
  <c r="H46" i="6"/>
  <c r="K45" i="6"/>
  <c r="L45" i="6" s="1"/>
  <c r="H45" i="6"/>
  <c r="K44" i="6"/>
  <c r="L44" i="6" s="1"/>
  <c r="H44" i="6"/>
  <c r="K43" i="6"/>
  <c r="L43" i="6" s="1"/>
  <c r="H43" i="6"/>
  <c r="K42" i="6"/>
  <c r="L42" i="6" s="1"/>
  <c r="H42" i="6"/>
  <c r="K41" i="6"/>
  <c r="L41" i="6" s="1"/>
  <c r="H41" i="6"/>
  <c r="K40" i="6"/>
  <c r="L40" i="6" s="1"/>
  <c r="H40" i="6"/>
  <c r="K39" i="6"/>
  <c r="L39" i="6" s="1"/>
  <c r="H39" i="6"/>
  <c r="K38" i="6"/>
  <c r="L38" i="6" s="1"/>
  <c r="H38" i="6"/>
  <c r="K37" i="6"/>
  <c r="L37" i="6" s="1"/>
  <c r="H37" i="6"/>
  <c r="K35" i="6"/>
  <c r="L35" i="6" s="1"/>
  <c r="H35" i="6"/>
  <c r="K34" i="6"/>
  <c r="L34" i="6" s="1"/>
  <c r="H34" i="6"/>
  <c r="K32" i="6"/>
  <c r="L32" i="6" s="1"/>
  <c r="H32" i="6"/>
  <c r="K31" i="6"/>
  <c r="L31" i="6" s="1"/>
  <c r="H31" i="6"/>
  <c r="K29" i="6"/>
  <c r="L29" i="6" s="1"/>
  <c r="H29" i="6"/>
  <c r="K27" i="6"/>
  <c r="L27" i="6" s="1"/>
  <c r="H27" i="6"/>
  <c r="K26" i="6"/>
  <c r="L26" i="6" s="1"/>
  <c r="H26" i="6"/>
  <c r="K25" i="6"/>
  <c r="L25" i="6" s="1"/>
  <c r="H25" i="6"/>
  <c r="K14" i="6" l="1"/>
  <c r="L14" i="6" s="1"/>
  <c r="H14" i="6"/>
  <c r="N15" i="6" l="1"/>
  <c r="K15" i="6"/>
  <c r="L15" i="6" s="1"/>
  <c r="H15" i="6"/>
  <c r="N23" i="6" l="1"/>
  <c r="K23" i="6"/>
  <c r="L23" i="6" s="1"/>
  <c r="H23" i="6"/>
  <c r="N22" i="6"/>
  <c r="K22" i="6"/>
  <c r="L22" i="6" s="1"/>
  <c r="H22" i="6"/>
  <c r="N21" i="6"/>
  <c r="K21" i="6"/>
  <c r="L21" i="6" s="1"/>
  <c r="H21" i="6"/>
  <c r="N20" i="6"/>
  <c r="K20" i="6"/>
  <c r="L20" i="6" s="1"/>
  <c r="H20" i="6"/>
  <c r="N19" i="6"/>
  <c r="K19" i="6"/>
  <c r="L19" i="6" s="1"/>
  <c r="H19" i="6"/>
  <c r="N18" i="6"/>
  <c r="K18" i="6"/>
  <c r="L18" i="6" s="1"/>
  <c r="H18" i="6"/>
  <c r="N17" i="6"/>
  <c r="K17" i="6"/>
  <c r="L17" i="6" s="1"/>
  <c r="H17" i="6"/>
  <c r="N16" i="6"/>
  <c r="K16" i="6"/>
  <c r="L16" i="6" s="1"/>
  <c r="H16" i="6"/>
  <c r="N24" i="6" l="1"/>
  <c r="H73" i="6" l="1"/>
  <c r="H74" i="6" s="1"/>
  <c r="L73" i="6"/>
  <c r="L74" i="6" s="1"/>
</calcChain>
</file>

<file path=xl/sharedStrings.xml><?xml version="1.0" encoding="utf-8"?>
<sst xmlns="http://schemas.openxmlformats.org/spreadsheetml/2006/main" count="290" uniqueCount="184">
  <si>
    <t>Materiál</t>
  </si>
  <si>
    <t>Potřeba</t>
  </si>
  <si>
    <t>Potřeba C</t>
  </si>
  <si>
    <t>Baleni</t>
  </si>
  <si>
    <t>Jedn. ceníková cena</t>
  </si>
  <si>
    <t>Cena celk.</t>
  </si>
  <si>
    <t>smluvní podmínky</t>
  </si>
  <si>
    <t>obj.sleva</t>
  </si>
  <si>
    <t>Jedn.cena po slevě</t>
  </si>
  <si>
    <t>cena celkem po slevě</t>
  </si>
  <si>
    <t>palety</t>
  </si>
  <si>
    <r>
      <t>[jdn. na 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7"/>
        <color indexed="8"/>
        <rFont val="Arial"/>
        <family val="2"/>
        <charset val="238"/>
      </rPr>
      <t>]</t>
    </r>
  </si>
  <si>
    <t>[celkem]</t>
  </si>
  <si>
    <r>
      <t>[Kč/m</t>
    </r>
    <r>
      <rPr>
        <vertAlign val="superscript"/>
        <sz val="7"/>
        <color indexed="8"/>
        <rFont val="Arial"/>
        <family val="2"/>
        <charset val="238"/>
      </rPr>
      <t>2</t>
    </r>
    <r>
      <rPr>
        <sz val="7"/>
        <color indexed="8"/>
        <rFont val="Arial"/>
        <family val="2"/>
        <charset val="238"/>
      </rPr>
      <t>,ks,bm]</t>
    </r>
  </si>
  <si>
    <t>[bez DPH]</t>
  </si>
  <si>
    <t>%</t>
  </si>
  <si>
    <t>Celková cena (bez DPH)</t>
  </si>
  <si>
    <t>[Kč]</t>
  </si>
  <si>
    <t>ks</t>
  </si>
  <si>
    <t>Celková cena ( včetně DPH 21% )</t>
  </si>
  <si>
    <t>cihlově červená</t>
  </si>
  <si>
    <t>[jdn. na bm</t>
  </si>
  <si>
    <t>Taška základní   1/1</t>
  </si>
  <si>
    <t>Poloviční taška   1/2</t>
  </si>
  <si>
    <t xml:space="preserve">dle potřeby </t>
  </si>
  <si>
    <t xml:space="preserve">Krajní taška levá </t>
  </si>
  <si>
    <t>3 ks/ bm</t>
  </si>
  <si>
    <t>Krajní taška pravá</t>
  </si>
  <si>
    <t xml:space="preserve">Větrací taška </t>
  </si>
  <si>
    <t>2,8 ks/bm</t>
  </si>
  <si>
    <t xml:space="preserve">Betonové výrobky </t>
  </si>
  <si>
    <t>Univ.větr.pás na hřeben a nár. MEDI Roll AL</t>
  </si>
  <si>
    <t>5m/role</t>
  </si>
  <si>
    <t>role</t>
  </si>
  <si>
    <t xml:space="preserve">Ukončení hřebene plastové </t>
  </si>
  <si>
    <t>1 ks</t>
  </si>
  <si>
    <t>Vytvoření nároží a hřebene</t>
  </si>
  <si>
    <t>Držák hřebenové latě s hřebem</t>
  </si>
  <si>
    <t>1ks</t>
  </si>
  <si>
    <t>Příchytka hřebenáče</t>
  </si>
  <si>
    <t>Vytvoření okapového systému</t>
  </si>
  <si>
    <t>Ochranný pás /okapní / proti ptákům/</t>
  </si>
  <si>
    <t>5bm/role</t>
  </si>
  <si>
    <t>Okapový plech / Lakoplast/</t>
  </si>
  <si>
    <t>2mb</t>
  </si>
  <si>
    <t xml:space="preserve">Vytvoření oplechování stěny a komína </t>
  </si>
  <si>
    <t xml:space="preserve">Krycí lišta kolem komínu </t>
  </si>
  <si>
    <t xml:space="preserve">Prostup střechy a osvětlení </t>
  </si>
  <si>
    <t>Antenní nástavec</t>
  </si>
  <si>
    <t>Střešní okno výstupní / 50x55 cm/</t>
  </si>
  <si>
    <t>Pohyb po střeše</t>
  </si>
  <si>
    <t>Příchytka taška / Rundo , Zenit /</t>
  </si>
  <si>
    <t xml:space="preserve">Příchytka řezané tašky </t>
  </si>
  <si>
    <t>Stoupací  plošina barvená / 25x80cm/</t>
  </si>
  <si>
    <t>2 ks /plošina</t>
  </si>
  <si>
    <t xml:space="preserve">Protisněhový hák </t>
  </si>
  <si>
    <t>Mříž sněholamu barvená /20x150 cm/</t>
  </si>
  <si>
    <t>2ks/mříž</t>
  </si>
  <si>
    <t>Držák bleskosvodu na hřebenáče  FE/ZN</t>
  </si>
  <si>
    <t xml:space="preserve">Držák bleskosvodu na tašku  FE/ZN </t>
  </si>
  <si>
    <t xml:space="preserve">Krajní taška 3/4 levá </t>
  </si>
  <si>
    <t>Krajní taška 3/4 pravá</t>
  </si>
  <si>
    <t>Univerzální prostupová taška pro turbokomín</t>
  </si>
  <si>
    <t xml:space="preserve">Držák pro stoupací plošinu s vruty barevný </t>
  </si>
  <si>
    <t>Držák mříže sněholamu barvený</t>
  </si>
  <si>
    <t xml:space="preserve">Podstřeší </t>
  </si>
  <si>
    <t>Paropropustná prostupová manžeta 125 mm</t>
  </si>
  <si>
    <t>Paropropustná prostupová manžeta 150 mm</t>
  </si>
  <si>
    <t xml:space="preserve">Ochrana před Blesky </t>
  </si>
  <si>
    <t>Doprava je obsažena v ceně výrobku . Vytížení vozidla je stanoveno na 24 tun , nebo 21 ks palet</t>
  </si>
  <si>
    <t>V případě objednání menšího množství  , než je 21 kusů ucelených palet , dodavatel doúčtuje poplatek za nevytížené paletové místo následovně :</t>
  </si>
  <si>
    <t xml:space="preserve">objednáno 15 - 20 ucelených palet </t>
  </si>
  <si>
    <t xml:space="preserve">0,- Kč </t>
  </si>
  <si>
    <t xml:space="preserve">14 palet </t>
  </si>
  <si>
    <t xml:space="preserve">13 palet </t>
  </si>
  <si>
    <t>12 palet</t>
  </si>
  <si>
    <t xml:space="preserve">11 palet </t>
  </si>
  <si>
    <t xml:space="preserve">10 palet </t>
  </si>
  <si>
    <t xml:space="preserve">9 palet </t>
  </si>
  <si>
    <t xml:space="preserve">8 palet </t>
  </si>
  <si>
    <t xml:space="preserve">7 palet </t>
  </si>
  <si>
    <t xml:space="preserve">6 palet </t>
  </si>
  <si>
    <t>5 palet</t>
  </si>
  <si>
    <t>4 palety</t>
  </si>
  <si>
    <t>3 palety</t>
  </si>
  <si>
    <t>2 palety</t>
  </si>
  <si>
    <t xml:space="preserve">V případě objednání  zboží za méně než  5000,-Kč bez DPH , bude odběrateli účtován manipulační poplatek 500,- Kč + Dph </t>
  </si>
  <si>
    <t>V případě nevytížení vozidla ,může být dodavatelem prodloužena dodací lhůta , nejdéle však o 14 dnů.</t>
  </si>
  <si>
    <t>Adaptér na solární kolektor</t>
  </si>
  <si>
    <t>Taška prosvětlovací  Rundo, Zenit</t>
  </si>
  <si>
    <t>75m2</t>
  </si>
  <si>
    <t xml:space="preserve">střešní kont. Folie Medifol Plus 150 g/m2 </t>
  </si>
  <si>
    <t>25bm</t>
  </si>
  <si>
    <t>30bm</t>
  </si>
  <si>
    <t xml:space="preserve">Základní surovina :  tříděný písek , protlandský cement CEM I  52,5   </t>
  </si>
  <si>
    <t>Materiál :  vysoce kvalitní barvený beton</t>
  </si>
  <si>
    <t>Povrch :  hladký , 2x barvený akrylátový nástřik s přidaným s lakem</t>
  </si>
  <si>
    <t xml:space="preserve">Rozměry :  330x420 mm </t>
  </si>
  <si>
    <t xml:space="preserve">Délka překrytí : variabilní </t>
  </si>
  <si>
    <t>Krycí šířka : 300 mm</t>
  </si>
  <si>
    <t>Překrytí , vzdálenost latí :</t>
  </si>
  <si>
    <t xml:space="preserve">sklon střechy </t>
  </si>
  <si>
    <t xml:space="preserve">Překrytí </t>
  </si>
  <si>
    <t xml:space="preserve">vzdálenost latí </t>
  </si>
  <si>
    <t>spotřeba ks / m2</t>
  </si>
  <si>
    <t>Doporučujeme pokládku z více rozbalených palet naráz.</t>
  </si>
  <si>
    <t>http://www.mediterrancz.cz/technicke-informace-stresni-krytina</t>
  </si>
  <si>
    <t xml:space="preserve">Hmotnost : 4,4 kg/ks </t>
  </si>
  <si>
    <t xml:space="preserve">Spotřeba na 1 m2 : cca 10 - 12 ks </t>
  </si>
  <si>
    <t xml:space="preserve">45 a více </t>
  </si>
  <si>
    <t>11,0 cm</t>
  </si>
  <si>
    <t>31cm</t>
  </si>
  <si>
    <t>30 - 44,9 st.</t>
  </si>
  <si>
    <t>12,0 cm</t>
  </si>
  <si>
    <t>30 cm</t>
  </si>
  <si>
    <t>27 - 34,9 st.</t>
  </si>
  <si>
    <t>13,0 cm</t>
  </si>
  <si>
    <t>29 cm</t>
  </si>
  <si>
    <t>15 -  26,9 st</t>
  </si>
  <si>
    <t>14,0 cm</t>
  </si>
  <si>
    <t>28 cm</t>
  </si>
  <si>
    <t xml:space="preserve">Výrobky jsou dodávany na nevratných, nezálohovaných paletách , dopravní podmínky + technické info  viz druhý list </t>
  </si>
  <si>
    <t xml:space="preserve">Doprava autem bez HR </t>
  </si>
  <si>
    <t>Těsnící pás kolem komínu  MEDI-FLEX  šíře  300 mm</t>
  </si>
  <si>
    <t>110 mm</t>
  </si>
  <si>
    <t>10-70 mm</t>
  </si>
  <si>
    <t>22,2-77,5 mm</t>
  </si>
  <si>
    <t>Komínek pro kanal. dlouhý / 40cm</t>
  </si>
  <si>
    <t>Komínek pro kanal. krátký / 20 cm</t>
  </si>
  <si>
    <t>5ks/m2</t>
  </si>
  <si>
    <r>
      <rPr>
        <b/>
        <sz val="9"/>
        <color theme="1"/>
        <rFont val="Calibri"/>
        <family val="2"/>
        <charset val="238"/>
        <scheme val="minor"/>
      </rPr>
      <t>Poznámka</t>
    </r>
    <r>
      <rPr>
        <sz val="9"/>
        <color theme="1"/>
        <rFont val="Calibri"/>
        <family val="2"/>
        <charset val="238"/>
        <scheme val="minor"/>
      </rPr>
      <t xml:space="preserve">: Výpočet obsahuje rezervu cca 2% zákl. tašek, jejich počet se může měnit podle členitosti střechy a typu tašek. Doporučujeme výpis prvků konzultovat s realizační firmou. Úspešnost výpočtu závisí na přesnosti dodaných podkladů. </t>
    </r>
  </si>
  <si>
    <t xml:space="preserve">Taška základní   1/1 ucelený kamion zboží </t>
  </si>
  <si>
    <t xml:space="preserve">Taška základní   1/1 rozbalené kusy </t>
  </si>
  <si>
    <t>červená, višňová ,hnědá, černá</t>
  </si>
  <si>
    <t>červená,hnědá, černá</t>
  </si>
  <si>
    <t>šedá</t>
  </si>
  <si>
    <t>červená, hnědá, černá</t>
  </si>
  <si>
    <t xml:space="preserve">červená, višňová, hnědá , černá </t>
  </si>
  <si>
    <t>https://www.terran.cz/informace/dalsi-informace/ke-stazeni/navody</t>
  </si>
  <si>
    <t>Flexi hadice  DN  150</t>
  </si>
  <si>
    <t xml:space="preserve">Prostupová taška Rundo / Zenit </t>
  </si>
  <si>
    <t>Flexi hadice  DN 110</t>
  </si>
  <si>
    <t>150mm</t>
  </si>
  <si>
    <t xml:space="preserve">Sběrač vodního kondenzátu </t>
  </si>
  <si>
    <t>150 mm</t>
  </si>
  <si>
    <t xml:space="preserve">Přechodová příruba přes folii </t>
  </si>
  <si>
    <t>Kanalizační větrák Rundo cihl., Rundo +Zenit carbon taška+ komínek</t>
  </si>
  <si>
    <t>Kanalizační větrák Rundo , Zenit DN 160  taška+ komínek</t>
  </si>
  <si>
    <t>160 mm</t>
  </si>
  <si>
    <t>Adaptér na turbokomín</t>
  </si>
  <si>
    <t>125 mm</t>
  </si>
  <si>
    <t xml:space="preserve">Platnost nabídky do : </t>
  </si>
  <si>
    <t>MULTI BAND páska na přelepení  folie 60mm</t>
  </si>
  <si>
    <t>FLEXX BAND pružná butylkaučuková páska 100mm</t>
  </si>
  <si>
    <t>10m</t>
  </si>
  <si>
    <t>THAN speciální kaučuk na lepení folie 310 ml</t>
  </si>
  <si>
    <t>Páska pod kontralatě /SB /  60 mm</t>
  </si>
  <si>
    <t>RUNDO  Inova</t>
  </si>
  <si>
    <t>dodávané množství základní taška  v násobku 36 ks  hřebenáč v násobku 4 ks , doporučujeme realizovat pokládku krytiny rozbalením více palet.</t>
  </si>
  <si>
    <t>45ks/ 100m2</t>
  </si>
  <si>
    <t>10-12 ks/m2</t>
  </si>
  <si>
    <t>Bezpečný sklon (BS) 30 st</t>
  </si>
  <si>
    <t>sklon střechy:</t>
  </si>
  <si>
    <t>třída těsnosti:</t>
  </si>
  <si>
    <t xml:space="preserve">BSS    </t>
  </si>
  <si>
    <t>30°+</t>
  </si>
  <si>
    <t>6,5,4,3</t>
  </si>
  <si>
    <t>BSS  -4°</t>
  </si>
  <si>
    <t>26°- 29,9°</t>
  </si>
  <si>
    <t xml:space="preserve">4,3,3* </t>
  </si>
  <si>
    <t>BSS -8°</t>
  </si>
  <si>
    <t>22°- 25,9°</t>
  </si>
  <si>
    <t>3,3*</t>
  </si>
  <si>
    <t>BSS -12°</t>
  </si>
  <si>
    <t>20°- 21,9°</t>
  </si>
  <si>
    <t>2,1**</t>
  </si>
  <si>
    <t>Na vytvoření střechy pod BSS je potřebné plné bednění - nepoužívat OSB desky.</t>
  </si>
  <si>
    <t>Bližší informace najdete v montážním návodu platném od 1.10.2020.</t>
  </si>
  <si>
    <t xml:space="preserve">Hřebenáč </t>
  </si>
  <si>
    <t xml:space="preserve">Univerzální držák hřebenové latě </t>
  </si>
  <si>
    <t>5 bm</t>
  </si>
  <si>
    <t>2 bm</t>
  </si>
  <si>
    <t>ceník 1.8.2022</t>
  </si>
  <si>
    <t>akce Dančovice 25 jižní dvorní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</si>
</sst>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\ &quot;Kč&quot;"/>
  </numFmts>
  <fonts count="35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vertAlign val="superscript"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sz val="7"/>
      <color indexed="8"/>
      <name val="Comic Sans MS"/>
      <family val="4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indexed="10"/>
      <name val="Verdana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center"/>
    </xf>
    <xf numFmtId="44" fontId="9" fillId="0" borderId="0" xfId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2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9" fillId="0" borderId="0" xfId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44" fontId="6" fillId="0" borderId="8" xfId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0" fillId="3" borderId="0" xfId="0" applyNumberForma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44" fontId="9" fillId="4" borderId="8" xfId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0" fillId="4" borderId="10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left" vertical="center"/>
    </xf>
    <xf numFmtId="0" fontId="16" fillId="4" borderId="20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42" fontId="0" fillId="0" borderId="22" xfId="0" applyNumberFormat="1" applyBorder="1" applyAlignment="1">
      <alignment vertical="center"/>
    </xf>
    <xf numFmtId="42" fontId="0" fillId="4" borderId="23" xfId="0" applyNumberFormat="1" applyFill="1" applyBorder="1"/>
    <xf numFmtId="42" fontId="0" fillId="0" borderId="23" xfId="0" applyNumberFormat="1" applyBorder="1"/>
    <xf numFmtId="0" fontId="15" fillId="0" borderId="17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7" xfId="0" applyBorder="1" applyAlignment="1">
      <alignment horizontal="center"/>
    </xf>
    <xf numFmtId="2" fontId="13" fillId="0" borderId="5" xfId="0" applyNumberFormat="1" applyFont="1" applyBorder="1" applyAlignment="1">
      <alignment horizontal="center" vertical="center"/>
    </xf>
    <xf numFmtId="0" fontId="17" fillId="0" borderId="0" xfId="0" applyFont="1"/>
    <xf numFmtId="0" fontId="15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9" xfId="0" applyFont="1" applyBorder="1" applyAlignment="1">
      <alignment horizontal="left" vertical="center" wrapText="1"/>
    </xf>
    <xf numFmtId="0" fontId="19" fillId="0" borderId="0" xfId="0" applyFont="1"/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6" fillId="0" borderId="7" xfId="0" applyFont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1" fontId="23" fillId="0" borderId="0" xfId="0" applyNumberFormat="1" applyFont="1" applyAlignment="1">
      <alignment horizontal="center"/>
    </xf>
    <xf numFmtId="0" fontId="23" fillId="0" borderId="0" xfId="0" applyFont="1"/>
    <xf numFmtId="42" fontId="23" fillId="0" borderId="0" xfId="0" applyNumberFormat="1" applyFont="1"/>
    <xf numFmtId="2" fontId="23" fillId="0" borderId="0" xfId="0" applyNumberFormat="1" applyFont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42" fontId="3" fillId="2" borderId="4" xfId="0" applyNumberFormat="1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center" vertical="center" wrapText="1"/>
    </xf>
    <xf numFmtId="1" fontId="6" fillId="6" borderId="25" xfId="0" applyNumberFormat="1" applyFont="1" applyFill="1" applyBorder="1" applyAlignment="1">
      <alignment horizontal="center" vertical="center" wrapText="1"/>
    </xf>
    <xf numFmtId="0" fontId="24" fillId="0" borderId="0" xfId="0" applyFont="1"/>
    <xf numFmtId="44" fontId="24" fillId="0" borderId="0" xfId="1" applyFont="1" applyAlignment="1">
      <alignment horizontal="right"/>
    </xf>
    <xf numFmtId="0" fontId="25" fillId="0" borderId="0" xfId="0" applyFont="1"/>
    <xf numFmtId="0" fontId="0" fillId="0" borderId="26" xfId="0" applyBorder="1"/>
    <xf numFmtId="0" fontId="20" fillId="0" borderId="0" xfId="0" applyFont="1" applyAlignment="1">
      <alignment horizontal="right"/>
    </xf>
    <xf numFmtId="44" fontId="3" fillId="4" borderId="7" xfId="2" applyFont="1" applyFill="1" applyBorder="1" applyAlignment="1">
      <alignment horizontal="right" vertical="center" wrapText="1"/>
    </xf>
    <xf numFmtId="44" fontId="3" fillId="4" borderId="8" xfId="2" applyFont="1" applyFill="1" applyBorder="1" applyAlignment="1">
      <alignment vertical="center" wrapText="1"/>
    </xf>
    <xf numFmtId="44" fontId="3" fillId="4" borderId="7" xfId="1" applyFont="1" applyFill="1" applyBorder="1" applyAlignment="1">
      <alignment horizontal="right" vertical="center" wrapText="1"/>
    </xf>
    <xf numFmtId="44" fontId="18" fillId="4" borderId="23" xfId="1" applyFont="1" applyFill="1" applyBorder="1"/>
    <xf numFmtId="44" fontId="3" fillId="0" borderId="7" xfId="2" applyFont="1" applyBorder="1" applyAlignment="1">
      <alignment horizontal="right" vertical="center" wrapText="1"/>
    </xf>
    <xf numFmtId="44" fontId="6" fillId="0" borderId="8" xfId="2" applyFont="1" applyBorder="1" applyAlignment="1">
      <alignment vertical="center" wrapText="1"/>
    </xf>
    <xf numFmtId="44" fontId="3" fillId="0" borderId="7" xfId="1" applyFont="1" applyBorder="1" applyAlignment="1">
      <alignment horizontal="right" vertical="center" wrapText="1"/>
    </xf>
    <xf numFmtId="44" fontId="27" fillId="0" borderId="23" xfId="1" applyFont="1" applyBorder="1"/>
    <xf numFmtId="44" fontId="6" fillId="4" borderId="8" xfId="2" applyFont="1" applyFill="1" applyBorder="1" applyAlignment="1">
      <alignment vertical="center" wrapText="1"/>
    </xf>
    <xf numFmtId="44" fontId="27" fillId="4" borderId="23" xfId="1" applyFont="1" applyFill="1" applyBorder="1"/>
    <xf numFmtId="164" fontId="16" fillId="0" borderId="7" xfId="0" applyNumberFormat="1" applyFont="1" applyBorder="1" applyAlignment="1">
      <alignment horizontal="right" vertical="center"/>
    </xf>
    <xf numFmtId="44" fontId="3" fillId="0" borderId="9" xfId="2" applyFont="1" applyBorder="1" applyAlignment="1">
      <alignment horizontal="right" vertical="center" wrapText="1"/>
    </xf>
    <xf numFmtId="44" fontId="3" fillId="6" borderId="25" xfId="2" applyFont="1" applyFill="1" applyBorder="1" applyAlignment="1">
      <alignment horizontal="right" vertical="center" wrapText="1"/>
    </xf>
    <xf numFmtId="44" fontId="6" fillId="6" borderId="25" xfId="2" applyFont="1" applyFill="1" applyBorder="1" applyAlignment="1">
      <alignment vertical="center" wrapText="1"/>
    </xf>
    <xf numFmtId="44" fontId="3" fillId="6" borderId="25" xfId="1" applyFont="1" applyFill="1" applyBorder="1" applyAlignment="1">
      <alignment horizontal="right" vertical="center" wrapText="1"/>
    </xf>
    <xf numFmtId="44" fontId="27" fillId="6" borderId="15" xfId="1" applyFont="1" applyFill="1" applyBorder="1"/>
    <xf numFmtId="44" fontId="3" fillId="0" borderId="5" xfId="2" applyFont="1" applyBorder="1" applyAlignment="1">
      <alignment horizontal="right" vertical="center" wrapText="1"/>
    </xf>
    <xf numFmtId="0" fontId="6" fillId="6" borderId="17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left" wrapText="1"/>
    </xf>
    <xf numFmtId="0" fontId="6" fillId="6" borderId="7" xfId="0" applyFont="1" applyFill="1" applyBorder="1" applyAlignment="1">
      <alignment horizontal="left" wrapText="1"/>
    </xf>
    <xf numFmtId="44" fontId="24" fillId="3" borderId="0" xfId="1" applyFont="1" applyFill="1" applyAlignment="1">
      <alignment horizontal="right"/>
    </xf>
    <xf numFmtId="44" fontId="27" fillId="3" borderId="0" xfId="1" applyFont="1" applyFill="1"/>
    <xf numFmtId="44" fontId="3" fillId="4" borderId="3" xfId="2" applyFont="1" applyFill="1" applyBorder="1" applyAlignment="1">
      <alignment vertical="center" wrapText="1"/>
    </xf>
    <xf numFmtId="44" fontId="24" fillId="4" borderId="1" xfId="1" applyFont="1" applyFill="1" applyBorder="1" applyAlignment="1">
      <alignment horizontal="right"/>
    </xf>
    <xf numFmtId="44" fontId="18" fillId="4" borderId="2" xfId="1" applyFont="1" applyFill="1" applyBorder="1"/>
    <xf numFmtId="5" fontId="3" fillId="4" borderId="11" xfId="2" applyNumberFormat="1" applyFont="1" applyFill="1" applyBorder="1" applyAlignment="1">
      <alignment vertical="center" wrapText="1"/>
    </xf>
    <xf numFmtId="44" fontId="24" fillId="4" borderId="13" xfId="1" applyFont="1" applyFill="1" applyBorder="1" applyAlignment="1">
      <alignment horizontal="right"/>
    </xf>
    <xf numFmtId="5" fontId="18" fillId="4" borderId="14" xfId="1" applyNumberFormat="1" applyFont="1" applyFill="1" applyBorder="1"/>
    <xf numFmtId="44" fontId="27" fillId="0" borderId="0" xfId="1" applyFont="1"/>
    <xf numFmtId="44" fontId="9" fillId="0" borderId="0" xfId="2" applyAlignment="1">
      <alignment horizontal="right"/>
    </xf>
    <xf numFmtId="44" fontId="9" fillId="0" borderId="0" xfId="2"/>
    <xf numFmtId="44" fontId="20" fillId="0" borderId="0" xfId="2" applyFont="1" applyAlignment="1">
      <alignment horizontal="right"/>
    </xf>
    <xf numFmtId="44" fontId="24" fillId="0" borderId="0" xfId="2" applyFont="1" applyAlignment="1">
      <alignment horizontal="right"/>
    </xf>
    <xf numFmtId="0" fontId="24" fillId="0" borderId="0" xfId="0" applyFont="1" applyAlignment="1">
      <alignment horizontal="right"/>
    </xf>
    <xf numFmtId="44" fontId="28" fillId="0" borderId="0" xfId="1" applyFont="1"/>
    <xf numFmtId="44" fontId="0" fillId="0" borderId="0" xfId="2" applyFont="1" applyAlignment="1">
      <alignment horizontal="right"/>
    </xf>
    <xf numFmtId="44" fontId="25" fillId="0" borderId="0" xfId="2" applyFont="1" applyAlignment="1">
      <alignment horizontal="right"/>
    </xf>
    <xf numFmtId="0" fontId="26" fillId="0" borderId="0" xfId="0" applyFont="1"/>
    <xf numFmtId="44" fontId="20" fillId="0" borderId="26" xfId="2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6" fillId="0" borderId="26" xfId="0" applyFont="1" applyBorder="1"/>
    <xf numFmtId="0" fontId="19" fillId="0" borderId="0" xfId="0" applyFont="1" applyAlignment="1">
      <alignment horizontal="left" vertical="center"/>
    </xf>
    <xf numFmtId="2" fontId="0" fillId="0" borderId="0" xfId="0" applyNumberFormat="1"/>
    <xf numFmtId="0" fontId="0" fillId="7" borderId="0" xfId="0" applyFill="1"/>
    <xf numFmtId="2" fontId="0" fillId="7" borderId="0" xfId="0" applyNumberFormat="1" applyFill="1"/>
    <xf numFmtId="0" fontId="6" fillId="8" borderId="7" xfId="0" applyFont="1" applyFill="1" applyBorder="1" applyAlignment="1">
      <alignment horizontal="center" vertical="center" wrapText="1"/>
    </xf>
    <xf numFmtId="1" fontId="6" fillId="8" borderId="7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left" wrapText="1"/>
    </xf>
    <xf numFmtId="0" fontId="6" fillId="8" borderId="7" xfId="0" applyFont="1" applyFill="1" applyBorder="1" applyAlignment="1">
      <alignment horizontal="center" wrapText="1"/>
    </xf>
    <xf numFmtId="44" fontId="3" fillId="8" borderId="7" xfId="2" applyFont="1" applyFill="1" applyBorder="1" applyAlignment="1">
      <alignment horizontal="right" vertical="center" wrapText="1"/>
    </xf>
    <xf numFmtId="44" fontId="6" fillId="8" borderId="8" xfId="2" applyFont="1" applyFill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44" fontId="30" fillId="8" borderId="23" xfId="2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4" fontId="27" fillId="0" borderId="0" xfId="2" applyFont="1"/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10" fillId="0" borderId="0" xfId="0" applyFont="1"/>
    <xf numFmtId="2" fontId="20" fillId="0" borderId="0" xfId="0" applyNumberFormat="1" applyFont="1" applyAlignment="1">
      <alignment horizontal="left"/>
    </xf>
    <xf numFmtId="0" fontId="32" fillId="0" borderId="0" xfId="0" applyFont="1"/>
    <xf numFmtId="2" fontId="19" fillId="0" borderId="0" xfId="0" applyNumberFormat="1" applyFont="1" applyAlignment="1">
      <alignment horizontal="left"/>
    </xf>
    <xf numFmtId="0" fontId="10" fillId="0" borderId="0" xfId="0" applyFont="1" applyAlignment="1">
      <alignment vertical="center"/>
    </xf>
    <xf numFmtId="0" fontId="33" fillId="0" borderId="0" xfId="0" applyFont="1"/>
    <xf numFmtId="0" fontId="3" fillId="4" borderId="15" xfId="0" applyFont="1" applyFill="1" applyBorder="1" applyAlignment="1">
      <alignment horizontal="left" vertical="center" wrapText="1"/>
    </xf>
    <xf numFmtId="2" fontId="3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9" borderId="1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31" fillId="9" borderId="7" xfId="0" applyFont="1" applyFill="1" applyBorder="1" applyAlignment="1">
      <alignment horizontal="center" vertical="center" wrapText="1"/>
    </xf>
    <xf numFmtId="44" fontId="3" fillId="9" borderId="7" xfId="2" applyFont="1" applyFill="1" applyBorder="1" applyAlignment="1">
      <alignment horizontal="right" vertical="center" wrapText="1"/>
    </xf>
    <xf numFmtId="44" fontId="6" fillId="9" borderId="8" xfId="2" applyFont="1" applyFill="1" applyBorder="1" applyAlignment="1">
      <alignment vertical="center" wrapText="1"/>
    </xf>
    <xf numFmtId="1" fontId="6" fillId="9" borderId="7" xfId="0" applyNumberFormat="1" applyFont="1" applyFill="1" applyBorder="1" applyAlignment="1">
      <alignment horizontal="center" vertical="center" wrapText="1"/>
    </xf>
    <xf numFmtId="44" fontId="3" fillId="9" borderId="7" xfId="1" applyFont="1" applyFill="1" applyBorder="1" applyAlignment="1">
      <alignment horizontal="right" vertical="center" wrapText="1"/>
    </xf>
    <xf numFmtId="44" fontId="27" fillId="9" borderId="23" xfId="1" applyFont="1" applyFill="1" applyBorder="1"/>
    <xf numFmtId="0" fontId="10" fillId="9" borderId="0" xfId="0" applyFont="1" applyFill="1"/>
    <xf numFmtId="0" fontId="0" fillId="9" borderId="0" xfId="0" applyFill="1"/>
    <xf numFmtId="2" fontId="20" fillId="9" borderId="0" xfId="0" applyNumberFormat="1" applyFont="1" applyFill="1" applyAlignment="1">
      <alignment horizontal="left"/>
    </xf>
    <xf numFmtId="2" fontId="34" fillId="0" borderId="0" xfId="0" applyNumberFormat="1" applyFont="1"/>
    <xf numFmtId="0" fontId="6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" fillId="4" borderId="2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9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6" fillId="3" borderId="0" xfId="0" applyFont="1" applyFill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4" fontId="20" fillId="0" borderId="0" xfId="2" applyFont="1" applyAlignment="1">
      <alignment horizontal="right"/>
    </xf>
    <xf numFmtId="0" fontId="0" fillId="0" borderId="0" xfId="0"/>
    <xf numFmtId="44" fontId="20" fillId="0" borderId="26" xfId="2" applyFont="1" applyBorder="1" applyAlignment="1">
      <alignment horizontal="right"/>
    </xf>
    <xf numFmtId="0" fontId="0" fillId="0" borderId="26" xfId="0" applyBorder="1"/>
    <xf numFmtId="44" fontId="20" fillId="0" borderId="27" xfId="2" applyFont="1" applyBorder="1" applyAlignment="1">
      <alignment horizontal="right"/>
    </xf>
    <xf numFmtId="0" fontId="0" fillId="0" borderId="27" xfId="0" applyBorder="1"/>
  </cellXfs>
  <cellStyles count="3">
    <cellStyle name="Měna" xfId="1" builtinId="4"/>
    <cellStyle name="měny 2" xfId="2" xr:uid="{00000000-0005-0000-0000-000001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9525</xdr:rowOff>
    </xdr:from>
    <xdr:to>
      <xdr:col>5</xdr:col>
      <xdr:colOff>266700</xdr:colOff>
      <xdr:row>6</xdr:row>
      <xdr:rowOff>0</xdr:rowOff>
    </xdr:to>
    <xdr:pic>
      <xdr:nvPicPr>
        <xdr:cNvPr id="8213" name="Obrázek 3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2275" y="9525"/>
          <a:ext cx="14097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2</xdr:col>
      <xdr:colOff>2721</xdr:colOff>
      <xdr:row>5</xdr:row>
      <xdr:rowOff>9524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1060726-6755-47A4-B9F6-DE2FA0C9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90499"/>
          <a:ext cx="2926896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81"/>
  <sheetViews>
    <sheetView tabSelected="1" workbookViewId="0">
      <pane ySplit="12" topLeftCell="A13" activePane="bottomLeft" state="frozen"/>
      <selection pane="bottomLeft" activeCell="F69" sqref="F69"/>
    </sheetView>
  </sheetViews>
  <sheetFormatPr defaultRowHeight="14.4" x14ac:dyDescent="0.3"/>
  <cols>
    <col min="1" max="1" width="2.33203125" style="1" customWidth="1"/>
    <col min="2" max="2" width="43.88671875" customWidth="1"/>
    <col min="3" max="3" width="11" style="1" customWidth="1"/>
    <col min="4" max="4" width="7.44140625" style="1" customWidth="1"/>
    <col min="5" max="5" width="9.88671875" style="1" customWidth="1"/>
    <col min="6" max="6" width="8.44140625" style="1" customWidth="1"/>
    <col min="7" max="7" width="11.5546875" style="2" customWidth="1"/>
    <col min="8" max="8" width="13.44140625" style="2" customWidth="1"/>
    <col min="9" max="9" width="9" style="3" customWidth="1"/>
    <col min="10" max="10" width="8.44140625" style="3" customWidth="1"/>
    <col min="11" max="11" width="11.6640625" style="4" customWidth="1"/>
    <col min="12" max="12" width="15.33203125" style="5" customWidth="1"/>
    <col min="13" max="13" width="4.5546875" customWidth="1"/>
    <col min="14" max="14" width="9.109375" style="4"/>
  </cols>
  <sheetData>
    <row r="3" spans="1:15" x14ac:dyDescent="0.3">
      <c r="A3" s="41"/>
      <c r="K3" s="24"/>
    </row>
    <row r="4" spans="1:15" x14ac:dyDescent="0.3">
      <c r="A4" s="42"/>
      <c r="K4"/>
    </row>
    <row r="5" spans="1:15" x14ac:dyDescent="0.3">
      <c r="A5" s="42"/>
      <c r="K5"/>
      <c r="O5" s="58"/>
    </row>
    <row r="6" spans="1:15" x14ac:dyDescent="0.3">
      <c r="A6" s="43"/>
      <c r="K6"/>
    </row>
    <row r="7" spans="1:15" x14ac:dyDescent="0.3">
      <c r="A7" s="42"/>
      <c r="K7"/>
    </row>
    <row r="8" spans="1:15" s="72" customFormat="1" ht="15" customHeight="1" x14ac:dyDescent="0.3">
      <c r="A8" s="70"/>
      <c r="B8" s="70" t="s">
        <v>157</v>
      </c>
      <c r="C8" s="70"/>
      <c r="D8" s="184" t="s">
        <v>20</v>
      </c>
      <c r="E8" s="184"/>
      <c r="F8" s="70"/>
      <c r="G8" s="70"/>
      <c r="H8" s="70"/>
      <c r="I8" s="71"/>
      <c r="J8" s="71"/>
      <c r="L8" s="73"/>
      <c r="N8" s="74"/>
    </row>
    <row r="9" spans="1:15" x14ac:dyDescent="0.3">
      <c r="B9" s="98" t="s">
        <v>182</v>
      </c>
    </row>
    <row r="10" spans="1:15" ht="15" thickBot="1" x14ac:dyDescent="0.35">
      <c r="A10" s="187" t="s">
        <v>183</v>
      </c>
      <c r="B10" s="188"/>
      <c r="C10" s="188"/>
      <c r="D10" s="140" t="s">
        <v>158</v>
      </c>
      <c r="E10" s="7"/>
      <c r="F10" s="7"/>
      <c r="G10" s="8"/>
      <c r="H10" s="8"/>
    </row>
    <row r="11" spans="1:15" ht="21" thickBot="1" x14ac:dyDescent="0.35">
      <c r="A11" s="75"/>
      <c r="B11" s="76" t="s">
        <v>0</v>
      </c>
      <c r="C11" s="77" t="s">
        <v>1</v>
      </c>
      <c r="D11" s="77" t="s">
        <v>1</v>
      </c>
      <c r="E11" s="77" t="s">
        <v>2</v>
      </c>
      <c r="F11" s="77" t="s">
        <v>3</v>
      </c>
      <c r="G11" s="78" t="s">
        <v>4</v>
      </c>
      <c r="H11" s="79" t="s">
        <v>5</v>
      </c>
      <c r="I11" s="80" t="s">
        <v>6</v>
      </c>
      <c r="J11" s="81" t="s">
        <v>7</v>
      </c>
      <c r="K11" s="82" t="s">
        <v>8</v>
      </c>
      <c r="L11" s="83" t="s">
        <v>9</v>
      </c>
      <c r="N11" s="84" t="s">
        <v>10</v>
      </c>
    </row>
    <row r="12" spans="1:15" s="6" customFormat="1" ht="19.2" x14ac:dyDescent="0.3">
      <c r="A12" s="44"/>
      <c r="B12" s="9"/>
      <c r="C12" s="10" t="s">
        <v>11</v>
      </c>
      <c r="D12" s="10" t="s">
        <v>21</v>
      </c>
      <c r="E12" s="10" t="s">
        <v>12</v>
      </c>
      <c r="F12" s="10" t="s">
        <v>18</v>
      </c>
      <c r="G12" s="11" t="s">
        <v>13</v>
      </c>
      <c r="H12" s="12" t="s">
        <v>14</v>
      </c>
      <c r="I12" s="38" t="s">
        <v>15</v>
      </c>
      <c r="J12" s="38" t="s">
        <v>15</v>
      </c>
      <c r="K12" s="57" t="s">
        <v>17</v>
      </c>
      <c r="L12" s="51"/>
      <c r="N12" s="39"/>
      <c r="O12"/>
    </row>
    <row r="13" spans="1:15" ht="15" customHeight="1" x14ac:dyDescent="0.3">
      <c r="A13" s="185" t="s">
        <v>30</v>
      </c>
      <c r="B13" s="186"/>
      <c r="C13" s="28"/>
      <c r="D13" s="28"/>
      <c r="E13" s="28"/>
      <c r="F13" s="28"/>
      <c r="G13" s="28"/>
      <c r="H13" s="25"/>
      <c r="I13" s="26"/>
      <c r="J13" s="26"/>
      <c r="K13" s="27"/>
      <c r="L13" s="52"/>
    </row>
    <row r="14" spans="1:15" x14ac:dyDescent="0.3">
      <c r="A14" s="45"/>
      <c r="B14" s="13" t="s">
        <v>22</v>
      </c>
      <c r="C14" s="14" t="s">
        <v>160</v>
      </c>
      <c r="D14" s="14"/>
      <c r="E14" s="14">
        <v>1512</v>
      </c>
      <c r="F14" s="14">
        <v>216</v>
      </c>
      <c r="G14" s="15">
        <v>35.4</v>
      </c>
      <c r="H14" s="16">
        <f>E14*G14</f>
        <v>53524.799999999996</v>
      </c>
      <c r="I14" s="17"/>
      <c r="J14" s="17"/>
      <c r="K14" s="18">
        <f t="shared" ref="K14" si="0">G14-G14/100*I14-(G14-G14/100*I14)/100*J14</f>
        <v>35.4</v>
      </c>
      <c r="L14" s="53">
        <f>K14*E14</f>
        <v>53524.799999999996</v>
      </c>
      <c r="N14" s="4">
        <f>E14/F14</f>
        <v>7</v>
      </c>
    </row>
    <row r="15" spans="1:15" x14ac:dyDescent="0.3">
      <c r="A15" s="45"/>
      <c r="B15" s="13" t="s">
        <v>132</v>
      </c>
      <c r="C15" s="14" t="s">
        <v>160</v>
      </c>
      <c r="D15" s="14"/>
      <c r="E15" s="14">
        <v>180</v>
      </c>
      <c r="F15" s="14">
        <v>216</v>
      </c>
      <c r="G15" s="15">
        <v>35.4</v>
      </c>
      <c r="H15" s="16">
        <f>E15*G15</f>
        <v>6372</v>
      </c>
      <c r="I15" s="17"/>
      <c r="J15" s="17"/>
      <c r="K15" s="18">
        <f t="shared" ref="K15" si="1">G15-G15/100*I15-(G15-G15/100*I15)/100*J15</f>
        <v>35.4</v>
      </c>
      <c r="L15" s="53">
        <f>K15*E15</f>
        <v>6372</v>
      </c>
      <c r="N15" s="4">
        <f>E15/F15</f>
        <v>0.83333333333333337</v>
      </c>
    </row>
    <row r="16" spans="1:15" x14ac:dyDescent="0.3">
      <c r="A16" s="45"/>
      <c r="B16" s="13" t="s">
        <v>131</v>
      </c>
      <c r="C16" s="14" t="s">
        <v>160</v>
      </c>
      <c r="D16" s="14"/>
      <c r="E16" s="14">
        <v>0</v>
      </c>
      <c r="F16" s="14">
        <v>216</v>
      </c>
      <c r="G16" s="15">
        <v>35.4</v>
      </c>
      <c r="H16" s="16">
        <f>E16*G16</f>
        <v>0</v>
      </c>
      <c r="I16" s="17"/>
      <c r="J16" s="17"/>
      <c r="K16" s="18">
        <f t="shared" ref="K16" si="2">G16-G16/100*I16-(G16-G16/100*I16)/100*J16</f>
        <v>35.4</v>
      </c>
      <c r="L16" s="53">
        <f>K16*E16</f>
        <v>0</v>
      </c>
      <c r="N16" s="4">
        <f>E16/F16</f>
        <v>0</v>
      </c>
    </row>
    <row r="17" spans="1:15" x14ac:dyDescent="0.3">
      <c r="A17" s="45"/>
      <c r="B17" s="13" t="s">
        <v>23</v>
      </c>
      <c r="C17" s="14"/>
      <c r="D17" s="14"/>
      <c r="E17" s="14">
        <v>14</v>
      </c>
      <c r="F17" s="14">
        <v>144</v>
      </c>
      <c r="G17" s="15">
        <v>36</v>
      </c>
      <c r="H17" s="16">
        <f>E17*G17</f>
        <v>504</v>
      </c>
      <c r="I17" s="17"/>
      <c r="J17" s="17"/>
      <c r="K17" s="18">
        <f t="shared" ref="K17" si="3">G17-G17/100*I17-(G17-G17/100*I17)/100*J17</f>
        <v>36</v>
      </c>
      <c r="L17" s="53">
        <f>K17*E17</f>
        <v>504</v>
      </c>
      <c r="N17" s="4">
        <f>E17/F17</f>
        <v>9.7222222222222224E-2</v>
      </c>
    </row>
    <row r="18" spans="1:15" x14ac:dyDescent="0.3">
      <c r="A18" s="45"/>
      <c r="B18" s="13" t="s">
        <v>25</v>
      </c>
      <c r="C18" s="14" t="s">
        <v>26</v>
      </c>
      <c r="D18" s="14"/>
      <c r="E18" s="14">
        <v>7</v>
      </c>
      <c r="F18" s="14">
        <v>36</v>
      </c>
      <c r="G18" s="15">
        <v>152.30000000000001</v>
      </c>
      <c r="H18" s="16">
        <f t="shared" ref="H18" si="4">E18*G18</f>
        <v>1066.1000000000001</v>
      </c>
      <c r="I18" s="17"/>
      <c r="J18" s="17"/>
      <c r="K18" s="18">
        <f t="shared" ref="K18" si="5">G18-G18/100*I18-(G18-G18/100*I18)/100*J18</f>
        <v>152.30000000000001</v>
      </c>
      <c r="L18" s="53">
        <f t="shared" ref="L18" si="6">K18*E18</f>
        <v>1066.1000000000001</v>
      </c>
      <c r="N18" s="4">
        <f t="shared" ref="N18" si="7">E18/F18</f>
        <v>0.19444444444444445</v>
      </c>
    </row>
    <row r="19" spans="1:15" x14ac:dyDescent="0.3">
      <c r="A19" s="45"/>
      <c r="B19" s="13" t="s">
        <v>27</v>
      </c>
      <c r="C19" s="14" t="s">
        <v>26</v>
      </c>
      <c r="D19" s="14"/>
      <c r="E19" s="14">
        <v>7</v>
      </c>
      <c r="F19" s="14">
        <v>36</v>
      </c>
      <c r="G19" s="15">
        <v>152.30000000000001</v>
      </c>
      <c r="H19" s="16">
        <f t="shared" ref="H19:H22" si="8">E19*G19</f>
        <v>1066.1000000000001</v>
      </c>
      <c r="I19" s="17"/>
      <c r="J19" s="17"/>
      <c r="K19" s="18">
        <f t="shared" ref="K19" si="9">G19-G19/100*I19-(G19-G19/100*I19)/100*J19</f>
        <v>152.30000000000001</v>
      </c>
      <c r="L19" s="53">
        <f t="shared" ref="L19:L22" si="10">K19*E19</f>
        <v>1066.1000000000001</v>
      </c>
      <c r="N19" s="4">
        <f t="shared" ref="N19:N22" si="11">E19/F19</f>
        <v>0.19444444444444445</v>
      </c>
    </row>
    <row r="20" spans="1:15" x14ac:dyDescent="0.3">
      <c r="A20" s="45"/>
      <c r="B20" s="13" t="s">
        <v>60</v>
      </c>
      <c r="C20" s="14" t="s">
        <v>26</v>
      </c>
      <c r="D20" s="14"/>
      <c r="E20" s="85">
        <v>7</v>
      </c>
      <c r="F20" s="14">
        <v>60</v>
      </c>
      <c r="G20" s="15">
        <v>152.30000000000001</v>
      </c>
      <c r="H20" s="16">
        <f t="shared" si="8"/>
        <v>1066.1000000000001</v>
      </c>
      <c r="I20" s="17"/>
      <c r="J20" s="17"/>
      <c r="K20" s="18">
        <f t="shared" ref="K20" si="12">G20-G20/100*I20-(G20-G20/100*I20)/100*J20</f>
        <v>152.30000000000001</v>
      </c>
      <c r="L20" s="53">
        <f t="shared" si="10"/>
        <v>1066.1000000000001</v>
      </c>
      <c r="N20" s="4">
        <f t="shared" si="11"/>
        <v>0.11666666666666667</v>
      </c>
    </row>
    <row r="21" spans="1:15" x14ac:dyDescent="0.3">
      <c r="A21" s="45"/>
      <c r="B21" s="13" t="s">
        <v>61</v>
      </c>
      <c r="C21" s="14" t="s">
        <v>26</v>
      </c>
      <c r="D21" s="14"/>
      <c r="E21" s="14">
        <v>7</v>
      </c>
      <c r="F21" s="14">
        <v>60</v>
      </c>
      <c r="G21" s="15">
        <v>152.30000000000001</v>
      </c>
      <c r="H21" s="16">
        <f t="shared" si="8"/>
        <v>1066.1000000000001</v>
      </c>
      <c r="I21" s="17"/>
      <c r="J21" s="17"/>
      <c r="K21" s="18">
        <f t="shared" ref="K21" si="13">G21-G21/100*I21-(G21-G21/100*I21)/100*J21</f>
        <v>152.30000000000001</v>
      </c>
      <c r="L21" s="53">
        <f t="shared" si="10"/>
        <v>1066.1000000000001</v>
      </c>
      <c r="N21" s="4">
        <f t="shared" si="11"/>
        <v>0.11666666666666667</v>
      </c>
    </row>
    <row r="22" spans="1:15" x14ac:dyDescent="0.3">
      <c r="A22" s="45"/>
      <c r="B22" s="13" t="s">
        <v>28</v>
      </c>
      <c r="C22" s="14" t="s">
        <v>159</v>
      </c>
      <c r="D22" s="14"/>
      <c r="E22" s="14">
        <v>70</v>
      </c>
      <c r="F22" s="14">
        <v>108</v>
      </c>
      <c r="G22" s="15">
        <v>70.400000000000006</v>
      </c>
      <c r="H22" s="16">
        <f t="shared" si="8"/>
        <v>4928</v>
      </c>
      <c r="I22" s="17"/>
      <c r="J22" s="17"/>
      <c r="K22" s="18">
        <f t="shared" ref="K22" si="14">G22-G22/100*I22-(G22-G22/100*I22)/100*J22</f>
        <v>70.400000000000006</v>
      </c>
      <c r="L22" s="53">
        <f t="shared" si="10"/>
        <v>4928</v>
      </c>
      <c r="N22" s="4">
        <f t="shared" si="11"/>
        <v>0.64814814814814814</v>
      </c>
    </row>
    <row r="23" spans="1:15" x14ac:dyDescent="0.3">
      <c r="A23" s="45"/>
      <c r="B23" s="13" t="s">
        <v>178</v>
      </c>
      <c r="C23" s="14" t="s">
        <v>29</v>
      </c>
      <c r="D23" s="14"/>
      <c r="E23" s="14">
        <v>48</v>
      </c>
      <c r="F23" s="14">
        <v>128</v>
      </c>
      <c r="G23" s="15">
        <v>99.8</v>
      </c>
      <c r="H23" s="16">
        <f t="shared" ref="H23" si="15">E23*G23</f>
        <v>4790.3999999999996</v>
      </c>
      <c r="I23" s="17"/>
      <c r="J23" s="17"/>
      <c r="K23" s="18">
        <f t="shared" ref="K23" si="16">G23-G23/100*I23-(G23-G23/100*I23)/100*J23</f>
        <v>99.8</v>
      </c>
      <c r="L23" s="53">
        <f t="shared" ref="L23" si="17">K23*E23</f>
        <v>4790.3999999999996</v>
      </c>
      <c r="N23" s="4">
        <f t="shared" ref="N23" si="18">E23/F23</f>
        <v>0.375</v>
      </c>
    </row>
    <row r="24" spans="1:15" x14ac:dyDescent="0.3">
      <c r="A24" s="185" t="s">
        <v>36</v>
      </c>
      <c r="B24" s="186"/>
      <c r="C24" s="29"/>
      <c r="D24" s="29"/>
      <c r="E24" s="29"/>
      <c r="F24" s="29"/>
      <c r="G24" s="99"/>
      <c r="H24" s="100"/>
      <c r="I24" s="30"/>
      <c r="J24" s="30"/>
      <c r="K24" s="101"/>
      <c r="L24" s="102"/>
      <c r="M24" s="162"/>
      <c r="N24" s="182">
        <f>SUM(N14:N23)</f>
        <v>9.5759259259259277</v>
      </c>
      <c r="O24" s="167"/>
    </row>
    <row r="25" spans="1:15" s="180" customFormat="1" ht="20.25" customHeight="1" x14ac:dyDescent="0.3">
      <c r="A25" s="170"/>
      <c r="B25" s="171" t="s">
        <v>31</v>
      </c>
      <c r="C25" s="172" t="s">
        <v>24</v>
      </c>
      <c r="D25" s="173" t="s">
        <v>32</v>
      </c>
      <c r="E25" s="172">
        <v>4</v>
      </c>
      <c r="F25" s="172" t="s">
        <v>33</v>
      </c>
      <c r="G25" s="174">
        <v>519.1</v>
      </c>
      <c r="H25" s="175">
        <f t="shared" ref="H25:H29" si="19">E25*G25</f>
        <v>2076.4</v>
      </c>
      <c r="I25" s="176"/>
      <c r="J25" s="176"/>
      <c r="K25" s="177">
        <f t="shared" ref="K25:K29" si="20">G25-G25/100*I25-(G25-G25/100*I25)/100*J25</f>
        <v>519.1</v>
      </c>
      <c r="L25" s="178">
        <f t="shared" ref="L25:L29" si="21">K25*E25</f>
        <v>2076.4</v>
      </c>
      <c r="M25" s="179"/>
      <c r="O25" s="181" t="s">
        <v>133</v>
      </c>
    </row>
    <row r="26" spans="1:15" ht="18" customHeight="1" x14ac:dyDescent="0.3">
      <c r="A26" s="45"/>
      <c r="B26" s="13" t="s">
        <v>34</v>
      </c>
      <c r="C26" s="14" t="s">
        <v>24</v>
      </c>
      <c r="D26" s="150" t="s">
        <v>35</v>
      </c>
      <c r="E26" s="14">
        <v>1</v>
      </c>
      <c r="F26" s="14" t="s">
        <v>18</v>
      </c>
      <c r="G26" s="103">
        <v>46.7</v>
      </c>
      <c r="H26" s="104">
        <f t="shared" si="19"/>
        <v>46.7</v>
      </c>
      <c r="I26" s="17"/>
      <c r="J26" s="17"/>
      <c r="K26" s="105">
        <f t="shared" si="20"/>
        <v>46.7</v>
      </c>
      <c r="L26" s="106">
        <f t="shared" si="21"/>
        <v>46.7</v>
      </c>
      <c r="M26" s="160"/>
      <c r="N26"/>
      <c r="O26" s="161" t="s">
        <v>134</v>
      </c>
    </row>
    <row r="27" spans="1:15" ht="18.75" customHeight="1" x14ac:dyDescent="0.3">
      <c r="A27" s="45"/>
      <c r="B27" s="13" t="s">
        <v>37</v>
      </c>
      <c r="C27" s="14" t="s">
        <v>24</v>
      </c>
      <c r="D27" s="150" t="s">
        <v>38</v>
      </c>
      <c r="E27" s="14">
        <v>20</v>
      </c>
      <c r="F27" s="14" t="s">
        <v>18</v>
      </c>
      <c r="G27" s="103">
        <v>28.6</v>
      </c>
      <c r="H27" s="104">
        <f t="shared" si="19"/>
        <v>572</v>
      </c>
      <c r="I27" s="17"/>
      <c r="J27" s="17"/>
      <c r="K27" s="105">
        <f t="shared" si="20"/>
        <v>28.6</v>
      </c>
      <c r="L27" s="106">
        <f t="shared" si="21"/>
        <v>572</v>
      </c>
      <c r="N27"/>
    </row>
    <row r="28" spans="1:15" ht="18.75" customHeight="1" x14ac:dyDescent="0.3">
      <c r="A28" s="45"/>
      <c r="B28" s="13" t="s">
        <v>179</v>
      </c>
      <c r="C28" s="14" t="s">
        <v>24</v>
      </c>
      <c r="D28" s="150" t="s">
        <v>38</v>
      </c>
      <c r="E28" s="14">
        <v>0</v>
      </c>
      <c r="F28" s="14" t="s">
        <v>18</v>
      </c>
      <c r="G28" s="103">
        <v>28.6</v>
      </c>
      <c r="H28" s="104">
        <f t="shared" ref="H28" si="22">E28*G28</f>
        <v>0</v>
      </c>
      <c r="I28" s="17"/>
      <c r="J28" s="17"/>
      <c r="K28" s="105">
        <f t="shared" ref="K28" si="23">G28-G28/100*I28-(G28-G28/100*I28)/100*J28</f>
        <v>28.6</v>
      </c>
      <c r="L28" s="106">
        <f t="shared" ref="L28" si="24">K28*E28</f>
        <v>0</v>
      </c>
      <c r="N28"/>
    </row>
    <row r="29" spans="1:15" ht="18" customHeight="1" x14ac:dyDescent="0.3">
      <c r="A29" s="45"/>
      <c r="B29" s="13" t="s">
        <v>39</v>
      </c>
      <c r="C29" s="14" t="s">
        <v>24</v>
      </c>
      <c r="D29" s="150" t="s">
        <v>38</v>
      </c>
      <c r="E29" s="14">
        <v>48</v>
      </c>
      <c r="F29" s="14" t="s">
        <v>18</v>
      </c>
      <c r="G29" s="103">
        <v>6.8</v>
      </c>
      <c r="H29" s="104">
        <f t="shared" si="19"/>
        <v>326.39999999999998</v>
      </c>
      <c r="I29" s="17"/>
      <c r="J29" s="17"/>
      <c r="K29" s="105">
        <f t="shared" si="20"/>
        <v>6.8</v>
      </c>
      <c r="L29" s="106">
        <f t="shared" si="21"/>
        <v>326.39999999999998</v>
      </c>
      <c r="M29" s="160"/>
      <c r="N29"/>
      <c r="O29" s="161" t="s">
        <v>133</v>
      </c>
    </row>
    <row r="30" spans="1:15" x14ac:dyDescent="0.3">
      <c r="A30" s="185" t="s">
        <v>40</v>
      </c>
      <c r="B30" s="186"/>
      <c r="C30" s="31"/>
      <c r="D30" s="31"/>
      <c r="E30" s="31"/>
      <c r="F30" s="31"/>
      <c r="G30" s="99"/>
      <c r="H30" s="107"/>
      <c r="I30" s="32"/>
      <c r="J30" s="32"/>
      <c r="K30" s="101"/>
      <c r="L30" s="108"/>
      <c r="N30"/>
    </row>
    <row r="31" spans="1:15" ht="16.5" customHeight="1" x14ac:dyDescent="0.3">
      <c r="A31" s="45"/>
      <c r="B31" s="13" t="s">
        <v>41</v>
      </c>
      <c r="C31" s="14" t="s">
        <v>24</v>
      </c>
      <c r="D31" s="150" t="s">
        <v>42</v>
      </c>
      <c r="E31" s="14">
        <v>7</v>
      </c>
      <c r="F31" s="14" t="s">
        <v>33</v>
      </c>
      <c r="G31" s="103">
        <v>136.9</v>
      </c>
      <c r="H31" s="104">
        <f t="shared" ref="H31:H32" si="25">E31*G31</f>
        <v>958.30000000000007</v>
      </c>
      <c r="I31" s="17"/>
      <c r="J31" s="17"/>
      <c r="K31" s="105">
        <f t="shared" ref="K31:K32" si="26">G31-G31/100*I31-(G31-G31/100*I31)/100*J31</f>
        <v>136.9</v>
      </c>
      <c r="L31" s="106">
        <f t="shared" ref="L31:L32" si="27">K31*E31</f>
        <v>958.30000000000007</v>
      </c>
      <c r="M31" s="160"/>
      <c r="N31"/>
      <c r="O31" s="161" t="s">
        <v>134</v>
      </c>
    </row>
    <row r="32" spans="1:15" ht="18" customHeight="1" x14ac:dyDescent="0.3">
      <c r="A32" s="45"/>
      <c r="B32" s="13" t="s">
        <v>43</v>
      </c>
      <c r="C32" s="14" t="s">
        <v>24</v>
      </c>
      <c r="D32" s="150" t="s">
        <v>44</v>
      </c>
      <c r="E32" s="14">
        <v>17</v>
      </c>
      <c r="F32" s="14" t="s">
        <v>18</v>
      </c>
      <c r="G32" s="103">
        <v>352.1</v>
      </c>
      <c r="H32" s="104">
        <f t="shared" si="25"/>
        <v>5985.7000000000007</v>
      </c>
      <c r="I32" s="17"/>
      <c r="J32" s="17"/>
      <c r="K32" s="105">
        <f t="shared" si="26"/>
        <v>352.1</v>
      </c>
      <c r="L32" s="106">
        <f t="shared" si="27"/>
        <v>5985.7000000000007</v>
      </c>
      <c r="N32"/>
      <c r="O32" s="161" t="s">
        <v>133</v>
      </c>
    </row>
    <row r="33" spans="1:15" x14ac:dyDescent="0.3">
      <c r="A33" s="47" t="s">
        <v>45</v>
      </c>
      <c r="B33" s="166"/>
      <c r="C33" s="31"/>
      <c r="D33" s="31"/>
      <c r="E33" s="31"/>
      <c r="F33" s="31"/>
      <c r="G33" s="99"/>
      <c r="H33" s="107"/>
      <c r="I33" s="32"/>
      <c r="J33" s="32"/>
      <c r="K33" s="101"/>
      <c r="L33" s="108"/>
      <c r="M33" s="160"/>
      <c r="N33"/>
    </row>
    <row r="34" spans="1:15" ht="21" customHeight="1" x14ac:dyDescent="0.3">
      <c r="A34" s="60"/>
      <c r="B34" s="40" t="s">
        <v>123</v>
      </c>
      <c r="C34" s="68" t="s">
        <v>24</v>
      </c>
      <c r="D34" s="67" t="s">
        <v>180</v>
      </c>
      <c r="E34" s="14">
        <v>0</v>
      </c>
      <c r="F34" s="62" t="s">
        <v>33</v>
      </c>
      <c r="G34" s="103">
        <v>2210.9</v>
      </c>
      <c r="H34" s="104">
        <f t="shared" ref="H34:H35" si="28">E34*G34</f>
        <v>0</v>
      </c>
      <c r="I34" s="17"/>
      <c r="J34" s="17"/>
      <c r="K34" s="105">
        <f t="shared" ref="K34:K35" si="29">G34-G34/100*I34-(G34-G34/100*I34)/100*J34</f>
        <v>2210.9</v>
      </c>
      <c r="L34" s="106">
        <f t="shared" ref="L34:L35" si="30">K34*E34</f>
        <v>0</v>
      </c>
      <c r="M34" s="162"/>
      <c r="N34" s="66"/>
      <c r="O34" s="163" t="s">
        <v>133</v>
      </c>
    </row>
    <row r="35" spans="1:15" ht="15.75" customHeight="1" x14ac:dyDescent="0.3">
      <c r="A35" s="54"/>
      <c r="B35" s="40" t="s">
        <v>46</v>
      </c>
      <c r="C35" s="68" t="s">
        <v>24</v>
      </c>
      <c r="D35" s="68" t="s">
        <v>181</v>
      </c>
      <c r="E35" s="14">
        <v>0</v>
      </c>
      <c r="F35" s="62" t="s">
        <v>18</v>
      </c>
      <c r="G35" s="103">
        <v>185.4</v>
      </c>
      <c r="H35" s="104">
        <f t="shared" si="28"/>
        <v>0</v>
      </c>
      <c r="I35" s="17"/>
      <c r="J35" s="17"/>
      <c r="K35" s="105">
        <f t="shared" si="29"/>
        <v>185.4</v>
      </c>
      <c r="L35" s="106">
        <f t="shared" si="30"/>
        <v>0</v>
      </c>
      <c r="M35" s="160"/>
      <c r="N35"/>
      <c r="O35" s="163" t="s">
        <v>133</v>
      </c>
    </row>
    <row r="36" spans="1:15" x14ac:dyDescent="0.3">
      <c r="A36" s="48" t="s">
        <v>47</v>
      </c>
      <c r="B36" s="49"/>
      <c r="C36" s="55"/>
      <c r="D36" s="151"/>
      <c r="E36" s="55"/>
      <c r="F36" s="63"/>
      <c r="G36" s="99"/>
      <c r="H36" s="107"/>
      <c r="I36" s="32"/>
      <c r="J36" s="32"/>
      <c r="K36" s="101"/>
      <c r="L36" s="108"/>
      <c r="M36" s="160"/>
      <c r="N36"/>
    </row>
    <row r="37" spans="1:15" ht="17.25" customHeight="1" x14ac:dyDescent="0.3">
      <c r="A37" s="54"/>
      <c r="B37" s="40" t="s">
        <v>140</v>
      </c>
      <c r="C37" s="68" t="s">
        <v>24</v>
      </c>
      <c r="D37" s="67" t="s">
        <v>124</v>
      </c>
      <c r="E37" s="14">
        <v>0</v>
      </c>
      <c r="F37" s="62" t="s">
        <v>18</v>
      </c>
      <c r="G37" s="103">
        <v>502.1</v>
      </c>
      <c r="H37" s="104">
        <f t="shared" ref="H37:H51" si="31">E37*G37</f>
        <v>0</v>
      </c>
      <c r="I37" s="17"/>
      <c r="J37" s="17"/>
      <c r="K37" s="105">
        <f t="shared" ref="K37:K51" si="32">G37-G37/100*I37-(G37-G37/100*I37)/100*J37</f>
        <v>502.1</v>
      </c>
      <c r="L37" s="106">
        <f t="shared" ref="L37:L51" si="33">K37*E37</f>
        <v>0</v>
      </c>
      <c r="M37" s="160"/>
      <c r="N37"/>
      <c r="O37" s="163" t="s">
        <v>133</v>
      </c>
    </row>
    <row r="38" spans="1:15" x14ac:dyDescent="0.3">
      <c r="A38" s="54"/>
      <c r="B38" s="69" t="s">
        <v>88</v>
      </c>
      <c r="C38" s="68" t="s">
        <v>24</v>
      </c>
      <c r="D38" s="67" t="s">
        <v>125</v>
      </c>
      <c r="E38" s="14">
        <v>0</v>
      </c>
      <c r="F38" s="62" t="s">
        <v>18</v>
      </c>
      <c r="G38" s="103">
        <v>1242.5</v>
      </c>
      <c r="H38" s="104">
        <f t="shared" si="31"/>
        <v>0</v>
      </c>
      <c r="I38" s="17"/>
      <c r="J38" s="17"/>
      <c r="K38" s="105">
        <f t="shared" si="32"/>
        <v>1242.5</v>
      </c>
      <c r="L38" s="106">
        <f t="shared" si="33"/>
        <v>0</v>
      </c>
      <c r="M38" s="160"/>
      <c r="N38"/>
      <c r="O38" s="163" t="s">
        <v>133</v>
      </c>
    </row>
    <row r="39" spans="1:15" x14ac:dyDescent="0.3">
      <c r="A39" s="54"/>
      <c r="B39" s="69" t="s">
        <v>48</v>
      </c>
      <c r="C39" s="68" t="s">
        <v>24</v>
      </c>
      <c r="D39" s="67" t="s">
        <v>126</v>
      </c>
      <c r="E39" s="14">
        <v>0</v>
      </c>
      <c r="F39" s="62" t="s">
        <v>18</v>
      </c>
      <c r="G39" s="103">
        <v>574.4</v>
      </c>
      <c r="H39" s="104">
        <f t="shared" si="31"/>
        <v>0</v>
      </c>
      <c r="I39" s="17"/>
      <c r="J39" s="17"/>
      <c r="K39" s="105">
        <f t="shared" si="32"/>
        <v>574.4</v>
      </c>
      <c r="L39" s="106">
        <f t="shared" si="33"/>
        <v>0</v>
      </c>
      <c r="M39" s="160"/>
      <c r="N39"/>
      <c r="O39" s="163" t="s">
        <v>133</v>
      </c>
    </row>
    <row r="40" spans="1:15" x14ac:dyDescent="0.3">
      <c r="A40" s="54"/>
      <c r="B40" s="69" t="s">
        <v>127</v>
      </c>
      <c r="C40" s="68" t="s">
        <v>24</v>
      </c>
      <c r="D40" s="67" t="s">
        <v>124</v>
      </c>
      <c r="E40" s="14">
        <v>0</v>
      </c>
      <c r="F40" s="62" t="s">
        <v>18</v>
      </c>
      <c r="G40" s="103">
        <v>806.3</v>
      </c>
      <c r="H40" s="104">
        <f t="shared" si="31"/>
        <v>0</v>
      </c>
      <c r="I40" s="17"/>
      <c r="J40" s="17"/>
      <c r="K40" s="105">
        <f t="shared" si="32"/>
        <v>806.3</v>
      </c>
      <c r="L40" s="106">
        <f t="shared" si="33"/>
        <v>0</v>
      </c>
      <c r="M40" s="160"/>
      <c r="N40"/>
      <c r="O40" s="163" t="s">
        <v>133</v>
      </c>
    </row>
    <row r="41" spans="1:15" x14ac:dyDescent="0.3">
      <c r="A41" s="59"/>
      <c r="B41" s="69" t="s">
        <v>128</v>
      </c>
      <c r="C41" s="68" t="s">
        <v>24</v>
      </c>
      <c r="D41" s="67" t="s">
        <v>124</v>
      </c>
      <c r="E41" s="14">
        <v>0</v>
      </c>
      <c r="F41" s="62" t="s">
        <v>18</v>
      </c>
      <c r="G41" s="103">
        <v>618.9</v>
      </c>
      <c r="H41" s="104">
        <f t="shared" si="31"/>
        <v>0</v>
      </c>
      <c r="I41" s="17"/>
      <c r="J41" s="17"/>
      <c r="K41" s="105">
        <f t="shared" si="32"/>
        <v>618.9</v>
      </c>
      <c r="L41" s="106">
        <f t="shared" si="33"/>
        <v>0</v>
      </c>
      <c r="M41" s="160"/>
      <c r="N41"/>
      <c r="O41" s="163" t="s">
        <v>133</v>
      </c>
    </row>
    <row r="42" spans="1:15" ht="15.75" customHeight="1" x14ac:dyDescent="0.3">
      <c r="A42" s="60"/>
      <c r="B42" s="40" t="s">
        <v>141</v>
      </c>
      <c r="C42" s="62" t="s">
        <v>24</v>
      </c>
      <c r="D42" s="61"/>
      <c r="E42" s="14">
        <v>0</v>
      </c>
      <c r="F42" s="62" t="s">
        <v>18</v>
      </c>
      <c r="G42" s="109">
        <v>498.8</v>
      </c>
      <c r="H42" s="104">
        <f t="shared" si="31"/>
        <v>0</v>
      </c>
      <c r="I42" s="17"/>
      <c r="J42" s="17"/>
      <c r="K42" s="105">
        <f t="shared" si="32"/>
        <v>498.8</v>
      </c>
      <c r="L42" s="106">
        <f t="shared" si="33"/>
        <v>0</v>
      </c>
      <c r="M42" s="164"/>
      <c r="N42" s="164"/>
      <c r="O42" s="163" t="s">
        <v>135</v>
      </c>
    </row>
    <row r="43" spans="1:15" ht="15.75" customHeight="1" x14ac:dyDescent="0.3">
      <c r="A43" s="60"/>
      <c r="B43" s="40" t="s">
        <v>139</v>
      </c>
      <c r="C43" s="62" t="s">
        <v>24</v>
      </c>
      <c r="D43" s="61"/>
      <c r="E43" s="14">
        <v>0</v>
      </c>
      <c r="F43" s="62" t="s">
        <v>18</v>
      </c>
      <c r="G43" s="109">
        <v>889.3</v>
      </c>
      <c r="H43" s="104">
        <f t="shared" si="31"/>
        <v>0</v>
      </c>
      <c r="I43" s="17"/>
      <c r="J43" s="17"/>
      <c r="K43" s="105">
        <f t="shared" si="32"/>
        <v>889.3</v>
      </c>
      <c r="L43" s="106">
        <f t="shared" si="33"/>
        <v>0</v>
      </c>
      <c r="M43" s="164"/>
      <c r="N43" s="164"/>
      <c r="O43" s="163" t="s">
        <v>135</v>
      </c>
    </row>
    <row r="44" spans="1:15" ht="15.75" customHeight="1" x14ac:dyDescent="0.3">
      <c r="A44" s="60"/>
      <c r="B44" s="40" t="s">
        <v>143</v>
      </c>
      <c r="C44" s="62" t="s">
        <v>24</v>
      </c>
      <c r="D44" s="61" t="s">
        <v>142</v>
      </c>
      <c r="E44" s="14">
        <v>0</v>
      </c>
      <c r="F44" s="62" t="s">
        <v>18</v>
      </c>
      <c r="G44" s="109">
        <v>906.9</v>
      </c>
      <c r="H44" s="104">
        <f>E44*G44</f>
        <v>0</v>
      </c>
      <c r="I44" s="17"/>
      <c r="J44" s="17"/>
      <c r="K44" s="105">
        <f>G44-G44/100*I44-(G44-G44/100*I44)/100*J44</f>
        <v>906.9</v>
      </c>
      <c r="L44" s="106">
        <f>K44*E44</f>
        <v>0</v>
      </c>
      <c r="M44" s="164"/>
      <c r="N44" s="164"/>
      <c r="O44" s="163" t="s">
        <v>136</v>
      </c>
    </row>
    <row r="45" spans="1:15" ht="25.5" customHeight="1" x14ac:dyDescent="0.3">
      <c r="A45" s="60"/>
      <c r="B45" s="40" t="s">
        <v>145</v>
      </c>
      <c r="C45" s="62" t="s">
        <v>24</v>
      </c>
      <c r="D45" s="61" t="s">
        <v>144</v>
      </c>
      <c r="E45" s="14">
        <v>0</v>
      </c>
      <c r="F45" s="62" t="s">
        <v>18</v>
      </c>
      <c r="G45" s="109">
        <v>214</v>
      </c>
      <c r="H45" s="104">
        <f t="shared" ref="H45" si="34">E45*G45</f>
        <v>0</v>
      </c>
      <c r="I45" s="17"/>
      <c r="J45" s="17"/>
      <c r="K45" s="105">
        <f t="shared" si="32"/>
        <v>214</v>
      </c>
      <c r="L45" s="106">
        <f t="shared" si="33"/>
        <v>0</v>
      </c>
      <c r="M45" s="164"/>
      <c r="N45" s="164"/>
      <c r="O45" s="163"/>
    </row>
    <row r="46" spans="1:15" ht="24" customHeight="1" x14ac:dyDescent="0.3">
      <c r="A46" s="60"/>
      <c r="B46" s="40" t="s">
        <v>146</v>
      </c>
      <c r="C46" s="62" t="s">
        <v>24</v>
      </c>
      <c r="D46" s="61" t="s">
        <v>124</v>
      </c>
      <c r="E46" s="14">
        <v>0</v>
      </c>
      <c r="F46" s="62" t="s">
        <v>18</v>
      </c>
      <c r="G46" s="109">
        <v>1478.9</v>
      </c>
      <c r="H46" s="104">
        <f t="shared" si="31"/>
        <v>0</v>
      </c>
      <c r="I46" s="17"/>
      <c r="J46" s="17"/>
      <c r="K46" s="105">
        <f t="shared" si="32"/>
        <v>1478.9</v>
      </c>
      <c r="L46" s="106">
        <f t="shared" si="33"/>
        <v>0</v>
      </c>
      <c r="M46" s="164"/>
      <c r="N46" s="164"/>
      <c r="O46" s="163" t="s">
        <v>133</v>
      </c>
    </row>
    <row r="47" spans="1:15" ht="23.25" customHeight="1" x14ac:dyDescent="0.3">
      <c r="A47" s="60"/>
      <c r="B47" s="40" t="s">
        <v>147</v>
      </c>
      <c r="C47" s="62" t="s">
        <v>24</v>
      </c>
      <c r="D47" s="61" t="s">
        <v>148</v>
      </c>
      <c r="E47" s="14">
        <v>0</v>
      </c>
      <c r="F47" s="62" t="s">
        <v>18</v>
      </c>
      <c r="G47" s="109">
        <v>4106.2</v>
      </c>
      <c r="H47" s="104">
        <f t="shared" si="31"/>
        <v>0</v>
      </c>
      <c r="I47" s="17"/>
      <c r="J47" s="17"/>
      <c r="K47" s="105">
        <f t="shared" si="32"/>
        <v>4106.2</v>
      </c>
      <c r="L47" s="106">
        <f t="shared" si="33"/>
        <v>0</v>
      </c>
      <c r="M47" s="164"/>
      <c r="N47" s="164"/>
      <c r="O47" s="163" t="s">
        <v>133</v>
      </c>
    </row>
    <row r="48" spans="1:15" ht="16.5" customHeight="1" x14ac:dyDescent="0.3">
      <c r="A48" s="60"/>
      <c r="B48" s="40" t="s">
        <v>62</v>
      </c>
      <c r="C48" s="62" t="s">
        <v>24</v>
      </c>
      <c r="D48" s="61" t="s">
        <v>150</v>
      </c>
      <c r="E48" s="14">
        <v>0</v>
      </c>
      <c r="F48" s="62" t="s">
        <v>18</v>
      </c>
      <c r="G48" s="109">
        <v>1652.8</v>
      </c>
      <c r="H48" s="104">
        <f t="shared" si="31"/>
        <v>0</v>
      </c>
      <c r="I48" s="17"/>
      <c r="J48" s="17"/>
      <c r="K48" s="105">
        <f t="shared" si="32"/>
        <v>1652.8</v>
      </c>
      <c r="L48" s="106">
        <f t="shared" si="33"/>
        <v>0</v>
      </c>
      <c r="M48" s="164"/>
      <c r="N48" s="164"/>
      <c r="O48" s="163" t="s">
        <v>136</v>
      </c>
    </row>
    <row r="49" spans="1:15" ht="16.5" customHeight="1" x14ac:dyDescent="0.3">
      <c r="A49" s="60"/>
      <c r="B49" s="40" t="s">
        <v>149</v>
      </c>
      <c r="C49" s="62" t="s">
        <v>24</v>
      </c>
      <c r="D49" s="61" t="s">
        <v>150</v>
      </c>
      <c r="E49" s="14">
        <v>0</v>
      </c>
      <c r="F49" s="62" t="s">
        <v>18</v>
      </c>
      <c r="G49" s="109">
        <v>1083.9000000000001</v>
      </c>
      <c r="H49" s="104">
        <f t="shared" si="31"/>
        <v>0</v>
      </c>
      <c r="I49" s="17"/>
      <c r="J49" s="17"/>
      <c r="K49" s="105">
        <f t="shared" si="32"/>
        <v>1083.9000000000001</v>
      </c>
      <c r="L49" s="106">
        <f t="shared" si="33"/>
        <v>0</v>
      </c>
      <c r="M49" s="164"/>
      <c r="N49" s="164"/>
      <c r="O49" s="163" t="s">
        <v>136</v>
      </c>
    </row>
    <row r="50" spans="1:15" ht="16.5" customHeight="1" x14ac:dyDescent="0.3">
      <c r="A50" s="60"/>
      <c r="B50" s="40" t="s">
        <v>49</v>
      </c>
      <c r="C50" s="62" t="s">
        <v>24</v>
      </c>
      <c r="D50" s="61"/>
      <c r="E50" s="14">
        <v>0</v>
      </c>
      <c r="F50" s="62" t="s">
        <v>18</v>
      </c>
      <c r="G50" s="109">
        <v>3058.1</v>
      </c>
      <c r="H50" s="104">
        <f t="shared" si="31"/>
        <v>0</v>
      </c>
      <c r="I50" s="17"/>
      <c r="J50" s="17"/>
      <c r="K50" s="105">
        <f t="shared" si="32"/>
        <v>3058.1</v>
      </c>
      <c r="L50" s="106">
        <f t="shared" si="33"/>
        <v>0</v>
      </c>
      <c r="M50" s="164"/>
      <c r="N50" s="164"/>
      <c r="O50" s="163" t="s">
        <v>136</v>
      </c>
    </row>
    <row r="51" spans="1:15" ht="18.75" customHeight="1" x14ac:dyDescent="0.3">
      <c r="A51" s="60"/>
      <c r="B51" s="40" t="s">
        <v>89</v>
      </c>
      <c r="C51" s="62" t="s">
        <v>24</v>
      </c>
      <c r="D51" s="61"/>
      <c r="E51" s="14">
        <v>0</v>
      </c>
      <c r="F51" s="62" t="s">
        <v>18</v>
      </c>
      <c r="G51" s="109">
        <v>824.8</v>
      </c>
      <c r="H51" s="104">
        <f t="shared" si="31"/>
        <v>0</v>
      </c>
      <c r="I51" s="17"/>
      <c r="J51" s="17"/>
      <c r="K51" s="105">
        <f t="shared" si="32"/>
        <v>824.8</v>
      </c>
      <c r="L51" s="106">
        <f t="shared" si="33"/>
        <v>0</v>
      </c>
      <c r="M51" s="164"/>
      <c r="N51" s="164"/>
      <c r="O51" s="39"/>
    </row>
    <row r="52" spans="1:15" x14ac:dyDescent="0.3">
      <c r="A52" s="185" t="s">
        <v>50</v>
      </c>
      <c r="B52" s="186"/>
      <c r="C52" s="31"/>
      <c r="D52" s="31"/>
      <c r="E52" s="31"/>
      <c r="F52" s="31"/>
      <c r="G52" s="99"/>
      <c r="H52" s="107"/>
      <c r="I52" s="32"/>
      <c r="J52" s="32"/>
      <c r="K52" s="101"/>
      <c r="L52" s="108"/>
      <c r="N52"/>
    </row>
    <row r="53" spans="1:15" ht="16.5" customHeight="1" x14ac:dyDescent="0.3">
      <c r="A53" s="45"/>
      <c r="B53" s="13" t="s">
        <v>51</v>
      </c>
      <c r="C53" s="14" t="s">
        <v>24</v>
      </c>
      <c r="D53" s="14" t="s">
        <v>129</v>
      </c>
      <c r="E53" s="14">
        <v>0</v>
      </c>
      <c r="F53" s="14" t="s">
        <v>18</v>
      </c>
      <c r="G53" s="103">
        <v>15.9</v>
      </c>
      <c r="H53" s="104">
        <f t="shared" ref="H53:H54" si="35">E53*G53</f>
        <v>0</v>
      </c>
      <c r="I53" s="17"/>
      <c r="J53" s="17"/>
      <c r="K53" s="105">
        <f t="shared" ref="K53:K54" si="36">G53-G53/100*I53-(G53-G53/100*I53)/100*J53</f>
        <v>15.9</v>
      </c>
      <c r="L53" s="106">
        <f t="shared" ref="L53:L54" si="37">K53*E53</f>
        <v>0</v>
      </c>
      <c r="M53" s="160"/>
      <c r="N53"/>
    </row>
    <row r="54" spans="1:15" ht="17.25" customHeight="1" x14ac:dyDescent="0.3">
      <c r="A54" s="45"/>
      <c r="B54" s="13" t="s">
        <v>52</v>
      </c>
      <c r="C54" s="14" t="s">
        <v>24</v>
      </c>
      <c r="D54" s="14"/>
      <c r="E54" s="14">
        <v>0</v>
      </c>
      <c r="F54" s="14" t="s">
        <v>18</v>
      </c>
      <c r="G54" s="103">
        <v>27.1</v>
      </c>
      <c r="H54" s="104">
        <f t="shared" si="35"/>
        <v>0</v>
      </c>
      <c r="I54" s="17"/>
      <c r="J54" s="17"/>
      <c r="K54" s="105">
        <f t="shared" si="36"/>
        <v>27.1</v>
      </c>
      <c r="L54" s="106">
        <f t="shared" si="37"/>
        <v>0</v>
      </c>
      <c r="N54"/>
    </row>
    <row r="55" spans="1:15" ht="17.25" customHeight="1" x14ac:dyDescent="0.3">
      <c r="A55" s="86"/>
      <c r="B55" s="13" t="s">
        <v>53</v>
      </c>
      <c r="C55" s="14" t="s">
        <v>24</v>
      </c>
      <c r="D55" s="14"/>
      <c r="E55" s="14">
        <v>0</v>
      </c>
      <c r="F55" s="14" t="s">
        <v>18</v>
      </c>
      <c r="G55" s="103">
        <v>1169.4000000000001</v>
      </c>
      <c r="H55" s="104">
        <f t="shared" ref="H55:H59" si="38">E55*G55</f>
        <v>0</v>
      </c>
      <c r="I55" s="17"/>
      <c r="J55" s="17"/>
      <c r="K55" s="105">
        <f t="shared" ref="K55:K59" si="39">G55-G55/100*I55-(G55-G55/100*I55)/100*J55</f>
        <v>1169.4000000000001</v>
      </c>
      <c r="L55" s="106">
        <f t="shared" ref="L55:L59" si="40">K55*E55</f>
        <v>0</v>
      </c>
      <c r="N55"/>
      <c r="O55" s="163" t="s">
        <v>137</v>
      </c>
    </row>
    <row r="56" spans="1:15" ht="21" customHeight="1" x14ac:dyDescent="0.3">
      <c r="A56" s="45"/>
      <c r="B56" s="13" t="s">
        <v>63</v>
      </c>
      <c r="C56" s="14" t="s">
        <v>54</v>
      </c>
      <c r="D56" s="14"/>
      <c r="E56" s="14">
        <v>0</v>
      </c>
      <c r="F56" s="14" t="s">
        <v>18</v>
      </c>
      <c r="G56" s="103">
        <v>1169.4000000000001</v>
      </c>
      <c r="H56" s="104">
        <f t="shared" si="38"/>
        <v>0</v>
      </c>
      <c r="I56" s="17"/>
      <c r="J56" s="17"/>
      <c r="K56" s="105">
        <f t="shared" si="39"/>
        <v>1169.4000000000001</v>
      </c>
      <c r="L56" s="106">
        <f t="shared" si="40"/>
        <v>0</v>
      </c>
      <c r="M56" s="160"/>
      <c r="N56"/>
      <c r="O56" s="163" t="s">
        <v>137</v>
      </c>
    </row>
    <row r="57" spans="1:15" ht="18.75" customHeight="1" x14ac:dyDescent="0.3">
      <c r="A57" s="45"/>
      <c r="B57" s="37" t="s">
        <v>55</v>
      </c>
      <c r="C57" s="14" t="s">
        <v>24</v>
      </c>
      <c r="D57" s="14"/>
      <c r="E57" s="14">
        <v>0</v>
      </c>
      <c r="F57" s="14" t="s">
        <v>18</v>
      </c>
      <c r="G57" s="103">
        <v>30.9</v>
      </c>
      <c r="H57" s="104">
        <f t="shared" si="38"/>
        <v>0</v>
      </c>
      <c r="I57" s="17"/>
      <c r="J57" s="17"/>
      <c r="K57" s="105">
        <f t="shared" si="39"/>
        <v>30.9</v>
      </c>
      <c r="L57" s="106">
        <f t="shared" si="40"/>
        <v>0</v>
      </c>
      <c r="M57" s="160"/>
      <c r="N57"/>
    </row>
    <row r="58" spans="1:15" ht="19.5" customHeight="1" x14ac:dyDescent="0.3">
      <c r="A58" s="45"/>
      <c r="B58" s="13" t="s">
        <v>56</v>
      </c>
      <c r="C58" s="14" t="s">
        <v>24</v>
      </c>
      <c r="D58" s="14"/>
      <c r="E58" s="14">
        <v>0</v>
      </c>
      <c r="F58" s="14" t="s">
        <v>18</v>
      </c>
      <c r="G58" s="103">
        <v>1176.7</v>
      </c>
      <c r="H58" s="104">
        <f t="shared" si="38"/>
        <v>0</v>
      </c>
      <c r="I58" s="17"/>
      <c r="J58" s="17"/>
      <c r="K58" s="105">
        <f t="shared" si="39"/>
        <v>1176.7</v>
      </c>
      <c r="L58" s="106">
        <f t="shared" si="40"/>
        <v>0</v>
      </c>
      <c r="N58"/>
    </row>
    <row r="59" spans="1:15" ht="21" customHeight="1" x14ac:dyDescent="0.3">
      <c r="A59" s="46"/>
      <c r="B59" s="65" t="s">
        <v>64</v>
      </c>
      <c r="C59" s="19" t="s">
        <v>57</v>
      </c>
      <c r="D59" s="19"/>
      <c r="E59" s="19">
        <v>0</v>
      </c>
      <c r="F59" s="19" t="s">
        <v>18</v>
      </c>
      <c r="G59" s="110">
        <v>482.3</v>
      </c>
      <c r="H59" s="104">
        <f t="shared" si="38"/>
        <v>0</v>
      </c>
      <c r="I59" s="20"/>
      <c r="J59" s="20"/>
      <c r="K59" s="105">
        <f t="shared" si="39"/>
        <v>482.3</v>
      </c>
      <c r="L59" s="106">
        <f t="shared" si="40"/>
        <v>0</v>
      </c>
      <c r="M59" s="160"/>
      <c r="N59"/>
    </row>
    <row r="60" spans="1:15" x14ac:dyDescent="0.3">
      <c r="A60" s="90"/>
      <c r="B60" s="91" t="s">
        <v>65</v>
      </c>
      <c r="C60" s="92"/>
      <c r="D60" s="92"/>
      <c r="E60" s="92"/>
      <c r="F60" s="92"/>
      <c r="G60" s="111"/>
      <c r="H60" s="112"/>
      <c r="I60" s="93"/>
      <c r="J60" s="93"/>
      <c r="K60" s="113"/>
      <c r="L60" s="114"/>
      <c r="M60" s="160"/>
      <c r="N60"/>
    </row>
    <row r="61" spans="1:15" ht="18.75" customHeight="1" x14ac:dyDescent="0.3">
      <c r="A61" s="45"/>
      <c r="B61" s="37" t="s">
        <v>91</v>
      </c>
      <c r="C61" s="14" t="s">
        <v>24</v>
      </c>
      <c r="D61" s="150" t="s">
        <v>90</v>
      </c>
      <c r="E61" s="14">
        <v>3</v>
      </c>
      <c r="F61" s="14" t="s">
        <v>33</v>
      </c>
      <c r="G61" s="103">
        <v>4605</v>
      </c>
      <c r="H61" s="104">
        <f t="shared" ref="H61:H66" si="41">E61*G61</f>
        <v>13815</v>
      </c>
      <c r="I61" s="17"/>
      <c r="J61" s="17"/>
      <c r="K61" s="105">
        <f t="shared" ref="K61:K65" si="42">G61-G61/100*I61-(G61-G61/100*I61)/100*J61</f>
        <v>4605</v>
      </c>
      <c r="L61" s="106">
        <f t="shared" ref="L61:L66" si="43">K61*E61</f>
        <v>13815</v>
      </c>
      <c r="M61" s="160"/>
      <c r="N61"/>
    </row>
    <row r="62" spans="1:15" ht="18.75" customHeight="1" x14ac:dyDescent="0.3">
      <c r="A62" s="56"/>
      <c r="B62" s="37" t="s">
        <v>152</v>
      </c>
      <c r="C62" s="14" t="s">
        <v>24</v>
      </c>
      <c r="D62" s="150" t="s">
        <v>92</v>
      </c>
      <c r="E62" s="14">
        <v>1</v>
      </c>
      <c r="F62" s="14" t="s">
        <v>33</v>
      </c>
      <c r="G62" s="103">
        <v>576.1</v>
      </c>
      <c r="H62" s="104">
        <f t="shared" si="41"/>
        <v>576.1</v>
      </c>
      <c r="I62" s="17"/>
      <c r="J62" s="17"/>
      <c r="K62" s="105">
        <f t="shared" si="42"/>
        <v>576.1</v>
      </c>
      <c r="L62" s="106">
        <f t="shared" si="43"/>
        <v>576.1</v>
      </c>
      <c r="N62"/>
    </row>
    <row r="63" spans="1:15" ht="17.25" customHeight="1" x14ac:dyDescent="0.3">
      <c r="A63" s="45"/>
      <c r="B63" s="13" t="s">
        <v>66</v>
      </c>
      <c r="C63" s="14" t="s">
        <v>24</v>
      </c>
      <c r="D63" s="150"/>
      <c r="E63" s="14">
        <v>0</v>
      </c>
      <c r="F63" s="14" t="s">
        <v>18</v>
      </c>
      <c r="G63" s="103">
        <v>766.9</v>
      </c>
      <c r="H63" s="104">
        <f t="shared" si="41"/>
        <v>0</v>
      </c>
      <c r="I63" s="17"/>
      <c r="J63" s="17"/>
      <c r="K63" s="105">
        <f t="shared" si="42"/>
        <v>766.9</v>
      </c>
      <c r="L63" s="106">
        <f t="shared" si="43"/>
        <v>0</v>
      </c>
      <c r="M63" s="160"/>
      <c r="N63"/>
    </row>
    <row r="64" spans="1:15" ht="18.75" customHeight="1" x14ac:dyDescent="0.3">
      <c r="A64" s="45"/>
      <c r="B64" s="13" t="s">
        <v>67</v>
      </c>
      <c r="C64" s="14" t="s">
        <v>24</v>
      </c>
      <c r="D64" s="150"/>
      <c r="E64" s="14">
        <v>0</v>
      </c>
      <c r="F64" s="14" t="s">
        <v>18</v>
      </c>
      <c r="G64" s="103">
        <v>850.7</v>
      </c>
      <c r="H64" s="104">
        <f t="shared" si="41"/>
        <v>0</v>
      </c>
      <c r="I64" s="17"/>
      <c r="J64" s="17"/>
      <c r="K64" s="105">
        <f t="shared" si="42"/>
        <v>850.7</v>
      </c>
      <c r="L64" s="106">
        <f t="shared" si="43"/>
        <v>0</v>
      </c>
      <c r="N64"/>
    </row>
    <row r="65" spans="1:14" ht="17.25" customHeight="1" x14ac:dyDescent="0.3">
      <c r="A65" s="46"/>
      <c r="B65" s="65" t="s">
        <v>156</v>
      </c>
      <c r="C65" s="19" t="s">
        <v>24</v>
      </c>
      <c r="D65" s="152" t="s">
        <v>93</v>
      </c>
      <c r="E65" s="19">
        <v>0</v>
      </c>
      <c r="F65" s="19" t="s">
        <v>33</v>
      </c>
      <c r="G65" s="110">
        <v>423.9</v>
      </c>
      <c r="H65" s="104">
        <f t="shared" si="41"/>
        <v>0</v>
      </c>
      <c r="I65" s="20"/>
      <c r="J65" s="20"/>
      <c r="K65" s="105">
        <f t="shared" si="42"/>
        <v>423.9</v>
      </c>
      <c r="L65" s="106">
        <f t="shared" si="43"/>
        <v>0</v>
      </c>
      <c r="M65" s="160"/>
      <c r="N65"/>
    </row>
    <row r="66" spans="1:14" ht="17.25" customHeight="1" x14ac:dyDescent="0.3">
      <c r="A66" s="46"/>
      <c r="B66" s="65" t="s">
        <v>153</v>
      </c>
      <c r="C66" s="19" t="s">
        <v>24</v>
      </c>
      <c r="D66" s="152" t="s">
        <v>154</v>
      </c>
      <c r="E66" s="19">
        <v>0</v>
      </c>
      <c r="F66" s="19" t="s">
        <v>33</v>
      </c>
      <c r="G66" s="110">
        <v>1130.9000000000001</v>
      </c>
      <c r="H66" s="104">
        <f t="shared" si="41"/>
        <v>0</v>
      </c>
      <c r="I66" s="20"/>
      <c r="J66" s="20"/>
      <c r="K66" s="105">
        <f>G66-G66/100*I66-(G66-G66/100*I66)/100*J66</f>
        <v>1130.9000000000001</v>
      </c>
      <c r="L66" s="106">
        <f t="shared" si="43"/>
        <v>0</v>
      </c>
      <c r="M66" s="160"/>
      <c r="N66"/>
    </row>
    <row r="67" spans="1:14" ht="17.25" customHeight="1" x14ac:dyDescent="0.3">
      <c r="A67" s="183"/>
      <c r="B67" s="65" t="s">
        <v>155</v>
      </c>
      <c r="C67" s="19" t="s">
        <v>24</v>
      </c>
      <c r="D67" s="152"/>
      <c r="E67" s="19">
        <v>0</v>
      </c>
      <c r="F67" s="19" t="s">
        <v>18</v>
      </c>
      <c r="G67" s="110">
        <v>425.6</v>
      </c>
      <c r="H67" s="104">
        <f>E67*G67</f>
        <v>0</v>
      </c>
      <c r="I67" s="20"/>
      <c r="J67" s="20"/>
      <c r="K67" s="105">
        <f>G67-G67/100*I67-(G67-G67/100*I67)/100*J67</f>
        <v>425.6</v>
      </c>
      <c r="L67" s="106">
        <f>K67*E67</f>
        <v>0</v>
      </c>
      <c r="M67" s="160"/>
      <c r="N67"/>
    </row>
    <row r="68" spans="1:14" ht="24.75" customHeight="1" x14ac:dyDescent="0.3">
      <c r="A68" s="90"/>
      <c r="B68" s="91" t="s">
        <v>68</v>
      </c>
      <c r="C68" s="92"/>
      <c r="D68" s="92"/>
      <c r="E68" s="92"/>
      <c r="F68" s="92"/>
      <c r="G68" s="111"/>
      <c r="H68" s="112"/>
      <c r="I68" s="93"/>
      <c r="J68" s="93"/>
      <c r="K68" s="113"/>
      <c r="L68" s="114"/>
      <c r="M68" s="160"/>
      <c r="N68"/>
    </row>
    <row r="69" spans="1:14" ht="18" customHeight="1" x14ac:dyDescent="0.3">
      <c r="A69" s="86"/>
      <c r="B69" s="87" t="s">
        <v>58</v>
      </c>
      <c r="C69" s="88" t="s">
        <v>24</v>
      </c>
      <c r="D69" s="88"/>
      <c r="E69" s="88">
        <v>0</v>
      </c>
      <c r="F69" s="88" t="s">
        <v>18</v>
      </c>
      <c r="G69" s="115">
        <v>57.8</v>
      </c>
      <c r="H69" s="104">
        <f t="shared" ref="H69:H71" si="44">E69*G69</f>
        <v>0</v>
      </c>
      <c r="I69" s="89"/>
      <c r="J69" s="89"/>
      <c r="K69" s="105">
        <f t="shared" ref="K69:K71" si="45">G69-G69/100*I69-(G69-G69/100*I69)/100*J69</f>
        <v>57.8</v>
      </c>
      <c r="L69" s="106">
        <f t="shared" ref="L69:L71" si="46">K69*E69</f>
        <v>0</v>
      </c>
      <c r="N69"/>
    </row>
    <row r="70" spans="1:14" ht="17.25" customHeight="1" x14ac:dyDescent="0.3">
      <c r="A70" s="45"/>
      <c r="B70" s="13" t="s">
        <v>59</v>
      </c>
      <c r="C70" s="14" t="s">
        <v>24</v>
      </c>
      <c r="D70" s="14"/>
      <c r="E70" s="14">
        <v>0</v>
      </c>
      <c r="F70" s="14" t="s">
        <v>18</v>
      </c>
      <c r="G70" s="103">
        <v>59.6</v>
      </c>
      <c r="H70" s="104">
        <f t="shared" si="44"/>
        <v>0</v>
      </c>
      <c r="I70" s="17"/>
      <c r="J70" s="17"/>
      <c r="K70" s="105">
        <f t="shared" si="45"/>
        <v>59.6</v>
      </c>
      <c r="L70" s="106">
        <f t="shared" si="46"/>
        <v>0</v>
      </c>
      <c r="M70" s="160"/>
      <c r="N70"/>
    </row>
    <row r="71" spans="1:14" s="169" customFormat="1" ht="15.75" customHeight="1" x14ac:dyDescent="0.3">
      <c r="A71" s="116"/>
      <c r="B71" s="117" t="s">
        <v>122</v>
      </c>
      <c r="C71" s="118"/>
      <c r="D71" s="146"/>
      <c r="E71" s="144">
        <v>1</v>
      </c>
      <c r="F71" s="147"/>
      <c r="G71" s="148">
        <v>2100</v>
      </c>
      <c r="H71" s="149">
        <f t="shared" si="44"/>
        <v>2100</v>
      </c>
      <c r="I71" s="145"/>
      <c r="J71" s="145"/>
      <c r="K71" s="148">
        <f t="shared" si="45"/>
        <v>2100</v>
      </c>
      <c r="L71" s="153">
        <f t="shared" si="46"/>
        <v>2100</v>
      </c>
      <c r="M71" s="168"/>
    </row>
    <row r="72" spans="1:14" ht="15" thickBot="1" x14ac:dyDescent="0.35">
      <c r="A72" s="191"/>
      <c r="B72" s="191"/>
      <c r="C72" s="191"/>
      <c r="D72" s="191"/>
      <c r="E72" s="191"/>
      <c r="F72" s="191"/>
      <c r="G72" s="191"/>
      <c r="H72" s="191"/>
      <c r="I72" s="21"/>
      <c r="J72" s="21"/>
      <c r="K72" s="119"/>
      <c r="L72" s="120"/>
    </row>
    <row r="73" spans="1:14" ht="15" thickBot="1" x14ac:dyDescent="0.35">
      <c r="A73" s="192" t="s">
        <v>16</v>
      </c>
      <c r="B73" s="193"/>
      <c r="C73" s="193"/>
      <c r="D73" s="193"/>
      <c r="E73" s="193"/>
      <c r="F73" s="193"/>
      <c r="G73" s="193"/>
      <c r="H73" s="121">
        <f>SUM(H14:H71)</f>
        <v>100840.19999999997</v>
      </c>
      <c r="I73" s="33"/>
      <c r="J73" s="34"/>
      <c r="K73" s="122"/>
      <c r="L73" s="123">
        <f>SUM(L14:L71)</f>
        <v>100840.19999999997</v>
      </c>
    </row>
    <row r="74" spans="1:14" ht="15" thickBot="1" x14ac:dyDescent="0.35">
      <c r="A74" s="194" t="s">
        <v>19</v>
      </c>
      <c r="B74" s="195"/>
      <c r="C74" s="195"/>
      <c r="D74" s="195"/>
      <c r="E74" s="195"/>
      <c r="F74" s="195"/>
      <c r="G74" s="195"/>
      <c r="H74" s="124">
        <f>H73*1.21</f>
        <v>122016.64199999996</v>
      </c>
      <c r="I74" s="35"/>
      <c r="J74" s="36"/>
      <c r="K74" s="125"/>
      <c r="L74" s="126">
        <f>L73*1.21</f>
        <v>122016.64199999996</v>
      </c>
    </row>
    <row r="75" spans="1:14" x14ac:dyDescent="0.3">
      <c r="A75"/>
      <c r="C75"/>
      <c r="D75" s="154"/>
      <c r="E75"/>
      <c r="F75"/>
      <c r="G75" s="64"/>
      <c r="H75"/>
      <c r="I75"/>
      <c r="J75"/>
      <c r="K75" s="95"/>
      <c r="L75" s="127"/>
    </row>
    <row r="76" spans="1:14" ht="28.5" customHeight="1" x14ac:dyDescent="0.3">
      <c r="A76" s="189" t="s">
        <v>130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</row>
    <row r="77" spans="1:14" x14ac:dyDescent="0.3">
      <c r="A77" s="159"/>
      <c r="B77" s="159"/>
      <c r="C77" s="159"/>
      <c r="D77" s="155"/>
      <c r="E77" s="159"/>
      <c r="F77" s="159"/>
      <c r="G77" s="159"/>
      <c r="H77" s="159"/>
      <c r="I77" s="159"/>
      <c r="J77" s="159"/>
      <c r="K77" s="159"/>
      <c r="L77" s="159"/>
    </row>
    <row r="78" spans="1:14" x14ac:dyDescent="0.3">
      <c r="A78" s="190" t="s">
        <v>121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</row>
    <row r="79" spans="1:14" x14ac:dyDescent="0.3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</row>
    <row r="80" spans="1:14" ht="21" x14ac:dyDescent="0.3">
      <c r="A80" s="50" t="s">
        <v>151</v>
      </c>
      <c r="B80" s="22"/>
      <c r="C80" s="23"/>
      <c r="D80" s="156"/>
      <c r="E80" s="23"/>
      <c r="G80" s="128"/>
      <c r="H80" s="129"/>
      <c r="K80" s="131"/>
      <c r="L80" s="157"/>
    </row>
    <row r="81" spans="1:12" x14ac:dyDescent="0.3">
      <c r="A81" s="94"/>
      <c r="B81" s="94"/>
      <c r="C81" s="94"/>
      <c r="D81" s="66"/>
      <c r="E81" s="94"/>
      <c r="F81" s="131"/>
      <c r="G81" s="132"/>
      <c r="H81" s="94"/>
      <c r="I81" s="94"/>
      <c r="J81" s="94"/>
      <c r="K81" s="95"/>
      <c r="L81" s="133"/>
    </row>
  </sheetData>
  <mergeCells count="11">
    <mergeCell ref="A52:B52"/>
    <mergeCell ref="A76:L76"/>
    <mergeCell ref="A78:L78"/>
    <mergeCell ref="A72:H72"/>
    <mergeCell ref="A73:G73"/>
    <mergeCell ref="A74:G74"/>
    <mergeCell ref="D8:E8"/>
    <mergeCell ref="A13:B13"/>
    <mergeCell ref="A10:C10"/>
    <mergeCell ref="A24:B24"/>
    <mergeCell ref="A30:B30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topLeftCell="A21" workbookViewId="0">
      <selection activeCell="C43" sqref="C43"/>
    </sheetView>
  </sheetViews>
  <sheetFormatPr defaultRowHeight="14.4" x14ac:dyDescent="0.3"/>
  <cols>
    <col min="8" max="8" width="9.109375" style="141"/>
  </cols>
  <sheetData>
    <row r="1" spans="1:9" x14ac:dyDescent="0.3">
      <c r="A1" t="s">
        <v>94</v>
      </c>
    </row>
    <row r="2" spans="1:9" x14ac:dyDescent="0.3">
      <c r="A2" t="s">
        <v>95</v>
      </c>
    </row>
    <row r="3" spans="1:9" x14ac:dyDescent="0.3">
      <c r="A3" t="s">
        <v>96</v>
      </c>
    </row>
    <row r="4" spans="1:9" x14ac:dyDescent="0.3">
      <c r="A4" t="s">
        <v>97</v>
      </c>
    </row>
    <row r="5" spans="1:9" x14ac:dyDescent="0.3">
      <c r="A5" t="s">
        <v>107</v>
      </c>
    </row>
    <row r="6" spans="1:9" x14ac:dyDescent="0.3">
      <c r="A6" t="s">
        <v>108</v>
      </c>
    </row>
    <row r="7" spans="1:9" x14ac:dyDescent="0.3">
      <c r="A7" t="s">
        <v>98</v>
      </c>
    </row>
    <row r="8" spans="1:9" x14ac:dyDescent="0.3">
      <c r="A8" t="s">
        <v>99</v>
      </c>
    </row>
    <row r="9" spans="1:9" x14ac:dyDescent="0.3">
      <c r="A9" s="165" t="s">
        <v>138</v>
      </c>
    </row>
    <row r="11" spans="1:9" x14ac:dyDescent="0.3">
      <c r="A11" t="s">
        <v>100</v>
      </c>
    </row>
    <row r="12" spans="1:9" x14ac:dyDescent="0.3">
      <c r="A12" s="142" t="s">
        <v>101</v>
      </c>
      <c r="B12" s="142"/>
      <c r="C12" s="142"/>
      <c r="D12" s="142" t="s">
        <v>102</v>
      </c>
      <c r="E12" s="142"/>
      <c r="F12" s="142" t="s">
        <v>103</v>
      </c>
      <c r="G12" s="142"/>
      <c r="H12" s="143" t="s">
        <v>104</v>
      </c>
      <c r="I12" s="142"/>
    </row>
    <row r="13" spans="1:9" x14ac:dyDescent="0.3">
      <c r="A13" t="s">
        <v>109</v>
      </c>
      <c r="D13" t="s">
        <v>110</v>
      </c>
      <c r="F13" t="s">
        <v>111</v>
      </c>
      <c r="H13" s="141">
        <v>10.75</v>
      </c>
    </row>
    <row r="14" spans="1:9" x14ac:dyDescent="0.3">
      <c r="A14" t="s">
        <v>112</v>
      </c>
      <c r="D14" t="s">
        <v>113</v>
      </c>
      <c r="F14" t="s">
        <v>114</v>
      </c>
      <c r="H14" s="141">
        <v>11.11</v>
      </c>
    </row>
    <row r="15" spans="1:9" x14ac:dyDescent="0.3">
      <c r="A15" t="s">
        <v>115</v>
      </c>
      <c r="D15" t="s">
        <v>116</v>
      </c>
      <c r="F15" t="s">
        <v>117</v>
      </c>
      <c r="H15" s="141">
        <v>11.49</v>
      </c>
    </row>
    <row r="16" spans="1:9" x14ac:dyDescent="0.3">
      <c r="A16" t="s">
        <v>118</v>
      </c>
      <c r="D16" t="s">
        <v>119</v>
      </c>
      <c r="F16" t="s">
        <v>120</v>
      </c>
      <c r="H16" s="141">
        <v>11.9</v>
      </c>
    </row>
    <row r="18" spans="1:12" x14ac:dyDescent="0.3">
      <c r="A18" t="s">
        <v>161</v>
      </c>
    </row>
    <row r="19" spans="1:12" x14ac:dyDescent="0.3">
      <c r="C19" t="s">
        <v>162</v>
      </c>
      <c r="E19" t="s">
        <v>163</v>
      </c>
    </row>
    <row r="20" spans="1:12" x14ac:dyDescent="0.3">
      <c r="A20" t="s">
        <v>164</v>
      </c>
      <c r="C20" t="s">
        <v>165</v>
      </c>
      <c r="E20" s="169" t="s">
        <v>166</v>
      </c>
    </row>
    <row r="21" spans="1:12" x14ac:dyDescent="0.3">
      <c r="A21" t="s">
        <v>167</v>
      </c>
      <c r="C21" t="s">
        <v>168</v>
      </c>
      <c r="E21" s="169" t="s">
        <v>169</v>
      </c>
    </row>
    <row r="22" spans="1:12" x14ac:dyDescent="0.3">
      <c r="A22" t="s">
        <v>170</v>
      </c>
      <c r="C22" t="s">
        <v>171</v>
      </c>
      <c r="E22" s="169" t="s">
        <v>172</v>
      </c>
    </row>
    <row r="23" spans="1:12" x14ac:dyDescent="0.3">
      <c r="A23" t="s">
        <v>173</v>
      </c>
      <c r="C23" t="s">
        <v>174</v>
      </c>
      <c r="E23" s="169" t="s">
        <v>175</v>
      </c>
    </row>
    <row r="25" spans="1:12" x14ac:dyDescent="0.3">
      <c r="A25" t="s">
        <v>176</v>
      </c>
    </row>
    <row r="26" spans="1:12" ht="13.8" customHeight="1" x14ac:dyDescent="0.3">
      <c r="A26" t="s">
        <v>177</v>
      </c>
    </row>
    <row r="27" spans="1:12" x14ac:dyDescent="0.3">
      <c r="A27" t="s">
        <v>105</v>
      </c>
    </row>
    <row r="28" spans="1:12" x14ac:dyDescent="0.3">
      <c r="A28" t="s">
        <v>106</v>
      </c>
    </row>
    <row r="30" spans="1:12" s="94" customFormat="1" x14ac:dyDescent="0.3">
      <c r="A30" s="94" t="s">
        <v>69</v>
      </c>
      <c r="F30" s="131"/>
      <c r="G30" s="132"/>
      <c r="K30" s="95"/>
      <c r="L30" s="133"/>
    </row>
    <row r="31" spans="1:12" s="94" customFormat="1" ht="30" customHeight="1" x14ac:dyDescent="0.3">
      <c r="A31" s="190" t="s">
        <v>70</v>
      </c>
      <c r="B31" s="196"/>
      <c r="C31" s="196"/>
      <c r="D31" s="196"/>
      <c r="E31" s="196"/>
      <c r="F31" s="196"/>
      <c r="G31" s="196"/>
      <c r="H31" s="196"/>
      <c r="I31" s="196"/>
      <c r="K31" s="95"/>
      <c r="L31" s="133"/>
    </row>
    <row r="32" spans="1:12" x14ac:dyDescent="0.3">
      <c r="F32" s="134"/>
      <c r="G32" s="64"/>
      <c r="H32"/>
      <c r="K32" s="95"/>
      <c r="L32" s="127"/>
    </row>
    <row r="33" spans="1:12" x14ac:dyDescent="0.3">
      <c r="A33" s="96" t="s">
        <v>71</v>
      </c>
      <c r="F33" s="135" t="s">
        <v>72</v>
      </c>
      <c r="G33" s="64"/>
      <c r="H33"/>
      <c r="K33" s="95"/>
      <c r="L33" s="127"/>
    </row>
    <row r="34" spans="1:12" x14ac:dyDescent="0.3">
      <c r="A34" t="s">
        <v>73</v>
      </c>
      <c r="F34" s="130">
        <v>1000</v>
      </c>
      <c r="G34" s="64"/>
      <c r="H34" s="136"/>
      <c r="K34" s="95"/>
      <c r="L34" s="127"/>
    </row>
    <row r="35" spans="1:12" x14ac:dyDescent="0.3">
      <c r="A35" t="s">
        <v>74</v>
      </c>
      <c r="F35" s="130">
        <v>1000</v>
      </c>
      <c r="G35" s="64"/>
      <c r="H35" s="136"/>
      <c r="K35" s="95"/>
      <c r="L35" s="127"/>
    </row>
    <row r="36" spans="1:12" x14ac:dyDescent="0.3">
      <c r="A36" t="s">
        <v>75</v>
      </c>
      <c r="F36" s="130">
        <v>1000</v>
      </c>
      <c r="G36" s="64"/>
      <c r="H36" s="136"/>
      <c r="K36" s="95"/>
      <c r="L36" s="127"/>
    </row>
    <row r="37" spans="1:12" x14ac:dyDescent="0.3">
      <c r="A37" t="s">
        <v>76</v>
      </c>
      <c r="F37" s="130">
        <v>1000</v>
      </c>
      <c r="G37" s="64"/>
      <c r="H37" s="136"/>
      <c r="K37" s="95"/>
      <c r="L37" s="127"/>
    </row>
    <row r="38" spans="1:12" ht="15" thickBot="1" x14ac:dyDescent="0.35">
      <c r="A38" s="97" t="s">
        <v>77</v>
      </c>
      <c r="B38" s="97"/>
      <c r="C38" s="97"/>
      <c r="D38" s="97"/>
      <c r="E38" s="97"/>
      <c r="F38" s="137">
        <v>1000</v>
      </c>
      <c r="G38" s="138"/>
      <c r="H38" s="139"/>
      <c r="I38" s="97"/>
      <c r="K38" s="95"/>
      <c r="L38" s="127"/>
    </row>
    <row r="39" spans="1:12" x14ac:dyDescent="0.3">
      <c r="A39" t="s">
        <v>78</v>
      </c>
      <c r="E39" s="201">
        <v>2100</v>
      </c>
      <c r="F39" s="202"/>
      <c r="G39" s="64"/>
      <c r="H39" s="136"/>
      <c r="K39" s="95"/>
      <c r="L39" s="127"/>
    </row>
    <row r="40" spans="1:12" x14ac:dyDescent="0.3">
      <c r="A40" t="s">
        <v>79</v>
      </c>
      <c r="E40" s="197">
        <v>2100</v>
      </c>
      <c r="F40" s="198"/>
      <c r="G40" s="64"/>
      <c r="H40" s="136"/>
      <c r="K40" s="95"/>
      <c r="L40" s="127"/>
    </row>
    <row r="41" spans="1:12" x14ac:dyDescent="0.3">
      <c r="A41" t="s">
        <v>80</v>
      </c>
      <c r="E41" s="197">
        <v>2100</v>
      </c>
      <c r="F41" s="198"/>
      <c r="G41" s="64"/>
      <c r="H41" s="136"/>
      <c r="K41" s="95"/>
      <c r="L41" s="127"/>
    </row>
    <row r="42" spans="1:12" x14ac:dyDescent="0.3">
      <c r="A42" t="s">
        <v>81</v>
      </c>
      <c r="E42" s="197">
        <v>2100</v>
      </c>
      <c r="F42" s="198"/>
      <c r="G42" s="64"/>
      <c r="H42" s="136"/>
      <c r="K42" s="95"/>
      <c r="L42" s="127"/>
    </row>
    <row r="43" spans="1:12" ht="15" thickBot="1" x14ac:dyDescent="0.35">
      <c r="A43" s="97" t="s">
        <v>82</v>
      </c>
      <c r="B43" s="97"/>
      <c r="C43" s="97"/>
      <c r="D43" s="97"/>
      <c r="E43" s="199">
        <v>2100</v>
      </c>
      <c r="F43" s="200"/>
      <c r="G43" s="138"/>
      <c r="H43" s="139"/>
      <c r="I43" s="97"/>
      <c r="K43" s="95"/>
      <c r="L43" s="127"/>
    </row>
    <row r="44" spans="1:12" x14ac:dyDescent="0.3">
      <c r="A44" t="s">
        <v>83</v>
      </c>
      <c r="E44" s="201">
        <v>3200</v>
      </c>
      <c r="F44" s="202"/>
      <c r="G44" s="64"/>
      <c r="H44" s="136"/>
      <c r="K44" s="95"/>
      <c r="L44" s="127"/>
    </row>
    <row r="45" spans="1:12" x14ac:dyDescent="0.3">
      <c r="A45" t="s">
        <v>84</v>
      </c>
      <c r="E45" s="197">
        <v>3200</v>
      </c>
      <c r="F45" s="198"/>
      <c r="G45" s="64"/>
      <c r="H45" s="136"/>
      <c r="K45" s="95"/>
      <c r="L45" s="127"/>
    </row>
    <row r="46" spans="1:12" x14ac:dyDescent="0.3">
      <c r="A46" t="s">
        <v>85</v>
      </c>
      <c r="E46" s="197">
        <v>3200</v>
      </c>
      <c r="F46" s="198"/>
      <c r="G46" s="64"/>
      <c r="H46" s="136"/>
      <c r="K46" s="95"/>
      <c r="L46" s="127"/>
    </row>
    <row r="47" spans="1:12" x14ac:dyDescent="0.3">
      <c r="F47" s="130"/>
      <c r="G47" s="64"/>
      <c r="H47"/>
      <c r="K47" s="95"/>
      <c r="L47" s="127"/>
    </row>
    <row r="48" spans="1:12" s="94" customFormat="1" ht="30" customHeight="1" x14ac:dyDescent="0.3">
      <c r="A48" s="190" t="s">
        <v>86</v>
      </c>
      <c r="B48" s="196"/>
      <c r="C48" s="196"/>
      <c r="D48" s="196"/>
      <c r="E48" s="196"/>
      <c r="F48" s="196"/>
      <c r="G48" s="196"/>
      <c r="H48" s="196"/>
      <c r="I48" s="196"/>
      <c r="K48" s="95"/>
      <c r="L48" s="133"/>
    </row>
    <row r="49" spans="1:12" s="94" customFormat="1" ht="31.5" customHeight="1" x14ac:dyDescent="0.3">
      <c r="A49" s="190" t="s">
        <v>87</v>
      </c>
      <c r="B49" s="196"/>
      <c r="C49" s="196"/>
      <c r="D49" s="196"/>
      <c r="E49" s="196"/>
      <c r="F49" s="196"/>
      <c r="G49" s="196"/>
      <c r="H49" s="196"/>
      <c r="I49" s="196"/>
      <c r="K49" s="95"/>
      <c r="L49" s="133"/>
    </row>
    <row r="50" spans="1:12" x14ac:dyDescent="0.3">
      <c r="F50" s="134"/>
      <c r="G50" s="64"/>
      <c r="H50"/>
      <c r="K50" s="95"/>
      <c r="L50" s="127"/>
    </row>
  </sheetData>
  <mergeCells count="11">
    <mergeCell ref="A31:I31"/>
    <mergeCell ref="E39:F39"/>
    <mergeCell ref="E40:F40"/>
    <mergeCell ref="E41:F41"/>
    <mergeCell ref="A48:I48"/>
    <mergeCell ref="A49:I49"/>
    <mergeCell ref="E42:F42"/>
    <mergeCell ref="E43:F43"/>
    <mergeCell ref="E44:F44"/>
    <mergeCell ref="E45:F45"/>
    <mergeCell ref="E46:F46"/>
  </mergeCells>
  <pageMargins left="0.28999999999999998" right="0.21" top="0.32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Rundo cihlová</vt:lpstr>
      <vt:lpstr>technické info 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Pavlína Štuksová</cp:lastModifiedBy>
  <cp:lastPrinted>2020-09-26T08:19:22Z</cp:lastPrinted>
  <dcterms:created xsi:type="dcterms:W3CDTF">2012-06-27T14:11:33Z</dcterms:created>
  <dcterms:modified xsi:type="dcterms:W3CDTF">2022-10-19T12:32:26Z</dcterms:modified>
</cp:coreProperties>
</file>