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360" windowWidth="23652" windowHeight="10056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Rekapitulace!$G$20</definedName>
    <definedName name="Dodavka0">Položky!#REF!</definedName>
    <definedName name="HSV">Rekapitulace!$E$20</definedName>
    <definedName name="HSV0">Položky!#REF!</definedName>
    <definedName name="HZS">Rekapitulace!$I$20</definedName>
    <definedName name="HZS0">Položky!#REF!</definedName>
    <definedName name="JKSO">'Krycí list'!$G$2</definedName>
    <definedName name="MJ">'Krycí list'!$G$5</definedName>
    <definedName name="Mont">Rekapitulace!$H$20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Položky!$A$1:$G$76</definedName>
    <definedName name="_xlnm.Print_Area" localSheetId="1">Rekapitulace!$A$1:$I$34</definedName>
    <definedName name="PocetMJ">'Krycí list'!$G$6</definedName>
    <definedName name="Poznamka">'Krycí list'!$B$37</definedName>
    <definedName name="Projektant">'Krycí list'!$C$8</definedName>
    <definedName name="PSV">Rekapitulace!$F$20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 fullCalcOnLoad="1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75" i="3"/>
  <c r="BC75"/>
  <c r="BB75"/>
  <c r="BA75"/>
  <c r="G75"/>
  <c r="BD75" s="1"/>
  <c r="BE74"/>
  <c r="BE76" s="1"/>
  <c r="I19" i="2" s="1"/>
  <c r="BC74" i="3"/>
  <c r="BC76" s="1"/>
  <c r="G19" i="2" s="1"/>
  <c r="BB74" i="3"/>
  <c r="BA74"/>
  <c r="BA76" s="1"/>
  <c r="E19" i="2" s="1"/>
  <c r="G74" i="3"/>
  <c r="BD74" s="1"/>
  <c r="BD76" s="1"/>
  <c r="H19" i="2" s="1"/>
  <c r="B19"/>
  <c r="A19"/>
  <c r="BB76" i="3"/>
  <c r="F19" i="2" s="1"/>
  <c r="G76" i="3"/>
  <c r="C76"/>
  <c r="BE71"/>
  <c r="BD71"/>
  <c r="BC71"/>
  <c r="BA71"/>
  <c r="G71"/>
  <c r="BB71" s="1"/>
  <c r="BE70"/>
  <c r="BD70"/>
  <c r="BC70"/>
  <c r="BA70"/>
  <c r="G70"/>
  <c r="BB70" s="1"/>
  <c r="BE69"/>
  <c r="BD69"/>
  <c r="BC69"/>
  <c r="BA69"/>
  <c r="G69"/>
  <c r="BB69" s="1"/>
  <c r="BE68"/>
  <c r="BE72" s="1"/>
  <c r="I18" i="2" s="1"/>
  <c r="BD68" i="3"/>
  <c r="BC68"/>
  <c r="BC72" s="1"/>
  <c r="G18" i="2" s="1"/>
  <c r="BA68" i="3"/>
  <c r="BA72" s="1"/>
  <c r="E18" i="2" s="1"/>
  <c r="G68" i="3"/>
  <c r="BB68" s="1"/>
  <c r="B18" i="2"/>
  <c r="A18"/>
  <c r="BD72" i="3"/>
  <c r="H18" i="2" s="1"/>
  <c r="G72" i="3"/>
  <c r="C72"/>
  <c r="BE65"/>
  <c r="BD65"/>
  <c r="BC65"/>
  <c r="BA65"/>
  <c r="G65"/>
  <c r="BB65" s="1"/>
  <c r="BE64"/>
  <c r="BD64"/>
  <c r="BC64"/>
  <c r="BA64"/>
  <c r="G64"/>
  <c r="BB64" s="1"/>
  <c r="BE63"/>
  <c r="BD63"/>
  <c r="BC63"/>
  <c r="BA63"/>
  <c r="G63"/>
  <c r="BB63" s="1"/>
  <c r="BE62"/>
  <c r="BD62"/>
  <c r="BC62"/>
  <c r="BA62"/>
  <c r="G62"/>
  <c r="BB62" s="1"/>
  <c r="BE61"/>
  <c r="BE66" s="1"/>
  <c r="I17" i="2" s="1"/>
  <c r="BD61" i="3"/>
  <c r="BC61"/>
  <c r="BC66" s="1"/>
  <c r="G17" i="2" s="1"/>
  <c r="BA61" i="3"/>
  <c r="BA66" s="1"/>
  <c r="E17" i="2" s="1"/>
  <c r="G61" i="3"/>
  <c r="BB61" s="1"/>
  <c r="B17" i="2"/>
  <c r="A17"/>
  <c r="BD66" i="3"/>
  <c r="H17" i="2" s="1"/>
  <c r="G66" i="3"/>
  <c r="C66"/>
  <c r="BE58"/>
  <c r="BD58"/>
  <c r="BC58"/>
  <c r="BA58"/>
  <c r="G58"/>
  <c r="BB58" s="1"/>
  <c r="BE57"/>
  <c r="BD57"/>
  <c r="BC57"/>
  <c r="BA57"/>
  <c r="G57"/>
  <c r="BB57" s="1"/>
  <c r="BE56"/>
  <c r="BD56"/>
  <c r="BC56"/>
  <c r="BA56"/>
  <c r="G56"/>
  <c r="BB56" s="1"/>
  <c r="BE55"/>
  <c r="BD55"/>
  <c r="BC55"/>
  <c r="BA55"/>
  <c r="G55"/>
  <c r="BB55" s="1"/>
  <c r="BE54"/>
  <c r="BD54"/>
  <c r="BC54"/>
  <c r="BA54"/>
  <c r="G54"/>
  <c r="BB54" s="1"/>
  <c r="BE53"/>
  <c r="BE59" s="1"/>
  <c r="I16" i="2" s="1"/>
  <c r="BD53" i="3"/>
  <c r="BC53"/>
  <c r="BC59" s="1"/>
  <c r="G16" i="2" s="1"/>
  <c r="BA53" i="3"/>
  <c r="BA59" s="1"/>
  <c r="E16" i="2" s="1"/>
  <c r="G53" i="3"/>
  <c r="BB53" s="1"/>
  <c r="BB59" s="1"/>
  <c r="F16" i="2" s="1"/>
  <c r="B16"/>
  <c r="A16"/>
  <c r="BD59" i="3"/>
  <c r="H16" i="2" s="1"/>
  <c r="G59" i="3"/>
  <c r="C59"/>
  <c r="BE50"/>
  <c r="BE51" s="1"/>
  <c r="I15" i="2" s="1"/>
  <c r="BD50" i="3"/>
  <c r="BC50"/>
  <c r="BC51" s="1"/>
  <c r="G15" i="2" s="1"/>
  <c r="BA50" i="3"/>
  <c r="BA51" s="1"/>
  <c r="E15" i="2" s="1"/>
  <c r="G50" i="3"/>
  <c r="BB50" s="1"/>
  <c r="BB51" s="1"/>
  <c r="F15" i="2" s="1"/>
  <c r="B15"/>
  <c r="A15"/>
  <c r="BD51" i="3"/>
  <c r="H15" i="2" s="1"/>
  <c r="G51" i="3"/>
  <c r="C51"/>
  <c r="BE47"/>
  <c r="BD47"/>
  <c r="BC47"/>
  <c r="BA47"/>
  <c r="G47"/>
  <c r="BB47" s="1"/>
  <c r="BE46"/>
  <c r="BE48" s="1"/>
  <c r="I14" i="2" s="1"/>
  <c r="BD46" i="3"/>
  <c r="BC46"/>
  <c r="BC48" s="1"/>
  <c r="G14" i="2" s="1"/>
  <c r="BA46" i="3"/>
  <c r="BA48" s="1"/>
  <c r="E14" i="2" s="1"/>
  <c r="G46" i="3"/>
  <c r="BB46" s="1"/>
  <c r="B14" i="2"/>
  <c r="A14"/>
  <c r="BD48" i="3"/>
  <c r="H14" i="2" s="1"/>
  <c r="G48" i="3"/>
  <c r="C48"/>
  <c r="BE43"/>
  <c r="BD43"/>
  <c r="BC43"/>
  <c r="BA43"/>
  <c r="G43"/>
  <c r="BB43" s="1"/>
  <c r="BE42"/>
  <c r="BE44" s="1"/>
  <c r="I13" i="2" s="1"/>
  <c r="BD42" i="3"/>
  <c r="BC42"/>
  <c r="BC44" s="1"/>
  <c r="G13" i="2" s="1"/>
  <c r="BA42" i="3"/>
  <c r="BA44" s="1"/>
  <c r="E13" i="2" s="1"/>
  <c r="G42" i="3"/>
  <c r="BB42" s="1"/>
  <c r="BB44" s="1"/>
  <c r="F13" i="2" s="1"/>
  <c r="B13"/>
  <c r="A13"/>
  <c r="BD44" i="3"/>
  <c r="H13" i="2" s="1"/>
  <c r="G44" i="3"/>
  <c r="C44"/>
  <c r="BE39"/>
  <c r="BE40" s="1"/>
  <c r="I12" i="2" s="1"/>
  <c r="BD39" i="3"/>
  <c r="BC39"/>
  <c r="BC40" s="1"/>
  <c r="G12" i="2" s="1"/>
  <c r="BB39" i="3"/>
  <c r="BA39"/>
  <c r="BA40" s="1"/>
  <c r="E12" i="2" s="1"/>
  <c r="G39" i="3"/>
  <c r="B12" i="2"/>
  <c r="A12"/>
  <c r="BD40" i="3"/>
  <c r="H12" i="2" s="1"/>
  <c r="BB40" i="3"/>
  <c r="F12" i="2" s="1"/>
  <c r="G40" i="3"/>
  <c r="C40"/>
  <c r="BE36"/>
  <c r="BD36"/>
  <c r="BC36"/>
  <c r="BB36"/>
  <c r="BA36"/>
  <c r="G36"/>
  <c r="BE35"/>
  <c r="BD35"/>
  <c r="BC35"/>
  <c r="BB35"/>
  <c r="BA35"/>
  <c r="G35"/>
  <c r="BE34"/>
  <c r="BD34"/>
  <c r="BC34"/>
  <c r="BB34"/>
  <c r="BA34"/>
  <c r="G34"/>
  <c r="BE33"/>
  <c r="BD33"/>
  <c r="BC33"/>
  <c r="BB33"/>
  <c r="BA33"/>
  <c r="G33"/>
  <c r="BE32"/>
  <c r="BD32"/>
  <c r="BC32"/>
  <c r="BB32"/>
  <c r="BA32"/>
  <c r="G32"/>
  <c r="BE31"/>
  <c r="BD31"/>
  <c r="BC31"/>
  <c r="BB31"/>
  <c r="BA31"/>
  <c r="G31"/>
  <c r="BE30"/>
  <c r="BD30"/>
  <c r="BC30"/>
  <c r="BB30"/>
  <c r="BA30"/>
  <c r="G30"/>
  <c r="BE29"/>
  <c r="BD29"/>
  <c r="BC29"/>
  <c r="BB29"/>
  <c r="BA29"/>
  <c r="G29"/>
  <c r="BE28"/>
  <c r="BD28"/>
  <c r="BC28"/>
  <c r="BB28"/>
  <c r="BA28"/>
  <c r="G28"/>
  <c r="BE27"/>
  <c r="BD27"/>
  <c r="BC27"/>
  <c r="BB27"/>
  <c r="BA27"/>
  <c r="G27"/>
  <c r="BE26"/>
  <c r="BE37" s="1"/>
  <c r="I11" i="2" s="1"/>
  <c r="BD26" i="3"/>
  <c r="BC26"/>
  <c r="BC37" s="1"/>
  <c r="G11" i="2" s="1"/>
  <c r="BB26" i="3"/>
  <c r="BA26"/>
  <c r="BA37" s="1"/>
  <c r="E11" i="2" s="1"/>
  <c r="G26" i="3"/>
  <c r="B11" i="2"/>
  <c r="A11"/>
  <c r="BD37" i="3"/>
  <c r="H11" i="2" s="1"/>
  <c r="BB37" i="3"/>
  <c r="F11" i="2" s="1"/>
  <c r="G37" i="3"/>
  <c r="C37"/>
  <c r="BE23"/>
  <c r="BD23"/>
  <c r="BC23"/>
  <c r="BB23"/>
  <c r="BA23"/>
  <c r="G23"/>
  <c r="BE22"/>
  <c r="BE24" s="1"/>
  <c r="I10" i="2" s="1"/>
  <c r="BD22" i="3"/>
  <c r="BC22"/>
  <c r="BC24" s="1"/>
  <c r="G10" i="2" s="1"/>
  <c r="BB22" i="3"/>
  <c r="BA22"/>
  <c r="BA24" s="1"/>
  <c r="E10" i="2" s="1"/>
  <c r="G22" i="3"/>
  <c r="B10" i="2"/>
  <c r="A10"/>
  <c r="BD24" i="3"/>
  <c r="H10" i="2" s="1"/>
  <c r="BB24" i="3"/>
  <c r="F10" i="2" s="1"/>
  <c r="G24" i="3"/>
  <c r="C24"/>
  <c r="BE19"/>
  <c r="BE20" s="1"/>
  <c r="I9" i="2" s="1"/>
  <c r="BD19" i="3"/>
  <c r="BC19"/>
  <c r="BC20" s="1"/>
  <c r="G9" i="2" s="1"/>
  <c r="BB19" i="3"/>
  <c r="BA19"/>
  <c r="BA20" s="1"/>
  <c r="E9" i="2" s="1"/>
  <c r="G19" i="3"/>
  <c r="B9" i="2"/>
  <c r="A9"/>
  <c r="BD20" i="3"/>
  <c r="H9" i="2" s="1"/>
  <c r="BB20" i="3"/>
  <c r="F9" i="2" s="1"/>
  <c r="G20" i="3"/>
  <c r="C20"/>
  <c r="BE16"/>
  <c r="BD16"/>
  <c r="BC16"/>
  <c r="BB16"/>
  <c r="BA16"/>
  <c r="G16"/>
  <c r="BE15"/>
  <c r="BD15"/>
  <c r="BC15"/>
  <c r="BB15"/>
  <c r="BA15"/>
  <c r="G15"/>
  <c r="BE14"/>
  <c r="BD14"/>
  <c r="BC14"/>
  <c r="BB14"/>
  <c r="BA14"/>
  <c r="G14"/>
  <c r="BE13"/>
  <c r="BD13"/>
  <c r="BC13"/>
  <c r="BB13"/>
  <c r="BA13"/>
  <c r="G13"/>
  <c r="BE12"/>
  <c r="BD12"/>
  <c r="BC12"/>
  <c r="BB12"/>
  <c r="BA12"/>
  <c r="G12"/>
  <c r="BE11"/>
  <c r="BE17" s="1"/>
  <c r="I8" i="2" s="1"/>
  <c r="BD11" i="3"/>
  <c r="BC11"/>
  <c r="BC17" s="1"/>
  <c r="G8" i="2" s="1"/>
  <c r="BB11" i="3"/>
  <c r="BA11"/>
  <c r="BA17" s="1"/>
  <c r="E8" i="2" s="1"/>
  <c r="G11" i="3"/>
  <c r="B8" i="2"/>
  <c r="A8"/>
  <c r="BD17" i="3"/>
  <c r="H8" i="2" s="1"/>
  <c r="BB17" i="3"/>
  <c r="F8" i="2" s="1"/>
  <c r="G17" i="3"/>
  <c r="C17"/>
  <c r="BE8"/>
  <c r="BE9" s="1"/>
  <c r="I7" i="2" s="1"/>
  <c r="I20" s="1"/>
  <c r="C21" i="1" s="1"/>
  <c r="BD8" i="3"/>
  <c r="BC8"/>
  <c r="BC9" s="1"/>
  <c r="G7" i="2" s="1"/>
  <c r="G20" s="1"/>
  <c r="C18" i="1" s="1"/>
  <c r="BB8" i="3"/>
  <c r="BA8"/>
  <c r="BA9" s="1"/>
  <c r="E7" i="2" s="1"/>
  <c r="E20" s="1"/>
  <c r="G8" i="3"/>
  <c r="B7" i="2"/>
  <c r="A7"/>
  <c r="BD9" i="3"/>
  <c r="H7" i="2" s="1"/>
  <c r="H20" s="1"/>
  <c r="C17" i="1" s="1"/>
  <c r="BB9" i="3"/>
  <c r="F7" i="2" s="1"/>
  <c r="G9" i="3"/>
  <c r="C9"/>
  <c r="E4"/>
  <c r="C4"/>
  <c r="F3"/>
  <c r="C3"/>
  <c r="C2" i="2"/>
  <c r="C1"/>
  <c r="C33" i="1"/>
  <c r="F33" s="1"/>
  <c r="C31"/>
  <c r="C9"/>
  <c r="G7"/>
  <c r="D2"/>
  <c r="C2"/>
  <c r="C15" l="1"/>
  <c r="BB48" i="3"/>
  <c r="F14" i="2" s="1"/>
  <c r="F20" s="1"/>
  <c r="C16" i="1" s="1"/>
  <c r="BB66" i="3"/>
  <c r="F17" i="2" s="1"/>
  <c r="BB72" i="3"/>
  <c r="F18" i="2" s="1"/>
  <c r="G27" l="1"/>
  <c r="I27" s="1"/>
  <c r="G17" i="1" s="1"/>
  <c r="G29" i="2"/>
  <c r="I29" s="1"/>
  <c r="G19" i="1" s="1"/>
  <c r="G31" i="2"/>
  <c r="I31" s="1"/>
  <c r="G21" i="1" s="1"/>
  <c r="C19"/>
  <c r="C22" s="1"/>
  <c r="G25" i="2"/>
  <c r="I25" s="1"/>
  <c r="G26"/>
  <c r="I26" s="1"/>
  <c r="G16" i="1" s="1"/>
  <c r="G28" i="2"/>
  <c r="I28" s="1"/>
  <c r="G18" i="1" s="1"/>
  <c r="G30" i="2"/>
  <c r="I30" s="1"/>
  <c r="G20" i="1" s="1"/>
  <c r="G32" i="2"/>
  <c r="I32" s="1"/>
  <c r="G15" i="1" l="1"/>
  <c r="H33" i="2"/>
  <c r="G23" i="1" s="1"/>
  <c r="C23"/>
  <c r="F30" s="1"/>
  <c r="G22" l="1"/>
  <c r="F31"/>
  <c r="F34" s="1"/>
</calcChain>
</file>

<file path=xl/sharedStrings.xml><?xml version="1.0" encoding="utf-8"?>
<sst xmlns="http://schemas.openxmlformats.org/spreadsheetml/2006/main" count="295" uniqueCount="208">
  <si>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</si>
  <si>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</si>
  <si>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</si>
  <si>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</si>
  <si>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</si>
  <si>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</si>
  <si>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</si>
  <si>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</si>
  <si>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</si>
  <si>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</si>
  <si>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</si>
  <si>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</si>
  <si>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</si>
  <si>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</si>
  <si>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</si>
  <si>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</si>
  <si>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</si>
  <si>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</si>
  <si>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</si>
  <si>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</si>
  <si>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</si>
  <si>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</si>
  <si>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</si>
  <si>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</si>
  <si>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</si>
  <si>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</si>
  <si>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</si>
  <si>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</si>
  <si>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</si>
  <si>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</si>
  <si>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</si>
  <si>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</si>
  <si>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</si>
  <si>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</si>
  <si>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</si>
  <si>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</si>
  <si>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</si>
  <si>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</si>
  <si>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</si>
  <si>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</si>
  <si>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</si>
  <si>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</si>
  <si>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</si>
  <si>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</si>
  <si>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</si>
  <si>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</si>
  <si>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</si>
  <si>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</si>
  <si>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</si>
  <si>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</si>
  <si>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</si>
  <si>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</si>
  <si>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</si>
  <si>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</si>
  <si>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</si>
  <si>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</si>
  <si>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</si>
  <si>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</si>
  <si>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</si>
  <si>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</si>
  <si>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</si>
  <si>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</si>
  <si>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</si>
  <si>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</si>
  <si>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</si>
  <si>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</si>
  <si>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</si>
  <si>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</si>
  <si>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</si>
  <si>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</si>
  <si>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</si>
  <si>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</si>
  <si>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</si>
  <si>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</si>
  <si>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</si>
  <si>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SLEPÝ ROZPOČET</t>
  </si>
  <si>
    <t>Slepý rozpočet</t>
  </si>
  <si>
    <t>2018-0003</t>
  </si>
  <si>
    <t>STAVEBNÍ ÚPRAVY BD</t>
  </si>
  <si>
    <t>SO04</t>
  </si>
  <si>
    <t>stavební úpravy schodiště</t>
  </si>
  <si>
    <t>A01</t>
  </si>
  <si>
    <t>34</t>
  </si>
  <si>
    <t>Stěny a příčky</t>
  </si>
  <si>
    <t>342264051RT1</t>
  </si>
  <si>
    <t>Podhled sádrokartonový na zavěšenou ocel. konstr. desky standard tl. 12,5 mm, bez izolace</t>
  </si>
  <si>
    <t>m2</t>
  </si>
  <si>
    <t>61</t>
  </si>
  <si>
    <t>Upravy povrchů vnitřní</t>
  </si>
  <si>
    <t>60171831U00</t>
  </si>
  <si>
    <t xml:space="preserve">Nátěr základní penetrační UniPrimer </t>
  </si>
  <si>
    <t>602011105R00</t>
  </si>
  <si>
    <t xml:space="preserve">Postřik maltou sanační Cemix WTA 044 ručně </t>
  </si>
  <si>
    <t>602011121RT1</t>
  </si>
  <si>
    <t>Omítka jádrová sanační Cemix 084 ručně tloušťka vrstvy 20 mm</t>
  </si>
  <si>
    <t>602011152R00</t>
  </si>
  <si>
    <t xml:space="preserve">Štuk sanační  Cemix 034 ručně tl. 5 mm </t>
  </si>
  <si>
    <t>611421231R00</t>
  </si>
  <si>
    <t xml:space="preserve">Oprava váp.omítek stropů do 10% plochy - štukových </t>
  </si>
  <si>
    <t>612421231R00</t>
  </si>
  <si>
    <t xml:space="preserve">Oprava vápen.omítek stěn do 10 % pl. - štukových </t>
  </si>
  <si>
    <t>94</t>
  </si>
  <si>
    <t>Lešení a stavební výtahy</t>
  </si>
  <si>
    <t>941955101R00</t>
  </si>
  <si>
    <t xml:space="preserve">Lešení lehké pomocné,schodiště, H podlahy do 1,5 m </t>
  </si>
  <si>
    <t>96</t>
  </si>
  <si>
    <t>Bourání konstrukcí</t>
  </si>
  <si>
    <t>960-01</t>
  </si>
  <si>
    <t xml:space="preserve">Broušení ploch kamenných schodišťových stupňů </t>
  </si>
  <si>
    <t>kompl.</t>
  </si>
  <si>
    <t>960-02</t>
  </si>
  <si>
    <t xml:space="preserve">Odstranění starých poštovních schránek </t>
  </si>
  <si>
    <t>97</t>
  </si>
  <si>
    <t>Prorážení otvorů</t>
  </si>
  <si>
    <t>978011121R00</t>
  </si>
  <si>
    <t xml:space="preserve">Otlučení omítek vnitřních vápenných stropů do 10 % </t>
  </si>
  <si>
    <t>978013121R00</t>
  </si>
  <si>
    <t xml:space="preserve">Otlučení omítek vnitřních stěn v rozsahu do 10 % </t>
  </si>
  <si>
    <t>978013191R00</t>
  </si>
  <si>
    <t xml:space="preserve">Otlučení omítek vnitřních stěn v rozsahu do 100 % </t>
  </si>
  <si>
    <t>978023411R00</t>
  </si>
  <si>
    <t xml:space="preserve">Vysekání a úprava spár zdiva cihelného mimo komín. </t>
  </si>
  <si>
    <t>978059511R00</t>
  </si>
  <si>
    <t xml:space="preserve">Odsekání soklíků </t>
  </si>
  <si>
    <t>979081111R00</t>
  </si>
  <si>
    <t xml:space="preserve">Odvoz suti a vybour. hmot na skládku do 1 km </t>
  </si>
  <si>
    <t>t</t>
  </si>
  <si>
    <t>979081121R00</t>
  </si>
  <si>
    <t xml:space="preserve">Příplatek k odvozu za každý další 1 km </t>
  </si>
  <si>
    <t>979087213R00</t>
  </si>
  <si>
    <t xml:space="preserve">Nakládání vybouraných hmot na dopravní prostředky </t>
  </si>
  <si>
    <t>979087311R00</t>
  </si>
  <si>
    <t xml:space="preserve">Vodorovné přemístění suti nošením do 10 m </t>
  </si>
  <si>
    <t>979087391R00</t>
  </si>
  <si>
    <t xml:space="preserve">Příplatek za nošení suti každých dalších 10 m </t>
  </si>
  <si>
    <t>979999997R00</t>
  </si>
  <si>
    <t xml:space="preserve">Poplatek za skládku stavební suti </t>
  </si>
  <si>
    <t>99</t>
  </si>
  <si>
    <t>Staveništní přesun hmot</t>
  </si>
  <si>
    <t>999281111R00</t>
  </si>
  <si>
    <t xml:space="preserve">Přesun hmot pro opravy a údržbu do výšky 25 m </t>
  </si>
  <si>
    <t>713</t>
  </si>
  <si>
    <t>Izolace tepelné</t>
  </si>
  <si>
    <t>713111111RV9</t>
  </si>
  <si>
    <t>Izolace tepelné stropů vrchem kladené volně 2 vrstvy - vč. dodávky minerální vaty tl. 100 mm</t>
  </si>
  <si>
    <t>998713203R00</t>
  </si>
  <si>
    <t xml:space="preserve">Přesun hmot pro izolace tepelné, výšky do 24 m </t>
  </si>
  <si>
    <t>766</t>
  </si>
  <si>
    <t>Konstrukce truhlářské</t>
  </si>
  <si>
    <t>766-01</t>
  </si>
  <si>
    <t>Ochrana rohů drevěnou nebo kovovou lištou dl. 180cm, dod+mtž</t>
  </si>
  <si>
    <t>766-02</t>
  </si>
  <si>
    <t>Dřevěné madlo zábradlí 1.NP dod+mtž</t>
  </si>
  <si>
    <t>767</t>
  </si>
  <si>
    <t>Konstrukce zámečnické</t>
  </si>
  <si>
    <t>767-01</t>
  </si>
  <si>
    <t>Sestava poštovních schránek - 9ks dod+mtž</t>
  </si>
  <si>
    <t>771</t>
  </si>
  <si>
    <t>Podlahy z dlaždic a obklady</t>
  </si>
  <si>
    <t>771-01</t>
  </si>
  <si>
    <t>Doplnění obkladu soklu ve vstupní chodbě s odsekáním poškozeného obkladu</t>
  </si>
  <si>
    <t>771-02</t>
  </si>
  <si>
    <t>Očištění dlažeb, případná výměna a vyspravení přespárování, vč. vysekání poškozených dlaždic</t>
  </si>
  <si>
    <t>771471011R00</t>
  </si>
  <si>
    <t xml:space="preserve">Obklad soklíků keram.rovných do MC,18x18 cm </t>
  </si>
  <si>
    <t>m</t>
  </si>
  <si>
    <t>771471031R00</t>
  </si>
  <si>
    <t xml:space="preserve">Obklad soklíků keram.stupňov.do MC,18x18 cm </t>
  </si>
  <si>
    <t>59764041.A</t>
  </si>
  <si>
    <t>Dlažba vel.180x180mm</t>
  </si>
  <si>
    <t>998771203R00</t>
  </si>
  <si>
    <t xml:space="preserve">Přesun hmot pro podlahy z dlaždic, výšky do 24 m </t>
  </si>
  <si>
    <t>783</t>
  </si>
  <si>
    <t>Nátěry</t>
  </si>
  <si>
    <t>783-01</t>
  </si>
  <si>
    <t>Nátěr olejový truhlářských prvků - madla zábradlí vč. odstranění starých nátěrů</t>
  </si>
  <si>
    <t>783-02</t>
  </si>
  <si>
    <t>Nátěr olejový truhlářských prvků - rohové lišty vč. odstranění starých nátěrů</t>
  </si>
  <si>
    <t>783201811R00</t>
  </si>
  <si>
    <t>Odstranění nátěrů z kovových konstrukcí oškrábáním kovové zábradlí s dřevěným madlem</t>
  </si>
  <si>
    <t>783224900R00</t>
  </si>
  <si>
    <t xml:space="preserve">Údržba, nátěr syntetický kov. konstr.1x + 1x email </t>
  </si>
  <si>
    <t>783802821R00</t>
  </si>
  <si>
    <t xml:space="preserve">Odstranění nátěrů z omítek opálením </t>
  </si>
  <si>
    <t>784</t>
  </si>
  <si>
    <t>Malby</t>
  </si>
  <si>
    <t>784161101R00</t>
  </si>
  <si>
    <t xml:space="preserve">Penetrace podkladu nátěrem 1x </t>
  </si>
  <si>
    <t>784402805R00</t>
  </si>
  <si>
    <t xml:space="preserve">Odstranění malby oškrábáním, schodiště H do 5 m </t>
  </si>
  <si>
    <t>784453464U00</t>
  </si>
  <si>
    <t xml:space="preserve">Malba 2xdisp JUB omyv tón scho-3,8 </t>
  </si>
  <si>
    <t>784453484U00</t>
  </si>
  <si>
    <t xml:space="preserve">Malba 2xdisp JUB otěr tón scho-3,8 </t>
  </si>
  <si>
    <t>M21</t>
  </si>
  <si>
    <t>Elektromontáže</t>
  </si>
  <si>
    <t>kompletní cena</t>
  </si>
  <si>
    <t>Stavební přípomoci při instalacích sekání drážek, zahození rýh atd.</t>
  </si>
  <si>
    <t>subdodávka</t>
  </si>
  <si>
    <t xml:space="preserve">D+M elektroinstalace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</si>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</sst>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0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4" fillId="2" borderId="9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4" fillId="0" borderId="45" xfId="1" applyFont="1" applyBorder="1"/>
    <xf numFmtId="0" fontId="3" fillId="0" borderId="45" xfId="1" applyFont="1" applyBorder="1"/>
    <xf numFmtId="0" fontId="3" fillId="0" borderId="45" xfId="1" applyFont="1" applyBorder="1" applyAlignment="1">
      <alignment horizontal="right"/>
    </xf>
    <xf numFmtId="0" fontId="3" fillId="0" borderId="46" xfId="1" applyFont="1" applyBorder="1"/>
    <xf numFmtId="0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4" fillId="0" borderId="50" xfId="1" applyFont="1" applyBorder="1"/>
    <xf numFmtId="0" fontId="3" fillId="0" borderId="50" xfId="1" applyFont="1" applyBorder="1"/>
    <xf numFmtId="0" fontId="3" fillId="0" borderId="50" xfId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2" fillId="0" borderId="0" xfId="1" applyFont="1" applyAlignment="1">
      <alignment horizontal="center"/>
    </xf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5" fillId="0" borderId="46" xfId="1" applyFont="1" applyBorder="1" applyAlignment="1">
      <alignment horizontal="right"/>
    </xf>
    <xf numFmtId="0" fontId="3" fillId="0" borderId="45" xfId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9" xfId="1" applyFont="1" applyBorder="1" applyAlignment="1">
      <alignment horizontal="center" vertical="top"/>
    </xf>
    <xf numFmtId="49" fontId="16" fillId="0" borderId="59" xfId="1" applyNumberFormat="1" applyFont="1" applyBorder="1" applyAlignment="1">
      <alignment horizontal="left" vertical="top"/>
    </xf>
    <xf numFmtId="0" fontId="16" fillId="0" borderId="59" xfId="1" applyFont="1" applyBorder="1" applyAlignment="1">
      <alignment vertical="top" wrapText="1"/>
    </xf>
    <xf numFmtId="49" fontId="16" fillId="0" borderId="59" xfId="1" applyNumberFormat="1" applyFont="1" applyBorder="1" applyAlignment="1">
      <alignment horizontal="center" shrinkToFit="1"/>
    </xf>
    <xf numFmtId="4" fontId="16" fillId="0" borderId="59" xfId="1" applyNumberFormat="1" applyFont="1" applyBorder="1" applyAlignment="1">
      <alignment horizontal="right"/>
    </xf>
    <xf numFmtId="4" fontId="16" fillId="0" borderId="59" xfId="1" applyNumberFormat="1" applyFont="1" applyBorder="1"/>
    <xf numFmtId="0" fontId="3" fillId="2" borderId="10" xfId="1" applyFont="1" applyFill="1" applyBorder="1" applyAlignment="1">
      <alignment horizontal="center"/>
    </xf>
    <xf numFmtId="49" fontId="17" fillId="2" borderId="10" xfId="1" applyNumberFormat="1" applyFont="1" applyFill="1" applyBorder="1" applyAlignment="1">
      <alignment horizontal="left"/>
    </xf>
    <xf numFmtId="0" fontId="17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18" fillId="0" borderId="0" xfId="1" applyFont="1" applyAlignment="1"/>
    <xf numFmtId="0" fontId="1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topLeftCell="A13" workbookViewId="0"/>
  </sheetViews>
  <sheetFormatPr defaultRowHeight="13.2"/>
  <cols>
    <col min="1" max="1" width="2" customWidth="1"/>
    <col min="2" max="2" width="15" customWidth="1"/>
    <col min="3" max="3" width="15.88671875" customWidth="1"/>
    <col min="4" max="4" width="14.5546875" customWidth="1"/>
    <col min="5" max="5" width="13.5546875" customWidth="1"/>
    <col min="6" max="6" width="16.5546875" customWidth="1"/>
    <col min="7" max="7" width="15.33203125" customWidth="1"/>
  </cols>
  <sheetData>
    <row r="1" spans="1:57" ht="24.75" customHeight="1" thickBot="1">
      <c r="A1" s="1" t="s">
        <v>75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A01</v>
      </c>
      <c r="D2" s="5">
        <f>Rekapitulace!G2</f>
        <v>0</v>
      </c>
      <c r="E2" s="4"/>
      <c r="F2" s="6" t="s">
        <v>1</v>
      </c>
      <c r="G2" s="7"/>
    </row>
    <row r="3" spans="1:57" ht="3" hidden="1" customHeight="1">
      <c r="A3" s="8"/>
      <c r="B3" s="9"/>
      <c r="C3" s="10"/>
      <c r="D3" s="10"/>
      <c r="E3" s="9"/>
      <c r="F3" s="11"/>
      <c r="G3" s="12"/>
    </row>
    <row r="4" spans="1:57" ht="12" customHeight="1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ht="12.9" customHeight="1">
      <c r="A5" s="15" t="s">
        <v>79</v>
      </c>
      <c r="B5" s="16"/>
      <c r="C5" s="17" t="s">
        <v>80</v>
      </c>
      <c r="D5" s="18"/>
      <c r="E5" s="19"/>
      <c r="F5" s="11" t="s">
        <v>6</v>
      </c>
      <c r="G5" s="12"/>
    </row>
    <row r="6" spans="1:57" ht="12.9" customHeight="1">
      <c r="A6" s="13" t="s">
        <v>7</v>
      </c>
      <c r="B6" s="9"/>
      <c r="C6" s="10" t="s">
        <v>8</v>
      </c>
      <c r="D6" s="10"/>
      <c r="E6" s="9"/>
      <c r="F6" s="20" t="s">
        <v>9</v>
      </c>
      <c r="G6" s="21"/>
      <c r="O6" s="22"/>
    </row>
    <row r="7" spans="1:57" ht="12.9" customHeight="1">
      <c r="A7" s="23" t="s">
        <v>77</v>
      </c>
      <c r="B7" s="24"/>
      <c r="C7" s="25" t="s">
        <v>78</v>
      </c>
      <c r="D7" s="26"/>
      <c r="E7" s="26"/>
      <c r="F7" s="27" t="s">
        <v>10</v>
      </c>
      <c r="G7" s="21">
        <f>IF(PocetMJ=0,,ROUND((F30+F32)/PocetMJ,1))</f>
        <v>0</v>
      </c>
    </row>
    <row r="8" spans="1:57">
      <c r="A8" s="28" t="s">
        <v>11</v>
      </c>
      <c r="B8" s="11"/>
      <c r="C8" s="29"/>
      <c r="D8" s="29"/>
      <c r="E8" s="30"/>
      <c r="F8" s="31" t="s">
        <v>12</v>
      </c>
      <c r="G8" s="32"/>
      <c r="H8" s="33"/>
      <c r="I8" s="34"/>
    </row>
    <row r="9" spans="1:57">
      <c r="A9" s="28" t="s">
        <v>13</v>
      </c>
      <c r="B9" s="11"/>
      <c r="C9" s="29">
        <f>Projektant</f>
        <v>0</v>
      </c>
      <c r="D9" s="29"/>
      <c r="E9" s="30"/>
      <c r="F9" s="11"/>
      <c r="G9" s="35"/>
      <c r="H9" s="36"/>
    </row>
    <row r="10" spans="1:57">
      <c r="A10" s="28" t="s">
        <v>14</v>
      </c>
      <c r="B10" s="11"/>
      <c r="C10" s="29"/>
      <c r="D10" s="29"/>
      <c r="E10" s="29"/>
      <c r="F10" s="37"/>
      <c r="G10" s="38"/>
      <c r="H10" s="39"/>
    </row>
    <row r="11" spans="1:57" ht="13.5" customHeight="1">
      <c r="A11" s="28" t="s">
        <v>15</v>
      </c>
      <c r="B11" s="11"/>
      <c r="C11" s="29"/>
      <c r="D11" s="29"/>
      <c r="E11" s="29"/>
      <c r="F11" s="40" t="s">
        <v>16</v>
      </c>
      <c r="G11" s="41" t="s">
        <v>77</v>
      </c>
      <c r="H11" s="36"/>
      <c r="BA11" s="42"/>
      <c r="BB11" s="42"/>
      <c r="BC11" s="42"/>
      <c r="BD11" s="42"/>
      <c r="BE11" s="42"/>
    </row>
    <row r="12" spans="1:57" ht="12.75" customHeight="1">
      <c r="A12" s="43" t="s">
        <v>17</v>
      </c>
      <c r="B12" s="9"/>
      <c r="C12" s="44"/>
      <c r="D12" s="44"/>
      <c r="E12" s="44"/>
      <c r="F12" s="45" t="s">
        <v>18</v>
      </c>
      <c r="G12" s="46"/>
      <c r="H12" s="36"/>
    </row>
    <row r="13" spans="1:57" ht="28.5" customHeight="1" thickBot="1">
      <c r="A13" s="47" t="s">
        <v>19</v>
      </c>
      <c r="B13" s="48"/>
      <c r="C13" s="48"/>
      <c r="D13" s="48"/>
      <c r="E13" s="49"/>
      <c r="F13" s="49"/>
      <c r="G13" s="50"/>
      <c r="H13" s="36"/>
    </row>
    <row r="14" spans="1:57" ht="17.25" customHeight="1" thickBot="1">
      <c r="A14" s="51" t="s">
        <v>20</v>
      </c>
      <c r="B14" s="52"/>
      <c r="C14" s="53"/>
      <c r="D14" s="54" t="s">
        <v>21</v>
      </c>
      <c r="E14" s="55"/>
      <c r="F14" s="55"/>
      <c r="G14" s="53"/>
    </row>
    <row r="15" spans="1:57" ht="15.9" customHeight="1">
      <c r="A15" s="56"/>
      <c r="B15" s="57" t="s">
        <v>22</v>
      </c>
      <c r="C15" s="58">
        <f>HSV</f>
        <v>0</v>
      </c>
      <c r="D15" s="59" t="str">
        <f>Rekapitulace!A25</f>
        <v>Ztížené výrobní podmínky</v>
      </c>
      <c r="E15" s="60"/>
      <c r="F15" s="61"/>
      <c r="G15" s="58">
        <f>Rekapitulace!I25</f>
        <v>0</v>
      </c>
    </row>
    <row r="16" spans="1:57" ht="15.9" customHeight="1">
      <c r="A16" s="56" t="s">
        <v>23</v>
      </c>
      <c r="B16" s="57" t="s">
        <v>24</v>
      </c>
      <c r="C16" s="58">
        <f>PSV</f>
        <v>0</v>
      </c>
      <c r="D16" s="8" t="str">
        <f>Rekapitulace!A26</f>
        <v>Oborová přirážka</v>
      </c>
      <c r="E16" s="62"/>
      <c r="F16" s="63"/>
      <c r="G16" s="58">
        <f>Rekapitulace!I26</f>
        <v>0</v>
      </c>
    </row>
    <row r="17" spans="1:7" ht="15.9" customHeight="1">
      <c r="A17" s="56" t="s">
        <v>25</v>
      </c>
      <c r="B17" s="57" t="s">
        <v>26</v>
      </c>
      <c r="C17" s="58">
        <f>Mont</f>
        <v>0</v>
      </c>
      <c r="D17" s="8" t="str">
        <f>Rekapitulace!A27</f>
        <v>Přesun stavebních kapacit</v>
      </c>
      <c r="E17" s="62"/>
      <c r="F17" s="63"/>
      <c r="G17" s="58">
        <f>Rekapitulace!I27</f>
        <v>0</v>
      </c>
    </row>
    <row r="18" spans="1:7" ht="15.9" customHeight="1">
      <c r="A18" s="64" t="s">
        <v>27</v>
      </c>
      <c r="B18" s="65" t="s">
        <v>28</v>
      </c>
      <c r="C18" s="58">
        <f>Dodavka</f>
        <v>0</v>
      </c>
      <c r="D18" s="8" t="str">
        <f>Rekapitulace!A28</f>
        <v>Mimostaveništní doprava</v>
      </c>
      <c r="E18" s="62"/>
      <c r="F18" s="63"/>
      <c r="G18" s="58">
        <f>Rekapitulace!I28</f>
        <v>0</v>
      </c>
    </row>
    <row r="19" spans="1:7" ht="15.9" customHeight="1">
      <c r="A19" s="66" t="s">
        <v>29</v>
      </c>
      <c r="B19" s="57"/>
      <c r="C19" s="58">
        <f>SUM(C15:C18)</f>
        <v>0</v>
      </c>
      <c r="D19" s="8" t="str">
        <f>Rekapitulace!A29</f>
        <v>Zařízení staveniště</v>
      </c>
      <c r="E19" s="62"/>
      <c r="F19" s="63"/>
      <c r="G19" s="58">
        <f>Rekapitulace!I29</f>
        <v>0</v>
      </c>
    </row>
    <row r="20" spans="1:7" ht="15.9" customHeight="1">
      <c r="A20" s="66"/>
      <c r="B20" s="57"/>
      <c r="C20" s="58"/>
      <c r="D20" s="8" t="str">
        <f>Rekapitulace!A30</f>
        <v>Provoz investora</v>
      </c>
      <c r="E20" s="62"/>
      <c r="F20" s="63"/>
      <c r="G20" s="58">
        <f>Rekapitulace!I30</f>
        <v>0</v>
      </c>
    </row>
    <row r="21" spans="1:7" ht="15.9" customHeight="1">
      <c r="A21" s="66" t="s">
        <v>30</v>
      </c>
      <c r="B21" s="57"/>
      <c r="C21" s="58">
        <f>HZS</f>
        <v>0</v>
      </c>
      <c r="D21" s="8" t="str">
        <f>Rekapitulace!A31</f>
        <v>Kompletační činnost (IČD)</v>
      </c>
      <c r="E21" s="62"/>
      <c r="F21" s="63"/>
      <c r="G21" s="58">
        <f>Rekapitulace!I31</f>
        <v>0</v>
      </c>
    </row>
    <row r="22" spans="1:7" ht="15.9" customHeight="1">
      <c r="A22" s="67" t="s">
        <v>31</v>
      </c>
      <c r="B22" s="68"/>
      <c r="C22" s="58">
        <f>C19+C21</f>
        <v>0</v>
      </c>
      <c r="D22" s="8" t="s">
        <v>32</v>
      </c>
      <c r="E22" s="62"/>
      <c r="F22" s="63"/>
      <c r="G22" s="58">
        <f>G23-SUM(G15:G21)</f>
        <v>0</v>
      </c>
    </row>
    <row r="23" spans="1:7" ht="15.9" customHeight="1" thickBot="1">
      <c r="A23" s="69" t="s">
        <v>33</v>
      </c>
      <c r="B23" s="70"/>
      <c r="C23" s="71">
        <f>C22+G23</f>
        <v>0</v>
      </c>
      <c r="D23" s="72" t="s">
        <v>34</v>
      </c>
      <c r="E23" s="73"/>
      <c r="F23" s="74"/>
      <c r="G23" s="58">
        <f>VRN</f>
        <v>0</v>
      </c>
    </row>
    <row r="24" spans="1:7">
      <c r="A24" s="75" t="s">
        <v>35</v>
      </c>
      <c r="B24" s="76"/>
      <c r="C24" s="77"/>
      <c r="D24" s="76" t="s">
        <v>36</v>
      </c>
      <c r="E24" s="76"/>
      <c r="F24" s="78" t="s">
        <v>37</v>
      </c>
      <c r="G24" s="79"/>
    </row>
    <row r="25" spans="1:7">
      <c r="A25" s="67" t="s">
        <v>38</v>
      </c>
      <c r="B25" s="68"/>
      <c r="C25" s="80"/>
      <c r="D25" s="68" t="s">
        <v>38</v>
      </c>
      <c r="E25" s="81"/>
      <c r="F25" s="82" t="s">
        <v>38</v>
      </c>
      <c r="G25" s="83"/>
    </row>
    <row r="26" spans="1:7" ht="37.5" customHeight="1">
      <c r="A26" s="67" t="s">
        <v>39</v>
      </c>
      <c r="B26" s="84"/>
      <c r="C26" s="80"/>
      <c r="D26" s="68" t="s">
        <v>39</v>
      </c>
      <c r="E26" s="81"/>
      <c r="F26" s="82" t="s">
        <v>39</v>
      </c>
      <c r="G26" s="83"/>
    </row>
    <row r="27" spans="1:7">
      <c r="A27" s="67"/>
      <c r="B27" s="85"/>
      <c r="C27" s="80"/>
      <c r="D27" s="68"/>
      <c r="E27" s="81"/>
      <c r="F27" s="82"/>
      <c r="G27" s="83"/>
    </row>
    <row r="28" spans="1:7">
      <c r="A28" s="67" t="s">
        <v>40</v>
      </c>
      <c r="B28" s="68"/>
      <c r="C28" s="80"/>
      <c r="D28" s="82" t="s">
        <v>41</v>
      </c>
      <c r="E28" s="80"/>
      <c r="F28" s="86" t="s">
        <v>41</v>
      </c>
      <c r="G28" s="83"/>
    </row>
    <row r="29" spans="1:7" ht="69" customHeight="1">
      <c r="A29" s="67"/>
      <c r="B29" s="68"/>
      <c r="C29" s="87"/>
      <c r="D29" s="88"/>
      <c r="E29" s="87"/>
      <c r="F29" s="68"/>
      <c r="G29" s="83"/>
    </row>
    <row r="30" spans="1:7">
      <c r="A30" s="89" t="s">
        <v>42</v>
      </c>
      <c r="B30" s="90"/>
      <c r="C30" s="91">
        <v>15</v>
      </c>
      <c r="D30" s="90" t="s">
        <v>43</v>
      </c>
      <c r="E30" s="92"/>
      <c r="F30" s="93">
        <f>C23-F32</f>
        <v>0</v>
      </c>
      <c r="G30" s="94"/>
    </row>
    <row r="31" spans="1:7">
      <c r="A31" s="89" t="s">
        <v>44</v>
      </c>
      <c r="B31" s="90"/>
      <c r="C31" s="91">
        <f>SazbaDPH1</f>
        <v>15</v>
      </c>
      <c r="D31" s="90" t="s">
        <v>45</v>
      </c>
      <c r="E31" s="92"/>
      <c r="F31" s="93">
        <f>ROUND(PRODUCT(F30,C31/100),0)</f>
        <v>0</v>
      </c>
      <c r="G31" s="94"/>
    </row>
    <row r="32" spans="1:7">
      <c r="A32" s="89" t="s">
        <v>42</v>
      </c>
      <c r="B32" s="90"/>
      <c r="C32" s="91">
        <v>0</v>
      </c>
      <c r="D32" s="90" t="s">
        <v>45</v>
      </c>
      <c r="E32" s="92"/>
      <c r="F32" s="93">
        <v>0</v>
      </c>
      <c r="G32" s="94"/>
    </row>
    <row r="33" spans="1:8">
      <c r="A33" s="89" t="s">
        <v>44</v>
      </c>
      <c r="B33" s="95"/>
      <c r="C33" s="96">
        <f>SazbaDPH2</f>
        <v>0</v>
      </c>
      <c r="D33" s="90" t="s">
        <v>45</v>
      </c>
      <c r="E33" s="63"/>
      <c r="F33" s="93">
        <f>ROUND(PRODUCT(F32,C33/100),0)</f>
        <v>0</v>
      </c>
      <c r="G33" s="94"/>
    </row>
    <row r="34" spans="1:8" s="102" customFormat="1" ht="19.5" customHeight="1" thickBot="1">
      <c r="A34" s="97" t="s">
        <v>46</v>
      </c>
      <c r="B34" s="98"/>
      <c r="C34" s="98"/>
      <c r="D34" s="98"/>
      <c r="E34" s="99"/>
      <c r="F34" s="100">
        <f>ROUND(SUM(F30:F33),0)</f>
        <v>0</v>
      </c>
      <c r="G34" s="101"/>
    </row>
    <row r="36" spans="1:8">
      <c r="A36" s="103" t="s">
        <v>47</v>
      </c>
      <c r="B36" s="103"/>
      <c r="C36" s="103"/>
      <c r="D36" s="103"/>
      <c r="E36" s="103"/>
      <c r="F36" s="103"/>
      <c r="G36" s="103"/>
      <c r="H36" t="s">
        <v>5</v>
      </c>
    </row>
    <row r="37" spans="1:8" ht="14.25" customHeight="1">
      <c r="A37" s="103"/>
      <c r="B37" s="104"/>
      <c r="C37" s="104"/>
      <c r="D37" s="104"/>
      <c r="E37" s="104"/>
      <c r="F37" s="104"/>
      <c r="G37" s="104"/>
      <c r="H37" t="s">
        <v>5</v>
      </c>
    </row>
    <row r="38" spans="1:8" ht="12.75" customHeight="1">
      <c r="A38" s="105"/>
      <c r="B38" s="104"/>
      <c r="C38" s="104"/>
      <c r="D38" s="104"/>
      <c r="E38" s="104"/>
      <c r="F38" s="104"/>
      <c r="G38" s="104"/>
      <c r="H38" t="s">
        <v>5</v>
      </c>
    </row>
    <row r="39" spans="1:8">
      <c r="A39" s="105"/>
      <c r="B39" s="104"/>
      <c r="C39" s="104"/>
      <c r="D39" s="104"/>
      <c r="E39" s="104"/>
      <c r="F39" s="104"/>
      <c r="G39" s="104"/>
      <c r="H39" t="s">
        <v>5</v>
      </c>
    </row>
    <row r="40" spans="1:8">
      <c r="A40" s="105"/>
      <c r="B40" s="104"/>
      <c r="C40" s="104"/>
      <c r="D40" s="104"/>
      <c r="E40" s="104"/>
      <c r="F40" s="104"/>
      <c r="G40" s="104"/>
      <c r="H40" t="s">
        <v>5</v>
      </c>
    </row>
    <row r="41" spans="1:8">
      <c r="A41" s="105"/>
      <c r="B41" s="104"/>
      <c r="C41" s="104"/>
      <c r="D41" s="104"/>
      <c r="E41" s="104"/>
      <c r="F41" s="104"/>
      <c r="G41" s="104"/>
      <c r="H41" t="s">
        <v>5</v>
      </c>
    </row>
    <row r="42" spans="1:8">
      <c r="A42" s="105"/>
      <c r="B42" s="104"/>
      <c r="C42" s="104"/>
      <c r="D42" s="104"/>
      <c r="E42" s="104"/>
      <c r="F42" s="104"/>
      <c r="G42" s="104"/>
      <c r="H42" t="s">
        <v>5</v>
      </c>
    </row>
    <row r="43" spans="1:8">
      <c r="A43" s="105"/>
      <c r="B43" s="104"/>
      <c r="C43" s="104"/>
      <c r="D43" s="104"/>
      <c r="E43" s="104"/>
      <c r="F43" s="104"/>
      <c r="G43" s="104"/>
      <c r="H43" t="s">
        <v>5</v>
      </c>
    </row>
    <row r="44" spans="1:8">
      <c r="A44" s="105"/>
      <c r="B44" s="104"/>
      <c r="C44" s="104"/>
      <c r="D44" s="104"/>
      <c r="E44" s="104"/>
      <c r="F44" s="104"/>
      <c r="G44" s="104"/>
      <c r="H44" t="s">
        <v>5</v>
      </c>
    </row>
    <row r="45" spans="1:8" ht="0.75" customHeight="1">
      <c r="A45" s="105"/>
      <c r="B45" s="104"/>
      <c r="C45" s="104"/>
      <c r="D45" s="104"/>
      <c r="E45" s="104"/>
      <c r="F45" s="104"/>
      <c r="G45" s="104"/>
      <c r="H45" t="s">
        <v>5</v>
      </c>
    </row>
    <row r="46" spans="1:8">
      <c r="B46" s="106"/>
      <c r="C46" s="106"/>
      <c r="D46" s="106"/>
      <c r="E46" s="106"/>
      <c r="F46" s="106"/>
      <c r="G46" s="106"/>
    </row>
    <row r="47" spans="1:8">
      <c r="B47" s="106"/>
      <c r="C47" s="106"/>
      <c r="D47" s="106"/>
      <c r="E47" s="106"/>
      <c r="F47" s="106"/>
      <c r="G47" s="106"/>
    </row>
    <row r="48" spans="1:8">
      <c r="B48" s="106"/>
      <c r="C48" s="106"/>
      <c r="D48" s="106"/>
      <c r="E48" s="106"/>
      <c r="F48" s="106"/>
      <c r="G48" s="106"/>
    </row>
    <row r="49" spans="2:7">
      <c r="B49" s="106"/>
      <c r="C49" s="106"/>
      <c r="D49" s="106"/>
      <c r="E49" s="106"/>
      <c r="F49" s="106"/>
      <c r="G49" s="106"/>
    </row>
    <row r="50" spans="2:7">
      <c r="B50" s="106"/>
      <c r="C50" s="106"/>
      <c r="D50" s="106"/>
      <c r="E50" s="106"/>
      <c r="F50" s="106"/>
      <c r="G50" s="106"/>
    </row>
    <row r="51" spans="2:7">
      <c r="B51" s="106"/>
      <c r="C51" s="106"/>
      <c r="D51" s="106"/>
      <c r="E51" s="106"/>
      <c r="F51" s="106"/>
      <c r="G51" s="106"/>
    </row>
    <row r="52" spans="2:7">
      <c r="B52" s="106"/>
      <c r="C52" s="106"/>
      <c r="D52" s="106"/>
      <c r="E52" s="106"/>
      <c r="F52" s="106"/>
      <c r="G52" s="106"/>
    </row>
    <row r="53" spans="2:7">
      <c r="B53" s="106"/>
      <c r="C53" s="106"/>
      <c r="D53" s="106"/>
      <c r="E53" s="106"/>
      <c r="F53" s="106"/>
      <c r="G53" s="106"/>
    </row>
    <row r="54" spans="2:7">
      <c r="B54" s="106"/>
      <c r="C54" s="106"/>
      <c r="D54" s="106"/>
      <c r="E54" s="106"/>
      <c r="F54" s="106"/>
      <c r="G54" s="106"/>
    </row>
    <row r="55" spans="2:7">
      <c r="B55" s="106"/>
      <c r="C55" s="106"/>
      <c r="D55" s="106"/>
      <c r="E55" s="106"/>
      <c r="F55" s="106"/>
      <c r="G55" s="106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84"/>
  <sheetViews>
    <sheetView workbookViewId="0">
      <selection activeCell="H33" sqref="H33:I33"/>
    </sheetView>
  </sheetViews>
  <sheetFormatPr defaultRowHeight="13.2"/>
  <cols>
    <col min="1" max="1" width="5.88671875" customWidth="1"/>
    <col min="2" max="2" width="6.109375" customWidth="1"/>
    <col min="3" max="3" width="11.44140625" customWidth="1"/>
    <col min="4" max="4" width="15.88671875" customWidth="1"/>
    <col min="5" max="5" width="11.33203125" customWidth="1"/>
    <col min="6" max="6" width="10.88671875" customWidth="1"/>
    <col min="7" max="7" width="11" customWidth="1"/>
    <col min="8" max="8" width="11.109375" customWidth="1"/>
    <col min="9" max="9" width="10.6640625" customWidth="1"/>
  </cols>
  <sheetData>
    <row r="1" spans="1:9" ht="13.8" thickTop="1">
      <c r="A1" s="107" t="s">
        <v>48</v>
      </c>
      <c r="B1" s="108"/>
      <c r="C1" s="109" t="str">
        <f>CONCATENATE(cislostavby," ",nazevstavby)</f>
        <v>2018-0003 STAVEBNÍ ÚPRAVY BD</v>
      </c>
      <c r="D1" s="110"/>
      <c r="E1" s="111"/>
      <c r="F1" s="110"/>
      <c r="G1" s="112" t="s">
        <v>49</v>
      </c>
      <c r="H1" s="113" t="s">
        <v>81</v>
      </c>
      <c r="I1" s="114"/>
    </row>
    <row r="2" spans="1:9" ht="13.8" thickBot="1">
      <c r="A2" s="115" t="s">
        <v>50</v>
      </c>
      <c r="B2" s="116"/>
      <c r="C2" s="117" t="str">
        <f>CONCATENATE(cisloobjektu," ",nazevobjektu)</f>
        <v>SO04 stavební úpravy schodiště</v>
      </c>
      <c r="D2" s="118"/>
      <c r="E2" s="119"/>
      <c r="F2" s="118"/>
      <c r="G2" s="120"/>
      <c r="H2" s="121"/>
      <c r="I2" s="122"/>
    </row>
    <row r="3" spans="1:9" ht="13.8" thickTop="1">
      <c r="A3" s="81"/>
      <c r="B3" s="81"/>
      <c r="C3" s="81"/>
      <c r="D3" s="81"/>
      <c r="E3" s="81"/>
      <c r="F3" s="68"/>
      <c r="G3" s="81"/>
      <c r="H3" s="81"/>
      <c r="I3" s="81"/>
    </row>
    <row r="4" spans="1:9" ht="19.5" customHeight="1">
      <c r="A4" s="123" t="s">
        <v>51</v>
      </c>
      <c r="B4" s="124"/>
      <c r="C4" s="124"/>
      <c r="D4" s="124"/>
      <c r="E4" s="125"/>
      <c r="F4" s="124"/>
      <c r="G4" s="124"/>
      <c r="H4" s="124"/>
      <c r="I4" s="124"/>
    </row>
    <row r="5" spans="1:9" ht="13.8" thickBot="1">
      <c r="A5" s="81"/>
      <c r="B5" s="81"/>
      <c r="C5" s="81"/>
      <c r="D5" s="81"/>
      <c r="E5" s="81"/>
      <c r="F5" s="81"/>
      <c r="G5" s="81"/>
      <c r="H5" s="81"/>
      <c r="I5" s="81"/>
    </row>
    <row r="6" spans="1:9" s="36" customFormat="1" ht="13.8" thickBot="1">
      <c r="A6" s="126"/>
      <c r="B6" s="127" t="s">
        <v>52</v>
      </c>
      <c r="C6" s="127"/>
      <c r="D6" s="128"/>
      <c r="E6" s="129" t="s">
        <v>53</v>
      </c>
      <c r="F6" s="130" t="s">
        <v>54</v>
      </c>
      <c r="G6" s="130" t="s">
        <v>55</v>
      </c>
      <c r="H6" s="130" t="s">
        <v>56</v>
      </c>
      <c r="I6" s="131" t="s">
        <v>30</v>
      </c>
    </row>
    <row r="7" spans="1:9" s="36" customFormat="1">
      <c r="A7" s="215" t="str">
        <f>Položky!B7</f>
        <v>34</v>
      </c>
      <c r="B7" s="132" t="str">
        <f>Položky!C7</f>
        <v>Stěny a příčky</v>
      </c>
      <c r="C7" s="68"/>
      <c r="D7" s="133"/>
      <c r="E7" s="216">
        <f>Položky!BA9</f>
        <v>0</v>
      </c>
      <c r="F7" s="217">
        <f>Položky!BB9</f>
        <v>0</v>
      </c>
      <c r="G7" s="217">
        <f>Položky!BC9</f>
        <v>0</v>
      </c>
      <c r="H7" s="217">
        <f>Položky!BD9</f>
        <v>0</v>
      </c>
      <c r="I7" s="218">
        <f>Položky!BE9</f>
        <v>0</v>
      </c>
    </row>
    <row r="8" spans="1:9" s="36" customFormat="1">
      <c r="A8" s="215" t="str">
        <f>Položky!B10</f>
        <v>61</v>
      </c>
      <c r="B8" s="132" t="str">
        <f>Položky!C10</f>
        <v>Upravy povrchů vnitřní</v>
      </c>
      <c r="C8" s="68"/>
      <c r="D8" s="133"/>
      <c r="E8" s="216">
        <f>Položky!BA17</f>
        <v>0</v>
      </c>
      <c r="F8" s="217">
        <f>Položky!BB17</f>
        <v>0</v>
      </c>
      <c r="G8" s="217">
        <f>Položky!BC17</f>
        <v>0</v>
      </c>
      <c r="H8" s="217">
        <f>Položky!BD17</f>
        <v>0</v>
      </c>
      <c r="I8" s="218">
        <f>Položky!BE17</f>
        <v>0</v>
      </c>
    </row>
    <row r="9" spans="1:9" s="36" customFormat="1">
      <c r="A9" s="215" t="str">
        <f>Položky!B18</f>
        <v>94</v>
      </c>
      <c r="B9" s="132" t="str">
        <f>Položky!C18</f>
        <v>Lešení a stavební výtahy</v>
      </c>
      <c r="C9" s="68"/>
      <c r="D9" s="133"/>
      <c r="E9" s="216">
        <f>Položky!BA20</f>
        <v>0</v>
      </c>
      <c r="F9" s="217">
        <f>Položky!BB20</f>
        <v>0</v>
      </c>
      <c r="G9" s="217">
        <f>Položky!BC20</f>
        <v>0</v>
      </c>
      <c r="H9" s="217">
        <f>Položky!BD20</f>
        <v>0</v>
      </c>
      <c r="I9" s="218">
        <f>Položky!BE20</f>
        <v>0</v>
      </c>
    </row>
    <row r="10" spans="1:9" s="36" customFormat="1">
      <c r="A10" s="215" t="str">
        <f>Položky!B21</f>
        <v>96</v>
      </c>
      <c r="B10" s="132" t="str">
        <f>Položky!C21</f>
        <v>Bourání konstrukcí</v>
      </c>
      <c r="C10" s="68"/>
      <c r="D10" s="133"/>
      <c r="E10" s="216">
        <f>Položky!BA24</f>
        <v>0</v>
      </c>
      <c r="F10" s="217">
        <f>Položky!BB24</f>
        <v>0</v>
      </c>
      <c r="G10" s="217">
        <f>Položky!BC24</f>
        <v>0</v>
      </c>
      <c r="H10" s="217">
        <f>Položky!BD24</f>
        <v>0</v>
      </c>
      <c r="I10" s="218">
        <f>Položky!BE24</f>
        <v>0</v>
      </c>
    </row>
    <row r="11" spans="1:9" s="36" customFormat="1">
      <c r="A11" s="215" t="str">
        <f>Položky!B25</f>
        <v>97</v>
      </c>
      <c r="B11" s="132" t="str">
        <f>Položky!C25</f>
        <v>Prorážení otvorů</v>
      </c>
      <c r="C11" s="68"/>
      <c r="D11" s="133"/>
      <c r="E11" s="216">
        <f>Položky!BA37</f>
        <v>0</v>
      </c>
      <c r="F11" s="217">
        <f>Položky!BB37</f>
        <v>0</v>
      </c>
      <c r="G11" s="217">
        <f>Položky!BC37</f>
        <v>0</v>
      </c>
      <c r="H11" s="217">
        <f>Položky!BD37</f>
        <v>0</v>
      </c>
      <c r="I11" s="218">
        <f>Položky!BE37</f>
        <v>0</v>
      </c>
    </row>
    <row r="12" spans="1:9" s="36" customFormat="1">
      <c r="A12" s="215" t="str">
        <f>Položky!B38</f>
        <v>99</v>
      </c>
      <c r="B12" s="132" t="str">
        <f>Položky!C38</f>
        <v>Staveništní přesun hmot</v>
      </c>
      <c r="C12" s="68"/>
      <c r="D12" s="133"/>
      <c r="E12" s="216">
        <f>Položky!BA40</f>
        <v>0</v>
      </c>
      <c r="F12" s="217">
        <f>Položky!BB40</f>
        <v>0</v>
      </c>
      <c r="G12" s="217">
        <f>Položky!BC40</f>
        <v>0</v>
      </c>
      <c r="H12" s="217">
        <f>Položky!BD40</f>
        <v>0</v>
      </c>
      <c r="I12" s="218">
        <f>Položky!BE40</f>
        <v>0</v>
      </c>
    </row>
    <row r="13" spans="1:9" s="36" customFormat="1">
      <c r="A13" s="215" t="str">
        <f>Položky!B41</f>
        <v>713</v>
      </c>
      <c r="B13" s="132" t="str">
        <f>Položky!C41</f>
        <v>Izolace tepelné</v>
      </c>
      <c r="C13" s="68"/>
      <c r="D13" s="133"/>
      <c r="E13" s="216">
        <f>Položky!BA44</f>
        <v>0</v>
      </c>
      <c r="F13" s="217">
        <f>Položky!BB44</f>
        <v>0</v>
      </c>
      <c r="G13" s="217">
        <f>Položky!BC44</f>
        <v>0</v>
      </c>
      <c r="H13" s="217">
        <f>Položky!BD44</f>
        <v>0</v>
      </c>
      <c r="I13" s="218">
        <f>Položky!BE44</f>
        <v>0</v>
      </c>
    </row>
    <row r="14" spans="1:9" s="36" customFormat="1">
      <c r="A14" s="215" t="str">
        <f>Položky!B45</f>
        <v>766</v>
      </c>
      <c r="B14" s="132" t="str">
        <f>Položky!C45</f>
        <v>Konstrukce truhlářské</v>
      </c>
      <c r="C14" s="68"/>
      <c r="D14" s="133"/>
      <c r="E14" s="216">
        <f>Položky!BA48</f>
        <v>0</v>
      </c>
      <c r="F14" s="217">
        <f>Položky!BB48</f>
        <v>0</v>
      </c>
      <c r="G14" s="217">
        <f>Položky!BC48</f>
        <v>0</v>
      </c>
      <c r="H14" s="217">
        <f>Položky!BD48</f>
        <v>0</v>
      </c>
      <c r="I14" s="218">
        <f>Položky!BE48</f>
        <v>0</v>
      </c>
    </row>
    <row r="15" spans="1:9" s="36" customFormat="1">
      <c r="A15" s="215" t="str">
        <f>Položky!B49</f>
        <v>767</v>
      </c>
      <c r="B15" s="132" t="str">
        <f>Položky!C49</f>
        <v>Konstrukce zámečnické</v>
      </c>
      <c r="C15" s="68"/>
      <c r="D15" s="133"/>
      <c r="E15" s="216">
        <f>Položky!BA51</f>
        <v>0</v>
      </c>
      <c r="F15" s="217">
        <f>Položky!BB51</f>
        <v>0</v>
      </c>
      <c r="G15" s="217">
        <f>Položky!BC51</f>
        <v>0</v>
      </c>
      <c r="H15" s="217">
        <f>Položky!BD51</f>
        <v>0</v>
      </c>
      <c r="I15" s="218">
        <f>Položky!BE51</f>
        <v>0</v>
      </c>
    </row>
    <row r="16" spans="1:9" s="36" customFormat="1">
      <c r="A16" s="215" t="str">
        <f>Položky!B52</f>
        <v>771</v>
      </c>
      <c r="B16" s="132" t="str">
        <f>Položky!C52</f>
        <v>Podlahy z dlaždic a obklady</v>
      </c>
      <c r="C16" s="68"/>
      <c r="D16" s="133"/>
      <c r="E16" s="216">
        <f>Položky!BA59</f>
        <v>0</v>
      </c>
      <c r="F16" s="217">
        <f>Položky!BB59</f>
        <v>0</v>
      </c>
      <c r="G16" s="217">
        <f>Položky!BC59</f>
        <v>0</v>
      </c>
      <c r="H16" s="217">
        <f>Položky!BD59</f>
        <v>0</v>
      </c>
      <c r="I16" s="218">
        <f>Položky!BE59</f>
        <v>0</v>
      </c>
    </row>
    <row r="17" spans="1:57" s="36" customFormat="1">
      <c r="A17" s="215" t="str">
        <f>Položky!B60</f>
        <v>783</v>
      </c>
      <c r="B17" s="132" t="str">
        <f>Položky!C60</f>
        <v>Nátěry</v>
      </c>
      <c r="C17" s="68"/>
      <c r="D17" s="133"/>
      <c r="E17" s="216">
        <f>Položky!BA66</f>
        <v>0</v>
      </c>
      <c r="F17" s="217">
        <f>Položky!BB66</f>
        <v>0</v>
      </c>
      <c r="G17" s="217">
        <f>Položky!BC66</f>
        <v>0</v>
      </c>
      <c r="H17" s="217">
        <f>Položky!BD66</f>
        <v>0</v>
      </c>
      <c r="I17" s="218">
        <f>Položky!BE66</f>
        <v>0</v>
      </c>
    </row>
    <row r="18" spans="1:57" s="36" customFormat="1">
      <c r="A18" s="215" t="str">
        <f>Položky!B67</f>
        <v>784</v>
      </c>
      <c r="B18" s="132" t="str">
        <f>Položky!C67</f>
        <v>Malby</v>
      </c>
      <c r="C18" s="68"/>
      <c r="D18" s="133"/>
      <c r="E18" s="216">
        <f>Položky!BA72</f>
        <v>0</v>
      </c>
      <c r="F18" s="217">
        <f>Položky!BB72</f>
        <v>0</v>
      </c>
      <c r="G18" s="217">
        <f>Položky!BC72</f>
        <v>0</v>
      </c>
      <c r="H18" s="217">
        <f>Položky!BD72</f>
        <v>0</v>
      </c>
      <c r="I18" s="218">
        <f>Položky!BE72</f>
        <v>0</v>
      </c>
    </row>
    <row r="19" spans="1:57" s="36" customFormat="1" ht="13.8" thickBot="1">
      <c r="A19" s="215" t="str">
        <f>Položky!B73</f>
        <v>M21</v>
      </c>
      <c r="B19" s="132" t="str">
        <f>Položky!C73</f>
        <v>Elektromontáže</v>
      </c>
      <c r="C19" s="68"/>
      <c r="D19" s="133"/>
      <c r="E19" s="216">
        <f>Položky!BA76</f>
        <v>0</v>
      </c>
      <c r="F19" s="217">
        <f>Položky!BB76</f>
        <v>0</v>
      </c>
      <c r="G19" s="217">
        <f>Položky!BC76</f>
        <v>0</v>
      </c>
      <c r="H19" s="217">
        <f>Položky!BD76</f>
        <v>0</v>
      </c>
      <c r="I19" s="218">
        <f>Položky!BE76</f>
        <v>0</v>
      </c>
    </row>
    <row r="20" spans="1:57" s="140" customFormat="1" ht="13.8" thickBot="1">
      <c r="A20" s="134"/>
      <c r="B20" s="135" t="s">
        <v>57</v>
      </c>
      <c r="C20" s="135"/>
      <c r="D20" s="136"/>
      <c r="E20" s="137">
        <f>SUM(E7:E19)</f>
        <v>0</v>
      </c>
      <c r="F20" s="138">
        <f>SUM(F7:F19)</f>
        <v>0</v>
      </c>
      <c r="G20" s="138">
        <f>SUM(G7:G19)</f>
        <v>0</v>
      </c>
      <c r="H20" s="138">
        <f>SUM(H7:H19)</f>
        <v>0</v>
      </c>
      <c r="I20" s="139">
        <f>SUM(I7:I19)</f>
        <v>0</v>
      </c>
    </row>
    <row r="21" spans="1:57">
      <c r="A21" s="68"/>
      <c r="B21" s="68"/>
      <c r="C21" s="68"/>
      <c r="D21" s="68"/>
      <c r="E21" s="68"/>
      <c r="F21" s="68"/>
      <c r="G21" s="68"/>
      <c r="H21" s="68"/>
      <c r="I21" s="68"/>
    </row>
    <row r="22" spans="1:57" ht="19.5" customHeight="1">
      <c r="A22" s="124" t="s">
        <v>58</v>
      </c>
      <c r="B22" s="124"/>
      <c r="C22" s="124"/>
      <c r="D22" s="124"/>
      <c r="E22" s="124"/>
      <c r="F22" s="124"/>
      <c r="G22" s="141"/>
      <c r="H22" s="124"/>
      <c r="I22" s="124"/>
      <c r="BA22" s="42"/>
      <c r="BB22" s="42"/>
      <c r="BC22" s="42"/>
      <c r="BD22" s="42"/>
      <c r="BE22" s="42"/>
    </row>
    <row r="23" spans="1:57" ht="13.8" thickBot="1">
      <c r="A23" s="81"/>
      <c r="B23" s="81"/>
      <c r="C23" s="81"/>
      <c r="D23" s="81"/>
      <c r="E23" s="81"/>
      <c r="F23" s="81"/>
      <c r="G23" s="81"/>
      <c r="H23" s="81"/>
      <c r="I23" s="81"/>
    </row>
    <row r="24" spans="1:57">
      <c r="A24" s="75" t="s">
        <v>59</v>
      </c>
      <c r="B24" s="76"/>
      <c r="C24" s="76"/>
      <c r="D24" s="142"/>
      <c r="E24" s="143" t="s">
        <v>60</v>
      </c>
      <c r="F24" s="144" t="s">
        <v>61</v>
      </c>
      <c r="G24" s="145" t="s">
        <v>62</v>
      </c>
      <c r="H24" s="146"/>
      <c r="I24" s="147" t="s">
        <v>60</v>
      </c>
    </row>
    <row r="25" spans="1:57">
      <c r="A25" s="66" t="s">
        <v>200</v>
      </c>
      <c r="B25" s="57"/>
      <c r="C25" s="57"/>
      <c r="D25" s="148"/>
      <c r="E25" s="149"/>
      <c r="F25" s="150"/>
      <c r="G25" s="151">
        <f>CHOOSE(BA25+1,HSV+PSV,HSV+PSV+Mont,HSV+PSV+Dodavka+Mont,HSV,PSV,Mont,Dodavka,Mont+Dodavka,0)</f>
        <v>0</v>
      </c>
      <c r="H25" s="152"/>
      <c r="I25" s="153">
        <f>E25+F25*G25/100</f>
        <v>0</v>
      </c>
      <c r="BA25">
        <v>0</v>
      </c>
    </row>
    <row r="26" spans="1:57">
      <c r="A26" s="66" t="s">
        <v>201</v>
      </c>
      <c r="B26" s="57"/>
      <c r="C26" s="57"/>
      <c r="D26" s="148"/>
      <c r="E26" s="149"/>
      <c r="F26" s="150"/>
      <c r="G26" s="151">
        <f>CHOOSE(BA26+1,HSV+PSV,HSV+PSV+Mont,HSV+PSV+Dodavka+Mont,HSV,PSV,Mont,Dodavka,Mont+Dodavka,0)</f>
        <v>0</v>
      </c>
      <c r="H26" s="152"/>
      <c r="I26" s="153">
        <f>E26+F26*G26/100</f>
        <v>0</v>
      </c>
      <c r="BA26">
        <v>0</v>
      </c>
    </row>
    <row r="27" spans="1:57">
      <c r="A27" s="66" t="s">
        <v>202</v>
      </c>
      <c r="B27" s="57"/>
      <c r="C27" s="57"/>
      <c r="D27" s="148"/>
      <c r="E27" s="149"/>
      <c r="F27" s="150"/>
      <c r="G27" s="151">
        <f>CHOOSE(BA27+1,HSV+PSV,HSV+PSV+Mont,HSV+PSV+Dodavka+Mont,HSV,PSV,Mont,Dodavka,Mont+Dodavka,0)</f>
        <v>0</v>
      </c>
      <c r="H27" s="152"/>
      <c r="I27" s="153">
        <f>E27+F27*G27/100</f>
        <v>0</v>
      </c>
      <c r="BA27">
        <v>0</v>
      </c>
    </row>
    <row r="28" spans="1:57">
      <c r="A28" s="66" t="s">
        <v>203</v>
      </c>
      <c r="B28" s="57"/>
      <c r="C28" s="57"/>
      <c r="D28" s="148"/>
      <c r="E28" s="149"/>
      <c r="F28" s="150"/>
      <c r="G28" s="151">
        <f>CHOOSE(BA28+1,HSV+PSV,HSV+PSV+Mont,HSV+PSV+Dodavka+Mont,HSV,PSV,Mont,Dodavka,Mont+Dodavka,0)</f>
        <v>0</v>
      </c>
      <c r="H28" s="152"/>
      <c r="I28" s="153">
        <f>E28+F28*G28/100</f>
        <v>0</v>
      </c>
      <c r="BA28">
        <v>0</v>
      </c>
    </row>
    <row r="29" spans="1:57">
      <c r="A29" s="66" t="s">
        <v>204</v>
      </c>
      <c r="B29" s="57"/>
      <c r="C29" s="57"/>
      <c r="D29" s="148"/>
      <c r="E29" s="149"/>
      <c r="F29" s="150"/>
      <c r="G29" s="151">
        <f>CHOOSE(BA29+1,HSV+PSV,HSV+PSV+Mont,HSV+PSV+Dodavka+Mont,HSV,PSV,Mont,Dodavka,Mont+Dodavka,0)</f>
        <v>0</v>
      </c>
      <c r="H29" s="152"/>
      <c r="I29" s="153">
        <f>E29+F29*G29/100</f>
        <v>0</v>
      </c>
      <c r="BA29">
        <v>1</v>
      </c>
    </row>
    <row r="30" spans="1:57">
      <c r="A30" s="66" t="s">
        <v>205</v>
      </c>
      <c r="B30" s="57"/>
      <c r="C30" s="57"/>
      <c r="D30" s="148"/>
      <c r="E30" s="149"/>
      <c r="F30" s="150"/>
      <c r="G30" s="151">
        <f>CHOOSE(BA30+1,HSV+PSV,HSV+PSV+Mont,HSV+PSV+Dodavka+Mont,HSV,PSV,Mont,Dodavka,Mont+Dodavka,0)</f>
        <v>0</v>
      </c>
      <c r="H30" s="152"/>
      <c r="I30" s="153">
        <f>E30+F30*G30/100</f>
        <v>0</v>
      </c>
      <c r="BA30">
        <v>1</v>
      </c>
    </row>
    <row r="31" spans="1:57">
      <c r="A31" s="66" t="s">
        <v>206</v>
      </c>
      <c r="B31" s="57"/>
      <c r="C31" s="57"/>
      <c r="D31" s="148"/>
      <c r="E31" s="149"/>
      <c r="F31" s="150"/>
      <c r="G31" s="151">
        <f>CHOOSE(BA31+1,HSV+PSV,HSV+PSV+Mont,HSV+PSV+Dodavka+Mont,HSV,PSV,Mont,Dodavka,Mont+Dodavka,0)</f>
        <v>0</v>
      </c>
      <c r="H31" s="152"/>
      <c r="I31" s="153">
        <f>E31+F31*G31/100</f>
        <v>0</v>
      </c>
      <c r="BA31">
        <v>2</v>
      </c>
    </row>
    <row r="32" spans="1:57">
      <c r="A32" s="66" t="s">
        <v>207</v>
      </c>
      <c r="B32" s="57"/>
      <c r="C32" s="57"/>
      <c r="D32" s="148"/>
      <c r="E32" s="149"/>
      <c r="F32" s="150"/>
      <c r="G32" s="151">
        <f>CHOOSE(BA32+1,HSV+PSV,HSV+PSV+Mont,HSV+PSV+Dodavka+Mont,HSV,PSV,Mont,Dodavka,Mont+Dodavka,0)</f>
        <v>0</v>
      </c>
      <c r="H32" s="152"/>
      <c r="I32" s="153">
        <f>E32+F32*G32/100</f>
        <v>0</v>
      </c>
      <c r="BA32">
        <v>2</v>
      </c>
    </row>
    <row r="33" spans="1:9" ht="13.8" thickBot="1">
      <c r="A33" s="154"/>
      <c r="B33" s="155" t="s">
        <v>63</v>
      </c>
      <c r="C33" s="156"/>
      <c r="D33" s="157"/>
      <c r="E33" s="158"/>
      <c r="F33" s="159"/>
      <c r="G33" s="159"/>
      <c r="H33" s="160">
        <f>SUM(I25:I32)</f>
        <v>0</v>
      </c>
      <c r="I33" s="161"/>
    </row>
    <row r="35" spans="1:9">
      <c r="B35" s="140"/>
      <c r="F35" s="162"/>
      <c r="G35" s="163"/>
      <c r="H35" s="163"/>
      <c r="I35" s="164"/>
    </row>
    <row r="36" spans="1:9">
      <c r="F36" s="162"/>
      <c r="G36" s="163"/>
      <c r="H36" s="163"/>
      <c r="I36" s="164"/>
    </row>
    <row r="37" spans="1:9">
      <c r="F37" s="162"/>
      <c r="G37" s="163"/>
      <c r="H37" s="163"/>
      <c r="I37" s="164"/>
    </row>
    <row r="38" spans="1:9">
      <c r="F38" s="162"/>
      <c r="G38" s="163"/>
      <c r="H38" s="163"/>
      <c r="I38" s="164"/>
    </row>
    <row r="39" spans="1:9">
      <c r="F39" s="162"/>
      <c r="G39" s="163"/>
      <c r="H39" s="163"/>
      <c r="I39" s="164"/>
    </row>
    <row r="40" spans="1:9">
      <c r="F40" s="162"/>
      <c r="G40" s="163"/>
      <c r="H40" s="163"/>
      <c r="I40" s="164"/>
    </row>
    <row r="41" spans="1:9">
      <c r="F41" s="162"/>
      <c r="G41" s="163"/>
      <c r="H41" s="163"/>
      <c r="I41" s="164"/>
    </row>
    <row r="42" spans="1:9">
      <c r="F42" s="162"/>
      <c r="G42" s="163"/>
      <c r="H42" s="163"/>
      <c r="I42" s="164"/>
    </row>
    <row r="43" spans="1:9">
      <c r="F43" s="162"/>
      <c r="G43" s="163"/>
      <c r="H43" s="163"/>
      <c r="I43" s="164"/>
    </row>
    <row r="44" spans="1:9">
      <c r="F44" s="162"/>
      <c r="G44" s="163"/>
      <c r="H44" s="163"/>
      <c r="I44" s="164"/>
    </row>
    <row r="45" spans="1:9">
      <c r="F45" s="162"/>
      <c r="G45" s="163"/>
      <c r="H45" s="163"/>
      <c r="I45" s="164"/>
    </row>
    <row r="46" spans="1:9">
      <c r="F46" s="162"/>
      <c r="G46" s="163"/>
      <c r="H46" s="163"/>
      <c r="I46" s="164"/>
    </row>
    <row r="47" spans="1:9">
      <c r="F47" s="162"/>
      <c r="G47" s="163"/>
      <c r="H47" s="163"/>
      <c r="I47" s="164"/>
    </row>
    <row r="48" spans="1:9">
      <c r="F48" s="162"/>
      <c r="G48" s="163"/>
      <c r="H48" s="163"/>
      <c r="I48" s="164"/>
    </row>
    <row r="49" spans="6:9">
      <c r="F49" s="162"/>
      <c r="G49" s="163"/>
      <c r="H49" s="163"/>
      <c r="I49" s="164"/>
    </row>
    <row r="50" spans="6:9">
      <c r="F50" s="162"/>
      <c r="G50" s="163"/>
      <c r="H50" s="163"/>
      <c r="I50" s="164"/>
    </row>
    <row r="51" spans="6:9">
      <c r="F51" s="162"/>
      <c r="G51" s="163"/>
      <c r="H51" s="163"/>
      <c r="I51" s="164"/>
    </row>
    <row r="52" spans="6:9">
      <c r="F52" s="162"/>
      <c r="G52" s="163"/>
      <c r="H52" s="163"/>
      <c r="I52" s="164"/>
    </row>
    <row r="53" spans="6:9">
      <c r="F53" s="162"/>
      <c r="G53" s="163"/>
      <c r="H53" s="163"/>
      <c r="I53" s="164"/>
    </row>
    <row r="54" spans="6:9">
      <c r="F54" s="162"/>
      <c r="G54" s="163"/>
      <c r="H54" s="163"/>
      <c r="I54" s="164"/>
    </row>
    <row r="55" spans="6:9">
      <c r="F55" s="162"/>
      <c r="G55" s="163"/>
      <c r="H55" s="163"/>
      <c r="I55" s="164"/>
    </row>
    <row r="56" spans="6:9">
      <c r="F56" s="162"/>
      <c r="G56" s="163"/>
      <c r="H56" s="163"/>
      <c r="I56" s="164"/>
    </row>
    <row r="57" spans="6:9">
      <c r="F57" s="162"/>
      <c r="G57" s="163"/>
      <c r="H57" s="163"/>
      <c r="I57" s="164"/>
    </row>
    <row r="58" spans="6:9">
      <c r="F58" s="162"/>
      <c r="G58" s="163"/>
      <c r="H58" s="163"/>
      <c r="I58" s="164"/>
    </row>
    <row r="59" spans="6:9">
      <c r="F59" s="162"/>
      <c r="G59" s="163"/>
      <c r="H59" s="163"/>
      <c r="I59" s="164"/>
    </row>
    <row r="60" spans="6:9">
      <c r="F60" s="162"/>
      <c r="G60" s="163"/>
      <c r="H60" s="163"/>
      <c r="I60" s="164"/>
    </row>
    <row r="61" spans="6:9">
      <c r="F61" s="162"/>
      <c r="G61" s="163"/>
      <c r="H61" s="163"/>
      <c r="I61" s="164"/>
    </row>
    <row r="62" spans="6:9">
      <c r="F62" s="162"/>
      <c r="G62" s="163"/>
      <c r="H62" s="163"/>
      <c r="I62" s="164"/>
    </row>
    <row r="63" spans="6:9">
      <c r="F63" s="162"/>
      <c r="G63" s="163"/>
      <c r="H63" s="163"/>
      <c r="I63" s="164"/>
    </row>
    <row r="64" spans="6:9">
      <c r="F64" s="162"/>
      <c r="G64" s="163"/>
      <c r="H64" s="163"/>
      <c r="I64" s="164"/>
    </row>
    <row r="65" spans="6:9">
      <c r="F65" s="162"/>
      <c r="G65" s="163"/>
      <c r="H65" s="163"/>
      <c r="I65" s="164"/>
    </row>
    <row r="66" spans="6:9">
      <c r="F66" s="162"/>
      <c r="G66" s="163"/>
      <c r="H66" s="163"/>
      <c r="I66" s="164"/>
    </row>
    <row r="67" spans="6:9">
      <c r="F67" s="162"/>
      <c r="G67" s="163"/>
      <c r="H67" s="163"/>
      <c r="I67" s="164"/>
    </row>
    <row r="68" spans="6:9">
      <c r="F68" s="162"/>
      <c r="G68" s="163"/>
      <c r="H68" s="163"/>
      <c r="I68" s="164"/>
    </row>
    <row r="69" spans="6:9">
      <c r="F69" s="162"/>
      <c r="G69" s="163"/>
      <c r="H69" s="163"/>
      <c r="I69" s="164"/>
    </row>
    <row r="70" spans="6:9">
      <c r="F70" s="162"/>
      <c r="G70" s="163"/>
      <c r="H70" s="163"/>
      <c r="I70" s="164"/>
    </row>
    <row r="71" spans="6:9">
      <c r="F71" s="162"/>
      <c r="G71" s="163"/>
      <c r="H71" s="163"/>
      <c r="I71" s="164"/>
    </row>
    <row r="72" spans="6:9">
      <c r="F72" s="162"/>
      <c r="G72" s="163"/>
      <c r="H72" s="163"/>
      <c r="I72" s="164"/>
    </row>
    <row r="73" spans="6:9">
      <c r="F73" s="162"/>
      <c r="G73" s="163"/>
      <c r="H73" s="163"/>
      <c r="I73" s="164"/>
    </row>
    <row r="74" spans="6:9">
      <c r="F74" s="162"/>
      <c r="G74" s="163"/>
      <c r="H74" s="163"/>
      <c r="I74" s="164"/>
    </row>
    <row r="75" spans="6:9">
      <c r="F75" s="162"/>
      <c r="G75" s="163"/>
      <c r="H75" s="163"/>
      <c r="I75" s="164"/>
    </row>
    <row r="76" spans="6:9">
      <c r="F76" s="162"/>
      <c r="G76" s="163"/>
      <c r="H76" s="163"/>
      <c r="I76" s="164"/>
    </row>
    <row r="77" spans="6:9">
      <c r="F77" s="162"/>
      <c r="G77" s="163"/>
      <c r="H77" s="163"/>
      <c r="I77" s="164"/>
    </row>
    <row r="78" spans="6:9">
      <c r="F78" s="162"/>
      <c r="G78" s="163"/>
      <c r="H78" s="163"/>
      <c r="I78" s="164"/>
    </row>
    <row r="79" spans="6:9">
      <c r="F79" s="162"/>
      <c r="G79" s="163"/>
      <c r="H79" s="163"/>
      <c r="I79" s="164"/>
    </row>
    <row r="80" spans="6:9">
      <c r="F80" s="162"/>
      <c r="G80" s="163"/>
      <c r="H80" s="163"/>
      <c r="I80" s="164"/>
    </row>
    <row r="81" spans="6:9">
      <c r="F81" s="162"/>
      <c r="G81" s="163"/>
      <c r="H81" s="163"/>
      <c r="I81" s="164"/>
    </row>
    <row r="82" spans="6:9">
      <c r="F82" s="162"/>
      <c r="G82" s="163"/>
      <c r="H82" s="163"/>
      <c r="I82" s="164"/>
    </row>
    <row r="83" spans="6:9">
      <c r="F83" s="162"/>
      <c r="G83" s="163"/>
      <c r="H83" s="163"/>
      <c r="I83" s="164"/>
    </row>
    <row r="84" spans="6:9">
      <c r="F84" s="162"/>
      <c r="G84" s="163"/>
      <c r="H84" s="163"/>
      <c r="I84" s="164"/>
    </row>
  </sheetData>
  <mergeCells count="4">
    <mergeCell ref="A1:B1"/>
    <mergeCell ref="A2:B2"/>
    <mergeCell ref="G2:I2"/>
    <mergeCell ref="H33:I3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49"/>
  <sheetViews>
    <sheetView showGridLines="0" showZeros="0" zoomScaleNormal="100" workbookViewId="0">
      <selection activeCell="A76" sqref="A76:IV78"/>
    </sheetView>
  </sheetViews>
  <sheetFormatPr defaultColWidth="9.109375" defaultRowHeight="13.2"/>
  <cols>
    <col min="1" max="1" width="4.44140625" style="166" customWidth="1"/>
    <col min="2" max="2" width="11.5546875" style="166" customWidth="1"/>
    <col min="3" max="3" width="40.44140625" style="166" customWidth="1"/>
    <col min="4" max="4" width="5.5546875" style="166" customWidth="1"/>
    <col min="5" max="5" width="8.5546875" style="209" customWidth="1"/>
    <col min="6" max="6" width="9.88671875" style="166" customWidth="1"/>
    <col min="7" max="7" width="13.88671875" style="166" customWidth="1"/>
    <col min="8" max="11" width="9.109375" style="166"/>
    <col min="12" max="12" width="75.21875" style="166" customWidth="1"/>
    <col min="13" max="13" width="45.21875" style="166" customWidth="1"/>
    <col min="14" max="16384" width="9.109375" style="166"/>
  </cols>
  <sheetData>
    <row r="1" spans="1:104" ht="15.6">
      <c r="A1" s="165" t="s">
        <v>76</v>
      </c>
      <c r="B1" s="165"/>
      <c r="C1" s="165"/>
      <c r="D1" s="165"/>
      <c r="E1" s="165"/>
      <c r="F1" s="165"/>
      <c r="G1" s="165"/>
    </row>
    <row r="2" spans="1:104" ht="14.25" customHeight="1" thickBot="1">
      <c r="A2" s="167"/>
      <c r="B2" s="168"/>
      <c r="C2" s="169"/>
      <c r="D2" s="169"/>
      <c r="E2" s="170"/>
      <c r="F2" s="169"/>
      <c r="G2" s="169"/>
    </row>
    <row r="3" spans="1:104" ht="13.8" thickTop="1">
      <c r="A3" s="107" t="s">
        <v>48</v>
      </c>
      <c r="B3" s="108"/>
      <c r="C3" s="109" t="str">
        <f>CONCATENATE(cislostavby," ",nazevstavby)</f>
        <v>2018-0003 STAVEBNÍ ÚPRAVY BD</v>
      </c>
      <c r="D3" s="110"/>
      <c r="E3" s="171" t="s">
        <v>64</v>
      </c>
      <c r="F3" s="172" t="str">
        <f>Rekapitulace!H1</f>
        <v>A01</v>
      </c>
      <c r="G3" s="173"/>
    </row>
    <row r="4" spans="1:104" ht="13.8" thickBot="1">
      <c r="A4" s="174" t="s">
        <v>50</v>
      </c>
      <c r="B4" s="116"/>
      <c r="C4" s="117" t="str">
        <f>CONCATENATE(cisloobjektu," ",nazevobjektu)</f>
        <v>SO04 stavební úpravy schodiště</v>
      </c>
      <c r="D4" s="118"/>
      <c r="E4" s="175">
        <f>Rekapitulace!G2</f>
        <v>0</v>
      </c>
      <c r="F4" s="176"/>
      <c r="G4" s="177"/>
    </row>
    <row r="5" spans="1:104" ht="13.8" thickTop="1">
      <c r="A5" s="178"/>
      <c r="B5" s="167"/>
      <c r="C5" s="167"/>
      <c r="D5" s="167"/>
      <c r="E5" s="179"/>
      <c r="F5" s="167"/>
      <c r="G5" s="180"/>
    </row>
    <row r="6" spans="1:104">
      <c r="A6" s="181" t="s">
        <v>65</v>
      </c>
      <c r="B6" s="182" t="s">
        <v>66</v>
      </c>
      <c r="C6" s="182" t="s">
        <v>67</v>
      </c>
      <c r="D6" s="182" t="s">
        <v>68</v>
      </c>
      <c r="E6" s="183" t="s">
        <v>69</v>
      </c>
      <c r="F6" s="182" t="s">
        <v>70</v>
      </c>
      <c r="G6" s="184" t="s">
        <v>71</v>
      </c>
    </row>
    <row r="7" spans="1:104">
      <c r="A7" s="185" t="s">
        <v>72</v>
      </c>
      <c r="B7" s="186" t="s">
        <v>82</v>
      </c>
      <c r="C7" s="187" t="s">
        <v>83</v>
      </c>
      <c r="D7" s="188"/>
      <c r="E7" s="189"/>
      <c r="F7" s="189"/>
      <c r="G7" s="190"/>
      <c r="H7" s="191"/>
      <c r="I7" s="191"/>
      <c r="O7" s="192">
        <v>1</v>
      </c>
    </row>
    <row r="8" spans="1:104" ht="20.399999999999999">
      <c r="A8" s="193">
        <v>1</v>
      </c>
      <c r="B8" s="194" t="s">
        <v>84</v>
      </c>
      <c r="C8" s="195" t="s">
        <v>85</v>
      </c>
      <c r="D8" s="196" t="s">
        <v>86</v>
      </c>
      <c r="E8" s="197">
        <v>16.182500000000001</v>
      </c>
      <c r="F8" s="197">
        <v>0</v>
      </c>
      <c r="G8" s="198">
        <f>E8*F8</f>
        <v>0</v>
      </c>
      <c r="O8" s="192">
        <v>2</v>
      </c>
      <c r="AA8" s="166">
        <v>1</v>
      </c>
      <c r="AB8" s="166">
        <v>1</v>
      </c>
      <c r="AC8" s="166">
        <v>1</v>
      </c>
      <c r="AZ8" s="166">
        <v>1</v>
      </c>
      <c r="BA8" s="166">
        <f>IF(AZ8=1,G8,0)</f>
        <v>0</v>
      </c>
      <c r="BB8" s="166">
        <f>IF(AZ8=2,G8,0)</f>
        <v>0</v>
      </c>
      <c r="BC8" s="166">
        <f>IF(AZ8=3,G8,0)</f>
        <v>0</v>
      </c>
      <c r="BD8" s="166">
        <f>IF(AZ8=4,G8,0)</f>
        <v>0</v>
      </c>
      <c r="BE8" s="166">
        <f>IF(AZ8=5,G8,0)</f>
        <v>0</v>
      </c>
      <c r="CA8" s="192">
        <v>1</v>
      </c>
      <c r="CB8" s="192">
        <v>1</v>
      </c>
      <c r="CZ8" s="166">
        <v>1.8599999999999998E-2</v>
      </c>
    </row>
    <row r="9" spans="1:104">
      <c r="A9" s="199"/>
      <c r="B9" s="200" t="s">
        <v>74</v>
      </c>
      <c r="C9" s="201" t="str">
        <f>CONCATENATE(B7," ",C7)</f>
        <v>34 Stěny a příčky</v>
      </c>
      <c r="D9" s="202"/>
      <c r="E9" s="203"/>
      <c r="F9" s="204"/>
      <c r="G9" s="205">
        <f>SUM(G7:G8)</f>
        <v>0</v>
      </c>
      <c r="O9" s="192">
        <v>4</v>
      </c>
      <c r="BA9" s="206">
        <f>SUM(BA7:BA8)</f>
        <v>0</v>
      </c>
      <c r="BB9" s="206">
        <f>SUM(BB7:BB8)</f>
        <v>0</v>
      </c>
      <c r="BC9" s="206">
        <f>SUM(BC7:BC8)</f>
        <v>0</v>
      </c>
      <c r="BD9" s="206">
        <f>SUM(BD7:BD8)</f>
        <v>0</v>
      </c>
      <c r="BE9" s="206">
        <f>SUM(BE7:BE8)</f>
        <v>0</v>
      </c>
    </row>
    <row r="10" spans="1:104">
      <c r="A10" s="185" t="s">
        <v>72</v>
      </c>
      <c r="B10" s="186" t="s">
        <v>87</v>
      </c>
      <c r="C10" s="187" t="s">
        <v>88</v>
      </c>
      <c r="D10" s="188"/>
      <c r="E10" s="189"/>
      <c r="F10" s="189"/>
      <c r="G10" s="190"/>
      <c r="H10" s="191"/>
      <c r="I10" s="191"/>
      <c r="O10" s="192">
        <v>1</v>
      </c>
    </row>
    <row r="11" spans="1:104">
      <c r="A11" s="193">
        <v>2</v>
      </c>
      <c r="B11" s="194" t="s">
        <v>89</v>
      </c>
      <c r="C11" s="195" t="s">
        <v>90</v>
      </c>
      <c r="D11" s="196" t="s">
        <v>86</v>
      </c>
      <c r="E11" s="197">
        <v>15.035</v>
      </c>
      <c r="F11" s="197">
        <v>0</v>
      </c>
      <c r="G11" s="198">
        <f>E11*F11</f>
        <v>0</v>
      </c>
      <c r="O11" s="192">
        <v>2</v>
      </c>
      <c r="AA11" s="166">
        <v>1</v>
      </c>
      <c r="AB11" s="166">
        <v>0</v>
      </c>
      <c r="AC11" s="166">
        <v>0</v>
      </c>
      <c r="AZ11" s="166">
        <v>1</v>
      </c>
      <c r="BA11" s="166">
        <f>IF(AZ11=1,G11,0)</f>
        <v>0</v>
      </c>
      <c r="BB11" s="166">
        <f>IF(AZ11=2,G11,0)</f>
        <v>0</v>
      </c>
      <c r="BC11" s="166">
        <f>IF(AZ11=3,G11,0)</f>
        <v>0</v>
      </c>
      <c r="BD11" s="166">
        <f>IF(AZ11=4,G11,0)</f>
        <v>0</v>
      </c>
      <c r="BE11" s="166">
        <f>IF(AZ11=5,G11,0)</f>
        <v>0</v>
      </c>
      <c r="CA11" s="192">
        <v>1</v>
      </c>
      <c r="CB11" s="192">
        <v>0</v>
      </c>
      <c r="CZ11" s="166">
        <v>3.2000000000000003E-4</v>
      </c>
    </row>
    <row r="12" spans="1:104">
      <c r="A12" s="193">
        <v>3</v>
      </c>
      <c r="B12" s="194" t="s">
        <v>91</v>
      </c>
      <c r="C12" s="195" t="s">
        <v>92</v>
      </c>
      <c r="D12" s="196" t="s">
        <v>86</v>
      </c>
      <c r="E12" s="197">
        <v>15.035</v>
      </c>
      <c r="F12" s="197">
        <v>0</v>
      </c>
      <c r="G12" s="198">
        <f>E12*F12</f>
        <v>0</v>
      </c>
      <c r="O12" s="192">
        <v>2</v>
      </c>
      <c r="AA12" s="166">
        <v>1</v>
      </c>
      <c r="AB12" s="166">
        <v>1</v>
      </c>
      <c r="AC12" s="166">
        <v>1</v>
      </c>
      <c r="AZ12" s="166">
        <v>1</v>
      </c>
      <c r="BA12" s="166">
        <f>IF(AZ12=1,G12,0)</f>
        <v>0</v>
      </c>
      <c r="BB12" s="166">
        <f>IF(AZ12=2,G12,0)</f>
        <v>0</v>
      </c>
      <c r="BC12" s="166">
        <f>IF(AZ12=3,G12,0)</f>
        <v>0</v>
      </c>
      <c r="BD12" s="166">
        <f>IF(AZ12=4,G12,0)</f>
        <v>0</v>
      </c>
      <c r="BE12" s="166">
        <f>IF(AZ12=5,G12,0)</f>
        <v>0</v>
      </c>
      <c r="CA12" s="192">
        <v>1</v>
      </c>
      <c r="CB12" s="192">
        <v>1</v>
      </c>
      <c r="CZ12" s="166">
        <v>6.3E-3</v>
      </c>
    </row>
    <row r="13" spans="1:104" ht="20.399999999999999">
      <c r="A13" s="193">
        <v>4</v>
      </c>
      <c r="B13" s="194" t="s">
        <v>93</v>
      </c>
      <c r="C13" s="195" t="s">
        <v>94</v>
      </c>
      <c r="D13" s="196" t="s">
        <v>86</v>
      </c>
      <c r="E13" s="197">
        <v>15.035</v>
      </c>
      <c r="F13" s="197">
        <v>0</v>
      </c>
      <c r="G13" s="198">
        <f>E13*F13</f>
        <v>0</v>
      </c>
      <c r="O13" s="192">
        <v>2</v>
      </c>
      <c r="AA13" s="166">
        <v>1</v>
      </c>
      <c r="AB13" s="166">
        <v>1</v>
      </c>
      <c r="AC13" s="166">
        <v>1</v>
      </c>
      <c r="AZ13" s="166">
        <v>1</v>
      </c>
      <c r="BA13" s="166">
        <f>IF(AZ13=1,G13,0)</f>
        <v>0</v>
      </c>
      <c r="BB13" s="166">
        <f>IF(AZ13=2,G13,0)</f>
        <v>0</v>
      </c>
      <c r="BC13" s="166">
        <f>IF(AZ13=3,G13,0)</f>
        <v>0</v>
      </c>
      <c r="BD13" s="166">
        <f>IF(AZ13=4,G13,0)</f>
        <v>0</v>
      </c>
      <c r="BE13" s="166">
        <f>IF(AZ13=5,G13,0)</f>
        <v>0</v>
      </c>
      <c r="CA13" s="192">
        <v>1</v>
      </c>
      <c r="CB13" s="192">
        <v>1</v>
      </c>
      <c r="CZ13" s="166">
        <v>2.5999999999999999E-2</v>
      </c>
    </row>
    <row r="14" spans="1:104">
      <c r="A14" s="193">
        <v>5</v>
      </c>
      <c r="B14" s="194" t="s">
        <v>95</v>
      </c>
      <c r="C14" s="195" t="s">
        <v>96</v>
      </c>
      <c r="D14" s="196" t="s">
        <v>86</v>
      </c>
      <c r="E14" s="197">
        <v>15.035</v>
      </c>
      <c r="F14" s="197">
        <v>0</v>
      </c>
      <c r="G14" s="198">
        <f>E14*F14</f>
        <v>0</v>
      </c>
      <c r="O14" s="192">
        <v>2</v>
      </c>
      <c r="AA14" s="166">
        <v>1</v>
      </c>
      <c r="AB14" s="166">
        <v>1</v>
      </c>
      <c r="AC14" s="166">
        <v>1</v>
      </c>
      <c r="AZ14" s="166">
        <v>1</v>
      </c>
      <c r="BA14" s="166">
        <f>IF(AZ14=1,G14,0)</f>
        <v>0</v>
      </c>
      <c r="BB14" s="166">
        <f>IF(AZ14=2,G14,0)</f>
        <v>0</v>
      </c>
      <c r="BC14" s="166">
        <f>IF(AZ14=3,G14,0)</f>
        <v>0</v>
      </c>
      <c r="BD14" s="166">
        <f>IF(AZ14=4,G14,0)</f>
        <v>0</v>
      </c>
      <c r="BE14" s="166">
        <f>IF(AZ14=5,G14,0)</f>
        <v>0</v>
      </c>
      <c r="CA14" s="192">
        <v>1</v>
      </c>
      <c r="CB14" s="192">
        <v>1</v>
      </c>
      <c r="CZ14" s="166">
        <v>6.5100000000000002E-3</v>
      </c>
    </row>
    <row r="15" spans="1:104">
      <c r="A15" s="193">
        <v>6</v>
      </c>
      <c r="B15" s="194" t="s">
        <v>97</v>
      </c>
      <c r="C15" s="195" t="s">
        <v>98</v>
      </c>
      <c r="D15" s="196" t="s">
        <v>86</v>
      </c>
      <c r="E15" s="197">
        <v>112.0474</v>
      </c>
      <c r="F15" s="197">
        <v>0</v>
      </c>
      <c r="G15" s="198">
        <f>E15*F15</f>
        <v>0</v>
      </c>
      <c r="O15" s="192">
        <v>2</v>
      </c>
      <c r="AA15" s="166">
        <v>1</v>
      </c>
      <c r="AB15" s="166">
        <v>1</v>
      </c>
      <c r="AC15" s="166">
        <v>1</v>
      </c>
      <c r="AZ15" s="166">
        <v>1</v>
      </c>
      <c r="BA15" s="166">
        <f>IF(AZ15=1,G15,0)</f>
        <v>0</v>
      </c>
      <c r="BB15" s="166">
        <f>IF(AZ15=2,G15,0)</f>
        <v>0</v>
      </c>
      <c r="BC15" s="166">
        <f>IF(AZ15=3,G15,0)</f>
        <v>0</v>
      </c>
      <c r="BD15" s="166">
        <f>IF(AZ15=4,G15,0)</f>
        <v>0</v>
      </c>
      <c r="BE15" s="166">
        <f>IF(AZ15=5,G15,0)</f>
        <v>0</v>
      </c>
      <c r="CA15" s="192">
        <v>1</v>
      </c>
      <c r="CB15" s="192">
        <v>1</v>
      </c>
      <c r="CZ15" s="166">
        <v>6.0000000000000001E-3</v>
      </c>
    </row>
    <row r="16" spans="1:104">
      <c r="A16" s="193">
        <v>7</v>
      </c>
      <c r="B16" s="194" t="s">
        <v>99</v>
      </c>
      <c r="C16" s="195" t="s">
        <v>100</v>
      </c>
      <c r="D16" s="196" t="s">
        <v>86</v>
      </c>
      <c r="E16" s="197">
        <v>285.291</v>
      </c>
      <c r="F16" s="197">
        <v>0</v>
      </c>
      <c r="G16" s="198">
        <f>E16*F16</f>
        <v>0</v>
      </c>
      <c r="O16" s="192">
        <v>2</v>
      </c>
      <c r="AA16" s="166">
        <v>1</v>
      </c>
      <c r="AB16" s="166">
        <v>1</v>
      </c>
      <c r="AC16" s="166">
        <v>1</v>
      </c>
      <c r="AZ16" s="166">
        <v>1</v>
      </c>
      <c r="BA16" s="166">
        <f>IF(AZ16=1,G16,0)</f>
        <v>0</v>
      </c>
      <c r="BB16" s="166">
        <f>IF(AZ16=2,G16,0)</f>
        <v>0</v>
      </c>
      <c r="BC16" s="166">
        <f>IF(AZ16=3,G16,0)</f>
        <v>0</v>
      </c>
      <c r="BD16" s="166">
        <f>IF(AZ16=4,G16,0)</f>
        <v>0</v>
      </c>
      <c r="BE16" s="166">
        <f>IF(AZ16=5,G16,0)</f>
        <v>0</v>
      </c>
      <c r="CA16" s="192">
        <v>1</v>
      </c>
      <c r="CB16" s="192">
        <v>1</v>
      </c>
      <c r="CZ16" s="166">
        <v>6.0000000000000001E-3</v>
      </c>
    </row>
    <row r="17" spans="1:104">
      <c r="A17" s="199"/>
      <c r="B17" s="200" t="s">
        <v>74</v>
      </c>
      <c r="C17" s="201" t="str">
        <f>CONCATENATE(B10," ",C10)</f>
        <v>61 Upravy povrchů vnitřní</v>
      </c>
      <c r="D17" s="202"/>
      <c r="E17" s="203"/>
      <c r="F17" s="204"/>
      <c r="G17" s="205">
        <f>SUM(G10:G16)</f>
        <v>0</v>
      </c>
      <c r="O17" s="192">
        <v>4</v>
      </c>
      <c r="BA17" s="206">
        <f>SUM(BA10:BA16)</f>
        <v>0</v>
      </c>
      <c r="BB17" s="206">
        <f>SUM(BB10:BB16)</f>
        <v>0</v>
      </c>
      <c r="BC17" s="206">
        <f>SUM(BC10:BC16)</f>
        <v>0</v>
      </c>
      <c r="BD17" s="206">
        <f>SUM(BD10:BD16)</f>
        <v>0</v>
      </c>
      <c r="BE17" s="206">
        <f>SUM(BE10:BE16)</f>
        <v>0</v>
      </c>
    </row>
    <row r="18" spans="1:104">
      <c r="A18" s="185" t="s">
        <v>72</v>
      </c>
      <c r="B18" s="186" t="s">
        <v>101</v>
      </c>
      <c r="C18" s="187" t="s">
        <v>102</v>
      </c>
      <c r="D18" s="188"/>
      <c r="E18" s="189"/>
      <c r="F18" s="189"/>
      <c r="G18" s="190"/>
      <c r="H18" s="191"/>
      <c r="I18" s="191"/>
      <c r="O18" s="192">
        <v>1</v>
      </c>
    </row>
    <row r="19" spans="1:104">
      <c r="A19" s="193">
        <v>8</v>
      </c>
      <c r="B19" s="194" t="s">
        <v>103</v>
      </c>
      <c r="C19" s="195" t="s">
        <v>104</v>
      </c>
      <c r="D19" s="196" t="s">
        <v>86</v>
      </c>
      <c r="E19" s="197">
        <v>96.025000000000006</v>
      </c>
      <c r="F19" s="197">
        <v>0</v>
      </c>
      <c r="G19" s="198">
        <f>E19*F19</f>
        <v>0</v>
      </c>
      <c r="O19" s="192">
        <v>2</v>
      </c>
      <c r="AA19" s="166">
        <v>1</v>
      </c>
      <c r="AB19" s="166">
        <v>1</v>
      </c>
      <c r="AC19" s="166">
        <v>1</v>
      </c>
      <c r="AZ19" s="166">
        <v>1</v>
      </c>
      <c r="BA19" s="166">
        <f>IF(AZ19=1,G19,0)</f>
        <v>0</v>
      </c>
      <c r="BB19" s="166">
        <f>IF(AZ19=2,G19,0)</f>
        <v>0</v>
      </c>
      <c r="BC19" s="166">
        <f>IF(AZ19=3,G19,0)</f>
        <v>0</v>
      </c>
      <c r="BD19" s="166">
        <f>IF(AZ19=4,G19,0)</f>
        <v>0</v>
      </c>
      <c r="BE19" s="166">
        <f>IF(AZ19=5,G19,0)</f>
        <v>0</v>
      </c>
      <c r="CA19" s="192">
        <v>1</v>
      </c>
      <c r="CB19" s="192">
        <v>1</v>
      </c>
      <c r="CZ19" s="166">
        <v>3.0599999999999998E-3</v>
      </c>
    </row>
    <row r="20" spans="1:104">
      <c r="A20" s="199"/>
      <c r="B20" s="200" t="s">
        <v>74</v>
      </c>
      <c r="C20" s="201" t="str">
        <f>CONCATENATE(B18," ",C18)</f>
        <v>94 Lešení a stavební výtahy</v>
      </c>
      <c r="D20" s="202"/>
      <c r="E20" s="203"/>
      <c r="F20" s="204"/>
      <c r="G20" s="205">
        <f>SUM(G18:G19)</f>
        <v>0</v>
      </c>
      <c r="O20" s="192">
        <v>4</v>
      </c>
      <c r="BA20" s="206">
        <f>SUM(BA18:BA19)</f>
        <v>0</v>
      </c>
      <c r="BB20" s="206">
        <f>SUM(BB18:BB19)</f>
        <v>0</v>
      </c>
      <c r="BC20" s="206">
        <f>SUM(BC18:BC19)</f>
        <v>0</v>
      </c>
      <c r="BD20" s="206">
        <f>SUM(BD18:BD19)</f>
        <v>0</v>
      </c>
      <c r="BE20" s="206">
        <f>SUM(BE18:BE19)</f>
        <v>0</v>
      </c>
    </row>
    <row r="21" spans="1:104">
      <c r="A21" s="185" t="s">
        <v>72</v>
      </c>
      <c r="B21" s="186" t="s">
        <v>105</v>
      </c>
      <c r="C21" s="187" t="s">
        <v>106</v>
      </c>
      <c r="D21" s="188"/>
      <c r="E21" s="189"/>
      <c r="F21" s="189"/>
      <c r="G21" s="190"/>
      <c r="H21" s="191"/>
      <c r="I21" s="191"/>
      <c r="O21" s="192">
        <v>1</v>
      </c>
    </row>
    <row r="22" spans="1:104">
      <c r="A22" s="193">
        <v>9</v>
      </c>
      <c r="B22" s="194" t="s">
        <v>107</v>
      </c>
      <c r="C22" s="195" t="s">
        <v>108</v>
      </c>
      <c r="D22" s="196" t="s">
        <v>109</v>
      </c>
      <c r="E22" s="197">
        <v>1</v>
      </c>
      <c r="F22" s="197">
        <v>0</v>
      </c>
      <c r="G22" s="198">
        <f>E22*F22</f>
        <v>0</v>
      </c>
      <c r="O22" s="192">
        <v>2</v>
      </c>
      <c r="AA22" s="166">
        <v>11</v>
      </c>
      <c r="AB22" s="166">
        <v>3</v>
      </c>
      <c r="AC22" s="166">
        <v>34</v>
      </c>
      <c r="AZ22" s="166">
        <v>1</v>
      </c>
      <c r="BA22" s="166">
        <f>IF(AZ22=1,G22,0)</f>
        <v>0</v>
      </c>
      <c r="BB22" s="166">
        <f>IF(AZ22=2,G22,0)</f>
        <v>0</v>
      </c>
      <c r="BC22" s="166">
        <f>IF(AZ22=3,G22,0)</f>
        <v>0</v>
      </c>
      <c r="BD22" s="166">
        <f>IF(AZ22=4,G22,0)</f>
        <v>0</v>
      </c>
      <c r="BE22" s="166">
        <f>IF(AZ22=5,G22,0)</f>
        <v>0</v>
      </c>
      <c r="CA22" s="192">
        <v>11</v>
      </c>
      <c r="CB22" s="192">
        <v>3</v>
      </c>
      <c r="CZ22" s="166">
        <v>0</v>
      </c>
    </row>
    <row r="23" spans="1:104">
      <c r="A23" s="193">
        <v>10</v>
      </c>
      <c r="B23" s="194" t="s">
        <v>110</v>
      </c>
      <c r="C23" s="195" t="s">
        <v>111</v>
      </c>
      <c r="D23" s="196" t="s">
        <v>109</v>
      </c>
      <c r="E23" s="197">
        <v>1</v>
      </c>
      <c r="F23" s="197">
        <v>0</v>
      </c>
      <c r="G23" s="198">
        <f>E23*F23</f>
        <v>0</v>
      </c>
      <c r="O23" s="192">
        <v>2</v>
      </c>
      <c r="AA23" s="166">
        <v>11</v>
      </c>
      <c r="AB23" s="166">
        <v>3</v>
      </c>
      <c r="AC23" s="166">
        <v>41</v>
      </c>
      <c r="AZ23" s="166">
        <v>1</v>
      </c>
      <c r="BA23" s="166">
        <f>IF(AZ23=1,G23,0)</f>
        <v>0</v>
      </c>
      <c r="BB23" s="166">
        <f>IF(AZ23=2,G23,0)</f>
        <v>0</v>
      </c>
      <c r="BC23" s="166">
        <f>IF(AZ23=3,G23,0)</f>
        <v>0</v>
      </c>
      <c r="BD23" s="166">
        <f>IF(AZ23=4,G23,0)</f>
        <v>0</v>
      </c>
      <c r="BE23" s="166">
        <f>IF(AZ23=5,G23,0)</f>
        <v>0</v>
      </c>
      <c r="CA23" s="192">
        <v>11</v>
      </c>
      <c r="CB23" s="192">
        <v>3</v>
      </c>
      <c r="CZ23" s="166">
        <v>0</v>
      </c>
    </row>
    <row r="24" spans="1:104">
      <c r="A24" s="199"/>
      <c r="B24" s="200" t="s">
        <v>74</v>
      </c>
      <c r="C24" s="201" t="str">
        <f>CONCATENATE(B21," ",C21)</f>
        <v>96 Bourání konstrukcí</v>
      </c>
      <c r="D24" s="202"/>
      <c r="E24" s="203"/>
      <c r="F24" s="204"/>
      <c r="G24" s="205">
        <f>SUM(G21:G23)</f>
        <v>0</v>
      </c>
      <c r="O24" s="192">
        <v>4</v>
      </c>
      <c r="BA24" s="206">
        <f>SUM(BA21:BA23)</f>
        <v>0</v>
      </c>
      <c r="BB24" s="206">
        <f>SUM(BB21:BB23)</f>
        <v>0</v>
      </c>
      <c r="BC24" s="206">
        <f>SUM(BC21:BC23)</f>
        <v>0</v>
      </c>
      <c r="BD24" s="206">
        <f>SUM(BD21:BD23)</f>
        <v>0</v>
      </c>
      <c r="BE24" s="206">
        <f>SUM(BE21:BE23)</f>
        <v>0</v>
      </c>
    </row>
    <row r="25" spans="1:104">
      <c r="A25" s="185" t="s">
        <v>72</v>
      </c>
      <c r="B25" s="186" t="s">
        <v>112</v>
      </c>
      <c r="C25" s="187" t="s">
        <v>113</v>
      </c>
      <c r="D25" s="188"/>
      <c r="E25" s="189"/>
      <c r="F25" s="189"/>
      <c r="G25" s="190"/>
      <c r="H25" s="191"/>
      <c r="I25" s="191"/>
      <c r="O25" s="192">
        <v>1</v>
      </c>
    </row>
    <row r="26" spans="1:104">
      <c r="A26" s="193">
        <v>11</v>
      </c>
      <c r="B26" s="194" t="s">
        <v>114</v>
      </c>
      <c r="C26" s="195" t="s">
        <v>115</v>
      </c>
      <c r="D26" s="196" t="s">
        <v>86</v>
      </c>
      <c r="E26" s="197">
        <v>112.0474</v>
      </c>
      <c r="F26" s="197">
        <v>0</v>
      </c>
      <c r="G26" s="198">
        <f>E26*F26</f>
        <v>0</v>
      </c>
      <c r="O26" s="192">
        <v>2</v>
      </c>
      <c r="AA26" s="166">
        <v>1</v>
      </c>
      <c r="AB26" s="166">
        <v>1</v>
      </c>
      <c r="AC26" s="166">
        <v>1</v>
      </c>
      <c r="AZ26" s="166">
        <v>1</v>
      </c>
      <c r="BA26" s="166">
        <f>IF(AZ26=1,G26,0)</f>
        <v>0</v>
      </c>
      <c r="BB26" s="166">
        <f>IF(AZ26=2,G26,0)</f>
        <v>0</v>
      </c>
      <c r="BC26" s="166">
        <f>IF(AZ26=3,G26,0)</f>
        <v>0</v>
      </c>
      <c r="BD26" s="166">
        <f>IF(AZ26=4,G26,0)</f>
        <v>0</v>
      </c>
      <c r="BE26" s="166">
        <f>IF(AZ26=5,G26,0)</f>
        <v>0</v>
      </c>
      <c r="CA26" s="192">
        <v>1</v>
      </c>
      <c r="CB26" s="192">
        <v>1</v>
      </c>
      <c r="CZ26" s="166">
        <v>0</v>
      </c>
    </row>
    <row r="27" spans="1:104">
      <c r="A27" s="193">
        <v>12</v>
      </c>
      <c r="B27" s="194" t="s">
        <v>116</v>
      </c>
      <c r="C27" s="195" t="s">
        <v>117</v>
      </c>
      <c r="D27" s="196" t="s">
        <v>86</v>
      </c>
      <c r="E27" s="197">
        <v>285.291</v>
      </c>
      <c r="F27" s="197">
        <v>0</v>
      </c>
      <c r="G27" s="198">
        <f>E27*F27</f>
        <v>0</v>
      </c>
      <c r="O27" s="192">
        <v>2</v>
      </c>
      <c r="AA27" s="166">
        <v>1</v>
      </c>
      <c r="AB27" s="166">
        <v>1</v>
      </c>
      <c r="AC27" s="166">
        <v>1</v>
      </c>
      <c r="AZ27" s="166">
        <v>1</v>
      </c>
      <c r="BA27" s="166">
        <f>IF(AZ27=1,G27,0)</f>
        <v>0</v>
      </c>
      <c r="BB27" s="166">
        <f>IF(AZ27=2,G27,0)</f>
        <v>0</v>
      </c>
      <c r="BC27" s="166">
        <f>IF(AZ27=3,G27,0)</f>
        <v>0</v>
      </c>
      <c r="BD27" s="166">
        <f>IF(AZ27=4,G27,0)</f>
        <v>0</v>
      </c>
      <c r="BE27" s="166">
        <f>IF(AZ27=5,G27,0)</f>
        <v>0</v>
      </c>
      <c r="CA27" s="192">
        <v>1</v>
      </c>
      <c r="CB27" s="192">
        <v>1</v>
      </c>
      <c r="CZ27" s="166">
        <v>0</v>
      </c>
    </row>
    <row r="28" spans="1:104">
      <c r="A28" s="193">
        <v>13</v>
      </c>
      <c r="B28" s="194" t="s">
        <v>118</v>
      </c>
      <c r="C28" s="195" t="s">
        <v>119</v>
      </c>
      <c r="D28" s="196" t="s">
        <v>86</v>
      </c>
      <c r="E28" s="197">
        <v>15.035</v>
      </c>
      <c r="F28" s="197">
        <v>0</v>
      </c>
      <c r="G28" s="198">
        <f>E28*F28</f>
        <v>0</v>
      </c>
      <c r="O28" s="192">
        <v>2</v>
      </c>
      <c r="AA28" s="166">
        <v>1</v>
      </c>
      <c r="AB28" s="166">
        <v>1</v>
      </c>
      <c r="AC28" s="166">
        <v>1</v>
      </c>
      <c r="AZ28" s="166">
        <v>1</v>
      </c>
      <c r="BA28" s="166">
        <f>IF(AZ28=1,G28,0)</f>
        <v>0</v>
      </c>
      <c r="BB28" s="166">
        <f>IF(AZ28=2,G28,0)</f>
        <v>0</v>
      </c>
      <c r="BC28" s="166">
        <f>IF(AZ28=3,G28,0)</f>
        <v>0</v>
      </c>
      <c r="BD28" s="166">
        <f>IF(AZ28=4,G28,0)</f>
        <v>0</v>
      </c>
      <c r="BE28" s="166">
        <f>IF(AZ28=5,G28,0)</f>
        <v>0</v>
      </c>
      <c r="CA28" s="192">
        <v>1</v>
      </c>
      <c r="CB28" s="192">
        <v>1</v>
      </c>
      <c r="CZ28" s="166">
        <v>0</v>
      </c>
    </row>
    <row r="29" spans="1:104">
      <c r="A29" s="193">
        <v>14</v>
      </c>
      <c r="B29" s="194" t="s">
        <v>120</v>
      </c>
      <c r="C29" s="195" t="s">
        <v>121</v>
      </c>
      <c r="D29" s="196" t="s">
        <v>86</v>
      </c>
      <c r="E29" s="197">
        <v>15.035</v>
      </c>
      <c r="F29" s="197">
        <v>0</v>
      </c>
      <c r="G29" s="198">
        <f>E29*F29</f>
        <v>0</v>
      </c>
      <c r="O29" s="192">
        <v>2</v>
      </c>
      <c r="AA29" s="166">
        <v>1</v>
      </c>
      <c r="AB29" s="166">
        <v>1</v>
      </c>
      <c r="AC29" s="166">
        <v>1</v>
      </c>
      <c r="AZ29" s="166">
        <v>1</v>
      </c>
      <c r="BA29" s="166">
        <f>IF(AZ29=1,G29,0)</f>
        <v>0</v>
      </c>
      <c r="BB29" s="166">
        <f>IF(AZ29=2,G29,0)</f>
        <v>0</v>
      </c>
      <c r="BC29" s="166">
        <f>IF(AZ29=3,G29,0)</f>
        <v>0</v>
      </c>
      <c r="BD29" s="166">
        <f>IF(AZ29=4,G29,0)</f>
        <v>0</v>
      </c>
      <c r="BE29" s="166">
        <f>IF(AZ29=5,G29,0)</f>
        <v>0</v>
      </c>
      <c r="CA29" s="192">
        <v>1</v>
      </c>
      <c r="CB29" s="192">
        <v>1</v>
      </c>
      <c r="CZ29" s="166">
        <v>0</v>
      </c>
    </row>
    <row r="30" spans="1:104">
      <c r="A30" s="193">
        <v>15</v>
      </c>
      <c r="B30" s="194" t="s">
        <v>122</v>
      </c>
      <c r="C30" s="195" t="s">
        <v>123</v>
      </c>
      <c r="D30" s="196" t="s">
        <v>86</v>
      </c>
      <c r="E30" s="197">
        <v>19.972799999999999</v>
      </c>
      <c r="F30" s="197">
        <v>0</v>
      </c>
      <c r="G30" s="198">
        <f>E30*F30</f>
        <v>0</v>
      </c>
      <c r="O30" s="192">
        <v>2</v>
      </c>
      <c r="AA30" s="166">
        <v>1</v>
      </c>
      <c r="AB30" s="166">
        <v>1</v>
      </c>
      <c r="AC30" s="166">
        <v>1</v>
      </c>
      <c r="AZ30" s="166">
        <v>1</v>
      </c>
      <c r="BA30" s="166">
        <f>IF(AZ30=1,G30,0)</f>
        <v>0</v>
      </c>
      <c r="BB30" s="166">
        <f>IF(AZ30=2,G30,0)</f>
        <v>0</v>
      </c>
      <c r="BC30" s="166">
        <f>IF(AZ30=3,G30,0)</f>
        <v>0</v>
      </c>
      <c r="BD30" s="166">
        <f>IF(AZ30=4,G30,0)</f>
        <v>0</v>
      </c>
      <c r="BE30" s="166">
        <f>IF(AZ30=5,G30,0)</f>
        <v>0</v>
      </c>
      <c r="CA30" s="192">
        <v>1</v>
      </c>
      <c r="CB30" s="192">
        <v>1</v>
      </c>
      <c r="CZ30" s="166">
        <v>0</v>
      </c>
    </row>
    <row r="31" spans="1:104">
      <c r="A31" s="193">
        <v>16</v>
      </c>
      <c r="B31" s="194" t="s">
        <v>124</v>
      </c>
      <c r="C31" s="195" t="s">
        <v>125</v>
      </c>
      <c r="D31" s="196" t="s">
        <v>126</v>
      </c>
      <c r="E31" s="197">
        <v>3.8496039999999998</v>
      </c>
      <c r="F31" s="197">
        <v>0</v>
      </c>
      <c r="G31" s="198">
        <f>E31*F31</f>
        <v>0</v>
      </c>
      <c r="O31" s="192">
        <v>2</v>
      </c>
      <c r="AA31" s="166">
        <v>8</v>
      </c>
      <c r="AB31" s="166">
        <v>1</v>
      </c>
      <c r="AC31" s="166">
        <v>3</v>
      </c>
      <c r="AZ31" s="166">
        <v>1</v>
      </c>
      <c r="BA31" s="166">
        <f>IF(AZ31=1,G31,0)</f>
        <v>0</v>
      </c>
      <c r="BB31" s="166">
        <f>IF(AZ31=2,G31,0)</f>
        <v>0</v>
      </c>
      <c r="BC31" s="166">
        <f>IF(AZ31=3,G31,0)</f>
        <v>0</v>
      </c>
      <c r="BD31" s="166">
        <f>IF(AZ31=4,G31,0)</f>
        <v>0</v>
      </c>
      <c r="BE31" s="166">
        <f>IF(AZ31=5,G31,0)</f>
        <v>0</v>
      </c>
      <c r="CA31" s="192">
        <v>8</v>
      </c>
      <c r="CB31" s="192">
        <v>1</v>
      </c>
      <c r="CZ31" s="166">
        <v>0</v>
      </c>
    </row>
    <row r="32" spans="1:104">
      <c r="A32" s="193">
        <v>17</v>
      </c>
      <c r="B32" s="194" t="s">
        <v>127</v>
      </c>
      <c r="C32" s="195" t="s">
        <v>128</v>
      </c>
      <c r="D32" s="196" t="s">
        <v>126</v>
      </c>
      <c r="E32" s="197">
        <v>15.398415999999999</v>
      </c>
      <c r="F32" s="197">
        <v>0</v>
      </c>
      <c r="G32" s="198">
        <f>E32*F32</f>
        <v>0</v>
      </c>
      <c r="O32" s="192">
        <v>2</v>
      </c>
      <c r="AA32" s="166">
        <v>8</v>
      </c>
      <c r="AB32" s="166">
        <v>1</v>
      </c>
      <c r="AC32" s="166">
        <v>3</v>
      </c>
      <c r="AZ32" s="166">
        <v>1</v>
      </c>
      <c r="BA32" s="166">
        <f>IF(AZ32=1,G32,0)</f>
        <v>0</v>
      </c>
      <c r="BB32" s="166">
        <f>IF(AZ32=2,G32,0)</f>
        <v>0</v>
      </c>
      <c r="BC32" s="166">
        <f>IF(AZ32=3,G32,0)</f>
        <v>0</v>
      </c>
      <c r="BD32" s="166">
        <f>IF(AZ32=4,G32,0)</f>
        <v>0</v>
      </c>
      <c r="BE32" s="166">
        <f>IF(AZ32=5,G32,0)</f>
        <v>0</v>
      </c>
      <c r="CA32" s="192">
        <v>8</v>
      </c>
      <c r="CB32" s="192">
        <v>1</v>
      </c>
      <c r="CZ32" s="166">
        <v>0</v>
      </c>
    </row>
    <row r="33" spans="1:104">
      <c r="A33" s="193">
        <v>18</v>
      </c>
      <c r="B33" s="194" t="s">
        <v>129</v>
      </c>
      <c r="C33" s="195" t="s">
        <v>130</v>
      </c>
      <c r="D33" s="196" t="s">
        <v>126</v>
      </c>
      <c r="E33" s="197">
        <v>3.8496039999999998</v>
      </c>
      <c r="F33" s="197">
        <v>0</v>
      </c>
      <c r="G33" s="198">
        <f>E33*F33</f>
        <v>0</v>
      </c>
      <c r="O33" s="192">
        <v>2</v>
      </c>
      <c r="AA33" s="166">
        <v>8</v>
      </c>
      <c r="AB33" s="166">
        <v>1</v>
      </c>
      <c r="AC33" s="166">
        <v>3</v>
      </c>
      <c r="AZ33" s="166">
        <v>1</v>
      </c>
      <c r="BA33" s="166">
        <f>IF(AZ33=1,G33,0)</f>
        <v>0</v>
      </c>
      <c r="BB33" s="166">
        <f>IF(AZ33=2,G33,0)</f>
        <v>0</v>
      </c>
      <c r="BC33" s="166">
        <f>IF(AZ33=3,G33,0)</f>
        <v>0</v>
      </c>
      <c r="BD33" s="166">
        <f>IF(AZ33=4,G33,0)</f>
        <v>0</v>
      </c>
      <c r="BE33" s="166">
        <f>IF(AZ33=5,G33,0)</f>
        <v>0</v>
      </c>
      <c r="CA33" s="192">
        <v>8</v>
      </c>
      <c r="CB33" s="192">
        <v>1</v>
      </c>
      <c r="CZ33" s="166">
        <v>0</v>
      </c>
    </row>
    <row r="34" spans="1:104">
      <c r="A34" s="193">
        <v>19</v>
      </c>
      <c r="B34" s="194" t="s">
        <v>131</v>
      </c>
      <c r="C34" s="195" t="s">
        <v>132</v>
      </c>
      <c r="D34" s="196" t="s">
        <v>126</v>
      </c>
      <c r="E34" s="197">
        <v>3.8496039999999998</v>
      </c>
      <c r="F34" s="197">
        <v>0</v>
      </c>
      <c r="G34" s="198">
        <f>E34*F34</f>
        <v>0</v>
      </c>
      <c r="O34" s="192">
        <v>2</v>
      </c>
      <c r="AA34" s="166">
        <v>8</v>
      </c>
      <c r="AB34" s="166">
        <v>1</v>
      </c>
      <c r="AC34" s="166">
        <v>3</v>
      </c>
      <c r="AZ34" s="166">
        <v>1</v>
      </c>
      <c r="BA34" s="166">
        <f>IF(AZ34=1,G34,0)</f>
        <v>0</v>
      </c>
      <c r="BB34" s="166">
        <f>IF(AZ34=2,G34,0)</f>
        <v>0</v>
      </c>
      <c r="BC34" s="166">
        <f>IF(AZ34=3,G34,0)</f>
        <v>0</v>
      </c>
      <c r="BD34" s="166">
        <f>IF(AZ34=4,G34,0)</f>
        <v>0</v>
      </c>
      <c r="BE34" s="166">
        <f>IF(AZ34=5,G34,0)</f>
        <v>0</v>
      </c>
      <c r="CA34" s="192">
        <v>8</v>
      </c>
      <c r="CB34" s="192">
        <v>1</v>
      </c>
      <c r="CZ34" s="166">
        <v>0</v>
      </c>
    </row>
    <row r="35" spans="1:104">
      <c r="A35" s="193">
        <v>20</v>
      </c>
      <c r="B35" s="194" t="s">
        <v>133</v>
      </c>
      <c r="C35" s="195" t="s">
        <v>134</v>
      </c>
      <c r="D35" s="196" t="s">
        <v>126</v>
      </c>
      <c r="E35" s="197">
        <v>3.8496039999999998</v>
      </c>
      <c r="F35" s="197">
        <v>0</v>
      </c>
      <c r="G35" s="198">
        <f>E35*F35</f>
        <v>0</v>
      </c>
      <c r="O35" s="192">
        <v>2</v>
      </c>
      <c r="AA35" s="166">
        <v>8</v>
      </c>
      <c r="AB35" s="166">
        <v>1</v>
      </c>
      <c r="AC35" s="166">
        <v>3</v>
      </c>
      <c r="AZ35" s="166">
        <v>1</v>
      </c>
      <c r="BA35" s="166">
        <f>IF(AZ35=1,G35,0)</f>
        <v>0</v>
      </c>
      <c r="BB35" s="166">
        <f>IF(AZ35=2,G35,0)</f>
        <v>0</v>
      </c>
      <c r="BC35" s="166">
        <f>IF(AZ35=3,G35,0)</f>
        <v>0</v>
      </c>
      <c r="BD35" s="166">
        <f>IF(AZ35=4,G35,0)</f>
        <v>0</v>
      </c>
      <c r="BE35" s="166">
        <f>IF(AZ35=5,G35,0)</f>
        <v>0</v>
      </c>
      <c r="CA35" s="192">
        <v>8</v>
      </c>
      <c r="CB35" s="192">
        <v>1</v>
      </c>
      <c r="CZ35" s="166">
        <v>0</v>
      </c>
    </row>
    <row r="36" spans="1:104">
      <c r="A36" s="193">
        <v>21</v>
      </c>
      <c r="B36" s="194" t="s">
        <v>135</v>
      </c>
      <c r="C36" s="195" t="s">
        <v>136</v>
      </c>
      <c r="D36" s="196" t="s">
        <v>126</v>
      </c>
      <c r="E36" s="197">
        <v>3.8496039999999998</v>
      </c>
      <c r="F36" s="197">
        <v>0</v>
      </c>
      <c r="G36" s="198">
        <f>E36*F36</f>
        <v>0</v>
      </c>
      <c r="O36" s="192">
        <v>2</v>
      </c>
      <c r="AA36" s="166">
        <v>8</v>
      </c>
      <c r="AB36" s="166">
        <v>1</v>
      </c>
      <c r="AC36" s="166">
        <v>3</v>
      </c>
      <c r="AZ36" s="166">
        <v>1</v>
      </c>
      <c r="BA36" s="166">
        <f>IF(AZ36=1,G36,0)</f>
        <v>0</v>
      </c>
      <c r="BB36" s="166">
        <f>IF(AZ36=2,G36,0)</f>
        <v>0</v>
      </c>
      <c r="BC36" s="166">
        <f>IF(AZ36=3,G36,0)</f>
        <v>0</v>
      </c>
      <c r="BD36" s="166">
        <f>IF(AZ36=4,G36,0)</f>
        <v>0</v>
      </c>
      <c r="BE36" s="166">
        <f>IF(AZ36=5,G36,0)</f>
        <v>0</v>
      </c>
      <c r="CA36" s="192">
        <v>8</v>
      </c>
      <c r="CB36" s="192">
        <v>1</v>
      </c>
      <c r="CZ36" s="166">
        <v>0</v>
      </c>
    </row>
    <row r="37" spans="1:104">
      <c r="A37" s="199"/>
      <c r="B37" s="200" t="s">
        <v>74</v>
      </c>
      <c r="C37" s="201" t="str">
        <f>CONCATENATE(B25," ",C25)</f>
        <v>97 Prorážení otvorů</v>
      </c>
      <c r="D37" s="202"/>
      <c r="E37" s="203"/>
      <c r="F37" s="204"/>
      <c r="G37" s="205">
        <f>SUM(G25:G36)</f>
        <v>0</v>
      </c>
      <c r="O37" s="192">
        <v>4</v>
      </c>
      <c r="BA37" s="206">
        <f>SUM(BA25:BA36)</f>
        <v>0</v>
      </c>
      <c r="BB37" s="206">
        <f>SUM(BB25:BB36)</f>
        <v>0</v>
      </c>
      <c r="BC37" s="206">
        <f>SUM(BC25:BC36)</f>
        <v>0</v>
      </c>
      <c r="BD37" s="206">
        <f>SUM(BD25:BD36)</f>
        <v>0</v>
      </c>
      <c r="BE37" s="206">
        <f>SUM(BE25:BE36)</f>
        <v>0</v>
      </c>
    </row>
    <row r="38" spans="1:104">
      <c r="A38" s="185" t="s">
        <v>72</v>
      </c>
      <c r="B38" s="186" t="s">
        <v>137</v>
      </c>
      <c r="C38" s="187" t="s">
        <v>138</v>
      </c>
      <c r="D38" s="188"/>
      <c r="E38" s="189"/>
      <c r="F38" s="189"/>
      <c r="G38" s="190"/>
      <c r="H38" s="191"/>
      <c r="I38" s="191"/>
      <c r="O38" s="192">
        <v>1</v>
      </c>
    </row>
    <row r="39" spans="1:104">
      <c r="A39" s="193">
        <v>22</v>
      </c>
      <c r="B39" s="194" t="s">
        <v>139</v>
      </c>
      <c r="C39" s="195" t="s">
        <v>140</v>
      </c>
      <c r="D39" s="196" t="s">
        <v>126</v>
      </c>
      <c r="E39" s="197">
        <v>3.56718095</v>
      </c>
      <c r="F39" s="197">
        <v>0</v>
      </c>
      <c r="G39" s="198">
        <f>E39*F39</f>
        <v>0</v>
      </c>
      <c r="O39" s="192">
        <v>2</v>
      </c>
      <c r="AA39" s="166">
        <v>7</v>
      </c>
      <c r="AB39" s="166">
        <v>1</v>
      </c>
      <c r="AC39" s="166">
        <v>2</v>
      </c>
      <c r="AZ39" s="166">
        <v>1</v>
      </c>
      <c r="BA39" s="166">
        <f>IF(AZ39=1,G39,0)</f>
        <v>0</v>
      </c>
      <c r="BB39" s="166">
        <f>IF(AZ39=2,G39,0)</f>
        <v>0</v>
      </c>
      <c r="BC39" s="166">
        <f>IF(AZ39=3,G39,0)</f>
        <v>0</v>
      </c>
      <c r="BD39" s="166">
        <f>IF(AZ39=4,G39,0)</f>
        <v>0</v>
      </c>
      <c r="BE39" s="166">
        <f>IF(AZ39=5,G39,0)</f>
        <v>0</v>
      </c>
      <c r="CA39" s="192">
        <v>7</v>
      </c>
      <c r="CB39" s="192">
        <v>1</v>
      </c>
      <c r="CZ39" s="166">
        <v>0</v>
      </c>
    </row>
    <row r="40" spans="1:104">
      <c r="A40" s="199"/>
      <c r="B40" s="200" t="s">
        <v>74</v>
      </c>
      <c r="C40" s="201" t="str">
        <f>CONCATENATE(B38," ",C38)</f>
        <v>99 Staveništní přesun hmot</v>
      </c>
      <c r="D40" s="202"/>
      <c r="E40" s="203"/>
      <c r="F40" s="204"/>
      <c r="G40" s="205">
        <f>SUM(G38:G39)</f>
        <v>0</v>
      </c>
      <c r="O40" s="192">
        <v>4</v>
      </c>
      <c r="BA40" s="206">
        <f>SUM(BA38:BA39)</f>
        <v>0</v>
      </c>
      <c r="BB40" s="206">
        <f>SUM(BB38:BB39)</f>
        <v>0</v>
      </c>
      <c r="BC40" s="206">
        <f>SUM(BC38:BC39)</f>
        <v>0</v>
      </c>
      <c r="BD40" s="206">
        <f>SUM(BD38:BD39)</f>
        <v>0</v>
      </c>
      <c r="BE40" s="206">
        <f>SUM(BE38:BE39)</f>
        <v>0</v>
      </c>
    </row>
    <row r="41" spans="1:104">
      <c r="A41" s="185" t="s">
        <v>72</v>
      </c>
      <c r="B41" s="186" t="s">
        <v>141</v>
      </c>
      <c r="C41" s="187" t="s">
        <v>142</v>
      </c>
      <c r="D41" s="188"/>
      <c r="E41" s="189"/>
      <c r="F41" s="189"/>
      <c r="G41" s="190"/>
      <c r="H41" s="191"/>
      <c r="I41" s="191"/>
      <c r="O41" s="192">
        <v>1</v>
      </c>
    </row>
    <row r="42" spans="1:104" ht="20.399999999999999">
      <c r="A42" s="193">
        <v>23</v>
      </c>
      <c r="B42" s="194" t="s">
        <v>143</v>
      </c>
      <c r="C42" s="195" t="s">
        <v>144</v>
      </c>
      <c r="D42" s="196" t="s">
        <v>86</v>
      </c>
      <c r="E42" s="197">
        <v>16.182500000000001</v>
      </c>
      <c r="F42" s="197">
        <v>0</v>
      </c>
      <c r="G42" s="198">
        <f>E42*F42</f>
        <v>0</v>
      </c>
      <c r="O42" s="192">
        <v>2</v>
      </c>
      <c r="AA42" s="166">
        <v>1</v>
      </c>
      <c r="AB42" s="166">
        <v>7</v>
      </c>
      <c r="AC42" s="166">
        <v>7</v>
      </c>
      <c r="AZ42" s="166">
        <v>2</v>
      </c>
      <c r="BA42" s="166">
        <f>IF(AZ42=1,G42,0)</f>
        <v>0</v>
      </c>
      <c r="BB42" s="166">
        <f>IF(AZ42=2,G42,0)</f>
        <v>0</v>
      </c>
      <c r="BC42" s="166">
        <f>IF(AZ42=3,G42,0)</f>
        <v>0</v>
      </c>
      <c r="BD42" s="166">
        <f>IF(AZ42=4,G42,0)</f>
        <v>0</v>
      </c>
      <c r="BE42" s="166">
        <f>IF(AZ42=5,G42,0)</f>
        <v>0</v>
      </c>
      <c r="CA42" s="192">
        <v>1</v>
      </c>
      <c r="CB42" s="192">
        <v>7</v>
      </c>
      <c r="CZ42" s="166">
        <v>1.0200000000000001E-2</v>
      </c>
    </row>
    <row r="43" spans="1:104">
      <c r="A43" s="193">
        <v>24</v>
      </c>
      <c r="B43" s="194" t="s">
        <v>145</v>
      </c>
      <c r="C43" s="195" t="s">
        <v>146</v>
      </c>
      <c r="D43" s="196" t="s">
        <v>61</v>
      </c>
      <c r="E43" s="197"/>
      <c r="F43" s="197">
        <v>0</v>
      </c>
      <c r="G43" s="198">
        <f>E43*F43</f>
        <v>0</v>
      </c>
      <c r="O43" s="192">
        <v>2</v>
      </c>
      <c r="AA43" s="166">
        <v>7</v>
      </c>
      <c r="AB43" s="166">
        <v>1002</v>
      </c>
      <c r="AC43" s="166">
        <v>5</v>
      </c>
      <c r="AZ43" s="166">
        <v>2</v>
      </c>
      <c r="BA43" s="166">
        <f>IF(AZ43=1,G43,0)</f>
        <v>0</v>
      </c>
      <c r="BB43" s="166">
        <f>IF(AZ43=2,G43,0)</f>
        <v>0</v>
      </c>
      <c r="BC43" s="166">
        <f>IF(AZ43=3,G43,0)</f>
        <v>0</v>
      </c>
      <c r="BD43" s="166">
        <f>IF(AZ43=4,G43,0)</f>
        <v>0</v>
      </c>
      <c r="BE43" s="166">
        <f>IF(AZ43=5,G43,0)</f>
        <v>0</v>
      </c>
      <c r="CA43" s="192">
        <v>7</v>
      </c>
      <c r="CB43" s="192">
        <v>1002</v>
      </c>
      <c r="CZ43" s="166">
        <v>0</v>
      </c>
    </row>
    <row r="44" spans="1:104">
      <c r="A44" s="199"/>
      <c r="B44" s="200" t="s">
        <v>74</v>
      </c>
      <c r="C44" s="201" t="str">
        <f>CONCATENATE(B41," ",C41)</f>
        <v>713 Izolace tepelné</v>
      </c>
      <c r="D44" s="202"/>
      <c r="E44" s="203"/>
      <c r="F44" s="204"/>
      <c r="G44" s="205">
        <f>SUM(G41:G43)</f>
        <v>0</v>
      </c>
      <c r="O44" s="192">
        <v>4</v>
      </c>
      <c r="BA44" s="206">
        <f>SUM(BA41:BA43)</f>
        <v>0</v>
      </c>
      <c r="BB44" s="206">
        <f>SUM(BB41:BB43)</f>
        <v>0</v>
      </c>
      <c r="BC44" s="206">
        <f>SUM(BC41:BC43)</f>
        <v>0</v>
      </c>
      <c r="BD44" s="206">
        <f>SUM(BD41:BD43)</f>
        <v>0</v>
      </c>
      <c r="BE44" s="206">
        <f>SUM(BE41:BE43)</f>
        <v>0</v>
      </c>
    </row>
    <row r="45" spans="1:104">
      <c r="A45" s="185" t="s">
        <v>72</v>
      </c>
      <c r="B45" s="186" t="s">
        <v>147</v>
      </c>
      <c r="C45" s="187" t="s">
        <v>148</v>
      </c>
      <c r="D45" s="188"/>
      <c r="E45" s="189"/>
      <c r="F45" s="189"/>
      <c r="G45" s="190"/>
      <c r="H45" s="191"/>
      <c r="I45" s="191"/>
      <c r="O45" s="192">
        <v>1</v>
      </c>
    </row>
    <row r="46" spans="1:104" ht="20.399999999999999">
      <c r="A46" s="193">
        <v>25</v>
      </c>
      <c r="B46" s="194" t="s">
        <v>149</v>
      </c>
      <c r="C46" s="195" t="s">
        <v>150</v>
      </c>
      <c r="D46" s="196" t="s">
        <v>73</v>
      </c>
      <c r="E46" s="197">
        <v>3</v>
      </c>
      <c r="F46" s="197">
        <v>0</v>
      </c>
      <c r="G46" s="198">
        <f>E46*F46</f>
        <v>0</v>
      </c>
      <c r="O46" s="192">
        <v>2</v>
      </c>
      <c r="AA46" s="166">
        <v>11</v>
      </c>
      <c r="AB46" s="166">
        <v>3</v>
      </c>
      <c r="AC46" s="166">
        <v>40</v>
      </c>
      <c r="AZ46" s="166">
        <v>2</v>
      </c>
      <c r="BA46" s="166">
        <f>IF(AZ46=1,G46,0)</f>
        <v>0</v>
      </c>
      <c r="BB46" s="166">
        <f>IF(AZ46=2,G46,0)</f>
        <v>0</v>
      </c>
      <c r="BC46" s="166">
        <f>IF(AZ46=3,G46,0)</f>
        <v>0</v>
      </c>
      <c r="BD46" s="166">
        <f>IF(AZ46=4,G46,0)</f>
        <v>0</v>
      </c>
      <c r="BE46" s="166">
        <f>IF(AZ46=5,G46,0)</f>
        <v>0</v>
      </c>
      <c r="CA46" s="192">
        <v>11</v>
      </c>
      <c r="CB46" s="192">
        <v>3</v>
      </c>
      <c r="CZ46" s="166">
        <v>0</v>
      </c>
    </row>
    <row r="47" spans="1:104">
      <c r="A47" s="193">
        <v>26</v>
      </c>
      <c r="B47" s="194" t="s">
        <v>151</v>
      </c>
      <c r="C47" s="195" t="s">
        <v>152</v>
      </c>
      <c r="D47" s="196" t="s">
        <v>73</v>
      </c>
      <c r="E47" s="197">
        <v>1</v>
      </c>
      <c r="F47" s="197">
        <v>0</v>
      </c>
      <c r="G47" s="198">
        <f>E47*F47</f>
        <v>0</v>
      </c>
      <c r="O47" s="192">
        <v>2</v>
      </c>
      <c r="AA47" s="166">
        <v>11</v>
      </c>
      <c r="AB47" s="166">
        <v>3</v>
      </c>
      <c r="AC47" s="166">
        <v>37</v>
      </c>
      <c r="AZ47" s="166">
        <v>2</v>
      </c>
      <c r="BA47" s="166">
        <f>IF(AZ47=1,G47,0)</f>
        <v>0</v>
      </c>
      <c r="BB47" s="166">
        <f>IF(AZ47=2,G47,0)</f>
        <v>0</v>
      </c>
      <c r="BC47" s="166">
        <f>IF(AZ47=3,G47,0)</f>
        <v>0</v>
      </c>
      <c r="BD47" s="166">
        <f>IF(AZ47=4,G47,0)</f>
        <v>0</v>
      </c>
      <c r="BE47" s="166">
        <f>IF(AZ47=5,G47,0)</f>
        <v>0</v>
      </c>
      <c r="CA47" s="192">
        <v>11</v>
      </c>
      <c r="CB47" s="192">
        <v>3</v>
      </c>
      <c r="CZ47" s="166">
        <v>0</v>
      </c>
    </row>
    <row r="48" spans="1:104">
      <c r="A48" s="199"/>
      <c r="B48" s="200" t="s">
        <v>74</v>
      </c>
      <c r="C48" s="201" t="str">
        <f>CONCATENATE(B45," ",C45)</f>
        <v>766 Konstrukce truhlářské</v>
      </c>
      <c r="D48" s="202"/>
      <c r="E48" s="203"/>
      <c r="F48" s="204"/>
      <c r="G48" s="205">
        <f>SUM(G45:G47)</f>
        <v>0</v>
      </c>
      <c r="O48" s="192">
        <v>4</v>
      </c>
      <c r="BA48" s="206">
        <f>SUM(BA45:BA47)</f>
        <v>0</v>
      </c>
      <c r="BB48" s="206">
        <f>SUM(BB45:BB47)</f>
        <v>0</v>
      </c>
      <c r="BC48" s="206">
        <f>SUM(BC45:BC47)</f>
        <v>0</v>
      </c>
      <c r="BD48" s="206">
        <f>SUM(BD45:BD47)</f>
        <v>0</v>
      </c>
      <c r="BE48" s="206">
        <f>SUM(BE45:BE47)</f>
        <v>0</v>
      </c>
    </row>
    <row r="49" spans="1:104">
      <c r="A49" s="185" t="s">
        <v>72</v>
      </c>
      <c r="B49" s="186" t="s">
        <v>153</v>
      </c>
      <c r="C49" s="187" t="s">
        <v>154</v>
      </c>
      <c r="D49" s="188"/>
      <c r="E49" s="189"/>
      <c r="F49" s="189"/>
      <c r="G49" s="190"/>
      <c r="H49" s="191"/>
      <c r="I49" s="191"/>
      <c r="O49" s="192">
        <v>1</v>
      </c>
    </row>
    <row r="50" spans="1:104">
      <c r="A50" s="193">
        <v>27</v>
      </c>
      <c r="B50" s="194" t="s">
        <v>155</v>
      </c>
      <c r="C50" s="195" t="s">
        <v>156</v>
      </c>
      <c r="D50" s="196" t="s">
        <v>73</v>
      </c>
      <c r="E50" s="197">
        <v>1</v>
      </c>
      <c r="F50" s="197">
        <v>0</v>
      </c>
      <c r="G50" s="198">
        <f>E50*F50</f>
        <v>0</v>
      </c>
      <c r="O50" s="192">
        <v>2</v>
      </c>
      <c r="AA50" s="166">
        <v>11</v>
      </c>
      <c r="AB50" s="166">
        <v>3</v>
      </c>
      <c r="AC50" s="166">
        <v>42</v>
      </c>
      <c r="AZ50" s="166">
        <v>2</v>
      </c>
      <c r="BA50" s="166">
        <f>IF(AZ50=1,G50,0)</f>
        <v>0</v>
      </c>
      <c r="BB50" s="166">
        <f>IF(AZ50=2,G50,0)</f>
        <v>0</v>
      </c>
      <c r="BC50" s="166">
        <f>IF(AZ50=3,G50,0)</f>
        <v>0</v>
      </c>
      <c r="BD50" s="166">
        <f>IF(AZ50=4,G50,0)</f>
        <v>0</v>
      </c>
      <c r="BE50" s="166">
        <f>IF(AZ50=5,G50,0)</f>
        <v>0</v>
      </c>
      <c r="CA50" s="192">
        <v>11</v>
      </c>
      <c r="CB50" s="192">
        <v>3</v>
      </c>
      <c r="CZ50" s="166">
        <v>0</v>
      </c>
    </row>
    <row r="51" spans="1:104">
      <c r="A51" s="199"/>
      <c r="B51" s="200" t="s">
        <v>74</v>
      </c>
      <c r="C51" s="201" t="str">
        <f>CONCATENATE(B49," ",C49)</f>
        <v>767 Konstrukce zámečnické</v>
      </c>
      <c r="D51" s="202"/>
      <c r="E51" s="203"/>
      <c r="F51" s="204"/>
      <c r="G51" s="205">
        <f>SUM(G49:G50)</f>
        <v>0</v>
      </c>
      <c r="O51" s="192">
        <v>4</v>
      </c>
      <c r="BA51" s="206">
        <f>SUM(BA49:BA50)</f>
        <v>0</v>
      </c>
      <c r="BB51" s="206">
        <f>SUM(BB49:BB50)</f>
        <v>0</v>
      </c>
      <c r="BC51" s="206">
        <f>SUM(BC49:BC50)</f>
        <v>0</v>
      </c>
      <c r="BD51" s="206">
        <f>SUM(BD49:BD50)</f>
        <v>0</v>
      </c>
      <c r="BE51" s="206">
        <f>SUM(BE49:BE50)</f>
        <v>0</v>
      </c>
    </row>
    <row r="52" spans="1:104">
      <c r="A52" s="185" t="s">
        <v>72</v>
      </c>
      <c r="B52" s="186" t="s">
        <v>157</v>
      </c>
      <c r="C52" s="187" t="s">
        <v>158</v>
      </c>
      <c r="D52" s="188"/>
      <c r="E52" s="189"/>
      <c r="F52" s="189"/>
      <c r="G52" s="190"/>
      <c r="H52" s="191"/>
      <c r="I52" s="191"/>
      <c r="O52" s="192">
        <v>1</v>
      </c>
    </row>
    <row r="53" spans="1:104" ht="20.399999999999999">
      <c r="A53" s="193">
        <v>28</v>
      </c>
      <c r="B53" s="194" t="s">
        <v>159</v>
      </c>
      <c r="C53" s="195" t="s">
        <v>160</v>
      </c>
      <c r="D53" s="196" t="s">
        <v>109</v>
      </c>
      <c r="E53" s="197">
        <v>1</v>
      </c>
      <c r="F53" s="197">
        <v>0</v>
      </c>
      <c r="G53" s="198">
        <f>E53*F53</f>
        <v>0</v>
      </c>
      <c r="O53" s="192">
        <v>2</v>
      </c>
      <c r="AA53" s="166">
        <v>11</v>
      </c>
      <c r="AB53" s="166">
        <v>3</v>
      </c>
      <c r="AC53" s="166">
        <v>26</v>
      </c>
      <c r="AZ53" s="166">
        <v>2</v>
      </c>
      <c r="BA53" s="166">
        <f>IF(AZ53=1,G53,0)</f>
        <v>0</v>
      </c>
      <c r="BB53" s="166">
        <f>IF(AZ53=2,G53,0)</f>
        <v>0</v>
      </c>
      <c r="BC53" s="166">
        <f>IF(AZ53=3,G53,0)</f>
        <v>0</v>
      </c>
      <c r="BD53" s="166">
        <f>IF(AZ53=4,G53,0)</f>
        <v>0</v>
      </c>
      <c r="BE53" s="166">
        <f>IF(AZ53=5,G53,0)</f>
        <v>0</v>
      </c>
      <c r="CA53" s="192">
        <v>11</v>
      </c>
      <c r="CB53" s="192">
        <v>3</v>
      </c>
      <c r="CZ53" s="166">
        <v>0</v>
      </c>
    </row>
    <row r="54" spans="1:104" ht="20.399999999999999">
      <c r="A54" s="193">
        <v>29</v>
      </c>
      <c r="B54" s="194" t="s">
        <v>161</v>
      </c>
      <c r="C54" s="195" t="s">
        <v>162</v>
      </c>
      <c r="D54" s="196" t="s">
        <v>109</v>
      </c>
      <c r="E54" s="197">
        <v>1</v>
      </c>
      <c r="F54" s="197">
        <v>0</v>
      </c>
      <c r="G54" s="198">
        <f>E54*F54</f>
        <v>0</v>
      </c>
      <c r="O54" s="192">
        <v>2</v>
      </c>
      <c r="AA54" s="166">
        <v>11</v>
      </c>
      <c r="AB54" s="166">
        <v>3</v>
      </c>
      <c r="AC54" s="166">
        <v>27</v>
      </c>
      <c r="AZ54" s="166">
        <v>2</v>
      </c>
      <c r="BA54" s="166">
        <f>IF(AZ54=1,G54,0)</f>
        <v>0</v>
      </c>
      <c r="BB54" s="166">
        <f>IF(AZ54=2,G54,0)</f>
        <v>0</v>
      </c>
      <c r="BC54" s="166">
        <f>IF(AZ54=3,G54,0)</f>
        <v>0</v>
      </c>
      <c r="BD54" s="166">
        <f>IF(AZ54=4,G54,0)</f>
        <v>0</v>
      </c>
      <c r="BE54" s="166">
        <f>IF(AZ54=5,G54,0)</f>
        <v>0</v>
      </c>
      <c r="CA54" s="192">
        <v>11</v>
      </c>
      <c r="CB54" s="192">
        <v>3</v>
      </c>
      <c r="CZ54" s="166">
        <v>0</v>
      </c>
    </row>
    <row r="55" spans="1:104">
      <c r="A55" s="193">
        <v>30</v>
      </c>
      <c r="B55" s="194" t="s">
        <v>163</v>
      </c>
      <c r="C55" s="195" t="s">
        <v>164</v>
      </c>
      <c r="D55" s="196" t="s">
        <v>165</v>
      </c>
      <c r="E55" s="197">
        <v>64.98</v>
      </c>
      <c r="F55" s="197">
        <v>0</v>
      </c>
      <c r="G55" s="198">
        <f>E55*F55</f>
        <v>0</v>
      </c>
      <c r="O55" s="192">
        <v>2</v>
      </c>
      <c r="AA55" s="166">
        <v>1</v>
      </c>
      <c r="AB55" s="166">
        <v>7</v>
      </c>
      <c r="AC55" s="166">
        <v>7</v>
      </c>
      <c r="AZ55" s="166">
        <v>2</v>
      </c>
      <c r="BA55" s="166">
        <f>IF(AZ55=1,G55,0)</f>
        <v>0</v>
      </c>
      <c r="BB55" s="166">
        <f>IF(AZ55=2,G55,0)</f>
        <v>0</v>
      </c>
      <c r="BC55" s="166">
        <f>IF(AZ55=3,G55,0)</f>
        <v>0</v>
      </c>
      <c r="BD55" s="166">
        <f>IF(AZ55=4,G55,0)</f>
        <v>0</v>
      </c>
      <c r="BE55" s="166">
        <f>IF(AZ55=5,G55,0)</f>
        <v>0</v>
      </c>
      <c r="CA55" s="192">
        <v>1</v>
      </c>
      <c r="CB55" s="192">
        <v>7</v>
      </c>
      <c r="CZ55" s="166">
        <v>4.0699999999999998E-3</v>
      </c>
    </row>
    <row r="56" spans="1:104">
      <c r="A56" s="193">
        <v>31</v>
      </c>
      <c r="B56" s="194" t="s">
        <v>166</v>
      </c>
      <c r="C56" s="195" t="s">
        <v>167</v>
      </c>
      <c r="D56" s="196" t="s">
        <v>165</v>
      </c>
      <c r="E56" s="197">
        <v>45.98</v>
      </c>
      <c r="F56" s="197">
        <v>0</v>
      </c>
      <c r="G56" s="198">
        <f>E56*F56</f>
        <v>0</v>
      </c>
      <c r="O56" s="192">
        <v>2</v>
      </c>
      <c r="AA56" s="166">
        <v>1</v>
      </c>
      <c r="AB56" s="166">
        <v>7</v>
      </c>
      <c r="AC56" s="166">
        <v>7</v>
      </c>
      <c r="AZ56" s="166">
        <v>2</v>
      </c>
      <c r="BA56" s="166">
        <f>IF(AZ56=1,G56,0)</f>
        <v>0</v>
      </c>
      <c r="BB56" s="166">
        <f>IF(AZ56=2,G56,0)</f>
        <v>0</v>
      </c>
      <c r="BC56" s="166">
        <f>IF(AZ56=3,G56,0)</f>
        <v>0</v>
      </c>
      <c r="BD56" s="166">
        <f>IF(AZ56=4,G56,0)</f>
        <v>0</v>
      </c>
      <c r="BE56" s="166">
        <f>IF(AZ56=5,G56,0)</f>
        <v>0</v>
      </c>
      <c r="CA56" s="192">
        <v>1</v>
      </c>
      <c r="CB56" s="192">
        <v>7</v>
      </c>
      <c r="CZ56" s="166">
        <v>5.1799999999999997E-3</v>
      </c>
    </row>
    <row r="57" spans="1:104">
      <c r="A57" s="193">
        <v>32</v>
      </c>
      <c r="B57" s="194" t="s">
        <v>168</v>
      </c>
      <c r="C57" s="195" t="s">
        <v>169</v>
      </c>
      <c r="D57" s="196" t="s">
        <v>86</v>
      </c>
      <c r="E57" s="197">
        <v>22.968699999999998</v>
      </c>
      <c r="F57" s="197">
        <v>0</v>
      </c>
      <c r="G57" s="198">
        <f>E57*F57</f>
        <v>0</v>
      </c>
      <c r="O57" s="192">
        <v>2</v>
      </c>
      <c r="AA57" s="166">
        <v>3</v>
      </c>
      <c r="AB57" s="166">
        <v>7</v>
      </c>
      <c r="AC57" s="166" t="s">
        <v>168</v>
      </c>
      <c r="AZ57" s="166">
        <v>2</v>
      </c>
      <c r="BA57" s="166">
        <f>IF(AZ57=1,G57,0)</f>
        <v>0</v>
      </c>
      <c r="BB57" s="166">
        <f>IF(AZ57=2,G57,0)</f>
        <v>0</v>
      </c>
      <c r="BC57" s="166">
        <f>IF(AZ57=3,G57,0)</f>
        <v>0</v>
      </c>
      <c r="BD57" s="166">
        <f>IF(AZ57=4,G57,0)</f>
        <v>0</v>
      </c>
      <c r="BE57" s="166">
        <f>IF(AZ57=5,G57,0)</f>
        <v>0</v>
      </c>
      <c r="CA57" s="192">
        <v>3</v>
      </c>
      <c r="CB57" s="192">
        <v>7</v>
      </c>
      <c r="CZ57" s="166">
        <v>1.9E-2</v>
      </c>
    </row>
    <row r="58" spans="1:104">
      <c r="A58" s="193">
        <v>33</v>
      </c>
      <c r="B58" s="194" t="s">
        <v>170</v>
      </c>
      <c r="C58" s="195" t="s">
        <v>171</v>
      </c>
      <c r="D58" s="196" t="s">
        <v>61</v>
      </c>
      <c r="E58" s="197"/>
      <c r="F58" s="197">
        <v>0</v>
      </c>
      <c r="G58" s="198">
        <f>E58*F58</f>
        <v>0</v>
      </c>
      <c r="O58" s="192">
        <v>2</v>
      </c>
      <c r="AA58" s="166">
        <v>7</v>
      </c>
      <c r="AB58" s="166">
        <v>1002</v>
      </c>
      <c r="AC58" s="166">
        <v>5</v>
      </c>
      <c r="AZ58" s="166">
        <v>2</v>
      </c>
      <c r="BA58" s="166">
        <f>IF(AZ58=1,G58,0)</f>
        <v>0</v>
      </c>
      <c r="BB58" s="166">
        <f>IF(AZ58=2,G58,0)</f>
        <v>0</v>
      </c>
      <c r="BC58" s="166">
        <f>IF(AZ58=3,G58,0)</f>
        <v>0</v>
      </c>
      <c r="BD58" s="166">
        <f>IF(AZ58=4,G58,0)</f>
        <v>0</v>
      </c>
      <c r="BE58" s="166">
        <f>IF(AZ58=5,G58,0)</f>
        <v>0</v>
      </c>
      <c r="CA58" s="192">
        <v>7</v>
      </c>
      <c r="CB58" s="192">
        <v>1002</v>
      </c>
      <c r="CZ58" s="166">
        <v>0</v>
      </c>
    </row>
    <row r="59" spans="1:104">
      <c r="A59" s="199"/>
      <c r="B59" s="200" t="s">
        <v>74</v>
      </c>
      <c r="C59" s="201" t="str">
        <f>CONCATENATE(B52," ",C52)</f>
        <v>771 Podlahy z dlaždic a obklady</v>
      </c>
      <c r="D59" s="202"/>
      <c r="E59" s="203"/>
      <c r="F59" s="204"/>
      <c r="G59" s="205">
        <f>SUM(G52:G58)</f>
        <v>0</v>
      </c>
      <c r="O59" s="192">
        <v>4</v>
      </c>
      <c r="BA59" s="206">
        <f>SUM(BA52:BA58)</f>
        <v>0</v>
      </c>
      <c r="BB59" s="206">
        <f>SUM(BB52:BB58)</f>
        <v>0</v>
      </c>
      <c r="BC59" s="206">
        <f>SUM(BC52:BC58)</f>
        <v>0</v>
      </c>
      <c r="BD59" s="206">
        <f>SUM(BD52:BD58)</f>
        <v>0</v>
      </c>
      <c r="BE59" s="206">
        <f>SUM(BE52:BE58)</f>
        <v>0</v>
      </c>
    </row>
    <row r="60" spans="1:104">
      <c r="A60" s="185" t="s">
        <v>72</v>
      </c>
      <c r="B60" s="186" t="s">
        <v>172</v>
      </c>
      <c r="C60" s="187" t="s">
        <v>173</v>
      </c>
      <c r="D60" s="188"/>
      <c r="E60" s="189"/>
      <c r="F60" s="189"/>
      <c r="G60" s="190"/>
      <c r="H60" s="191"/>
      <c r="I60" s="191"/>
      <c r="O60" s="192">
        <v>1</v>
      </c>
    </row>
    <row r="61" spans="1:104" ht="20.399999999999999">
      <c r="A61" s="193">
        <v>34</v>
      </c>
      <c r="B61" s="194" t="s">
        <v>174</v>
      </c>
      <c r="C61" s="195" t="s">
        <v>175</v>
      </c>
      <c r="D61" s="196" t="s">
        <v>73</v>
      </c>
      <c r="E61" s="197">
        <v>6</v>
      </c>
      <c r="F61" s="197">
        <v>0</v>
      </c>
      <c r="G61" s="198">
        <f>E61*F61</f>
        <v>0</v>
      </c>
      <c r="O61" s="192">
        <v>2</v>
      </c>
      <c r="AA61" s="166">
        <v>11</v>
      </c>
      <c r="AB61" s="166">
        <v>3</v>
      </c>
      <c r="AC61" s="166">
        <v>38</v>
      </c>
      <c r="AZ61" s="166">
        <v>2</v>
      </c>
      <c r="BA61" s="166">
        <f>IF(AZ61=1,G61,0)</f>
        <v>0</v>
      </c>
      <c r="BB61" s="166">
        <f>IF(AZ61=2,G61,0)</f>
        <v>0</v>
      </c>
      <c r="BC61" s="166">
        <f>IF(AZ61=3,G61,0)</f>
        <v>0</v>
      </c>
      <c r="BD61" s="166">
        <f>IF(AZ61=4,G61,0)</f>
        <v>0</v>
      </c>
      <c r="BE61" s="166">
        <f>IF(AZ61=5,G61,0)</f>
        <v>0</v>
      </c>
      <c r="CA61" s="192">
        <v>11</v>
      </c>
      <c r="CB61" s="192">
        <v>3</v>
      </c>
      <c r="CZ61" s="166">
        <v>0</v>
      </c>
    </row>
    <row r="62" spans="1:104" ht="20.399999999999999">
      <c r="A62" s="193">
        <v>35</v>
      </c>
      <c r="B62" s="194" t="s">
        <v>176</v>
      </c>
      <c r="C62" s="195" t="s">
        <v>177</v>
      </c>
      <c r="D62" s="196" t="s">
        <v>73</v>
      </c>
      <c r="E62" s="197">
        <v>14</v>
      </c>
      <c r="F62" s="197">
        <v>0</v>
      </c>
      <c r="G62" s="198">
        <f>E62*F62</f>
        <v>0</v>
      </c>
      <c r="O62" s="192">
        <v>2</v>
      </c>
      <c r="AA62" s="166">
        <v>11</v>
      </c>
      <c r="AB62" s="166">
        <v>3</v>
      </c>
      <c r="AC62" s="166">
        <v>39</v>
      </c>
      <c r="AZ62" s="166">
        <v>2</v>
      </c>
      <c r="BA62" s="166">
        <f>IF(AZ62=1,G62,0)</f>
        <v>0</v>
      </c>
      <c r="BB62" s="166">
        <f>IF(AZ62=2,G62,0)</f>
        <v>0</v>
      </c>
      <c r="BC62" s="166">
        <f>IF(AZ62=3,G62,0)</f>
        <v>0</v>
      </c>
      <c r="BD62" s="166">
        <f>IF(AZ62=4,G62,0)</f>
        <v>0</v>
      </c>
      <c r="BE62" s="166">
        <f>IF(AZ62=5,G62,0)</f>
        <v>0</v>
      </c>
      <c r="CA62" s="192">
        <v>11</v>
      </c>
      <c r="CB62" s="192">
        <v>3</v>
      </c>
      <c r="CZ62" s="166">
        <v>0</v>
      </c>
    </row>
    <row r="63" spans="1:104" ht="20.399999999999999">
      <c r="A63" s="193">
        <v>36</v>
      </c>
      <c r="B63" s="194" t="s">
        <v>178</v>
      </c>
      <c r="C63" s="195" t="s">
        <v>179</v>
      </c>
      <c r="D63" s="196" t="s">
        <v>86</v>
      </c>
      <c r="E63" s="197">
        <v>83.029399999999995</v>
      </c>
      <c r="F63" s="197">
        <v>0</v>
      </c>
      <c r="G63" s="198">
        <f>E63*F63</f>
        <v>0</v>
      </c>
      <c r="O63" s="192">
        <v>2</v>
      </c>
      <c r="AA63" s="166">
        <v>1</v>
      </c>
      <c r="AB63" s="166">
        <v>7</v>
      </c>
      <c r="AC63" s="166">
        <v>7</v>
      </c>
      <c r="AZ63" s="166">
        <v>2</v>
      </c>
      <c r="BA63" s="166">
        <f>IF(AZ63=1,G63,0)</f>
        <v>0</v>
      </c>
      <c r="BB63" s="166">
        <f>IF(AZ63=2,G63,0)</f>
        <v>0</v>
      </c>
      <c r="BC63" s="166">
        <f>IF(AZ63=3,G63,0)</f>
        <v>0</v>
      </c>
      <c r="BD63" s="166">
        <f>IF(AZ63=4,G63,0)</f>
        <v>0</v>
      </c>
      <c r="BE63" s="166">
        <f>IF(AZ63=5,G63,0)</f>
        <v>0</v>
      </c>
      <c r="CA63" s="192">
        <v>1</v>
      </c>
      <c r="CB63" s="192">
        <v>7</v>
      </c>
      <c r="CZ63" s="166">
        <v>0</v>
      </c>
    </row>
    <row r="64" spans="1:104">
      <c r="A64" s="193">
        <v>37</v>
      </c>
      <c r="B64" s="194" t="s">
        <v>180</v>
      </c>
      <c r="C64" s="195" t="s">
        <v>181</v>
      </c>
      <c r="D64" s="196" t="s">
        <v>86</v>
      </c>
      <c r="E64" s="197">
        <v>83.029399999999995</v>
      </c>
      <c r="F64" s="197">
        <v>0</v>
      </c>
      <c r="G64" s="198">
        <f>E64*F64</f>
        <v>0</v>
      </c>
      <c r="O64" s="192">
        <v>2</v>
      </c>
      <c r="AA64" s="166">
        <v>1</v>
      </c>
      <c r="AB64" s="166">
        <v>7</v>
      </c>
      <c r="AC64" s="166">
        <v>7</v>
      </c>
      <c r="AZ64" s="166">
        <v>2</v>
      </c>
      <c r="BA64" s="166">
        <f>IF(AZ64=1,G64,0)</f>
        <v>0</v>
      </c>
      <c r="BB64" s="166">
        <f>IF(AZ64=2,G64,0)</f>
        <v>0</v>
      </c>
      <c r="BC64" s="166">
        <f>IF(AZ64=3,G64,0)</f>
        <v>0</v>
      </c>
      <c r="BD64" s="166">
        <f>IF(AZ64=4,G64,0)</f>
        <v>0</v>
      </c>
      <c r="BE64" s="166">
        <f>IF(AZ64=5,G64,0)</f>
        <v>0</v>
      </c>
      <c r="CA64" s="192">
        <v>1</v>
      </c>
      <c r="CB64" s="192">
        <v>7</v>
      </c>
      <c r="CZ64" s="166">
        <v>1.7000000000000001E-4</v>
      </c>
    </row>
    <row r="65" spans="1:104">
      <c r="A65" s="193">
        <v>38</v>
      </c>
      <c r="B65" s="194" t="s">
        <v>182</v>
      </c>
      <c r="C65" s="195" t="s">
        <v>183</v>
      </c>
      <c r="D65" s="196" t="s">
        <v>86</v>
      </c>
      <c r="E65" s="197">
        <v>105.3647</v>
      </c>
      <c r="F65" s="197">
        <v>0</v>
      </c>
      <c r="G65" s="198">
        <f>E65*F65</f>
        <v>0</v>
      </c>
      <c r="O65" s="192">
        <v>2</v>
      </c>
      <c r="AA65" s="166">
        <v>1</v>
      </c>
      <c r="AB65" s="166">
        <v>0</v>
      </c>
      <c r="AC65" s="166">
        <v>0</v>
      </c>
      <c r="AZ65" s="166">
        <v>2</v>
      </c>
      <c r="BA65" s="166">
        <f>IF(AZ65=1,G65,0)</f>
        <v>0</v>
      </c>
      <c r="BB65" s="166">
        <f>IF(AZ65=2,G65,0)</f>
        <v>0</v>
      </c>
      <c r="BC65" s="166">
        <f>IF(AZ65=3,G65,0)</f>
        <v>0</v>
      </c>
      <c r="BD65" s="166">
        <f>IF(AZ65=4,G65,0)</f>
        <v>0</v>
      </c>
      <c r="BE65" s="166">
        <f>IF(AZ65=5,G65,0)</f>
        <v>0</v>
      </c>
      <c r="CA65" s="192">
        <v>1</v>
      </c>
      <c r="CB65" s="192">
        <v>0</v>
      </c>
      <c r="CZ65" s="166">
        <v>9.0000000000000006E-5</v>
      </c>
    </row>
    <row r="66" spans="1:104">
      <c r="A66" s="199"/>
      <c r="B66" s="200" t="s">
        <v>74</v>
      </c>
      <c r="C66" s="201" t="str">
        <f>CONCATENATE(B60," ",C60)</f>
        <v>783 Nátěry</v>
      </c>
      <c r="D66" s="202"/>
      <c r="E66" s="203"/>
      <c r="F66" s="204"/>
      <c r="G66" s="205">
        <f>SUM(G60:G65)</f>
        <v>0</v>
      </c>
      <c r="O66" s="192">
        <v>4</v>
      </c>
      <c r="BA66" s="206">
        <f>SUM(BA60:BA65)</f>
        <v>0</v>
      </c>
      <c r="BB66" s="206">
        <f>SUM(BB60:BB65)</f>
        <v>0</v>
      </c>
      <c r="BC66" s="206">
        <f>SUM(BC60:BC65)</f>
        <v>0</v>
      </c>
      <c r="BD66" s="206">
        <f>SUM(BD60:BD65)</f>
        <v>0</v>
      </c>
      <c r="BE66" s="206">
        <f>SUM(BE60:BE65)</f>
        <v>0</v>
      </c>
    </row>
    <row r="67" spans="1:104">
      <c r="A67" s="185" t="s">
        <v>72</v>
      </c>
      <c r="B67" s="186" t="s">
        <v>184</v>
      </c>
      <c r="C67" s="187" t="s">
        <v>185</v>
      </c>
      <c r="D67" s="188"/>
      <c r="E67" s="189"/>
      <c r="F67" s="189"/>
      <c r="G67" s="190"/>
      <c r="H67" s="191"/>
      <c r="I67" s="191"/>
      <c r="O67" s="192">
        <v>1</v>
      </c>
    </row>
    <row r="68" spans="1:104">
      <c r="A68" s="193">
        <v>39</v>
      </c>
      <c r="B68" s="194" t="s">
        <v>186</v>
      </c>
      <c r="C68" s="195" t="s">
        <v>187</v>
      </c>
      <c r="D68" s="196" t="s">
        <v>86</v>
      </c>
      <c r="E68" s="197">
        <v>412.3734</v>
      </c>
      <c r="F68" s="197">
        <v>0</v>
      </c>
      <c r="G68" s="198">
        <f>E68*F68</f>
        <v>0</v>
      </c>
      <c r="O68" s="192">
        <v>2</v>
      </c>
      <c r="AA68" s="166">
        <v>1</v>
      </c>
      <c r="AB68" s="166">
        <v>7</v>
      </c>
      <c r="AC68" s="166">
        <v>7</v>
      </c>
      <c r="AZ68" s="166">
        <v>2</v>
      </c>
      <c r="BA68" s="166">
        <f>IF(AZ68=1,G68,0)</f>
        <v>0</v>
      </c>
      <c r="BB68" s="166">
        <f>IF(AZ68=2,G68,0)</f>
        <v>0</v>
      </c>
      <c r="BC68" s="166">
        <f>IF(AZ68=3,G68,0)</f>
        <v>0</v>
      </c>
      <c r="BD68" s="166">
        <f>IF(AZ68=4,G68,0)</f>
        <v>0</v>
      </c>
      <c r="BE68" s="166">
        <f>IF(AZ68=5,G68,0)</f>
        <v>0</v>
      </c>
      <c r="CA68" s="192">
        <v>1</v>
      </c>
      <c r="CB68" s="192">
        <v>7</v>
      </c>
      <c r="CZ68" s="166">
        <v>1.4999999999999999E-4</v>
      </c>
    </row>
    <row r="69" spans="1:104">
      <c r="A69" s="193">
        <v>40</v>
      </c>
      <c r="B69" s="194" t="s">
        <v>188</v>
      </c>
      <c r="C69" s="195" t="s">
        <v>189</v>
      </c>
      <c r="D69" s="196" t="s">
        <v>86</v>
      </c>
      <c r="E69" s="197">
        <v>307.00869999999998</v>
      </c>
      <c r="F69" s="197">
        <v>0</v>
      </c>
      <c r="G69" s="198">
        <f>E69*F69</f>
        <v>0</v>
      </c>
      <c r="O69" s="192">
        <v>2</v>
      </c>
      <c r="AA69" s="166">
        <v>1</v>
      </c>
      <c r="AB69" s="166">
        <v>7</v>
      </c>
      <c r="AC69" s="166">
        <v>7</v>
      </c>
      <c r="AZ69" s="166">
        <v>2</v>
      </c>
      <c r="BA69" s="166">
        <f>IF(AZ69=1,G69,0)</f>
        <v>0</v>
      </c>
      <c r="BB69" s="166">
        <f>IF(AZ69=2,G69,0)</f>
        <v>0</v>
      </c>
      <c r="BC69" s="166">
        <f>IF(AZ69=3,G69,0)</f>
        <v>0</v>
      </c>
      <c r="BD69" s="166">
        <f>IF(AZ69=4,G69,0)</f>
        <v>0</v>
      </c>
      <c r="BE69" s="166">
        <f>IF(AZ69=5,G69,0)</f>
        <v>0</v>
      </c>
      <c r="CA69" s="192">
        <v>1</v>
      </c>
      <c r="CB69" s="192">
        <v>7</v>
      </c>
      <c r="CZ69" s="166">
        <v>0</v>
      </c>
    </row>
    <row r="70" spans="1:104">
      <c r="A70" s="193">
        <v>41</v>
      </c>
      <c r="B70" s="194" t="s">
        <v>190</v>
      </c>
      <c r="C70" s="195" t="s">
        <v>191</v>
      </c>
      <c r="D70" s="196" t="s">
        <v>86</v>
      </c>
      <c r="E70" s="197">
        <v>105.3647</v>
      </c>
      <c r="F70" s="197">
        <v>0</v>
      </c>
      <c r="G70" s="198">
        <f>E70*F70</f>
        <v>0</v>
      </c>
      <c r="O70" s="192">
        <v>2</v>
      </c>
      <c r="AA70" s="166">
        <v>1</v>
      </c>
      <c r="AB70" s="166">
        <v>7</v>
      </c>
      <c r="AC70" s="166">
        <v>7</v>
      </c>
      <c r="AZ70" s="166">
        <v>2</v>
      </c>
      <c r="BA70" s="166">
        <f>IF(AZ70=1,G70,0)</f>
        <v>0</v>
      </c>
      <c r="BB70" s="166">
        <f>IF(AZ70=2,G70,0)</f>
        <v>0</v>
      </c>
      <c r="BC70" s="166">
        <f>IF(AZ70=3,G70,0)</f>
        <v>0</v>
      </c>
      <c r="BD70" s="166">
        <f>IF(AZ70=4,G70,0)</f>
        <v>0</v>
      </c>
      <c r="BE70" s="166">
        <f>IF(AZ70=5,G70,0)</f>
        <v>0</v>
      </c>
      <c r="CA70" s="192">
        <v>1</v>
      </c>
      <c r="CB70" s="192">
        <v>7</v>
      </c>
      <c r="CZ70" s="166">
        <v>4.0999999999999999E-4</v>
      </c>
    </row>
    <row r="71" spans="1:104">
      <c r="A71" s="193">
        <v>42</v>
      </c>
      <c r="B71" s="194" t="s">
        <v>192</v>
      </c>
      <c r="C71" s="195" t="s">
        <v>193</v>
      </c>
      <c r="D71" s="196" t="s">
        <v>86</v>
      </c>
      <c r="E71" s="197">
        <v>307.00869999999998</v>
      </c>
      <c r="F71" s="197">
        <v>0</v>
      </c>
      <c r="G71" s="198">
        <f>E71*F71</f>
        <v>0</v>
      </c>
      <c r="O71" s="192">
        <v>2</v>
      </c>
      <c r="AA71" s="166">
        <v>1</v>
      </c>
      <c r="AB71" s="166">
        <v>7</v>
      </c>
      <c r="AC71" s="166">
        <v>7</v>
      </c>
      <c r="AZ71" s="166">
        <v>2</v>
      </c>
      <c r="BA71" s="166">
        <f>IF(AZ71=1,G71,0)</f>
        <v>0</v>
      </c>
      <c r="BB71" s="166">
        <f>IF(AZ71=2,G71,0)</f>
        <v>0</v>
      </c>
      <c r="BC71" s="166">
        <f>IF(AZ71=3,G71,0)</f>
        <v>0</v>
      </c>
      <c r="BD71" s="166">
        <f>IF(AZ71=4,G71,0)</f>
        <v>0</v>
      </c>
      <c r="BE71" s="166">
        <f>IF(AZ71=5,G71,0)</f>
        <v>0</v>
      </c>
      <c r="CA71" s="192">
        <v>1</v>
      </c>
      <c r="CB71" s="192">
        <v>7</v>
      </c>
      <c r="CZ71" s="166">
        <v>4.0999999999999999E-4</v>
      </c>
    </row>
    <row r="72" spans="1:104">
      <c r="A72" s="199"/>
      <c r="B72" s="200" t="s">
        <v>74</v>
      </c>
      <c r="C72" s="201" t="str">
        <f>CONCATENATE(B67," ",C67)</f>
        <v>784 Malby</v>
      </c>
      <c r="D72" s="202"/>
      <c r="E72" s="203"/>
      <c r="F72" s="204"/>
      <c r="G72" s="205">
        <f>SUM(G67:G71)</f>
        <v>0</v>
      </c>
      <c r="O72" s="192">
        <v>4</v>
      </c>
      <c r="BA72" s="206">
        <f>SUM(BA67:BA71)</f>
        <v>0</v>
      </c>
      <c r="BB72" s="206">
        <f>SUM(BB67:BB71)</f>
        <v>0</v>
      </c>
      <c r="BC72" s="206">
        <f>SUM(BC67:BC71)</f>
        <v>0</v>
      </c>
      <c r="BD72" s="206">
        <f>SUM(BD67:BD71)</f>
        <v>0</v>
      </c>
      <c r="BE72" s="206">
        <f>SUM(BE67:BE71)</f>
        <v>0</v>
      </c>
    </row>
    <row r="73" spans="1:104">
      <c r="A73" s="185" t="s">
        <v>72</v>
      </c>
      <c r="B73" s="186" t="s">
        <v>194</v>
      </c>
      <c r="C73" s="187" t="s">
        <v>195</v>
      </c>
      <c r="D73" s="188"/>
      <c r="E73" s="189"/>
      <c r="F73" s="189"/>
      <c r="G73" s="190"/>
      <c r="H73" s="191"/>
      <c r="I73" s="191"/>
      <c r="O73" s="192">
        <v>1</v>
      </c>
    </row>
    <row r="74" spans="1:104" ht="20.399999999999999">
      <c r="A74" s="193">
        <v>43</v>
      </c>
      <c r="B74" s="194" t="s">
        <v>196</v>
      </c>
      <c r="C74" s="195" t="s">
        <v>197</v>
      </c>
      <c r="D74" s="196" t="s">
        <v>109</v>
      </c>
      <c r="E74" s="197">
        <v>1</v>
      </c>
      <c r="F74" s="197">
        <v>0</v>
      </c>
      <c r="G74" s="198">
        <f>E74*F74</f>
        <v>0</v>
      </c>
      <c r="O74" s="192">
        <v>2</v>
      </c>
      <c r="AA74" s="166">
        <v>11</v>
      </c>
      <c r="AB74" s="166">
        <v>3</v>
      </c>
      <c r="AC74" s="166">
        <v>45</v>
      </c>
      <c r="AZ74" s="166">
        <v>4</v>
      </c>
      <c r="BA74" s="166">
        <f>IF(AZ74=1,G74,0)</f>
        <v>0</v>
      </c>
      <c r="BB74" s="166">
        <f>IF(AZ74=2,G74,0)</f>
        <v>0</v>
      </c>
      <c r="BC74" s="166">
        <f>IF(AZ74=3,G74,0)</f>
        <v>0</v>
      </c>
      <c r="BD74" s="166">
        <f>IF(AZ74=4,G74,0)</f>
        <v>0</v>
      </c>
      <c r="BE74" s="166">
        <f>IF(AZ74=5,G74,0)</f>
        <v>0</v>
      </c>
      <c r="CA74" s="192">
        <v>11</v>
      </c>
      <c r="CB74" s="192">
        <v>3</v>
      </c>
      <c r="CZ74" s="166">
        <v>0</v>
      </c>
    </row>
    <row r="75" spans="1:104">
      <c r="A75" s="193">
        <v>44</v>
      </c>
      <c r="B75" s="194" t="s">
        <v>198</v>
      </c>
      <c r="C75" s="195" t="s">
        <v>199</v>
      </c>
      <c r="D75" s="196" t="s">
        <v>109</v>
      </c>
      <c r="E75" s="197">
        <v>1</v>
      </c>
      <c r="F75" s="197">
        <v>0</v>
      </c>
      <c r="G75" s="198">
        <f>E75*F75</f>
        <v>0</v>
      </c>
      <c r="O75" s="192">
        <v>2</v>
      </c>
      <c r="AA75" s="166">
        <v>11</v>
      </c>
      <c r="AB75" s="166">
        <v>3</v>
      </c>
      <c r="AC75" s="166">
        <v>44</v>
      </c>
      <c r="AZ75" s="166">
        <v>4</v>
      </c>
      <c r="BA75" s="166">
        <f>IF(AZ75=1,G75,0)</f>
        <v>0</v>
      </c>
      <c r="BB75" s="166">
        <f>IF(AZ75=2,G75,0)</f>
        <v>0</v>
      </c>
      <c r="BC75" s="166">
        <f>IF(AZ75=3,G75,0)</f>
        <v>0</v>
      </c>
      <c r="BD75" s="166">
        <f>IF(AZ75=4,G75,0)</f>
        <v>0</v>
      </c>
      <c r="BE75" s="166">
        <f>IF(AZ75=5,G75,0)</f>
        <v>0</v>
      </c>
      <c r="CA75" s="192">
        <v>11</v>
      </c>
      <c r="CB75" s="192">
        <v>3</v>
      </c>
      <c r="CZ75" s="166">
        <v>0</v>
      </c>
    </row>
    <row r="76" spans="1:104">
      <c r="A76" s="199"/>
      <c r="B76" s="200" t="s">
        <v>74</v>
      </c>
      <c r="C76" s="201" t="str">
        <f>CONCATENATE(B73," ",C73)</f>
        <v>M21 Elektromontáže</v>
      </c>
      <c r="D76" s="202"/>
      <c r="E76" s="203"/>
      <c r="F76" s="204"/>
      <c r="G76" s="205">
        <f>SUM(G73:G75)</f>
        <v>0</v>
      </c>
      <c r="O76" s="192">
        <v>4</v>
      </c>
      <c r="BA76" s="206">
        <f>SUM(BA73:BA75)</f>
        <v>0</v>
      </c>
      <c r="BB76" s="206">
        <f>SUM(BB73:BB75)</f>
        <v>0</v>
      </c>
      <c r="BC76" s="206">
        <f>SUM(BC73:BC75)</f>
        <v>0</v>
      </c>
      <c r="BD76" s="206">
        <f>SUM(BD73:BD75)</f>
        <v>0</v>
      </c>
      <c r="BE76" s="206">
        <f>SUM(BE73:BE75)</f>
        <v>0</v>
      </c>
    </row>
    <row r="77" spans="1:104">
      <c r="E77" s="166"/>
    </row>
    <row r="78" spans="1:104">
      <c r="E78" s="166"/>
    </row>
    <row r="79" spans="1:104">
      <c r="E79" s="166"/>
    </row>
    <row r="80" spans="1:104">
      <c r="E80" s="166"/>
    </row>
    <row r="81" spans="5:5">
      <c r="E81" s="166"/>
    </row>
    <row r="82" spans="5:5">
      <c r="E82" s="166"/>
    </row>
    <row r="83" spans="5:5">
      <c r="E83" s="166"/>
    </row>
    <row r="84" spans="5:5">
      <c r="E84" s="166"/>
    </row>
    <row r="85" spans="5:5">
      <c r="E85" s="166"/>
    </row>
    <row r="86" spans="5:5">
      <c r="E86" s="166"/>
    </row>
    <row r="87" spans="5:5">
      <c r="E87" s="166"/>
    </row>
    <row r="88" spans="5:5">
      <c r="E88" s="166"/>
    </row>
    <row r="89" spans="5:5">
      <c r="E89" s="166"/>
    </row>
    <row r="90" spans="5:5">
      <c r="E90" s="166"/>
    </row>
    <row r="91" spans="5:5">
      <c r="E91" s="166"/>
    </row>
    <row r="92" spans="5:5">
      <c r="E92" s="166"/>
    </row>
    <row r="93" spans="5:5">
      <c r="E93" s="166"/>
    </row>
    <row r="94" spans="5:5">
      <c r="E94" s="166"/>
    </row>
    <row r="95" spans="5:5">
      <c r="E95" s="166"/>
    </row>
    <row r="96" spans="5:5">
      <c r="E96" s="166"/>
    </row>
    <row r="97" spans="1:7">
      <c r="E97" s="166"/>
    </row>
    <row r="98" spans="1:7">
      <c r="E98" s="166"/>
    </row>
    <row r="99" spans="1:7">
      <c r="E99" s="166"/>
    </row>
    <row r="100" spans="1:7">
      <c r="A100" s="207"/>
      <c r="B100" s="207"/>
      <c r="C100" s="207"/>
      <c r="D100" s="207"/>
      <c r="E100" s="207"/>
      <c r="F100" s="207"/>
      <c r="G100" s="207"/>
    </row>
    <row r="101" spans="1:7">
      <c r="A101" s="207"/>
      <c r="B101" s="207"/>
      <c r="C101" s="207"/>
      <c r="D101" s="207"/>
      <c r="E101" s="207"/>
      <c r="F101" s="207"/>
      <c r="G101" s="207"/>
    </row>
    <row r="102" spans="1:7">
      <c r="A102" s="207"/>
      <c r="B102" s="207"/>
      <c r="C102" s="207"/>
      <c r="D102" s="207"/>
      <c r="E102" s="207"/>
      <c r="F102" s="207"/>
      <c r="G102" s="207"/>
    </row>
    <row r="103" spans="1:7">
      <c r="A103" s="207"/>
      <c r="B103" s="207"/>
      <c r="C103" s="207"/>
      <c r="D103" s="207"/>
      <c r="E103" s="207"/>
      <c r="F103" s="207"/>
      <c r="G103" s="207"/>
    </row>
    <row r="104" spans="1:7">
      <c r="E104" s="166"/>
    </row>
    <row r="105" spans="1:7">
      <c r="E105" s="166"/>
    </row>
    <row r="106" spans="1:7">
      <c r="E106" s="166"/>
    </row>
    <row r="107" spans="1:7">
      <c r="E107" s="166"/>
    </row>
    <row r="108" spans="1:7">
      <c r="E108" s="166"/>
    </row>
    <row r="109" spans="1:7">
      <c r="E109" s="166"/>
    </row>
    <row r="110" spans="1:7">
      <c r="E110" s="166"/>
    </row>
    <row r="111" spans="1:7">
      <c r="E111" s="166"/>
    </row>
    <row r="112" spans="1:7">
      <c r="E112" s="166"/>
    </row>
    <row r="113" spans="5:5">
      <c r="E113" s="166"/>
    </row>
    <row r="114" spans="5:5">
      <c r="E114" s="166"/>
    </row>
    <row r="115" spans="5:5">
      <c r="E115" s="166"/>
    </row>
    <row r="116" spans="5:5">
      <c r="E116" s="166"/>
    </row>
    <row r="117" spans="5:5">
      <c r="E117" s="166"/>
    </row>
    <row r="118" spans="5:5">
      <c r="E118" s="166"/>
    </row>
    <row r="119" spans="5:5">
      <c r="E119" s="166"/>
    </row>
    <row r="120" spans="5:5">
      <c r="E120" s="166"/>
    </row>
    <row r="121" spans="5:5">
      <c r="E121" s="166"/>
    </row>
    <row r="122" spans="5:5">
      <c r="E122" s="166"/>
    </row>
    <row r="123" spans="5:5">
      <c r="E123" s="166"/>
    </row>
    <row r="124" spans="5:5">
      <c r="E124" s="166"/>
    </row>
    <row r="125" spans="5:5">
      <c r="E125" s="166"/>
    </row>
    <row r="126" spans="5:5">
      <c r="E126" s="166"/>
    </row>
    <row r="127" spans="5:5">
      <c r="E127" s="166"/>
    </row>
    <row r="128" spans="5:5">
      <c r="E128" s="166"/>
    </row>
    <row r="129" spans="1:7">
      <c r="E129" s="166"/>
    </row>
    <row r="130" spans="1:7">
      <c r="E130" s="166"/>
    </row>
    <row r="131" spans="1:7">
      <c r="E131" s="166"/>
    </row>
    <row r="132" spans="1:7">
      <c r="E132" s="166"/>
    </row>
    <row r="133" spans="1:7">
      <c r="E133" s="166"/>
    </row>
    <row r="134" spans="1:7">
      <c r="E134" s="166"/>
    </row>
    <row r="135" spans="1:7">
      <c r="A135" s="208"/>
      <c r="B135" s="208"/>
    </row>
    <row r="136" spans="1:7">
      <c r="A136" s="207"/>
      <c r="B136" s="207"/>
      <c r="C136" s="210"/>
      <c r="D136" s="210"/>
      <c r="E136" s="211"/>
      <c r="F136" s="210"/>
      <c r="G136" s="212"/>
    </row>
    <row r="137" spans="1:7">
      <c r="A137" s="213"/>
      <c r="B137" s="213"/>
      <c r="C137" s="207"/>
      <c r="D137" s="207"/>
      <c r="E137" s="214"/>
      <c r="F137" s="207"/>
      <c r="G137" s="207"/>
    </row>
    <row r="138" spans="1:7">
      <c r="A138" s="207"/>
      <c r="B138" s="207"/>
      <c r="C138" s="207"/>
      <c r="D138" s="207"/>
      <c r="E138" s="214"/>
      <c r="F138" s="207"/>
      <c r="G138" s="207"/>
    </row>
    <row r="139" spans="1:7">
      <c r="A139" s="207"/>
      <c r="B139" s="207"/>
      <c r="C139" s="207"/>
      <c r="D139" s="207"/>
      <c r="E139" s="214"/>
      <c r="F139" s="207"/>
      <c r="G139" s="207"/>
    </row>
    <row r="140" spans="1:7">
      <c r="A140" s="207"/>
      <c r="B140" s="207"/>
      <c r="C140" s="207"/>
      <c r="D140" s="207"/>
      <c r="E140" s="214"/>
      <c r="F140" s="207"/>
      <c r="G140" s="207"/>
    </row>
    <row r="141" spans="1:7">
      <c r="A141" s="207"/>
      <c r="B141" s="207"/>
      <c r="C141" s="207"/>
      <c r="D141" s="207"/>
      <c r="E141" s="214"/>
      <c r="F141" s="207"/>
      <c r="G141" s="207"/>
    </row>
    <row r="142" spans="1:7">
      <c r="A142" s="207"/>
      <c r="B142" s="207"/>
      <c r="C142" s="207"/>
      <c r="D142" s="207"/>
      <c r="E142" s="214"/>
      <c r="F142" s="207"/>
      <c r="G142" s="207"/>
    </row>
    <row r="143" spans="1:7">
      <c r="A143" s="207"/>
      <c r="B143" s="207"/>
      <c r="C143" s="207"/>
      <c r="D143" s="207"/>
      <c r="E143" s="214"/>
      <c r="F143" s="207"/>
      <c r="G143" s="207"/>
    </row>
    <row r="144" spans="1:7">
      <c r="A144" s="207"/>
      <c r="B144" s="207"/>
      <c r="C144" s="207"/>
      <c r="D144" s="207"/>
      <c r="E144" s="214"/>
      <c r="F144" s="207"/>
      <c r="G144" s="207"/>
    </row>
    <row r="145" spans="1:7">
      <c r="A145" s="207"/>
      <c r="B145" s="207"/>
      <c r="C145" s="207"/>
      <c r="D145" s="207"/>
      <c r="E145" s="214"/>
      <c r="F145" s="207"/>
      <c r="G145" s="207"/>
    </row>
    <row r="146" spans="1:7">
      <c r="A146" s="207"/>
      <c r="B146" s="207"/>
      <c r="C146" s="207"/>
      <c r="D146" s="207"/>
      <c r="E146" s="214"/>
      <c r="F146" s="207"/>
      <c r="G146" s="207"/>
    </row>
    <row r="147" spans="1:7">
      <c r="A147" s="207"/>
      <c r="B147" s="207"/>
      <c r="C147" s="207"/>
      <c r="D147" s="207"/>
      <c r="E147" s="214"/>
      <c r="F147" s="207"/>
      <c r="G147" s="207"/>
    </row>
    <row r="148" spans="1:7">
      <c r="A148" s="207"/>
      <c r="B148" s="207"/>
      <c r="C148" s="207"/>
      <c r="D148" s="207"/>
      <c r="E148" s="214"/>
      <c r="F148" s="207"/>
      <c r="G148" s="207"/>
    </row>
    <row r="149" spans="1:7">
      <c r="A149" s="207"/>
      <c r="B149" s="207"/>
      <c r="C149" s="207"/>
      <c r="D149" s="207"/>
      <c r="E149" s="214"/>
      <c r="F149" s="207"/>
      <c r="G149" s="207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2018-09-28T09:17:23Z</dcterms:created>
  <dcterms:modified xsi:type="dcterms:W3CDTF">2018-09-28T09:18:27Z</dcterms:modified>
</cp:coreProperties>
</file>