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Osobné\Devín\Fasádne obklady\"/>
    </mc:Choice>
  </mc:AlternateContent>
  <xr:revisionPtr revIDLastSave="0" documentId="13_ncr:1_{20B24C97-8E0A-4742-ABCB-222481539F65}" xr6:coauthVersionLast="47" xr6:coauthVersionMax="47" xr10:uidLastSave="{00000000-0000-0000-0000-000000000000}"/>
  <bookViews>
    <workbookView xWindow="3525" yWindow="255" windowWidth="36660" windowHeight="17205" xr2:uid="{25257EC1-3521-426C-B543-8B7D2DF0BB6A}"/>
  </bookViews>
  <sheets>
    <sheet name="Vonkajšie" sheetId="1" r:id="rId1"/>
    <sheet name="Vnútorné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6" i="2" l="1"/>
  <c r="I8" i="1"/>
  <c r="F44" i="1" l="1"/>
  <c r="F43" i="1"/>
  <c r="F42" i="1"/>
  <c r="L33" i="1"/>
  <c r="K38" i="1"/>
  <c r="K33" i="1"/>
  <c r="J33" i="1"/>
  <c r="I33" i="1"/>
  <c r="K39" i="1"/>
  <c r="L15" i="1"/>
  <c r="L13" i="1"/>
  <c r="L11" i="1"/>
  <c r="M29" i="1"/>
  <c r="I7" i="2"/>
  <c r="I5" i="2"/>
  <c r="I25" i="1"/>
  <c r="G13" i="1"/>
  <c r="J13" i="1" s="1"/>
  <c r="G23" i="1"/>
  <c r="F23" i="1"/>
  <c r="I22" i="1"/>
  <c r="I20" i="1"/>
  <c r="F15" i="1"/>
  <c r="H14" i="1"/>
  <c r="G7" i="1"/>
  <c r="G12" i="1" s="1"/>
  <c r="F6" i="1"/>
  <c r="G5" i="1"/>
  <c r="I4" i="1"/>
  <c r="I23" i="1" l="1"/>
  <c r="I6" i="1"/>
  <c r="I28" i="1" s="1"/>
  <c r="I34" i="1" s="1"/>
  <c r="G11" i="1"/>
  <c r="J11" i="1" l="1"/>
  <c r="G15" i="1"/>
  <c r="J15" i="1" s="1"/>
  <c r="J29" i="1" l="1"/>
  <c r="N13" i="1"/>
  <c r="N34" i="1" s="1"/>
  <c r="I35" i="1" s="1"/>
  <c r="P34" i="1"/>
  <c r="N15" i="1" l="1"/>
  <c r="P36" i="1" s="1"/>
  <c r="I36" i="1"/>
</calcChain>
</file>

<file path=xl/sharedStrings.xml><?xml version="1.0" encoding="utf-8"?>
<sst xmlns="http://schemas.openxmlformats.org/spreadsheetml/2006/main" count="48" uniqueCount="46">
  <si>
    <t>garáž</t>
  </si>
  <si>
    <t>obvod garáže</t>
  </si>
  <si>
    <t>prístenok garáže pri garáži</t>
  </si>
  <si>
    <t>prístenok garáže pri schránke</t>
  </si>
  <si>
    <t>výklenok otvoru na smetiaky</t>
  </si>
  <si>
    <t>bočná stena garáže</t>
  </si>
  <si>
    <t>bočné okno garáže</t>
  </si>
  <si>
    <t>výška odrezku bočnej steny</t>
  </si>
  <si>
    <t>predný stĺpik</t>
  </si>
  <si>
    <t>zadná stena otvoru na smetiaky</t>
  </si>
  <si>
    <t>hrúbka steny výklenku</t>
  </si>
  <si>
    <t>predzáhradka</t>
  </si>
  <si>
    <t>plyn</t>
  </si>
  <si>
    <t>elektrina</t>
  </si>
  <si>
    <t xml:space="preserve"> </t>
  </si>
  <si>
    <t>Počty balení</t>
  </si>
  <si>
    <t>Súčty</t>
  </si>
  <si>
    <t>cena z výklenkom (bez podhľadu)</t>
  </si>
  <si>
    <t>Celková plocha bez výklenku</t>
  </si>
  <si>
    <t>Dĺžka</t>
  </si>
  <si>
    <t>Šírka stĺpika</t>
  </si>
  <si>
    <t>Počet balení
 výklenok</t>
  </si>
  <si>
    <t>Počet balení</t>
  </si>
  <si>
    <t>Celková plocha výklenku (bez podhľadu)</t>
  </si>
  <si>
    <t>Objednávka bal</t>
  </si>
  <si>
    <t>Objednávka EUR</t>
  </si>
  <si>
    <t>Práca</t>
  </si>
  <si>
    <t>Cena práce EUR/m2</t>
  </si>
  <si>
    <t>Spolu</t>
  </si>
  <si>
    <t>Pri okne</t>
  </si>
  <si>
    <t>otvor na smetiaky  pri schránke</t>
  </si>
  <si>
    <t>otvor na smetiaky pri garáži</t>
  </si>
  <si>
    <t>stena schody</t>
  </si>
  <si>
    <t>Výška</t>
  </si>
  <si>
    <t>Stena m2</t>
  </si>
  <si>
    <t>Šírka cm</t>
  </si>
  <si>
    <t>Výška cm</t>
  </si>
  <si>
    <t>šírka cm</t>
  </si>
  <si>
    <t>výška cm</t>
  </si>
  <si>
    <t>hĺbka cm</t>
  </si>
  <si>
    <t>Plocha m2</t>
  </si>
  <si>
    <t>cena balenia EUR</t>
  </si>
  <si>
    <t>obsah balenia  m2</t>
  </si>
  <si>
    <t>cena bez výklenku EUR</t>
  </si>
  <si>
    <t>cena s bokmi EUR</t>
  </si>
  <si>
    <t>Plocha spolu s výklenkom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</si>
</sst>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2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164" fontId="0" fillId="0" borderId="1" xfId="0" applyNumberFormat="1" applyBorder="1"/>
    <xf numFmtId="0" fontId="0" fillId="0" borderId="1" xfId="0" applyBorder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wrapText="1"/>
    </xf>
    <xf numFmtId="164" fontId="3" fillId="0" borderId="1" xfId="0" applyNumberFormat="1" applyFont="1" applyBorder="1"/>
    <xf numFmtId="0" fontId="0" fillId="0" borderId="0" xfId="0" applyAlignment="1">
      <alignment vertical="center"/>
    </xf>
    <xf numFmtId="164" fontId="0" fillId="0" borderId="0" xfId="0" applyNumberFormat="1" applyAlignment="1">
      <alignment vertical="center"/>
    </xf>
    <xf numFmtId="3" fontId="0" fillId="0" borderId="0" xfId="0" applyNumberFormat="1"/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590551</xdr:colOff>
      <xdr:row>16</xdr:row>
      <xdr:rowOff>47625</xdr:rowOff>
    </xdr:from>
    <xdr:to>
      <xdr:col>16</xdr:col>
      <xdr:colOff>571501</xdr:colOff>
      <xdr:row>25</xdr:row>
      <xdr:rowOff>147637</xdr:rowOff>
    </xdr:to>
    <xdr:pic>
      <xdr:nvPicPr>
        <xdr:cNvPr id="2" name="EFDD8576-421F-4211-AA83-2A5E9968F2FE" descr="IMG_2105.jpg">
          <a:extLst>
            <a:ext uri="{FF2B5EF4-FFF2-40B4-BE49-F238E27FC236}">
              <a16:creationId xmlns:a16="http://schemas.microsoft.com/office/drawing/2014/main" id="{3CEC983C-03CF-7EAB-8855-5924AE1BC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6926" y="3209925"/>
          <a:ext cx="2419350" cy="1814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57150</xdr:colOff>
      <xdr:row>0</xdr:row>
      <xdr:rowOff>157164</xdr:rowOff>
    </xdr:from>
    <xdr:to>
      <xdr:col>22</xdr:col>
      <xdr:colOff>457199</xdr:colOff>
      <xdr:row>9</xdr:row>
      <xdr:rowOff>114300</xdr:rowOff>
    </xdr:to>
    <xdr:pic>
      <xdr:nvPicPr>
        <xdr:cNvPr id="3" name="825B84A8-2203-49D3-B63A-10F7E40457CE" descr="IMG_2111.jpg">
          <a:extLst>
            <a:ext uri="{FF2B5EF4-FFF2-40B4-BE49-F238E27FC236}">
              <a16:creationId xmlns:a16="http://schemas.microsoft.com/office/drawing/2014/main" id="{96B65D75-4A4B-525A-5871-3E1114D62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0725" y="157164"/>
          <a:ext cx="2228849" cy="1671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342900</xdr:colOff>
      <xdr:row>5</xdr:row>
      <xdr:rowOff>161925</xdr:rowOff>
    </xdr:from>
    <xdr:to>
      <xdr:col>25</xdr:col>
      <xdr:colOff>409575</xdr:colOff>
      <xdr:row>7</xdr:row>
      <xdr:rowOff>19050</xdr:rowOff>
    </xdr:to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01FB0C0F-C879-E242-B0D9-D6CE4717521B}"/>
            </a:ext>
          </a:extLst>
        </xdr:cNvPr>
        <xdr:cNvSpPr txBox="1"/>
      </xdr:nvSpPr>
      <xdr:spPr>
        <a:xfrm>
          <a:off x="16754475" y="1114425"/>
          <a:ext cx="6762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Pri okne</a:t>
          </a:r>
        </a:p>
        <a:p>
          <a:endParaRPr lang="sk-SK" sz="1100"/>
        </a:p>
      </xdr:txBody>
    </xdr:sp>
    <xdr:clientData/>
  </xdr:twoCellAnchor>
  <xdr:twoCellAnchor>
    <xdr:from>
      <xdr:col>21</xdr:col>
      <xdr:colOff>209550</xdr:colOff>
      <xdr:row>3</xdr:row>
      <xdr:rowOff>104775</xdr:rowOff>
    </xdr:from>
    <xdr:to>
      <xdr:col>24</xdr:col>
      <xdr:colOff>342900</xdr:colOff>
      <xdr:row>6</xdr:row>
      <xdr:rowOff>90488</xdr:rowOff>
    </xdr:to>
    <xdr:cxnSp macro="">
      <xdr:nvCxnSpPr>
        <xdr:cNvPr id="6" name="Rovná spojovacia šípka 5">
          <a:extLst>
            <a:ext uri="{FF2B5EF4-FFF2-40B4-BE49-F238E27FC236}">
              <a16:creationId xmlns:a16="http://schemas.microsoft.com/office/drawing/2014/main" id="{15024B69-0BF7-91F3-A03B-20C26C3A315C}"/>
            </a:ext>
          </a:extLst>
        </xdr:cNvPr>
        <xdr:cNvCxnSpPr>
          <a:stCxn id="4" idx="1"/>
        </xdr:cNvCxnSpPr>
      </xdr:nvCxnSpPr>
      <xdr:spPr>
        <a:xfrm flipH="1" flipV="1">
          <a:off x="14792325" y="676275"/>
          <a:ext cx="1962150" cy="557213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209550</xdr:colOff>
      <xdr:row>10</xdr:row>
      <xdr:rowOff>104775</xdr:rowOff>
    </xdr:from>
    <xdr:to>
      <xdr:col>23</xdr:col>
      <xdr:colOff>276225</xdr:colOff>
      <xdr:row>11</xdr:row>
      <xdr:rowOff>152400</xdr:rowOff>
    </xdr:to>
    <xdr:sp macro="" textlink="">
      <xdr:nvSpPr>
        <xdr:cNvPr id="7" name="BlokTextu 6">
          <a:extLst>
            <a:ext uri="{FF2B5EF4-FFF2-40B4-BE49-F238E27FC236}">
              <a16:creationId xmlns:a16="http://schemas.microsoft.com/office/drawing/2014/main" id="{1CA52852-7FA3-4C15-8087-A553D5C10816}"/>
            </a:ext>
          </a:extLst>
        </xdr:cNvPr>
        <xdr:cNvSpPr txBox="1"/>
      </xdr:nvSpPr>
      <xdr:spPr>
        <a:xfrm>
          <a:off x="15401925" y="2009775"/>
          <a:ext cx="6762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Garáž</a:t>
          </a:r>
        </a:p>
        <a:p>
          <a:endParaRPr lang="sk-SK" sz="1100"/>
        </a:p>
      </xdr:txBody>
    </xdr:sp>
    <xdr:clientData/>
  </xdr:twoCellAnchor>
  <xdr:twoCellAnchor>
    <xdr:from>
      <xdr:col>20</xdr:col>
      <xdr:colOff>304800</xdr:colOff>
      <xdr:row>7</xdr:row>
      <xdr:rowOff>114300</xdr:rowOff>
    </xdr:from>
    <xdr:to>
      <xdr:col>22</xdr:col>
      <xdr:colOff>209550</xdr:colOff>
      <xdr:row>11</xdr:row>
      <xdr:rowOff>33338</xdr:rowOff>
    </xdr:to>
    <xdr:cxnSp macro="">
      <xdr:nvCxnSpPr>
        <xdr:cNvPr id="8" name="Rovná spojovacia šípka 7">
          <a:extLst>
            <a:ext uri="{FF2B5EF4-FFF2-40B4-BE49-F238E27FC236}">
              <a16:creationId xmlns:a16="http://schemas.microsoft.com/office/drawing/2014/main" id="{9288443C-89A2-4795-8481-C196AE7B7A1F}"/>
            </a:ext>
          </a:extLst>
        </xdr:cNvPr>
        <xdr:cNvCxnSpPr>
          <a:stCxn id="7" idx="1"/>
        </xdr:cNvCxnSpPr>
      </xdr:nvCxnSpPr>
      <xdr:spPr>
        <a:xfrm flipH="1" flipV="1">
          <a:off x="14277975" y="1447800"/>
          <a:ext cx="1123950" cy="681038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276225</xdr:colOff>
      <xdr:row>8</xdr:row>
      <xdr:rowOff>47625</xdr:rowOff>
    </xdr:from>
    <xdr:to>
      <xdr:col>26</xdr:col>
      <xdr:colOff>57150</xdr:colOff>
      <xdr:row>9</xdr:row>
      <xdr:rowOff>95250</xdr:rowOff>
    </xdr:to>
    <xdr:sp macro="" textlink="">
      <xdr:nvSpPr>
        <xdr:cNvPr id="10" name="BlokTextu 9">
          <a:extLst>
            <a:ext uri="{FF2B5EF4-FFF2-40B4-BE49-F238E27FC236}">
              <a16:creationId xmlns:a16="http://schemas.microsoft.com/office/drawing/2014/main" id="{AF6C2B6E-FC25-4937-B5EF-B87F968DDB07}"/>
            </a:ext>
          </a:extLst>
        </xdr:cNvPr>
        <xdr:cNvSpPr txBox="1"/>
      </xdr:nvSpPr>
      <xdr:spPr>
        <a:xfrm>
          <a:off x="16687800" y="1571625"/>
          <a:ext cx="10001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Obvod garáže</a:t>
          </a:r>
        </a:p>
        <a:p>
          <a:endParaRPr lang="sk-SK" sz="1100"/>
        </a:p>
      </xdr:txBody>
    </xdr:sp>
    <xdr:clientData/>
  </xdr:twoCellAnchor>
  <xdr:twoCellAnchor>
    <xdr:from>
      <xdr:col>20</xdr:col>
      <xdr:colOff>533400</xdr:colOff>
      <xdr:row>5</xdr:row>
      <xdr:rowOff>66675</xdr:rowOff>
    </xdr:from>
    <xdr:to>
      <xdr:col>24</xdr:col>
      <xdr:colOff>276225</xdr:colOff>
      <xdr:row>8</xdr:row>
      <xdr:rowOff>166688</xdr:rowOff>
    </xdr:to>
    <xdr:cxnSp macro="">
      <xdr:nvCxnSpPr>
        <xdr:cNvPr id="13" name="Rovná spojovacia šípka 12">
          <a:extLst>
            <a:ext uri="{FF2B5EF4-FFF2-40B4-BE49-F238E27FC236}">
              <a16:creationId xmlns:a16="http://schemas.microsoft.com/office/drawing/2014/main" id="{0507B517-2BB3-46A3-A2DB-627E2F9A93BF}"/>
            </a:ext>
          </a:extLst>
        </xdr:cNvPr>
        <xdr:cNvCxnSpPr>
          <a:stCxn id="10" idx="1"/>
        </xdr:cNvCxnSpPr>
      </xdr:nvCxnSpPr>
      <xdr:spPr>
        <a:xfrm flipH="1" flipV="1">
          <a:off x="14506575" y="1019175"/>
          <a:ext cx="2181225" cy="671513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25</xdr:col>
      <xdr:colOff>561975</xdr:colOff>
      <xdr:row>15</xdr:row>
      <xdr:rowOff>75456</xdr:rowOff>
    </xdr:from>
    <xdr:to>
      <xdr:col>29</xdr:col>
      <xdr:colOff>400050</xdr:colOff>
      <xdr:row>24</xdr:row>
      <xdr:rowOff>38099</xdr:rowOff>
    </xdr:to>
    <xdr:pic>
      <xdr:nvPicPr>
        <xdr:cNvPr id="16" name="CA1B8B5E-B181-4C38-8364-C3E0B8C8B9A3" descr="IMG_2112.jpg">
          <a:extLst>
            <a:ext uri="{FF2B5EF4-FFF2-40B4-BE49-F238E27FC236}">
              <a16:creationId xmlns:a16="http://schemas.microsoft.com/office/drawing/2014/main" id="{91D2FA7C-BBA4-7437-FEBF-9C66603DF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3150" y="3047256"/>
          <a:ext cx="2276475" cy="1677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400050</xdr:colOff>
      <xdr:row>20</xdr:row>
      <xdr:rowOff>95250</xdr:rowOff>
    </xdr:from>
    <xdr:to>
      <xdr:col>33</xdr:col>
      <xdr:colOff>504825</xdr:colOff>
      <xdr:row>21</xdr:row>
      <xdr:rowOff>142875</xdr:rowOff>
    </xdr:to>
    <xdr:sp macro="" textlink="">
      <xdr:nvSpPr>
        <xdr:cNvPr id="18" name="BlokTextu 17">
          <a:extLst>
            <a:ext uri="{FF2B5EF4-FFF2-40B4-BE49-F238E27FC236}">
              <a16:creationId xmlns:a16="http://schemas.microsoft.com/office/drawing/2014/main" id="{E974439D-A1BE-41B5-B7F7-0145BAC36510}"/>
            </a:ext>
          </a:extLst>
        </xdr:cNvPr>
        <xdr:cNvSpPr txBox="1"/>
      </xdr:nvSpPr>
      <xdr:spPr>
        <a:xfrm>
          <a:off x="21078825" y="4019550"/>
          <a:ext cx="13239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Bočná stena garáže</a:t>
          </a:r>
        </a:p>
        <a:p>
          <a:endParaRPr lang="sk-SK" sz="1100"/>
        </a:p>
      </xdr:txBody>
    </xdr:sp>
    <xdr:clientData/>
  </xdr:twoCellAnchor>
  <xdr:twoCellAnchor>
    <xdr:from>
      <xdr:col>28</xdr:col>
      <xdr:colOff>457200</xdr:colOff>
      <xdr:row>19</xdr:row>
      <xdr:rowOff>180975</xdr:rowOff>
    </xdr:from>
    <xdr:to>
      <xdr:col>31</xdr:col>
      <xdr:colOff>400050</xdr:colOff>
      <xdr:row>21</xdr:row>
      <xdr:rowOff>23813</xdr:rowOff>
    </xdr:to>
    <xdr:cxnSp macro="">
      <xdr:nvCxnSpPr>
        <xdr:cNvPr id="19" name="Rovná spojovacia šípka 18">
          <a:extLst>
            <a:ext uri="{FF2B5EF4-FFF2-40B4-BE49-F238E27FC236}">
              <a16:creationId xmlns:a16="http://schemas.microsoft.com/office/drawing/2014/main" id="{0091E0B7-006F-4F0C-94B1-C6B5A2A40B50}"/>
            </a:ext>
          </a:extLst>
        </xdr:cNvPr>
        <xdr:cNvCxnSpPr>
          <a:stCxn id="18" idx="1"/>
        </xdr:cNvCxnSpPr>
      </xdr:nvCxnSpPr>
      <xdr:spPr>
        <a:xfrm flipH="1" flipV="1">
          <a:off x="19307175" y="3914775"/>
          <a:ext cx="1771650" cy="223838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238125</xdr:colOff>
      <xdr:row>23</xdr:row>
      <xdr:rowOff>57150</xdr:rowOff>
    </xdr:from>
    <xdr:to>
      <xdr:col>33</xdr:col>
      <xdr:colOff>342900</xdr:colOff>
      <xdr:row>24</xdr:row>
      <xdr:rowOff>104775</xdr:rowOff>
    </xdr:to>
    <xdr:sp macro="" textlink="">
      <xdr:nvSpPr>
        <xdr:cNvPr id="22" name="BlokTextu 21">
          <a:extLst>
            <a:ext uri="{FF2B5EF4-FFF2-40B4-BE49-F238E27FC236}">
              <a16:creationId xmlns:a16="http://schemas.microsoft.com/office/drawing/2014/main" id="{0BCCFE9A-4A49-4473-9A9D-E56E60564D73}"/>
            </a:ext>
          </a:extLst>
        </xdr:cNvPr>
        <xdr:cNvSpPr txBox="1"/>
      </xdr:nvSpPr>
      <xdr:spPr>
        <a:xfrm>
          <a:off x="20916900" y="4552950"/>
          <a:ext cx="13239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Bočné okno garáže</a:t>
          </a:r>
        </a:p>
        <a:p>
          <a:endParaRPr lang="sk-SK" sz="1100"/>
        </a:p>
      </xdr:txBody>
    </xdr:sp>
    <xdr:clientData/>
  </xdr:twoCellAnchor>
  <xdr:twoCellAnchor>
    <xdr:from>
      <xdr:col>27</xdr:col>
      <xdr:colOff>476250</xdr:colOff>
      <xdr:row>20</xdr:row>
      <xdr:rowOff>28575</xdr:rowOff>
    </xdr:from>
    <xdr:to>
      <xdr:col>31</xdr:col>
      <xdr:colOff>238125</xdr:colOff>
      <xdr:row>23</xdr:row>
      <xdr:rowOff>176213</xdr:rowOff>
    </xdr:to>
    <xdr:cxnSp macro="">
      <xdr:nvCxnSpPr>
        <xdr:cNvPr id="23" name="Rovná spojovacia šípka 22">
          <a:extLst>
            <a:ext uri="{FF2B5EF4-FFF2-40B4-BE49-F238E27FC236}">
              <a16:creationId xmlns:a16="http://schemas.microsoft.com/office/drawing/2014/main" id="{8CD986C7-0158-4748-B746-A6FC29E8EB8F}"/>
            </a:ext>
          </a:extLst>
        </xdr:cNvPr>
        <xdr:cNvCxnSpPr>
          <a:stCxn id="22" idx="1"/>
        </xdr:cNvCxnSpPr>
      </xdr:nvCxnSpPr>
      <xdr:spPr>
        <a:xfrm flipH="1" flipV="1">
          <a:off x="18716625" y="3952875"/>
          <a:ext cx="2200275" cy="719138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31</xdr:col>
      <xdr:colOff>561975</xdr:colOff>
      <xdr:row>16</xdr:row>
      <xdr:rowOff>142875</xdr:rowOff>
    </xdr:from>
    <xdr:to>
      <xdr:col>35</xdr:col>
      <xdr:colOff>409575</xdr:colOff>
      <xdr:row>18</xdr:row>
      <xdr:rowOff>0</xdr:rowOff>
    </xdr:to>
    <xdr:sp macro="" textlink="">
      <xdr:nvSpPr>
        <xdr:cNvPr id="26" name="BlokTextu 25">
          <a:extLst>
            <a:ext uri="{FF2B5EF4-FFF2-40B4-BE49-F238E27FC236}">
              <a16:creationId xmlns:a16="http://schemas.microsoft.com/office/drawing/2014/main" id="{067AB46E-E282-49AF-AC25-0CA29C061B51}"/>
            </a:ext>
          </a:extLst>
        </xdr:cNvPr>
        <xdr:cNvSpPr txBox="1"/>
      </xdr:nvSpPr>
      <xdr:spPr>
        <a:xfrm>
          <a:off x="21240750" y="3305175"/>
          <a:ext cx="22860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Výška odrezku bočnej steny garáže</a:t>
          </a:r>
        </a:p>
        <a:p>
          <a:endParaRPr lang="sk-SK" sz="1100"/>
        </a:p>
      </xdr:txBody>
    </xdr:sp>
    <xdr:clientData/>
  </xdr:twoCellAnchor>
  <xdr:twoCellAnchor>
    <xdr:from>
      <xdr:col>29</xdr:col>
      <xdr:colOff>409575</xdr:colOff>
      <xdr:row>17</xdr:row>
      <xdr:rowOff>71438</xdr:rowOff>
    </xdr:from>
    <xdr:to>
      <xdr:col>31</xdr:col>
      <xdr:colOff>561975</xdr:colOff>
      <xdr:row>18</xdr:row>
      <xdr:rowOff>161925</xdr:rowOff>
    </xdr:to>
    <xdr:cxnSp macro="">
      <xdr:nvCxnSpPr>
        <xdr:cNvPr id="27" name="Rovná spojovacia šípka 26">
          <a:extLst>
            <a:ext uri="{FF2B5EF4-FFF2-40B4-BE49-F238E27FC236}">
              <a16:creationId xmlns:a16="http://schemas.microsoft.com/office/drawing/2014/main" id="{E464E2C7-F177-4109-A9B1-CF05430490F2}"/>
            </a:ext>
          </a:extLst>
        </xdr:cNvPr>
        <xdr:cNvCxnSpPr>
          <a:stCxn id="26" idx="1"/>
        </xdr:cNvCxnSpPr>
      </xdr:nvCxnSpPr>
      <xdr:spPr>
        <a:xfrm flipH="1">
          <a:off x="19869150" y="3424238"/>
          <a:ext cx="1371600" cy="280987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19050</xdr:colOff>
      <xdr:row>1</xdr:row>
      <xdr:rowOff>74002</xdr:rowOff>
    </xdr:from>
    <xdr:to>
      <xdr:col>31</xdr:col>
      <xdr:colOff>285749</xdr:colOff>
      <xdr:row>9</xdr:row>
      <xdr:rowOff>93815</xdr:rowOff>
    </xdr:to>
    <xdr:pic>
      <xdr:nvPicPr>
        <xdr:cNvPr id="33" name="FE3CBD78-F4F9-46D4-8136-8C0BD06985CC" descr="IMG_2113.jpg">
          <a:extLst>
            <a:ext uri="{FF2B5EF4-FFF2-40B4-BE49-F238E27FC236}">
              <a16:creationId xmlns:a16="http://schemas.microsoft.com/office/drawing/2014/main" id="{09DFEE9B-55BE-632C-CF70-F49F65C67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9025" y="264502"/>
          <a:ext cx="2095499" cy="154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57150</xdr:colOff>
      <xdr:row>3</xdr:row>
      <xdr:rowOff>95250</xdr:rowOff>
    </xdr:from>
    <xdr:to>
      <xdr:col>28</xdr:col>
      <xdr:colOff>438150</xdr:colOff>
      <xdr:row>8</xdr:row>
      <xdr:rowOff>166688</xdr:rowOff>
    </xdr:to>
    <xdr:cxnSp macro="">
      <xdr:nvCxnSpPr>
        <xdr:cNvPr id="34" name="Rovná spojovacia šípka 33">
          <a:extLst>
            <a:ext uri="{FF2B5EF4-FFF2-40B4-BE49-F238E27FC236}">
              <a16:creationId xmlns:a16="http://schemas.microsoft.com/office/drawing/2014/main" id="{1095C795-9A47-4760-8F71-D6AFBCDBF25B}"/>
            </a:ext>
          </a:extLst>
        </xdr:cNvPr>
        <xdr:cNvCxnSpPr>
          <a:stCxn id="10" idx="3"/>
        </xdr:cNvCxnSpPr>
      </xdr:nvCxnSpPr>
      <xdr:spPr>
        <a:xfrm flipV="1">
          <a:off x="17687925" y="666750"/>
          <a:ext cx="1600200" cy="1023938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342899</xdr:colOff>
      <xdr:row>14</xdr:row>
      <xdr:rowOff>135135</xdr:rowOff>
    </xdr:from>
    <xdr:to>
      <xdr:col>23</xdr:col>
      <xdr:colOff>371474</xdr:colOff>
      <xdr:row>24</xdr:row>
      <xdr:rowOff>47625</xdr:rowOff>
    </xdr:to>
    <xdr:pic>
      <xdr:nvPicPr>
        <xdr:cNvPr id="37" name="B17E28D6-D2B7-410C-97AF-8C4CA54986CA" descr="IMG_2114.jpg">
          <a:extLst>
            <a:ext uri="{FF2B5EF4-FFF2-40B4-BE49-F238E27FC236}">
              <a16:creationId xmlns:a16="http://schemas.microsoft.com/office/drawing/2014/main" id="{C59F0376-B5CC-9B56-0753-6B899CC74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6474" y="2916435"/>
          <a:ext cx="2466975" cy="181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342900</xdr:colOff>
      <xdr:row>6</xdr:row>
      <xdr:rowOff>90488</xdr:rowOff>
    </xdr:from>
    <xdr:to>
      <xdr:col>24</xdr:col>
      <xdr:colOff>342900</xdr:colOff>
      <xdr:row>16</xdr:row>
      <xdr:rowOff>38100</xdr:rowOff>
    </xdr:to>
    <xdr:cxnSp macro="">
      <xdr:nvCxnSpPr>
        <xdr:cNvPr id="39" name="Rovná spojovacia šípka 38">
          <a:extLst>
            <a:ext uri="{FF2B5EF4-FFF2-40B4-BE49-F238E27FC236}">
              <a16:creationId xmlns:a16="http://schemas.microsoft.com/office/drawing/2014/main" id="{BA0A3FEA-C270-4677-B814-D4B3C262E587}"/>
            </a:ext>
          </a:extLst>
        </xdr:cNvPr>
        <xdr:cNvCxnSpPr>
          <a:stCxn id="4" idx="1"/>
        </xdr:cNvCxnSpPr>
      </xdr:nvCxnSpPr>
      <xdr:spPr>
        <a:xfrm flipH="1">
          <a:off x="15535275" y="1233488"/>
          <a:ext cx="1219200" cy="1966912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104775</xdr:colOff>
      <xdr:row>8</xdr:row>
      <xdr:rowOff>166688</xdr:rowOff>
    </xdr:from>
    <xdr:to>
      <xdr:col>24</xdr:col>
      <xdr:colOff>276225</xdr:colOff>
      <xdr:row>21</xdr:row>
      <xdr:rowOff>123825</xdr:rowOff>
    </xdr:to>
    <xdr:cxnSp macro="">
      <xdr:nvCxnSpPr>
        <xdr:cNvPr id="42" name="Rovná spojovacia šípka 41">
          <a:extLst>
            <a:ext uri="{FF2B5EF4-FFF2-40B4-BE49-F238E27FC236}">
              <a16:creationId xmlns:a16="http://schemas.microsoft.com/office/drawing/2014/main" id="{C302FE27-4304-4353-AD64-57DC095F77CA}"/>
            </a:ext>
          </a:extLst>
        </xdr:cNvPr>
        <xdr:cNvCxnSpPr>
          <a:stCxn id="10" idx="1"/>
        </xdr:cNvCxnSpPr>
      </xdr:nvCxnSpPr>
      <xdr:spPr>
        <a:xfrm flipH="1">
          <a:off x="15906750" y="1690688"/>
          <a:ext cx="781050" cy="2547937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381000</xdr:colOff>
      <xdr:row>11</xdr:row>
      <xdr:rowOff>33338</xdr:rowOff>
    </xdr:from>
    <xdr:to>
      <xdr:col>22</xdr:col>
      <xdr:colOff>209550</xdr:colOff>
      <xdr:row>21</xdr:row>
      <xdr:rowOff>123825</xdr:rowOff>
    </xdr:to>
    <xdr:cxnSp macro="">
      <xdr:nvCxnSpPr>
        <xdr:cNvPr id="45" name="Rovná spojovacia šípka 44">
          <a:extLst>
            <a:ext uri="{FF2B5EF4-FFF2-40B4-BE49-F238E27FC236}">
              <a16:creationId xmlns:a16="http://schemas.microsoft.com/office/drawing/2014/main" id="{6AD15671-61D7-490D-AB54-48451BDF21F9}"/>
            </a:ext>
          </a:extLst>
        </xdr:cNvPr>
        <xdr:cNvCxnSpPr>
          <a:stCxn id="7" idx="1"/>
        </xdr:cNvCxnSpPr>
      </xdr:nvCxnSpPr>
      <xdr:spPr>
        <a:xfrm flipH="1">
          <a:off x="14963775" y="2128838"/>
          <a:ext cx="438150" cy="2109787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504825</xdr:colOff>
      <xdr:row>2</xdr:row>
      <xdr:rowOff>85725</xdr:rowOff>
    </xdr:from>
    <xdr:to>
      <xdr:col>18</xdr:col>
      <xdr:colOff>504824</xdr:colOff>
      <xdr:row>12</xdr:row>
      <xdr:rowOff>9524</xdr:rowOff>
    </xdr:to>
    <xdr:pic>
      <xdr:nvPicPr>
        <xdr:cNvPr id="49" name="5810CF96-9DD7-4E79-88D3-C22B10C54DAA" descr="IMG_2118.jpg">
          <a:extLst>
            <a:ext uri="{FF2B5EF4-FFF2-40B4-BE49-F238E27FC236}">
              <a16:creationId xmlns:a16="http://schemas.microsoft.com/office/drawing/2014/main" id="{D5D47CF5-BB54-EE15-70E5-5485AB3F1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0" y="466725"/>
          <a:ext cx="2438399" cy="1828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47624</xdr:colOff>
      <xdr:row>5</xdr:row>
      <xdr:rowOff>142875</xdr:rowOff>
    </xdr:from>
    <xdr:to>
      <xdr:col>13</xdr:col>
      <xdr:colOff>600074</xdr:colOff>
      <xdr:row>7</xdr:row>
      <xdr:rowOff>0</xdr:rowOff>
    </xdr:to>
    <xdr:sp macro="" textlink="">
      <xdr:nvSpPr>
        <xdr:cNvPr id="50" name="BlokTextu 49">
          <a:extLst>
            <a:ext uri="{FF2B5EF4-FFF2-40B4-BE49-F238E27FC236}">
              <a16:creationId xmlns:a16="http://schemas.microsoft.com/office/drawing/2014/main" id="{BED110A7-1E08-41E4-B128-CD79EA30A6E8}"/>
            </a:ext>
          </a:extLst>
        </xdr:cNvPr>
        <xdr:cNvSpPr txBox="1"/>
      </xdr:nvSpPr>
      <xdr:spPr>
        <a:xfrm>
          <a:off x="8372474" y="1095375"/>
          <a:ext cx="19335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Prístenok garáže pri schránke</a:t>
          </a:r>
        </a:p>
        <a:p>
          <a:r>
            <a:rPr lang="sk-SK" sz="1100"/>
            <a:t>C</a:t>
          </a:r>
        </a:p>
      </xdr:txBody>
    </xdr:sp>
    <xdr:clientData/>
  </xdr:twoCellAnchor>
  <xdr:twoCellAnchor>
    <xdr:from>
      <xdr:col>13</xdr:col>
      <xdr:colOff>600074</xdr:colOff>
      <xdr:row>6</xdr:row>
      <xdr:rowOff>71438</xdr:rowOff>
    </xdr:from>
    <xdr:to>
      <xdr:col>15</xdr:col>
      <xdr:colOff>590550</xdr:colOff>
      <xdr:row>7</xdr:row>
      <xdr:rowOff>85725</xdr:rowOff>
    </xdr:to>
    <xdr:cxnSp macro="">
      <xdr:nvCxnSpPr>
        <xdr:cNvPr id="51" name="Rovná spojovacia šípka 50">
          <a:extLst>
            <a:ext uri="{FF2B5EF4-FFF2-40B4-BE49-F238E27FC236}">
              <a16:creationId xmlns:a16="http://schemas.microsoft.com/office/drawing/2014/main" id="{93DB68FE-AAE0-488F-821F-B7BF5348DEE8}"/>
            </a:ext>
          </a:extLst>
        </xdr:cNvPr>
        <xdr:cNvCxnSpPr>
          <a:stCxn id="50" idx="3"/>
        </xdr:cNvCxnSpPr>
      </xdr:nvCxnSpPr>
      <xdr:spPr>
        <a:xfrm>
          <a:off x="10306049" y="1214438"/>
          <a:ext cx="1209676" cy="204787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57151</xdr:colOff>
      <xdr:row>4</xdr:row>
      <xdr:rowOff>0</xdr:rowOff>
    </xdr:from>
    <xdr:to>
      <xdr:col>14</xdr:col>
      <xdr:colOff>0</xdr:colOff>
      <xdr:row>5</xdr:row>
      <xdr:rowOff>47625</xdr:rowOff>
    </xdr:to>
    <xdr:sp macro="" textlink="">
      <xdr:nvSpPr>
        <xdr:cNvPr id="55" name="BlokTextu 54">
          <a:extLst>
            <a:ext uri="{FF2B5EF4-FFF2-40B4-BE49-F238E27FC236}">
              <a16:creationId xmlns:a16="http://schemas.microsoft.com/office/drawing/2014/main" id="{E3488FB0-5D08-4490-A4BA-69BB24FEE64D}"/>
            </a:ext>
          </a:extLst>
        </xdr:cNvPr>
        <xdr:cNvSpPr txBox="1"/>
      </xdr:nvSpPr>
      <xdr:spPr>
        <a:xfrm>
          <a:off x="8382001" y="762000"/>
          <a:ext cx="1933574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Prístenok garáže pri garáži</a:t>
          </a:r>
        </a:p>
        <a:p>
          <a:endParaRPr lang="sk-SK" sz="1100"/>
        </a:p>
      </xdr:txBody>
    </xdr:sp>
    <xdr:clientData/>
  </xdr:twoCellAnchor>
  <xdr:twoCellAnchor>
    <xdr:from>
      <xdr:col>14</xdr:col>
      <xdr:colOff>0</xdr:colOff>
      <xdr:row>4</xdr:row>
      <xdr:rowOff>119063</xdr:rowOff>
    </xdr:from>
    <xdr:to>
      <xdr:col>17</xdr:col>
      <xdr:colOff>571500</xdr:colOff>
      <xdr:row>7</xdr:row>
      <xdr:rowOff>95250</xdr:rowOff>
    </xdr:to>
    <xdr:cxnSp macro="">
      <xdr:nvCxnSpPr>
        <xdr:cNvPr id="56" name="Rovná spojovacia šípka 55">
          <a:extLst>
            <a:ext uri="{FF2B5EF4-FFF2-40B4-BE49-F238E27FC236}">
              <a16:creationId xmlns:a16="http://schemas.microsoft.com/office/drawing/2014/main" id="{5BDA9B95-8092-485C-B098-BE99CD452901}"/>
            </a:ext>
          </a:extLst>
        </xdr:cNvPr>
        <xdr:cNvCxnSpPr>
          <a:stCxn id="55" idx="3"/>
        </xdr:cNvCxnSpPr>
      </xdr:nvCxnSpPr>
      <xdr:spPr>
        <a:xfrm>
          <a:off x="10315575" y="881063"/>
          <a:ext cx="2400300" cy="547687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28574</xdr:colOff>
      <xdr:row>7</xdr:row>
      <xdr:rowOff>38100</xdr:rowOff>
    </xdr:from>
    <xdr:to>
      <xdr:col>14</xdr:col>
      <xdr:colOff>0</xdr:colOff>
      <xdr:row>8</xdr:row>
      <xdr:rowOff>85725</xdr:rowOff>
    </xdr:to>
    <xdr:sp macro="" textlink="">
      <xdr:nvSpPr>
        <xdr:cNvPr id="59" name="BlokTextu 58">
          <a:extLst>
            <a:ext uri="{FF2B5EF4-FFF2-40B4-BE49-F238E27FC236}">
              <a16:creationId xmlns:a16="http://schemas.microsoft.com/office/drawing/2014/main" id="{B0043870-C478-4F17-BECF-2261EA2B7922}"/>
            </a:ext>
          </a:extLst>
        </xdr:cNvPr>
        <xdr:cNvSpPr txBox="1"/>
      </xdr:nvSpPr>
      <xdr:spPr>
        <a:xfrm>
          <a:off x="8353424" y="1371600"/>
          <a:ext cx="1962151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Otvor</a:t>
          </a:r>
          <a:r>
            <a:rPr lang="sk-SK" sz="1100" baseline="0"/>
            <a:t> na smetiaky </a:t>
          </a:r>
          <a:r>
            <a:rPr lang="sk-SK" sz="1100"/>
            <a:t>pri schránke</a:t>
          </a:r>
        </a:p>
        <a:p>
          <a:r>
            <a:rPr lang="sk-SK" sz="1100"/>
            <a:t>C</a:t>
          </a:r>
        </a:p>
      </xdr:txBody>
    </xdr:sp>
    <xdr:clientData/>
  </xdr:twoCellAnchor>
  <xdr:twoCellAnchor>
    <xdr:from>
      <xdr:col>14</xdr:col>
      <xdr:colOff>0</xdr:colOff>
      <xdr:row>7</xdr:row>
      <xdr:rowOff>157163</xdr:rowOff>
    </xdr:from>
    <xdr:to>
      <xdr:col>17</xdr:col>
      <xdr:colOff>95250</xdr:colOff>
      <xdr:row>8</xdr:row>
      <xdr:rowOff>66675</xdr:rowOff>
    </xdr:to>
    <xdr:cxnSp macro="">
      <xdr:nvCxnSpPr>
        <xdr:cNvPr id="61" name="Rovná spojovacia šípka 60">
          <a:extLst>
            <a:ext uri="{FF2B5EF4-FFF2-40B4-BE49-F238E27FC236}">
              <a16:creationId xmlns:a16="http://schemas.microsoft.com/office/drawing/2014/main" id="{E9366B8E-D058-4C1D-82A6-6591C65B6E46}"/>
            </a:ext>
          </a:extLst>
        </xdr:cNvPr>
        <xdr:cNvCxnSpPr>
          <a:stCxn id="59" idx="3"/>
        </xdr:cNvCxnSpPr>
      </xdr:nvCxnSpPr>
      <xdr:spPr>
        <a:xfrm>
          <a:off x="10315575" y="1490663"/>
          <a:ext cx="1924050" cy="100012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28575</xdr:colOff>
      <xdr:row>8</xdr:row>
      <xdr:rowOff>142875</xdr:rowOff>
    </xdr:from>
    <xdr:to>
      <xdr:col>13</xdr:col>
      <xdr:colOff>600075</xdr:colOff>
      <xdr:row>10</xdr:row>
      <xdr:rowOff>0</xdr:rowOff>
    </xdr:to>
    <xdr:sp macro="" textlink="">
      <xdr:nvSpPr>
        <xdr:cNvPr id="64" name="BlokTextu 63">
          <a:extLst>
            <a:ext uri="{FF2B5EF4-FFF2-40B4-BE49-F238E27FC236}">
              <a16:creationId xmlns:a16="http://schemas.microsoft.com/office/drawing/2014/main" id="{8B211993-D7C2-491D-B728-CDA293218830}"/>
            </a:ext>
          </a:extLst>
        </xdr:cNvPr>
        <xdr:cNvSpPr txBox="1"/>
      </xdr:nvSpPr>
      <xdr:spPr>
        <a:xfrm>
          <a:off x="8458200" y="1666875"/>
          <a:ext cx="19526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Otvor</a:t>
          </a:r>
          <a:r>
            <a:rPr lang="sk-SK" sz="1100" baseline="0"/>
            <a:t> na smetiaky </a:t>
          </a:r>
          <a:r>
            <a:rPr lang="sk-SK" sz="1100"/>
            <a:t>pri garáži</a:t>
          </a:r>
        </a:p>
        <a:p>
          <a:r>
            <a:rPr lang="sk-SK" sz="1100"/>
            <a:t>C</a:t>
          </a:r>
        </a:p>
      </xdr:txBody>
    </xdr:sp>
    <xdr:clientData/>
  </xdr:twoCellAnchor>
  <xdr:twoCellAnchor>
    <xdr:from>
      <xdr:col>13</xdr:col>
      <xdr:colOff>600075</xdr:colOff>
      <xdr:row>8</xdr:row>
      <xdr:rowOff>180975</xdr:rowOff>
    </xdr:from>
    <xdr:to>
      <xdr:col>17</xdr:col>
      <xdr:colOff>457200</xdr:colOff>
      <xdr:row>9</xdr:row>
      <xdr:rowOff>71438</xdr:rowOff>
    </xdr:to>
    <xdr:cxnSp macro="">
      <xdr:nvCxnSpPr>
        <xdr:cNvPr id="66" name="Rovná spojovacia šípka 65">
          <a:extLst>
            <a:ext uri="{FF2B5EF4-FFF2-40B4-BE49-F238E27FC236}">
              <a16:creationId xmlns:a16="http://schemas.microsoft.com/office/drawing/2014/main" id="{1775E989-B451-4B18-824D-A03BD125556A}"/>
            </a:ext>
          </a:extLst>
        </xdr:cNvPr>
        <xdr:cNvCxnSpPr>
          <a:stCxn id="64" idx="3"/>
        </xdr:cNvCxnSpPr>
      </xdr:nvCxnSpPr>
      <xdr:spPr>
        <a:xfrm flipV="1">
          <a:off x="10410825" y="1704975"/>
          <a:ext cx="2295525" cy="80963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457200</xdr:colOff>
      <xdr:row>24</xdr:row>
      <xdr:rowOff>28575</xdr:rowOff>
    </xdr:from>
    <xdr:to>
      <xdr:col>12</xdr:col>
      <xdr:colOff>76200</xdr:colOff>
      <xdr:row>25</xdr:row>
      <xdr:rowOff>76200</xdr:rowOff>
    </xdr:to>
    <xdr:sp macro="" textlink="">
      <xdr:nvSpPr>
        <xdr:cNvPr id="76" name="BlokTextu 75">
          <a:extLst>
            <a:ext uri="{FF2B5EF4-FFF2-40B4-BE49-F238E27FC236}">
              <a16:creationId xmlns:a16="http://schemas.microsoft.com/office/drawing/2014/main" id="{B671C12D-C7B8-4563-ACED-FF37D4CB30CC}"/>
            </a:ext>
          </a:extLst>
        </xdr:cNvPr>
        <xdr:cNvSpPr txBox="1"/>
      </xdr:nvSpPr>
      <xdr:spPr>
        <a:xfrm>
          <a:off x="8172450" y="4714875"/>
          <a:ext cx="10001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Predný stĺpik</a:t>
          </a:r>
        </a:p>
        <a:p>
          <a:endParaRPr lang="sk-SK" sz="1100"/>
        </a:p>
      </xdr:txBody>
    </xdr:sp>
    <xdr:clientData/>
  </xdr:twoCellAnchor>
  <xdr:twoCellAnchor>
    <xdr:from>
      <xdr:col>12</xdr:col>
      <xdr:colOff>76200</xdr:colOff>
      <xdr:row>21</xdr:row>
      <xdr:rowOff>114300</xdr:rowOff>
    </xdr:from>
    <xdr:to>
      <xdr:col>15</xdr:col>
      <xdr:colOff>247650</xdr:colOff>
      <xdr:row>24</xdr:row>
      <xdr:rowOff>147638</xdr:rowOff>
    </xdr:to>
    <xdr:cxnSp macro="">
      <xdr:nvCxnSpPr>
        <xdr:cNvPr id="77" name="Rovná spojovacia šípka 76">
          <a:extLst>
            <a:ext uri="{FF2B5EF4-FFF2-40B4-BE49-F238E27FC236}">
              <a16:creationId xmlns:a16="http://schemas.microsoft.com/office/drawing/2014/main" id="{4E477E62-3211-46B0-B0A9-F50BE91BAC04}"/>
            </a:ext>
          </a:extLst>
        </xdr:cNvPr>
        <xdr:cNvCxnSpPr>
          <a:stCxn id="76" idx="3"/>
        </xdr:cNvCxnSpPr>
      </xdr:nvCxnSpPr>
      <xdr:spPr>
        <a:xfrm flipV="1">
          <a:off x="9172575" y="4229100"/>
          <a:ext cx="2000250" cy="604838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485775</xdr:colOff>
      <xdr:row>20</xdr:row>
      <xdr:rowOff>171450</xdr:rowOff>
    </xdr:from>
    <xdr:to>
      <xdr:col>12</xdr:col>
      <xdr:colOff>47625</xdr:colOff>
      <xdr:row>22</xdr:row>
      <xdr:rowOff>28575</xdr:rowOff>
    </xdr:to>
    <xdr:sp macro="" textlink="">
      <xdr:nvSpPr>
        <xdr:cNvPr id="80" name="BlokTextu 79">
          <a:extLst>
            <a:ext uri="{FF2B5EF4-FFF2-40B4-BE49-F238E27FC236}">
              <a16:creationId xmlns:a16="http://schemas.microsoft.com/office/drawing/2014/main" id="{EFCC5E53-B739-45B2-958A-205493C263D4}"/>
            </a:ext>
          </a:extLst>
        </xdr:cNvPr>
        <xdr:cNvSpPr txBox="1"/>
      </xdr:nvSpPr>
      <xdr:spPr>
        <a:xfrm>
          <a:off x="8201025" y="4095750"/>
          <a:ext cx="9429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Stena schody</a:t>
          </a:r>
        </a:p>
        <a:p>
          <a:endParaRPr lang="sk-SK" sz="1100"/>
        </a:p>
      </xdr:txBody>
    </xdr:sp>
    <xdr:clientData/>
  </xdr:twoCellAnchor>
  <xdr:twoCellAnchor>
    <xdr:from>
      <xdr:col>12</xdr:col>
      <xdr:colOff>47625</xdr:colOff>
      <xdr:row>19</xdr:row>
      <xdr:rowOff>114300</xdr:rowOff>
    </xdr:from>
    <xdr:to>
      <xdr:col>14</xdr:col>
      <xdr:colOff>438150</xdr:colOff>
      <xdr:row>21</xdr:row>
      <xdr:rowOff>100013</xdr:rowOff>
    </xdr:to>
    <xdr:cxnSp macro="">
      <xdr:nvCxnSpPr>
        <xdr:cNvPr id="81" name="Rovná spojovacia šípka 80">
          <a:extLst>
            <a:ext uri="{FF2B5EF4-FFF2-40B4-BE49-F238E27FC236}">
              <a16:creationId xmlns:a16="http://schemas.microsoft.com/office/drawing/2014/main" id="{3429B2BA-1B57-4C4E-9F7C-8EC630543ED4}"/>
            </a:ext>
          </a:extLst>
        </xdr:cNvPr>
        <xdr:cNvCxnSpPr>
          <a:stCxn id="80" idx="3"/>
        </xdr:cNvCxnSpPr>
      </xdr:nvCxnSpPr>
      <xdr:spPr>
        <a:xfrm flipV="1">
          <a:off x="9144000" y="3848100"/>
          <a:ext cx="1609725" cy="366713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425450</xdr:colOff>
      <xdr:row>27</xdr:row>
      <xdr:rowOff>219074</xdr:rowOff>
    </xdr:from>
    <xdr:to>
      <xdr:col>24</xdr:col>
      <xdr:colOff>95249</xdr:colOff>
      <xdr:row>38</xdr:row>
      <xdr:rowOff>57148</xdr:rowOff>
    </xdr:to>
    <xdr:pic>
      <xdr:nvPicPr>
        <xdr:cNvPr id="88" name="4FB6D65B-5944-4D84-8035-D44CBBAF0E1C" descr="IMG_2122.jpg">
          <a:extLst>
            <a:ext uri="{FF2B5EF4-FFF2-40B4-BE49-F238E27FC236}">
              <a16:creationId xmlns:a16="http://schemas.microsoft.com/office/drawing/2014/main" id="{D50FAAAF-003B-C435-3DD0-BA598B0EC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3800" y="5476874"/>
          <a:ext cx="2717799" cy="2038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514350</xdr:colOff>
      <xdr:row>30</xdr:row>
      <xdr:rowOff>142875</xdr:rowOff>
    </xdr:from>
    <xdr:to>
      <xdr:col>19</xdr:col>
      <xdr:colOff>9525</xdr:colOff>
      <xdr:row>32</xdr:row>
      <xdr:rowOff>0</xdr:rowOff>
    </xdr:to>
    <xdr:sp macro="" textlink="">
      <xdr:nvSpPr>
        <xdr:cNvPr id="90" name="BlokTextu 89">
          <a:extLst>
            <a:ext uri="{FF2B5EF4-FFF2-40B4-BE49-F238E27FC236}">
              <a16:creationId xmlns:a16="http://schemas.microsoft.com/office/drawing/2014/main" id="{9F02A06A-19FF-4AA3-864A-FD86C91DBA92}"/>
            </a:ext>
          </a:extLst>
        </xdr:cNvPr>
        <xdr:cNvSpPr txBox="1"/>
      </xdr:nvSpPr>
      <xdr:spPr>
        <a:xfrm>
          <a:off x="12153900" y="6076950"/>
          <a:ext cx="13239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Stena predzáhradka</a:t>
          </a:r>
        </a:p>
        <a:p>
          <a:endParaRPr lang="sk-SK" sz="1100"/>
        </a:p>
        <a:p>
          <a:endParaRPr lang="sk-SK" sz="1100"/>
        </a:p>
      </xdr:txBody>
    </xdr:sp>
    <xdr:clientData/>
  </xdr:twoCellAnchor>
  <xdr:twoCellAnchor>
    <xdr:from>
      <xdr:col>16</xdr:col>
      <xdr:colOff>533400</xdr:colOff>
      <xdr:row>32</xdr:row>
      <xdr:rowOff>152400</xdr:rowOff>
    </xdr:from>
    <xdr:to>
      <xdr:col>19</xdr:col>
      <xdr:colOff>28575</xdr:colOff>
      <xdr:row>34</xdr:row>
      <xdr:rowOff>9525</xdr:rowOff>
    </xdr:to>
    <xdr:sp macro="" textlink="">
      <xdr:nvSpPr>
        <xdr:cNvPr id="91" name="BlokTextu 90">
          <a:extLst>
            <a:ext uri="{FF2B5EF4-FFF2-40B4-BE49-F238E27FC236}">
              <a16:creationId xmlns:a16="http://schemas.microsoft.com/office/drawing/2014/main" id="{FA6A36FA-C676-4BAF-9557-136E5B7BEA54}"/>
            </a:ext>
          </a:extLst>
        </xdr:cNvPr>
        <xdr:cNvSpPr txBox="1"/>
      </xdr:nvSpPr>
      <xdr:spPr>
        <a:xfrm>
          <a:off x="12172950" y="6467475"/>
          <a:ext cx="13239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Hodiny plyn</a:t>
          </a:r>
        </a:p>
        <a:p>
          <a:endParaRPr lang="sk-SK" sz="1100"/>
        </a:p>
        <a:p>
          <a:endParaRPr lang="sk-SK" sz="1100"/>
        </a:p>
        <a:p>
          <a:endParaRPr lang="sk-SK" sz="1100"/>
        </a:p>
      </xdr:txBody>
    </xdr:sp>
    <xdr:clientData/>
  </xdr:twoCellAnchor>
  <xdr:twoCellAnchor>
    <xdr:from>
      <xdr:col>16</xdr:col>
      <xdr:colOff>523874</xdr:colOff>
      <xdr:row>34</xdr:row>
      <xdr:rowOff>171450</xdr:rowOff>
    </xdr:from>
    <xdr:to>
      <xdr:col>18</xdr:col>
      <xdr:colOff>476249</xdr:colOff>
      <xdr:row>36</xdr:row>
      <xdr:rowOff>28575</xdr:rowOff>
    </xdr:to>
    <xdr:sp macro="" textlink="">
      <xdr:nvSpPr>
        <xdr:cNvPr id="92" name="BlokTextu 91">
          <a:extLst>
            <a:ext uri="{FF2B5EF4-FFF2-40B4-BE49-F238E27FC236}">
              <a16:creationId xmlns:a16="http://schemas.microsoft.com/office/drawing/2014/main" id="{FADCC5F3-253B-421C-8B7C-9B625E4F623F}"/>
            </a:ext>
          </a:extLst>
        </xdr:cNvPr>
        <xdr:cNvSpPr txBox="1"/>
      </xdr:nvSpPr>
      <xdr:spPr>
        <a:xfrm>
          <a:off x="12163424" y="6867525"/>
          <a:ext cx="11715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Hodiny EE</a:t>
          </a:r>
        </a:p>
        <a:p>
          <a:endParaRPr lang="sk-SK" sz="1100"/>
        </a:p>
        <a:p>
          <a:endParaRPr lang="sk-SK" sz="1100"/>
        </a:p>
      </xdr:txBody>
    </xdr:sp>
    <xdr:clientData/>
  </xdr:twoCellAnchor>
  <xdr:twoCellAnchor>
    <xdr:from>
      <xdr:col>19</xdr:col>
      <xdr:colOff>9525</xdr:colOff>
      <xdr:row>31</xdr:row>
      <xdr:rowOff>71438</xdr:rowOff>
    </xdr:from>
    <xdr:to>
      <xdr:col>22</xdr:col>
      <xdr:colOff>9525</xdr:colOff>
      <xdr:row>32</xdr:row>
      <xdr:rowOff>85725</xdr:rowOff>
    </xdr:to>
    <xdr:cxnSp macro="">
      <xdr:nvCxnSpPr>
        <xdr:cNvPr id="93" name="Rovná spojovacia šípka 92">
          <a:extLst>
            <a:ext uri="{FF2B5EF4-FFF2-40B4-BE49-F238E27FC236}">
              <a16:creationId xmlns:a16="http://schemas.microsoft.com/office/drawing/2014/main" id="{2CB279A6-CCA1-435A-919A-6A946236AB56}"/>
            </a:ext>
          </a:extLst>
        </xdr:cNvPr>
        <xdr:cNvCxnSpPr>
          <a:stCxn id="90" idx="3"/>
        </xdr:cNvCxnSpPr>
      </xdr:nvCxnSpPr>
      <xdr:spPr>
        <a:xfrm>
          <a:off x="13477875" y="6196013"/>
          <a:ext cx="1828800" cy="204787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28575</xdr:colOff>
      <xdr:row>33</xdr:row>
      <xdr:rowOff>80963</xdr:rowOff>
    </xdr:from>
    <xdr:to>
      <xdr:col>21</xdr:col>
      <xdr:colOff>381000</xdr:colOff>
      <xdr:row>33</xdr:row>
      <xdr:rowOff>142875</xdr:rowOff>
    </xdr:to>
    <xdr:cxnSp macro="">
      <xdr:nvCxnSpPr>
        <xdr:cNvPr id="96" name="Rovná spojovacia šípka 95">
          <a:extLst>
            <a:ext uri="{FF2B5EF4-FFF2-40B4-BE49-F238E27FC236}">
              <a16:creationId xmlns:a16="http://schemas.microsoft.com/office/drawing/2014/main" id="{344FD31C-6BE5-4BBC-9E7D-4C44AD893737}"/>
            </a:ext>
          </a:extLst>
        </xdr:cNvPr>
        <xdr:cNvCxnSpPr>
          <a:stCxn id="91" idx="3"/>
        </xdr:cNvCxnSpPr>
      </xdr:nvCxnSpPr>
      <xdr:spPr>
        <a:xfrm>
          <a:off x="13496925" y="6586538"/>
          <a:ext cx="1571625" cy="61912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476249</xdr:colOff>
      <xdr:row>34</xdr:row>
      <xdr:rowOff>142875</xdr:rowOff>
    </xdr:from>
    <xdr:to>
      <xdr:col>22</xdr:col>
      <xdr:colOff>276225</xdr:colOff>
      <xdr:row>35</xdr:row>
      <xdr:rowOff>100013</xdr:rowOff>
    </xdr:to>
    <xdr:cxnSp macro="">
      <xdr:nvCxnSpPr>
        <xdr:cNvPr id="99" name="Rovná spojovacia šípka 98">
          <a:extLst>
            <a:ext uri="{FF2B5EF4-FFF2-40B4-BE49-F238E27FC236}">
              <a16:creationId xmlns:a16="http://schemas.microsoft.com/office/drawing/2014/main" id="{4DF81DEB-201B-4A83-93B7-D1ABDF922580}"/>
            </a:ext>
          </a:extLst>
        </xdr:cNvPr>
        <xdr:cNvCxnSpPr>
          <a:stCxn id="92" idx="3"/>
        </xdr:cNvCxnSpPr>
      </xdr:nvCxnSpPr>
      <xdr:spPr>
        <a:xfrm flipV="1">
          <a:off x="13401674" y="6838950"/>
          <a:ext cx="2238376" cy="147638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216693</xdr:colOff>
      <xdr:row>0</xdr:row>
      <xdr:rowOff>171450</xdr:rowOff>
    </xdr:from>
    <xdr:to>
      <xdr:col>16</xdr:col>
      <xdr:colOff>19051</xdr:colOff>
      <xdr:row>20</xdr:row>
      <xdr:rowOff>161927</xdr:rowOff>
    </xdr:to>
    <xdr:pic>
      <xdr:nvPicPr>
        <xdr:cNvPr id="2" name="7DD65075-552F-4DA2-8A14-165753B619FF" descr="IMG_2120.jpg">
          <a:extLst>
            <a:ext uri="{FF2B5EF4-FFF2-40B4-BE49-F238E27FC236}">
              <a16:creationId xmlns:a16="http://schemas.microsoft.com/office/drawing/2014/main" id="{97AE7806-1CA9-336B-B84F-63DD5C5D0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4743" y="171450"/>
          <a:ext cx="2850358" cy="3800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103312</xdr:colOff>
      <xdr:row>23</xdr:row>
      <xdr:rowOff>186681</xdr:rowOff>
    </xdr:from>
    <xdr:to>
      <xdr:col>15</xdr:col>
      <xdr:colOff>571500</xdr:colOff>
      <xdr:row>40</xdr:row>
      <xdr:rowOff>9172</xdr:rowOff>
    </xdr:to>
    <xdr:pic>
      <xdr:nvPicPr>
        <xdr:cNvPr id="3" name="A61E133D-5875-4141-9F82-8B07F8B76BBA" descr="IMG_2121.jpg">
          <a:extLst>
            <a:ext uri="{FF2B5EF4-FFF2-40B4-BE49-F238E27FC236}">
              <a16:creationId xmlns:a16="http://schemas.microsoft.com/office/drawing/2014/main" id="{675A11EA-3256-57B3-0A5B-6B7793190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0962" y="4568181"/>
          <a:ext cx="2296988" cy="3060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B2755-CDB3-45BA-8C44-9B0181C8FDC2}">
  <dimension ref="D3:P46"/>
  <sheetViews>
    <sheetView tabSelected="1" workbookViewId="0">
      <selection activeCell="AA40" sqref="AA40"/>
    </sheetView>
  </sheetViews>
  <sheetFormatPr defaultRowHeight="15" x14ac:dyDescent="0.25"/>
  <cols>
    <col min="5" max="5" width="32.5703125" customWidth="1"/>
    <col min="9" max="9" width="10" bestFit="1" customWidth="1"/>
    <col min="10" max="10" width="10.7109375" customWidth="1"/>
    <col min="12" max="12" width="11.5703125" bestFit="1" customWidth="1"/>
    <col min="13" max="13" width="10.140625" customWidth="1"/>
  </cols>
  <sheetData>
    <row r="3" spans="5:14" x14ac:dyDescent="0.25">
      <c r="F3" s="3" t="s">
        <v>37</v>
      </c>
      <c r="G3" s="3" t="s">
        <v>38</v>
      </c>
      <c r="H3" s="3" t="s">
        <v>39</v>
      </c>
      <c r="I3" s="3" t="s">
        <v>40</v>
      </c>
      <c r="J3" s="3" t="s">
        <v>40</v>
      </c>
      <c r="L3" s="7" t="s">
        <v>15</v>
      </c>
      <c r="N3" s="3" t="s">
        <v>16</v>
      </c>
    </row>
    <row r="4" spans="5:14" x14ac:dyDescent="0.25">
      <c r="E4" t="s">
        <v>29</v>
      </c>
      <c r="F4">
        <v>230</v>
      </c>
      <c r="G4">
        <v>115</v>
      </c>
      <c r="I4" s="1">
        <f>+F4*G4/10000</f>
        <v>2.645</v>
      </c>
    </row>
    <row r="5" spans="5:14" x14ac:dyDescent="0.25">
      <c r="E5" t="s">
        <v>0</v>
      </c>
      <c r="F5">
        <v>524</v>
      </c>
      <c r="G5">
        <f>108+139</f>
        <v>247</v>
      </c>
      <c r="I5" s="1"/>
    </row>
    <row r="6" spans="5:14" x14ac:dyDescent="0.25">
      <c r="E6" t="s">
        <v>1</v>
      </c>
      <c r="F6">
        <f>63+53+524</f>
        <v>640</v>
      </c>
      <c r="G6">
        <v>298</v>
      </c>
      <c r="I6" s="1">
        <f>+(F6*G6-F5*G5)/10000</f>
        <v>6.1292</v>
      </c>
    </row>
    <row r="7" spans="5:14" x14ac:dyDescent="0.25">
      <c r="E7" t="s">
        <v>2</v>
      </c>
      <c r="F7">
        <v>83.5</v>
      </c>
      <c r="G7">
        <f>+(298+271)/2</f>
        <v>284.5</v>
      </c>
    </row>
    <row r="8" spans="5:14" x14ac:dyDescent="0.25">
      <c r="E8" t="s">
        <v>3</v>
      </c>
      <c r="F8">
        <v>342</v>
      </c>
      <c r="G8">
        <v>271</v>
      </c>
      <c r="I8" s="2">
        <f>+((G7+G8)/2*(F8+F11+F7)-(G11+G12)/2*F12)/10000</f>
        <v>11.861460112732097</v>
      </c>
    </row>
    <row r="11" spans="5:14" x14ac:dyDescent="0.25">
      <c r="E11" t="s">
        <v>30</v>
      </c>
      <c r="F11">
        <v>140</v>
      </c>
      <c r="G11" s="2">
        <f>F7/(F7+F12+F8)*(G7-G8)+G8</f>
        <v>272.99336870026525</v>
      </c>
      <c r="H11">
        <v>86</v>
      </c>
      <c r="J11" s="2">
        <f>+G11*H11/10000</f>
        <v>2.347742970822281</v>
      </c>
      <c r="L11" s="2">
        <f>+J11/I31</f>
        <v>6.5215082522841143</v>
      </c>
    </row>
    <row r="12" spans="5:14" x14ac:dyDescent="0.25">
      <c r="E12" t="s">
        <v>31</v>
      </c>
      <c r="F12">
        <v>140</v>
      </c>
      <c r="G12" s="2">
        <f>(F7+F11)/(F7+F12+F8)*(G7-G8)+G8</f>
        <v>276.33554376657827</v>
      </c>
    </row>
    <row r="13" spans="5:14" x14ac:dyDescent="0.25">
      <c r="E13" t="s">
        <v>10</v>
      </c>
      <c r="G13" s="2">
        <f>+G12</f>
        <v>276.33554376657827</v>
      </c>
      <c r="H13">
        <v>39</v>
      </c>
      <c r="J13" s="2">
        <f>+H13*G13/10000</f>
        <v>1.0777086206896553</v>
      </c>
      <c r="L13" s="4">
        <f>+J13/I31</f>
        <v>2.9936350574712649</v>
      </c>
      <c r="M13" s="5"/>
      <c r="N13" s="4">
        <f>SUM(L11:L13)</f>
        <v>9.5151433097553788</v>
      </c>
    </row>
    <row r="14" spans="5:14" ht="24" customHeight="1" x14ac:dyDescent="0.25">
      <c r="E14" t="s">
        <v>4</v>
      </c>
      <c r="F14">
        <v>57</v>
      </c>
      <c r="H14">
        <f>+H11-39</f>
        <v>47</v>
      </c>
      <c r="N14" s="6" t="s">
        <v>21</v>
      </c>
    </row>
    <row r="15" spans="5:14" x14ac:dyDescent="0.25">
      <c r="E15" t="s">
        <v>9</v>
      </c>
      <c r="F15">
        <f>+F12+57</f>
        <v>197</v>
      </c>
      <c r="G15" s="2">
        <f>+((F8+F11+F14)/(F8+F11+F7)*G6+G11)/2</f>
        <v>278.51436781609198</v>
      </c>
      <c r="J15" s="2">
        <f>+G15*F15/10000</f>
        <v>5.4867330459770125</v>
      </c>
      <c r="L15" s="4">
        <f>+J15/I31</f>
        <v>15.240925127713924</v>
      </c>
      <c r="M15" s="5"/>
      <c r="N15" s="4">
        <f>+L15+N13</f>
        <v>24.756068437469303</v>
      </c>
    </row>
    <row r="17" spans="4:13" x14ac:dyDescent="0.25">
      <c r="E17" t="s">
        <v>5</v>
      </c>
      <c r="F17">
        <v>660</v>
      </c>
      <c r="G17">
        <v>297</v>
      </c>
    </row>
    <row r="18" spans="4:13" x14ac:dyDescent="0.25">
      <c r="E18" t="s">
        <v>6</v>
      </c>
      <c r="F18">
        <v>145.5</v>
      </c>
      <c r="G18">
        <v>58</v>
      </c>
    </row>
    <row r="19" spans="4:13" x14ac:dyDescent="0.25">
      <c r="E19" t="s">
        <v>7</v>
      </c>
      <c r="G19">
        <v>70</v>
      </c>
    </row>
    <row r="20" spans="4:13" x14ac:dyDescent="0.25">
      <c r="E20" t="s">
        <v>5</v>
      </c>
      <c r="I20" s="2">
        <f>+((G17-G19)*F17/2+F17*G19-F18*G18)/10000</f>
        <v>11.267099999999999</v>
      </c>
    </row>
    <row r="22" spans="4:13" x14ac:dyDescent="0.25">
      <c r="E22" t="s">
        <v>8</v>
      </c>
      <c r="F22">
        <v>39</v>
      </c>
      <c r="G22">
        <v>271</v>
      </c>
      <c r="I22" s="2">
        <f>+F22*G22/10000</f>
        <v>1.0569</v>
      </c>
    </row>
    <row r="23" spans="4:13" x14ac:dyDescent="0.25">
      <c r="E23" t="s">
        <v>32</v>
      </c>
      <c r="F23">
        <f>28*13</f>
        <v>364</v>
      </c>
      <c r="G23">
        <f>18*13</f>
        <v>234</v>
      </c>
      <c r="I23" s="2">
        <f>+F23*G23/2/10000</f>
        <v>4.2587999999999999</v>
      </c>
    </row>
    <row r="25" spans="4:13" x14ac:dyDescent="0.25">
      <c r="E25" t="s">
        <v>11</v>
      </c>
      <c r="F25">
        <v>154</v>
      </c>
      <c r="G25">
        <v>158</v>
      </c>
      <c r="I25" s="2">
        <f>(F25*G25-F26*G26-F27*G27)/10000</f>
        <v>1.7283999999999999</v>
      </c>
    </row>
    <row r="26" spans="4:13" x14ac:dyDescent="0.25">
      <c r="E26" t="s">
        <v>12</v>
      </c>
      <c r="F26">
        <v>54</v>
      </c>
      <c r="G26">
        <v>52</v>
      </c>
    </row>
    <row r="27" spans="4:13" x14ac:dyDescent="0.25">
      <c r="E27" t="s">
        <v>13</v>
      </c>
      <c r="F27">
        <v>40</v>
      </c>
      <c r="G27">
        <v>106</v>
      </c>
    </row>
    <row r="28" spans="4:13" ht="23.25" x14ac:dyDescent="0.25">
      <c r="E28" s="10" t="s">
        <v>18</v>
      </c>
      <c r="F28" s="10"/>
      <c r="G28" s="10"/>
      <c r="H28" s="10"/>
      <c r="I28" s="11">
        <f>SUM(I4:I27)</f>
        <v>38.946860112732097</v>
      </c>
      <c r="J28" s="10"/>
      <c r="M28" s="8" t="s">
        <v>45</v>
      </c>
    </row>
    <row r="29" spans="4:13" x14ac:dyDescent="0.25">
      <c r="D29" s="5"/>
      <c r="E29" s="5" t="s">
        <v>23</v>
      </c>
      <c r="F29" s="5"/>
      <c r="G29" s="5"/>
      <c r="H29" s="5"/>
      <c r="I29" s="5"/>
      <c r="J29" s="4">
        <f>SUM(J4:J27)</f>
        <v>8.9121846374889486</v>
      </c>
      <c r="K29" s="5"/>
      <c r="L29" s="5"/>
      <c r="M29" s="9">
        <f>+I28+J29</f>
        <v>47.859044750221045</v>
      </c>
    </row>
    <row r="31" spans="4:13" x14ac:dyDescent="0.25">
      <c r="E31" t="s">
        <v>42</v>
      </c>
      <c r="F31" s="12"/>
      <c r="G31" s="12"/>
      <c r="H31" s="12"/>
      <c r="I31" s="12">
        <v>0.36</v>
      </c>
      <c r="J31" s="12"/>
      <c r="K31" s="12"/>
      <c r="L31" s="12"/>
    </row>
    <row r="32" spans="4:13" x14ac:dyDescent="0.25">
      <c r="E32" t="s">
        <v>41</v>
      </c>
      <c r="F32" s="12"/>
      <c r="G32" s="12"/>
      <c r="H32" s="12"/>
      <c r="I32" s="12">
        <v>16.52</v>
      </c>
      <c r="J32" s="12"/>
      <c r="K32" s="12"/>
      <c r="L32" s="12"/>
    </row>
    <row r="33" spans="5:16" x14ac:dyDescent="0.25">
      <c r="E33" t="s">
        <v>22</v>
      </c>
      <c r="F33" s="12"/>
      <c r="G33" s="12"/>
      <c r="H33" s="12"/>
      <c r="I33" s="12">
        <f>+I28/I31</f>
        <v>108.18572253536693</v>
      </c>
      <c r="J33" s="12">
        <f>+J29/I31</f>
        <v>24.756068437469303</v>
      </c>
      <c r="K33" s="12">
        <f>+I33+J33</f>
        <v>132.94179097283623</v>
      </c>
      <c r="L33" s="12">
        <f>+K33*1.1</f>
        <v>146.23597007011986</v>
      </c>
    </row>
    <row r="34" spans="5:16" x14ac:dyDescent="0.25">
      <c r="E34" t="s">
        <v>43</v>
      </c>
      <c r="F34" s="12"/>
      <c r="G34" s="12"/>
      <c r="H34" s="12"/>
      <c r="I34" s="12">
        <f>++I33*I32</f>
        <v>1787.2281362842616</v>
      </c>
      <c r="J34" s="12"/>
      <c r="K34" s="12"/>
      <c r="L34" s="12"/>
      <c r="M34" s="2"/>
      <c r="N34" s="2">
        <f>+N13*I32</f>
        <v>157.19016747715887</v>
      </c>
      <c r="O34" s="2"/>
      <c r="P34" s="2">
        <f>+L15*I32</f>
        <v>251.78008310983401</v>
      </c>
    </row>
    <row r="35" spans="5:16" x14ac:dyDescent="0.25">
      <c r="E35" t="s">
        <v>44</v>
      </c>
      <c r="F35" s="12"/>
      <c r="G35" s="12"/>
      <c r="H35" s="12"/>
      <c r="I35" s="12">
        <f>+I34+N34</f>
        <v>1944.4183037614205</v>
      </c>
      <c r="J35" s="12"/>
      <c r="K35" s="12"/>
      <c r="L35" s="12"/>
    </row>
    <row r="36" spans="5:16" x14ac:dyDescent="0.25">
      <c r="E36" t="s">
        <v>17</v>
      </c>
      <c r="F36" s="12"/>
      <c r="G36" s="12"/>
      <c r="H36" s="12"/>
      <c r="I36" s="12">
        <f>+I35+P34</f>
        <v>2196.1983868712546</v>
      </c>
      <c r="J36" s="12"/>
      <c r="K36" s="12" t="s">
        <v>14</v>
      </c>
      <c r="L36" s="12"/>
      <c r="P36" s="2">
        <f>+N15*I32</f>
        <v>408.97025058699285</v>
      </c>
    </row>
    <row r="37" spans="5:16" x14ac:dyDescent="0.25">
      <c r="E37" t="s">
        <v>27</v>
      </c>
      <c r="F37" s="12">
        <v>25</v>
      </c>
      <c r="G37" s="12"/>
      <c r="H37" s="12"/>
      <c r="I37" s="12"/>
      <c r="J37" s="12"/>
      <c r="K37" s="12"/>
      <c r="L37" s="12"/>
    </row>
    <row r="38" spans="5:16" x14ac:dyDescent="0.25">
      <c r="F38" s="12"/>
      <c r="G38" s="12"/>
      <c r="H38" s="12"/>
      <c r="I38" s="12"/>
      <c r="J38" s="12"/>
      <c r="K38" s="12">
        <f>+K33*I32</f>
        <v>2196.1983868712546</v>
      </c>
      <c r="L38" s="12"/>
    </row>
    <row r="39" spans="5:16" x14ac:dyDescent="0.25">
      <c r="F39" s="12"/>
      <c r="G39" s="12"/>
      <c r="H39" s="12"/>
      <c r="I39" s="12"/>
      <c r="J39" s="12"/>
      <c r="K39" s="12">
        <f>+M29/I31*I32</f>
        <v>2196.1983868712546</v>
      </c>
      <c r="L39" s="12"/>
    </row>
    <row r="40" spans="5:16" x14ac:dyDescent="0.25">
      <c r="F40" s="12"/>
      <c r="G40" s="12"/>
      <c r="H40" s="12"/>
      <c r="I40" s="12"/>
      <c r="J40" s="12"/>
      <c r="K40" s="12"/>
      <c r="L40" s="12"/>
    </row>
    <row r="41" spans="5:16" x14ac:dyDescent="0.25">
      <c r="E41" t="s">
        <v>24</v>
      </c>
      <c r="F41" s="12">
        <v>145</v>
      </c>
      <c r="G41" s="12"/>
      <c r="H41" s="12"/>
      <c r="I41" s="12"/>
      <c r="J41" s="12"/>
      <c r="K41" s="12"/>
      <c r="L41" s="12"/>
    </row>
    <row r="42" spans="5:16" x14ac:dyDescent="0.25">
      <c r="E42" t="s">
        <v>25</v>
      </c>
      <c r="F42" s="12">
        <f>+F41*I32</f>
        <v>2395.4</v>
      </c>
      <c r="G42" s="12"/>
      <c r="H42" s="12"/>
      <c r="I42" s="12"/>
      <c r="J42" s="12"/>
      <c r="K42" s="12"/>
      <c r="L42" s="12"/>
    </row>
    <row r="43" spans="5:16" x14ac:dyDescent="0.25">
      <c r="E43" t="s">
        <v>26</v>
      </c>
      <c r="F43" s="12">
        <f>+M29*F37</f>
        <v>1196.4761187555262</v>
      </c>
      <c r="G43" s="12"/>
      <c r="H43" s="12"/>
      <c r="I43" s="12"/>
      <c r="J43" s="12"/>
      <c r="K43" s="12"/>
      <c r="L43" s="12"/>
    </row>
    <row r="44" spans="5:16" x14ac:dyDescent="0.25">
      <c r="E44" t="s">
        <v>28</v>
      </c>
      <c r="F44" s="12">
        <f>+F42+F43</f>
        <v>3591.8761187555265</v>
      </c>
      <c r="G44" s="12"/>
      <c r="H44" s="12"/>
      <c r="I44" s="12"/>
      <c r="J44" s="12"/>
      <c r="K44" s="12"/>
      <c r="L44" s="12"/>
    </row>
    <row r="45" spans="5:16" x14ac:dyDescent="0.25">
      <c r="F45" s="12"/>
      <c r="G45" s="12"/>
      <c r="H45" s="12"/>
      <c r="I45" s="12"/>
      <c r="J45" s="12"/>
      <c r="K45" s="12"/>
      <c r="L45" s="12"/>
    </row>
    <row r="46" spans="5:16" x14ac:dyDescent="0.25">
      <c r="F46" s="12"/>
      <c r="G46" s="12"/>
      <c r="H46" s="12"/>
      <c r="I46" s="12"/>
      <c r="J46" s="12"/>
      <c r="K46" s="12"/>
      <c r="L46" s="1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B5103-287A-4690-B909-23C7F881F793}">
  <dimension ref="E4:I26"/>
  <sheetViews>
    <sheetView workbookViewId="0">
      <selection activeCell="E27" sqref="E27"/>
    </sheetView>
  </sheetViews>
  <sheetFormatPr defaultRowHeight="15" x14ac:dyDescent="0.25"/>
  <cols>
    <col min="5" max="5" width="17.42578125" customWidth="1"/>
  </cols>
  <sheetData>
    <row r="4" spans="5:9" x14ac:dyDescent="0.25">
      <c r="I4" t="s">
        <v>34</v>
      </c>
    </row>
    <row r="5" spans="5:9" x14ac:dyDescent="0.25">
      <c r="E5" t="s">
        <v>19</v>
      </c>
      <c r="G5">
        <v>268</v>
      </c>
      <c r="I5" s="1">
        <f>+G5*G6/10000</f>
        <v>6.8875999999999999</v>
      </c>
    </row>
    <row r="6" spans="5:9" x14ac:dyDescent="0.25">
      <c r="E6" t="s">
        <v>33</v>
      </c>
      <c r="G6">
        <v>257</v>
      </c>
      <c r="I6" s="1"/>
    </row>
    <row r="7" spans="5:9" x14ac:dyDescent="0.25">
      <c r="E7" t="s">
        <v>20</v>
      </c>
      <c r="G7">
        <v>14</v>
      </c>
      <c r="I7" s="1">
        <f>+G6*G7/10000</f>
        <v>0.35980000000000001</v>
      </c>
    </row>
    <row r="8" spans="5:9" x14ac:dyDescent="0.25">
      <c r="I8" s="1"/>
    </row>
    <row r="9" spans="5:9" x14ac:dyDescent="0.25">
      <c r="I9" s="1"/>
    </row>
    <row r="10" spans="5:9" x14ac:dyDescent="0.25">
      <c r="I10" s="1"/>
    </row>
    <row r="11" spans="5:9" x14ac:dyDescent="0.25">
      <c r="I11" s="1"/>
    </row>
    <row r="12" spans="5:9" x14ac:dyDescent="0.25">
      <c r="I12" s="1"/>
    </row>
    <row r="13" spans="5:9" x14ac:dyDescent="0.25">
      <c r="I13" s="1"/>
    </row>
    <row r="14" spans="5:9" x14ac:dyDescent="0.25">
      <c r="I14" s="1"/>
    </row>
    <row r="15" spans="5:9" x14ac:dyDescent="0.25">
      <c r="I15" s="1"/>
    </row>
    <row r="16" spans="5:9" x14ac:dyDescent="0.25">
      <c r="I16" s="1"/>
    </row>
    <row r="17" spans="5:9" x14ac:dyDescent="0.25">
      <c r="I17" s="1"/>
    </row>
    <row r="18" spans="5:9" x14ac:dyDescent="0.25">
      <c r="I18" s="1"/>
    </row>
    <row r="19" spans="5:9" x14ac:dyDescent="0.25">
      <c r="I19" s="1"/>
    </row>
    <row r="20" spans="5:9" x14ac:dyDescent="0.25">
      <c r="I20" s="1"/>
    </row>
    <row r="21" spans="5:9" x14ac:dyDescent="0.25">
      <c r="I21" s="1"/>
    </row>
    <row r="22" spans="5:9" x14ac:dyDescent="0.25">
      <c r="I22" s="1"/>
    </row>
    <row r="23" spans="5:9" x14ac:dyDescent="0.25">
      <c r="I23" s="1"/>
    </row>
    <row r="24" spans="5:9" x14ac:dyDescent="0.25">
      <c r="I24" s="1"/>
    </row>
    <row r="25" spans="5:9" x14ac:dyDescent="0.25">
      <c r="E25" t="s">
        <v>35</v>
      </c>
      <c r="G25">
        <v>81</v>
      </c>
      <c r="I25" s="1"/>
    </row>
    <row r="26" spans="5:9" x14ac:dyDescent="0.25">
      <c r="E26" t="s">
        <v>36</v>
      </c>
      <c r="G26">
        <v>260</v>
      </c>
      <c r="I26">
        <f>+G26*G25/10000</f>
        <v>2.1059999999999999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Vonkajšie</vt:lpstr>
      <vt:lpstr>Vnútorné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Michal.Benak</cp:lastModifiedBy>
  <dcterms:created xsi:type="dcterms:W3CDTF">2023-07-09T11:56:45Z</dcterms:created>
  <dcterms:modified xsi:type="dcterms:W3CDTF">2023-10-06T13:05:54Z</dcterms:modified>
</cp:coreProperties>
</file>