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28" i="1" l="1"/>
  <c r="F27" i="1"/>
  <c r="H27" i="1" s="1"/>
  <c r="F28" i="1"/>
  <c r="D28" i="1"/>
  <c r="D27" i="1"/>
  <c r="H26" i="1"/>
  <c r="F26" i="1"/>
  <c r="D26" i="1"/>
  <c r="H25" i="1"/>
  <c r="F25" i="1"/>
  <c r="D25" i="1"/>
  <c r="H24" i="1"/>
  <c r="F24" i="1"/>
  <c r="D24" i="1"/>
  <c r="F23" i="1"/>
  <c r="H23" i="1"/>
  <c r="D23" i="1"/>
  <c r="H22" i="1"/>
  <c r="F22" i="1"/>
  <c r="D22" i="1"/>
  <c r="H19" i="1"/>
  <c r="F19" i="1"/>
  <c r="F20" i="1"/>
  <c r="D19" i="1"/>
  <c r="D20" i="1"/>
  <c r="F18" i="1"/>
  <c r="F17" i="1"/>
  <c r="D18" i="1"/>
  <c r="H17" i="1"/>
  <c r="D17" i="1"/>
  <c r="H14" i="1"/>
  <c r="F16" i="1"/>
  <c r="D16" i="1"/>
  <c r="H16" i="1" s="1"/>
  <c r="F15" i="1"/>
  <c r="D15" i="1"/>
  <c r="H15" i="1" s="1"/>
  <c r="F14" i="1"/>
  <c r="D14" i="1"/>
  <c r="H13" i="1"/>
  <c r="F13" i="1"/>
  <c r="D13" i="1"/>
  <c r="H10" i="1"/>
  <c r="F10" i="1"/>
  <c r="D10" i="1"/>
  <c r="F9" i="1"/>
  <c r="H9" i="1"/>
  <c r="D9" i="1"/>
  <c r="F8" i="1"/>
  <c r="H8" i="1"/>
  <c r="D8" i="1"/>
  <c r="H7" i="1"/>
  <c r="F7" i="1"/>
  <c r="D7" i="1"/>
  <c r="F6" i="1"/>
  <c r="H6" i="1" s="1"/>
  <c r="D6" i="1"/>
  <c r="F5" i="1"/>
  <c r="F4" i="1"/>
  <c r="F3" i="1"/>
  <c r="H5" i="1"/>
  <c r="D5" i="1"/>
  <c r="H4" i="1"/>
  <c r="D4" i="1"/>
  <c r="D3" i="1"/>
  <c r="H20" i="1" l="1"/>
  <c r="H18" i="1"/>
</calcChain>
</file>

<file path=xl/sharedStrings.xml><?xml version="1.0" encoding="utf-8"?>
<sst xmlns="http://schemas.openxmlformats.org/spreadsheetml/2006/main" count="61" uniqueCount="47">
  <si>
    <t>Plocha omietko:</t>
  </si>
  <si>
    <t>Miestnisť</t>
  </si>
  <si>
    <t>obvod</t>
  </si>
  <si>
    <t>vyška</t>
  </si>
  <si>
    <t>Plocha stien</t>
  </si>
  <si>
    <t>Plocha stropu</t>
  </si>
  <si>
    <t>Poznamky</t>
  </si>
  <si>
    <t>Plocha otvory</t>
  </si>
  <si>
    <t>3xdvere 800</t>
  </si>
  <si>
    <t>Plocha spolu m2</t>
  </si>
  <si>
    <t>0.01</t>
  </si>
  <si>
    <t>0.02</t>
  </si>
  <si>
    <t>0.03</t>
  </si>
  <si>
    <t>0.04</t>
  </si>
  <si>
    <t>1xdvere 800</t>
  </si>
  <si>
    <t>0.05</t>
  </si>
  <si>
    <t>2xdvere 800</t>
  </si>
  <si>
    <t>0.06</t>
  </si>
  <si>
    <t>4xdvere 800</t>
  </si>
  <si>
    <t>0.07</t>
  </si>
  <si>
    <t>1xdvere 700</t>
  </si>
  <si>
    <t>0.08</t>
  </si>
  <si>
    <t>1.01</t>
  </si>
  <si>
    <t>1.01-schod</t>
  </si>
  <si>
    <t>7xdvere 800+1xvchod</t>
  </si>
  <si>
    <t>1.02</t>
  </si>
  <si>
    <t>1.03</t>
  </si>
  <si>
    <t>- kupelna - obklad</t>
  </si>
  <si>
    <t>1.04</t>
  </si>
  <si>
    <t>1.05</t>
  </si>
  <si>
    <t>1xdvere 800, 3xokno2000,2xokno1000</t>
  </si>
  <si>
    <t>1.06</t>
  </si>
  <si>
    <t>1xdvere 800, okno2000,okno600</t>
  </si>
  <si>
    <t>1.08</t>
  </si>
  <si>
    <t>1xdvere 800, 2xbrány 2500</t>
  </si>
  <si>
    <t>1.07</t>
  </si>
  <si>
    <t>2.01</t>
  </si>
  <si>
    <t>6xdvere 800</t>
  </si>
  <si>
    <t>2.02</t>
  </si>
  <si>
    <t>1xdvere 800,okno2800</t>
  </si>
  <si>
    <t>2.03</t>
  </si>
  <si>
    <t>2.04</t>
  </si>
  <si>
    <t>2.05</t>
  </si>
  <si>
    <t>2.06</t>
  </si>
  <si>
    <t>2.07</t>
  </si>
  <si>
    <t>WC - obklad</t>
  </si>
  <si>
    <t>Garáž - nadschodiskovy priestor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</si>
</sst>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3" fontId="1" fillId="0" borderId="1" xfId="0" applyNumberFormat="1" applyFont="1" applyBorder="1"/>
    <xf numFmtId="49" fontId="0" fillId="0" borderId="1" xfId="0" applyNumberFormat="1" applyBorder="1"/>
    <xf numFmtId="3" fontId="0" fillId="5" borderId="1" xfId="0" applyNumberFormat="1" applyFill="1" applyBorder="1"/>
    <xf numFmtId="0" fontId="0" fillId="0" borderId="1" xfId="0" quotePrefix="1" applyBorder="1"/>
    <xf numFmtId="164" fontId="0" fillId="4" borderId="1" xfId="0" applyNumberFormat="1" applyFill="1" applyBorder="1"/>
    <xf numFmtId="164" fontId="0" fillId="5" borderId="1" xfId="0" applyNumberForma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K18" sqref="K18"/>
    </sheetView>
  </sheetViews>
  <sheetFormatPr defaultRowHeight="15" x14ac:dyDescent="0.25"/>
  <cols>
    <col min="1" max="1" width="9.140625" style="8"/>
    <col min="2" max="2" width="9.140625" style="2"/>
    <col min="3" max="3" width="9.140625" style="3"/>
    <col min="4" max="4" width="11.7109375" style="1" bestFit="1" customWidth="1"/>
    <col min="5" max="5" width="13.140625" style="2" bestFit="1" customWidth="1"/>
    <col min="6" max="6" width="13.140625" style="3" bestFit="1" customWidth="1"/>
    <col min="7" max="7" width="27.7109375" style="1" customWidth="1"/>
    <col min="8" max="8" width="15.42578125" style="4" bestFit="1" customWidth="1"/>
    <col min="9" max="9" width="9.42578125" style="1" bestFit="1" customWidth="1"/>
    <col min="10" max="16384" width="9.140625" style="1"/>
  </cols>
  <sheetData>
    <row r="1" spans="1:9" x14ac:dyDescent="0.25">
      <c r="A1" s="8" t="s">
        <v>0</v>
      </c>
    </row>
    <row r="2" spans="1:9" x14ac:dyDescent="0.25">
      <c r="A2" s="8" t="s">
        <v>1</v>
      </c>
      <c r="B2" s="2" t="s">
        <v>2</v>
      </c>
      <c r="C2" s="3" t="s">
        <v>3</v>
      </c>
      <c r="D2" s="1" t="s">
        <v>4</v>
      </c>
      <c r="E2" s="2" t="s">
        <v>5</v>
      </c>
      <c r="F2" s="3" t="s">
        <v>7</v>
      </c>
      <c r="G2" s="1" t="s">
        <v>6</v>
      </c>
      <c r="H2" s="4" t="s">
        <v>9</v>
      </c>
    </row>
    <row r="3" spans="1:9" x14ac:dyDescent="0.25">
      <c r="A3" s="8" t="s">
        <v>10</v>
      </c>
      <c r="B3" s="5">
        <v>13600</v>
      </c>
      <c r="C3" s="6">
        <v>2600</v>
      </c>
      <c r="D3" s="7">
        <f t="shared" ref="D3:D10" si="0">B3*C3</f>
        <v>35360000</v>
      </c>
      <c r="E3" s="5">
        <v>9764400</v>
      </c>
      <c r="F3" s="6">
        <f>-800*2100*3</f>
        <v>-5040000</v>
      </c>
      <c r="G3" s="1" t="s">
        <v>8</v>
      </c>
      <c r="H3" s="11">
        <f>SUM(D3,E3,F3)*0.000001</f>
        <v>40.084399999999995</v>
      </c>
    </row>
    <row r="4" spans="1:9" x14ac:dyDescent="0.25">
      <c r="A4" s="8" t="s">
        <v>11</v>
      </c>
      <c r="B4" s="5">
        <v>15300</v>
      </c>
      <c r="C4" s="6">
        <v>2600</v>
      </c>
      <c r="D4" s="7">
        <f t="shared" si="0"/>
        <v>39780000</v>
      </c>
      <c r="E4" s="5">
        <v>12805500</v>
      </c>
      <c r="F4" s="6">
        <f>-800*2100</f>
        <v>-1680000</v>
      </c>
      <c r="G4" s="1" t="s">
        <v>14</v>
      </c>
      <c r="H4" s="11">
        <f t="shared" ref="H3:H10" si="1">SUM(D4,E4,F4)*0.000001</f>
        <v>50.905499999999996</v>
      </c>
    </row>
    <row r="5" spans="1:9" x14ac:dyDescent="0.25">
      <c r="A5" s="8" t="s">
        <v>12</v>
      </c>
      <c r="B5" s="5">
        <v>20090</v>
      </c>
      <c r="C5" s="6">
        <v>2600</v>
      </c>
      <c r="D5" s="7">
        <f t="shared" si="0"/>
        <v>52234000</v>
      </c>
      <c r="E5" s="5">
        <v>25210499</v>
      </c>
      <c r="F5" s="6">
        <f>-800*2100</f>
        <v>-1680000</v>
      </c>
      <c r="G5" s="1" t="s">
        <v>14</v>
      </c>
      <c r="H5" s="11">
        <f t="shared" si="1"/>
        <v>75.764499000000001</v>
      </c>
    </row>
    <row r="6" spans="1:9" x14ac:dyDescent="0.25">
      <c r="A6" s="8" t="s">
        <v>13</v>
      </c>
      <c r="B6" s="5">
        <v>27690</v>
      </c>
      <c r="C6" s="6">
        <v>2600</v>
      </c>
      <c r="D6" s="7">
        <f t="shared" si="0"/>
        <v>71994000</v>
      </c>
      <c r="E6" s="5">
        <v>43220997</v>
      </c>
      <c r="F6" s="6">
        <f>-800*2100*2</f>
        <v>-3360000</v>
      </c>
      <c r="G6" s="1" t="s">
        <v>16</v>
      </c>
      <c r="H6" s="11">
        <f t="shared" si="1"/>
        <v>111.854997</v>
      </c>
    </row>
    <row r="7" spans="1:9" x14ac:dyDescent="0.25">
      <c r="A7" s="8" t="s">
        <v>15</v>
      </c>
      <c r="B7" s="5">
        <v>18497</v>
      </c>
      <c r="C7" s="6">
        <v>2600</v>
      </c>
      <c r="D7" s="7">
        <f t="shared" si="0"/>
        <v>48092200</v>
      </c>
      <c r="E7" s="5">
        <v>15497703</v>
      </c>
      <c r="F7" s="6">
        <f>-800*2100</f>
        <v>-1680000</v>
      </c>
      <c r="G7" s="1" t="s">
        <v>14</v>
      </c>
      <c r="H7" s="11">
        <f t="shared" si="1"/>
        <v>61.909903</v>
      </c>
    </row>
    <row r="8" spans="1:9" x14ac:dyDescent="0.25">
      <c r="A8" s="8" t="s">
        <v>17</v>
      </c>
      <c r="B8" s="5">
        <v>19080</v>
      </c>
      <c r="C8" s="6">
        <v>2600</v>
      </c>
      <c r="D8" s="7">
        <f t="shared" si="0"/>
        <v>49608000</v>
      </c>
      <c r="E8" s="5">
        <v>20498176</v>
      </c>
      <c r="F8" s="6">
        <f>-800*2100*4</f>
        <v>-6720000</v>
      </c>
      <c r="G8" s="1" t="s">
        <v>18</v>
      </c>
      <c r="H8" s="11">
        <f t="shared" si="1"/>
        <v>63.386175999999999</v>
      </c>
    </row>
    <row r="9" spans="1:9" x14ac:dyDescent="0.25">
      <c r="A9" s="8" t="s">
        <v>19</v>
      </c>
      <c r="B9" s="5">
        <v>5680</v>
      </c>
      <c r="C9" s="6">
        <v>2600</v>
      </c>
      <c r="D9" s="7">
        <f t="shared" si="0"/>
        <v>14768000</v>
      </c>
      <c r="E9" s="5">
        <v>1914000</v>
      </c>
      <c r="F9" s="6">
        <f>-700*2100</f>
        <v>-1470000</v>
      </c>
      <c r="G9" s="1" t="s">
        <v>20</v>
      </c>
      <c r="H9" s="11">
        <f t="shared" si="1"/>
        <v>15.212</v>
      </c>
    </row>
    <row r="10" spans="1:9" x14ac:dyDescent="0.25">
      <c r="A10" s="8" t="s">
        <v>21</v>
      </c>
      <c r="B10" s="5">
        <v>12530</v>
      </c>
      <c r="C10" s="6">
        <v>2600</v>
      </c>
      <c r="D10" s="7">
        <f t="shared" si="0"/>
        <v>32578000</v>
      </c>
      <c r="E10" s="5">
        <v>5941500</v>
      </c>
      <c r="F10" s="6">
        <f>-800*2100*2</f>
        <v>-3360000</v>
      </c>
      <c r="G10" s="1" t="s">
        <v>16</v>
      </c>
      <c r="H10" s="11">
        <f t="shared" si="1"/>
        <v>35.159500000000001</v>
      </c>
    </row>
    <row r="11" spans="1:9" x14ac:dyDescent="0.25">
      <c r="B11" s="5"/>
      <c r="C11" s="6"/>
      <c r="D11" s="7"/>
      <c r="E11" s="5"/>
      <c r="F11" s="6"/>
      <c r="H11" s="11"/>
    </row>
    <row r="12" spans="1:9" x14ac:dyDescent="0.25">
      <c r="A12" s="8" t="s">
        <v>23</v>
      </c>
      <c r="B12" s="5"/>
      <c r="C12" s="6"/>
      <c r="D12" s="7"/>
      <c r="E12" s="5">
        <v>6473233</v>
      </c>
      <c r="F12" s="6"/>
      <c r="H12" s="11"/>
    </row>
    <row r="13" spans="1:9" x14ac:dyDescent="0.25">
      <c r="A13" s="8" t="s">
        <v>22</v>
      </c>
      <c r="B13" s="5">
        <v>23450</v>
      </c>
      <c r="C13" s="6">
        <v>2750</v>
      </c>
      <c r="D13" s="7">
        <f t="shared" ref="D13:D20" si="2">B13*C13</f>
        <v>64487500</v>
      </c>
      <c r="E13" s="9">
        <v>22475401</v>
      </c>
      <c r="F13" s="6">
        <f>-800*2100*7-2200*2400</f>
        <v>-17040000</v>
      </c>
      <c r="G13" s="1" t="s">
        <v>24</v>
      </c>
      <c r="H13" s="11">
        <f>SUM(D13,F13)*0.000001</f>
        <v>47.447499999999998</v>
      </c>
    </row>
    <row r="14" spans="1:9" x14ac:dyDescent="0.25">
      <c r="A14" s="8" t="s">
        <v>25</v>
      </c>
      <c r="B14" s="5">
        <v>6100</v>
      </c>
      <c r="C14" s="6">
        <v>2750</v>
      </c>
      <c r="D14" s="7">
        <f t="shared" si="2"/>
        <v>16775000</v>
      </c>
      <c r="E14" s="9">
        <v>2277226</v>
      </c>
      <c r="F14" s="6">
        <f>-700*2100</f>
        <v>-1470000</v>
      </c>
      <c r="G14" s="1" t="s">
        <v>20</v>
      </c>
      <c r="H14" s="12">
        <f>SUM(D14,F14)*0.000001</f>
        <v>15.305</v>
      </c>
      <c r="I14" s="1" t="s">
        <v>45</v>
      </c>
    </row>
    <row r="15" spans="1:9" x14ac:dyDescent="0.25">
      <c r="A15" s="8" t="s">
        <v>26</v>
      </c>
      <c r="B15" s="9">
        <v>11620</v>
      </c>
      <c r="C15" s="6">
        <v>2750</v>
      </c>
      <c r="D15" s="7">
        <f t="shared" si="2"/>
        <v>31955000</v>
      </c>
      <c r="E15" s="9">
        <v>8431802</v>
      </c>
      <c r="F15" s="6">
        <f>-700*2100</f>
        <v>-1470000</v>
      </c>
      <c r="G15" s="1" t="s">
        <v>20</v>
      </c>
      <c r="H15" s="12">
        <f>SUM(D15,E15,F15)*0.000001</f>
        <v>38.916801999999997</v>
      </c>
      <c r="I15" s="10" t="s">
        <v>27</v>
      </c>
    </row>
    <row r="16" spans="1:9" x14ac:dyDescent="0.25">
      <c r="A16" s="8" t="s">
        <v>28</v>
      </c>
      <c r="B16" s="5">
        <v>9460</v>
      </c>
      <c r="C16" s="6">
        <v>2750</v>
      </c>
      <c r="D16" s="7">
        <f t="shared" si="2"/>
        <v>26015000</v>
      </c>
      <c r="E16" s="9">
        <v>5386201</v>
      </c>
      <c r="F16" s="6">
        <f>-700*2100</f>
        <v>-1470000</v>
      </c>
      <c r="G16" s="1" t="s">
        <v>20</v>
      </c>
      <c r="H16" s="11">
        <f>SUM(D16,F16)*0.000001</f>
        <v>24.544999999999998</v>
      </c>
    </row>
    <row r="17" spans="1:9" x14ac:dyDescent="0.25">
      <c r="A17" s="8" t="s">
        <v>29</v>
      </c>
      <c r="B17" s="5">
        <v>32910</v>
      </c>
      <c r="C17" s="6">
        <v>2750</v>
      </c>
      <c r="D17" s="7">
        <f t="shared" si="2"/>
        <v>90502500</v>
      </c>
      <c r="E17" s="9">
        <v>58447506</v>
      </c>
      <c r="F17" s="6">
        <f>-800*2100-2000*2300*3-1000*2300*2</f>
        <v>-20080000</v>
      </c>
      <c r="G17" s="1" t="s">
        <v>30</v>
      </c>
      <c r="H17" s="11">
        <f>SUM(D17,F17)*0.000001</f>
        <v>70.422499999999999</v>
      </c>
    </row>
    <row r="18" spans="1:9" x14ac:dyDescent="0.25">
      <c r="A18" s="8" t="s">
        <v>31</v>
      </c>
      <c r="B18" s="5">
        <v>18910</v>
      </c>
      <c r="C18" s="6">
        <v>2750</v>
      </c>
      <c r="D18" s="7">
        <f t="shared" si="2"/>
        <v>52002500</v>
      </c>
      <c r="E18" s="9">
        <v>22346504</v>
      </c>
      <c r="F18" s="6">
        <f>-800*2100-2000*2300-600*2300</f>
        <v>-7660000</v>
      </c>
      <c r="G18" s="1" t="s">
        <v>32</v>
      </c>
      <c r="H18" s="11">
        <f>SUM(D18,F18)*0.000001</f>
        <v>44.342500000000001</v>
      </c>
    </row>
    <row r="19" spans="1:9" x14ac:dyDescent="0.25">
      <c r="A19" s="8" t="s">
        <v>35</v>
      </c>
      <c r="B19" s="5">
        <v>10990</v>
      </c>
      <c r="C19" s="6">
        <v>2750</v>
      </c>
      <c r="D19" s="7">
        <f t="shared" si="2"/>
        <v>30222500</v>
      </c>
      <c r="E19" s="9">
        <v>7506875</v>
      </c>
      <c r="F19" s="6">
        <f>-800*2100*2</f>
        <v>-3360000</v>
      </c>
      <c r="G19" s="1" t="s">
        <v>16</v>
      </c>
      <c r="H19" s="11">
        <f>SUM(D19,F19)*0.000001</f>
        <v>26.862499999999997</v>
      </c>
    </row>
    <row r="20" spans="1:9" x14ac:dyDescent="0.25">
      <c r="A20" s="8" t="s">
        <v>33</v>
      </c>
      <c r="B20" s="5">
        <v>26730</v>
      </c>
      <c r="C20" s="6">
        <v>2750</v>
      </c>
      <c r="D20" s="7">
        <f t="shared" si="2"/>
        <v>73507500</v>
      </c>
      <c r="E20" s="5">
        <v>42135652</v>
      </c>
      <c r="F20" s="6">
        <f>-800*2100-2500*2400*2</f>
        <v>-13680000</v>
      </c>
      <c r="G20" s="1" t="s">
        <v>34</v>
      </c>
      <c r="H20" s="12">
        <f>SUM(D20,E20,F20)*0.000001</f>
        <v>101.96315199999999</v>
      </c>
      <c r="I20" s="1" t="s">
        <v>46</v>
      </c>
    </row>
    <row r="21" spans="1:9" x14ac:dyDescent="0.25">
      <c r="B21" s="5"/>
      <c r="C21" s="6"/>
      <c r="D21" s="7"/>
      <c r="E21" s="5"/>
      <c r="F21" s="6"/>
    </row>
    <row r="22" spans="1:9" x14ac:dyDescent="0.25">
      <c r="A22" s="8" t="s">
        <v>36</v>
      </c>
      <c r="B22" s="5">
        <v>18390</v>
      </c>
      <c r="C22" s="6">
        <v>2700</v>
      </c>
      <c r="D22" s="7">
        <f t="shared" ref="D22:D28" si="3">B22*C22</f>
        <v>49653000</v>
      </c>
      <c r="E22" s="5">
        <v>13446150</v>
      </c>
      <c r="F22" s="6">
        <f>-800*2100*6</f>
        <v>-10080000</v>
      </c>
      <c r="G22" s="1" t="s">
        <v>37</v>
      </c>
      <c r="H22" s="11">
        <f t="shared" ref="H22:H28" si="4">SUM(D22,E22,F22)*0.000001</f>
        <v>53.019149999999996</v>
      </c>
    </row>
    <row r="23" spans="1:9" x14ac:dyDescent="0.25">
      <c r="A23" s="8" t="s">
        <v>38</v>
      </c>
      <c r="B23" s="5">
        <v>19170</v>
      </c>
      <c r="C23" s="6">
        <v>2700</v>
      </c>
      <c r="D23" s="7">
        <f t="shared" si="3"/>
        <v>51759000</v>
      </c>
      <c r="E23" s="5">
        <v>22967552</v>
      </c>
      <c r="F23" s="6">
        <f>-800*2100-2800*2100</f>
        <v>-7560000</v>
      </c>
      <c r="G23" s="1" t="s">
        <v>39</v>
      </c>
      <c r="H23" s="11">
        <f t="shared" si="4"/>
        <v>67.166551999999996</v>
      </c>
    </row>
    <row r="24" spans="1:9" x14ac:dyDescent="0.25">
      <c r="A24" s="8" t="s">
        <v>40</v>
      </c>
      <c r="B24" s="5">
        <v>19340</v>
      </c>
      <c r="C24" s="6">
        <v>2700</v>
      </c>
      <c r="D24" s="7">
        <f t="shared" si="3"/>
        <v>52218000</v>
      </c>
      <c r="E24" s="5">
        <v>23373006</v>
      </c>
      <c r="F24" s="6">
        <f>-800*2100-2800*2100</f>
        <v>-7560000</v>
      </c>
      <c r="G24" s="1" t="s">
        <v>39</v>
      </c>
      <c r="H24" s="11">
        <f t="shared" si="4"/>
        <v>68.031005999999991</v>
      </c>
    </row>
    <row r="25" spans="1:9" x14ac:dyDescent="0.25">
      <c r="A25" s="8" t="s">
        <v>41</v>
      </c>
      <c r="B25" s="5">
        <v>17030</v>
      </c>
      <c r="C25" s="6">
        <v>2700</v>
      </c>
      <c r="D25" s="7">
        <f t="shared" si="3"/>
        <v>45981000</v>
      </c>
      <c r="E25" s="5">
        <v>17798555</v>
      </c>
      <c r="F25" s="6">
        <f>-800*2100-2800*1500</f>
        <v>-5880000</v>
      </c>
      <c r="G25" s="1" t="s">
        <v>39</v>
      </c>
      <c r="H25" s="11">
        <f t="shared" si="4"/>
        <v>57.899554999999999</v>
      </c>
    </row>
    <row r="26" spans="1:9" x14ac:dyDescent="0.25">
      <c r="A26" s="8" t="s">
        <v>42</v>
      </c>
      <c r="B26" s="5">
        <v>9360</v>
      </c>
      <c r="C26" s="6">
        <v>2700</v>
      </c>
      <c r="D26" s="7">
        <f t="shared" si="3"/>
        <v>25272000</v>
      </c>
      <c r="E26" s="5">
        <v>5373199</v>
      </c>
      <c r="F26" s="6">
        <f>-700*2100</f>
        <v>-1470000</v>
      </c>
      <c r="G26" s="1" t="s">
        <v>20</v>
      </c>
      <c r="H26" s="11">
        <f t="shared" si="4"/>
        <v>29.175198999999999</v>
      </c>
    </row>
    <row r="27" spans="1:9" x14ac:dyDescent="0.25">
      <c r="A27" s="8" t="s">
        <v>43</v>
      </c>
      <c r="B27" s="9">
        <v>10980</v>
      </c>
      <c r="C27" s="6">
        <v>2700</v>
      </c>
      <c r="D27" s="7">
        <f t="shared" si="3"/>
        <v>29646000</v>
      </c>
      <c r="E27" s="5">
        <v>7278050</v>
      </c>
      <c r="F27" s="6">
        <f>-800*2100-2800*1100</f>
        <v>-4760000</v>
      </c>
      <c r="G27" s="1" t="s">
        <v>39</v>
      </c>
      <c r="H27" s="12">
        <f t="shared" si="4"/>
        <v>32.164049999999996</v>
      </c>
      <c r="I27" s="10" t="s">
        <v>27</v>
      </c>
    </row>
    <row r="28" spans="1:9" x14ac:dyDescent="0.25">
      <c r="A28" s="8" t="s">
        <v>44</v>
      </c>
      <c r="B28" s="5">
        <v>5300</v>
      </c>
      <c r="C28" s="6">
        <v>2700</v>
      </c>
      <c r="D28" s="7">
        <f t="shared" si="3"/>
        <v>14310000</v>
      </c>
      <c r="E28" s="5">
        <v>1705000</v>
      </c>
      <c r="F28" s="6">
        <f>-700*2100</f>
        <v>-1470000</v>
      </c>
      <c r="G28" s="1" t="s">
        <v>20</v>
      </c>
      <c r="H28" s="12">
        <f t="shared" si="4"/>
        <v>14.545</v>
      </c>
      <c r="I28" s="1" t="s">
        <v>45</v>
      </c>
    </row>
    <row r="29" spans="1:9" x14ac:dyDescent="0.25">
      <c r="B29" s="5"/>
      <c r="C29" s="6"/>
      <c r="D29" s="7"/>
      <c r="E29" s="5"/>
      <c r="F29" s="6"/>
    </row>
    <row r="30" spans="1:9" x14ac:dyDescent="0.25">
      <c r="B30" s="5"/>
      <c r="C30" s="6"/>
      <c r="D30" s="7"/>
      <c r="E30" s="5"/>
      <c r="F30" s="6"/>
    </row>
    <row r="31" spans="1:9" x14ac:dyDescent="0.25">
      <c r="B31" s="5"/>
      <c r="C31" s="6"/>
      <c r="D31" s="7"/>
      <c r="E31" s="5"/>
      <c r="F31" s="6"/>
    </row>
    <row r="32" spans="1:9" x14ac:dyDescent="0.25">
      <c r="B32" s="5"/>
      <c r="C32" s="6"/>
      <c r="D32" s="7"/>
      <c r="E32" s="5"/>
      <c r="F32" s="6"/>
    </row>
    <row r="33" spans="2:6" x14ac:dyDescent="0.25">
      <c r="B33" s="5"/>
      <c r="C33" s="6"/>
      <c r="D33" s="7"/>
      <c r="E33" s="5"/>
      <c r="F33" s="6"/>
    </row>
    <row r="34" spans="2:6" x14ac:dyDescent="0.25">
      <c r="B34" s="5"/>
      <c r="C34" s="6"/>
      <c r="D34" s="7"/>
      <c r="E34" s="5"/>
      <c r="F34" s="6"/>
    </row>
    <row r="35" spans="2:6" x14ac:dyDescent="0.25">
      <c r="B35" s="5"/>
      <c r="C35" s="6"/>
      <c r="D35" s="7"/>
      <c r="E35" s="5"/>
      <c r="F35" s="6"/>
    </row>
    <row r="36" spans="2:6" x14ac:dyDescent="0.25">
      <c r="B36" s="5"/>
      <c r="C36" s="6"/>
      <c r="D36" s="7"/>
      <c r="E36" s="5"/>
      <c r="F36" s="6"/>
    </row>
    <row r="37" spans="2:6" x14ac:dyDescent="0.25">
      <c r="B37" s="5"/>
      <c r="C37" s="6"/>
      <c r="D37" s="7"/>
      <c r="E37" s="5"/>
      <c r="F37" s="6"/>
    </row>
    <row r="38" spans="2:6" x14ac:dyDescent="0.25">
      <c r="B38" s="5"/>
      <c r="C38" s="6"/>
      <c r="D38" s="7"/>
      <c r="E38" s="5"/>
      <c r="F38" s="6"/>
    </row>
    <row r="39" spans="2:6" x14ac:dyDescent="0.25">
      <c r="B39" s="5"/>
      <c r="C39" s="6"/>
      <c r="D39" s="7"/>
      <c r="E39" s="5"/>
      <c r="F39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Pepa</cp:lastModifiedBy>
  <dcterms:created xsi:type="dcterms:W3CDTF">2021-05-04T11:10:28Z</dcterms:created>
  <dcterms:modified xsi:type="dcterms:W3CDTF">2021-05-04T18:45:13Z</dcterms:modified>
</cp:coreProperties>
</file>