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'01 - Stavební část'!$C$139:$K$642</definedName>
    <definedName name="_xlnm.Print_Area" localSheetId="1">'01 - Stavební část'!$C$4:$J$76,'01 - Stavební část'!$C$82:$J$121,'01 - Stavební část'!$C$127:$K$642</definedName>
    <definedName name="_xlnm.Print_Titles" localSheetId="1">'01 - Stavební část'!$139:$139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642"/>
  <c r="BH642"/>
  <c r="BG642"/>
  <c r="BE642"/>
  <c r="T642"/>
  <c r="R642"/>
  <c r="P642"/>
  <c r="BK642"/>
  <c r="J642"/>
  <c r="BF642"/>
  <c r="BI640"/>
  <c r="BH640"/>
  <c r="BG640"/>
  <c r="BE640"/>
  <c r="T640"/>
  <c r="R640"/>
  <c r="P640"/>
  <c r="BK640"/>
  <c r="J640"/>
  <c r="BF640"/>
  <c r="BI638"/>
  <c r="BH638"/>
  <c r="BG638"/>
  <c r="BE638"/>
  <c r="T638"/>
  <c r="T637"/>
  <c r="R638"/>
  <c r="R637"/>
  <c r="P638"/>
  <c r="P637"/>
  <c r="BK638"/>
  <c r="BK637"/>
  <c r="J637"/>
  <c r="J638"/>
  <c r="BF638"/>
  <c r="J120"/>
  <c r="BI635"/>
  <c r="BH635"/>
  <c r="BG635"/>
  <c r="BE635"/>
  <c r="T635"/>
  <c r="T634"/>
  <c r="R635"/>
  <c r="R634"/>
  <c r="P635"/>
  <c r="P634"/>
  <c r="BK635"/>
  <c r="BK634"/>
  <c r="J634"/>
  <c r="J635"/>
  <c r="BF635"/>
  <c r="J119"/>
  <c r="BI633"/>
  <c r="BH633"/>
  <c r="BG633"/>
  <c r="BE633"/>
  <c r="T633"/>
  <c r="R633"/>
  <c r="P633"/>
  <c r="BK633"/>
  <c r="J633"/>
  <c r="BF633"/>
  <c r="BI631"/>
  <c r="BH631"/>
  <c r="BG631"/>
  <c r="BE631"/>
  <c r="T631"/>
  <c r="R631"/>
  <c r="P631"/>
  <c r="BK631"/>
  <c r="J631"/>
  <c r="BF631"/>
  <c r="BI623"/>
  <c r="BH623"/>
  <c r="BG623"/>
  <c r="BE623"/>
  <c r="T623"/>
  <c r="T622"/>
  <c r="R623"/>
  <c r="R622"/>
  <c r="P623"/>
  <c r="P622"/>
  <c r="BK623"/>
  <c r="BK622"/>
  <c r="J622"/>
  <c r="J623"/>
  <c r="BF623"/>
  <c r="J118"/>
  <c r="BI621"/>
  <c r="BH621"/>
  <c r="BG621"/>
  <c r="BE621"/>
  <c r="T621"/>
  <c r="R621"/>
  <c r="P621"/>
  <c r="BK621"/>
  <c r="J621"/>
  <c r="BF621"/>
  <c r="BI619"/>
  <c r="BH619"/>
  <c r="BG619"/>
  <c r="BE619"/>
  <c r="T619"/>
  <c r="R619"/>
  <c r="P619"/>
  <c r="BK619"/>
  <c r="J619"/>
  <c r="BF619"/>
  <c r="BI618"/>
  <c r="BH618"/>
  <c r="BG618"/>
  <c r="BE618"/>
  <c r="T618"/>
  <c r="R618"/>
  <c r="P618"/>
  <c r="BK618"/>
  <c r="J618"/>
  <c r="BF618"/>
  <c r="BI616"/>
  <c r="BH616"/>
  <c r="BG616"/>
  <c r="BE616"/>
  <c r="T616"/>
  <c r="R616"/>
  <c r="P616"/>
  <c r="BK616"/>
  <c r="J616"/>
  <c r="BF616"/>
  <c r="BI614"/>
  <c r="BH614"/>
  <c r="BG614"/>
  <c r="BE614"/>
  <c r="T614"/>
  <c r="R614"/>
  <c r="P614"/>
  <c r="BK614"/>
  <c r="J614"/>
  <c r="BF614"/>
  <c r="BI610"/>
  <c r="BH610"/>
  <c r="BG610"/>
  <c r="BE610"/>
  <c r="T610"/>
  <c r="R610"/>
  <c r="P610"/>
  <c r="BK610"/>
  <c r="J610"/>
  <c r="BF610"/>
  <c r="BI608"/>
  <c r="BH608"/>
  <c r="BG608"/>
  <c r="BE608"/>
  <c r="T608"/>
  <c r="R608"/>
  <c r="P608"/>
  <c r="BK608"/>
  <c r="J608"/>
  <c r="BF608"/>
  <c r="BI607"/>
  <c r="BH607"/>
  <c r="BG607"/>
  <c r="BE607"/>
  <c r="T607"/>
  <c r="R607"/>
  <c r="P607"/>
  <c r="BK607"/>
  <c r="J607"/>
  <c r="BF607"/>
  <c r="BI606"/>
  <c r="BH606"/>
  <c r="BG606"/>
  <c r="BE606"/>
  <c r="T606"/>
  <c r="R606"/>
  <c r="P606"/>
  <c r="BK606"/>
  <c r="J606"/>
  <c r="BF606"/>
  <c r="BI604"/>
  <c r="BH604"/>
  <c r="BG604"/>
  <c r="BE604"/>
  <c r="T604"/>
  <c r="T603"/>
  <c r="R604"/>
  <c r="R603"/>
  <c r="P604"/>
  <c r="P603"/>
  <c r="BK604"/>
  <c r="BK603"/>
  <c r="J603"/>
  <c r="J604"/>
  <c r="BF604"/>
  <c r="J117"/>
  <c r="BI602"/>
  <c r="BH602"/>
  <c r="BG602"/>
  <c r="BE602"/>
  <c r="T602"/>
  <c r="R602"/>
  <c r="P602"/>
  <c r="BK602"/>
  <c r="J602"/>
  <c r="BF602"/>
  <c r="BI601"/>
  <c r="BH601"/>
  <c r="BG601"/>
  <c r="BE601"/>
  <c r="T601"/>
  <c r="R601"/>
  <c r="P601"/>
  <c r="BK601"/>
  <c r="J601"/>
  <c r="BF601"/>
  <c r="BI599"/>
  <c r="BH599"/>
  <c r="BG599"/>
  <c r="BE599"/>
  <c r="T599"/>
  <c r="R599"/>
  <c r="P599"/>
  <c r="BK599"/>
  <c r="J599"/>
  <c r="BF599"/>
  <c r="BI597"/>
  <c r="BH597"/>
  <c r="BG597"/>
  <c r="BE597"/>
  <c r="T597"/>
  <c r="R597"/>
  <c r="P597"/>
  <c r="BK597"/>
  <c r="J597"/>
  <c r="BF597"/>
  <c r="BI589"/>
  <c r="BH589"/>
  <c r="BG589"/>
  <c r="BE589"/>
  <c r="T589"/>
  <c r="R589"/>
  <c r="P589"/>
  <c r="BK589"/>
  <c r="J589"/>
  <c r="BF589"/>
  <c r="BI587"/>
  <c r="BH587"/>
  <c r="BG587"/>
  <c r="BE587"/>
  <c r="T587"/>
  <c r="R587"/>
  <c r="P587"/>
  <c r="BK587"/>
  <c r="J587"/>
  <c r="BF587"/>
  <c r="BI584"/>
  <c r="BH584"/>
  <c r="BG584"/>
  <c r="BE584"/>
  <c r="T584"/>
  <c r="T583"/>
  <c r="R584"/>
  <c r="R583"/>
  <c r="P584"/>
  <c r="P583"/>
  <c r="BK584"/>
  <c r="BK583"/>
  <c r="J583"/>
  <c r="J584"/>
  <c r="BF584"/>
  <c r="J116"/>
  <c r="BI582"/>
  <c r="BH582"/>
  <c r="BG582"/>
  <c r="BE582"/>
  <c r="T582"/>
  <c r="R582"/>
  <c r="P582"/>
  <c r="BK582"/>
  <c r="J582"/>
  <c r="BF582"/>
  <c r="BI581"/>
  <c r="BH581"/>
  <c r="BG581"/>
  <c r="BE581"/>
  <c r="T581"/>
  <c r="R581"/>
  <c r="P581"/>
  <c r="BK581"/>
  <c r="J581"/>
  <c r="BF581"/>
  <c r="BI580"/>
  <c r="BH580"/>
  <c r="BG580"/>
  <c r="BE580"/>
  <c r="T580"/>
  <c r="R580"/>
  <c r="P580"/>
  <c r="BK580"/>
  <c r="J580"/>
  <c r="BF580"/>
  <c r="BI579"/>
  <c r="BH579"/>
  <c r="BG579"/>
  <c r="BE579"/>
  <c r="T579"/>
  <c r="T578"/>
  <c r="R579"/>
  <c r="R578"/>
  <c r="P579"/>
  <c r="P578"/>
  <c r="BK579"/>
  <c r="BK578"/>
  <c r="J578"/>
  <c r="J579"/>
  <c r="BF579"/>
  <c r="J115"/>
  <c r="BI577"/>
  <c r="BH577"/>
  <c r="BG577"/>
  <c r="BE577"/>
  <c r="T577"/>
  <c r="T576"/>
  <c r="R577"/>
  <c r="R576"/>
  <c r="P577"/>
  <c r="P576"/>
  <c r="BK577"/>
  <c r="BK576"/>
  <c r="J576"/>
  <c r="J577"/>
  <c r="BF577"/>
  <c r="J114"/>
  <c r="BI575"/>
  <c r="BH575"/>
  <c r="BG575"/>
  <c r="BE575"/>
  <c r="T575"/>
  <c r="R575"/>
  <c r="P575"/>
  <c r="BK575"/>
  <c r="J575"/>
  <c r="BF575"/>
  <c r="BI573"/>
  <c r="BH573"/>
  <c r="BG573"/>
  <c r="BE573"/>
  <c r="T573"/>
  <c r="R573"/>
  <c r="P573"/>
  <c r="BK573"/>
  <c r="J573"/>
  <c r="BF573"/>
  <c r="BI571"/>
  <c r="BH571"/>
  <c r="BG571"/>
  <c r="BE571"/>
  <c r="T571"/>
  <c r="R571"/>
  <c r="P571"/>
  <c r="BK571"/>
  <c r="J571"/>
  <c r="BF571"/>
  <c r="BI569"/>
  <c r="BH569"/>
  <c r="BG569"/>
  <c r="BE569"/>
  <c r="T569"/>
  <c r="R569"/>
  <c r="P569"/>
  <c r="BK569"/>
  <c r="J569"/>
  <c r="BF569"/>
  <c r="BI567"/>
  <c r="BH567"/>
  <c r="BG567"/>
  <c r="BE567"/>
  <c r="T567"/>
  <c r="R567"/>
  <c r="P567"/>
  <c r="BK567"/>
  <c r="J567"/>
  <c r="BF567"/>
  <c r="BI566"/>
  <c r="BH566"/>
  <c r="BG566"/>
  <c r="BE566"/>
  <c r="T566"/>
  <c r="R566"/>
  <c r="P566"/>
  <c r="BK566"/>
  <c r="J566"/>
  <c r="BF566"/>
  <c r="BI565"/>
  <c r="BH565"/>
  <c r="BG565"/>
  <c r="BE565"/>
  <c r="T565"/>
  <c r="R565"/>
  <c r="P565"/>
  <c r="BK565"/>
  <c r="J565"/>
  <c r="BF565"/>
  <c r="BI564"/>
  <c r="BH564"/>
  <c r="BG564"/>
  <c r="BE564"/>
  <c r="T564"/>
  <c r="R564"/>
  <c r="P564"/>
  <c r="BK564"/>
  <c r="J564"/>
  <c r="BF564"/>
  <c r="BI563"/>
  <c r="BH563"/>
  <c r="BG563"/>
  <c r="BE563"/>
  <c r="T563"/>
  <c r="R563"/>
  <c r="P563"/>
  <c r="BK563"/>
  <c r="J563"/>
  <c r="BF563"/>
  <c r="BI562"/>
  <c r="BH562"/>
  <c r="BG562"/>
  <c r="BE562"/>
  <c r="T562"/>
  <c r="R562"/>
  <c r="P562"/>
  <c r="BK562"/>
  <c r="J562"/>
  <c r="BF562"/>
  <c r="BI560"/>
  <c r="BH560"/>
  <c r="BG560"/>
  <c r="BE560"/>
  <c r="T560"/>
  <c r="R560"/>
  <c r="P560"/>
  <c r="BK560"/>
  <c r="J560"/>
  <c r="BF560"/>
  <c r="BI559"/>
  <c r="BH559"/>
  <c r="BG559"/>
  <c r="BE559"/>
  <c r="T559"/>
  <c r="R559"/>
  <c r="P559"/>
  <c r="BK559"/>
  <c r="J559"/>
  <c r="BF559"/>
  <c r="BI558"/>
  <c r="BH558"/>
  <c r="BG558"/>
  <c r="BE558"/>
  <c r="T558"/>
  <c r="T557"/>
  <c r="R558"/>
  <c r="R557"/>
  <c r="P558"/>
  <c r="P557"/>
  <c r="BK558"/>
  <c r="BK557"/>
  <c r="J557"/>
  <c r="J558"/>
  <c r="BF558"/>
  <c r="J113"/>
  <c r="BI556"/>
  <c r="BH556"/>
  <c r="BG556"/>
  <c r="BE556"/>
  <c r="T556"/>
  <c r="R556"/>
  <c r="P556"/>
  <c r="BK556"/>
  <c r="J556"/>
  <c r="BF556"/>
  <c r="BI554"/>
  <c r="BH554"/>
  <c r="BG554"/>
  <c r="BE554"/>
  <c r="T554"/>
  <c r="R554"/>
  <c r="P554"/>
  <c r="BK554"/>
  <c r="J554"/>
  <c r="BF554"/>
  <c r="BI550"/>
  <c r="BH550"/>
  <c r="BG550"/>
  <c r="BE550"/>
  <c r="T550"/>
  <c r="R550"/>
  <c r="P550"/>
  <c r="BK550"/>
  <c r="J550"/>
  <c r="BF550"/>
  <c r="BI548"/>
  <c r="BH548"/>
  <c r="BG548"/>
  <c r="BE548"/>
  <c r="T548"/>
  <c r="R548"/>
  <c r="P548"/>
  <c r="BK548"/>
  <c r="J548"/>
  <c r="BF548"/>
  <c r="BI543"/>
  <c r="BH543"/>
  <c r="BG543"/>
  <c r="BE543"/>
  <c r="T543"/>
  <c r="R543"/>
  <c r="P543"/>
  <c r="BK543"/>
  <c r="J543"/>
  <c r="BF543"/>
  <c r="BI541"/>
  <c r="BH541"/>
  <c r="BG541"/>
  <c r="BE541"/>
  <c r="T541"/>
  <c r="R541"/>
  <c r="P541"/>
  <c r="BK541"/>
  <c r="J541"/>
  <c r="BF541"/>
  <c r="BI537"/>
  <c r="BH537"/>
  <c r="BG537"/>
  <c r="BE537"/>
  <c r="T537"/>
  <c r="T536"/>
  <c r="R537"/>
  <c r="R536"/>
  <c r="P537"/>
  <c r="P536"/>
  <c r="BK537"/>
  <c r="BK536"/>
  <c r="J536"/>
  <c r="J537"/>
  <c r="BF537"/>
  <c r="J112"/>
  <c r="BI535"/>
  <c r="BH535"/>
  <c r="BG535"/>
  <c r="BE535"/>
  <c r="T535"/>
  <c r="R535"/>
  <c r="P535"/>
  <c r="BK535"/>
  <c r="J535"/>
  <c r="BF535"/>
  <c r="BI534"/>
  <c r="BH534"/>
  <c r="BG534"/>
  <c r="BE534"/>
  <c r="T534"/>
  <c r="R534"/>
  <c r="P534"/>
  <c r="BK534"/>
  <c r="J534"/>
  <c r="BF534"/>
  <c r="BI533"/>
  <c r="BH533"/>
  <c r="BG533"/>
  <c r="BE533"/>
  <c r="T533"/>
  <c r="R533"/>
  <c r="P533"/>
  <c r="BK533"/>
  <c r="J533"/>
  <c r="BF533"/>
  <c r="BI531"/>
  <c r="BH531"/>
  <c r="BG531"/>
  <c r="BE531"/>
  <c r="T531"/>
  <c r="R531"/>
  <c r="P531"/>
  <c r="BK531"/>
  <c r="J531"/>
  <c r="BF531"/>
  <c r="BI526"/>
  <c r="BH526"/>
  <c r="BG526"/>
  <c r="BE526"/>
  <c r="T526"/>
  <c r="R526"/>
  <c r="P526"/>
  <c r="BK526"/>
  <c r="J526"/>
  <c r="BF526"/>
  <c r="BI524"/>
  <c r="BH524"/>
  <c r="BG524"/>
  <c r="BE524"/>
  <c r="T524"/>
  <c r="R524"/>
  <c r="P524"/>
  <c r="BK524"/>
  <c r="J524"/>
  <c r="BF524"/>
  <c r="BI522"/>
  <c r="BH522"/>
  <c r="BG522"/>
  <c r="BE522"/>
  <c r="T522"/>
  <c r="R522"/>
  <c r="P522"/>
  <c r="BK522"/>
  <c r="J522"/>
  <c r="BF522"/>
  <c r="BI520"/>
  <c r="BH520"/>
  <c r="BG520"/>
  <c r="BE520"/>
  <c r="T520"/>
  <c r="R520"/>
  <c r="P520"/>
  <c r="BK520"/>
  <c r="J520"/>
  <c r="BF520"/>
  <c r="BI518"/>
  <c r="BH518"/>
  <c r="BG518"/>
  <c r="BE518"/>
  <c r="T518"/>
  <c r="R518"/>
  <c r="P518"/>
  <c r="BK518"/>
  <c r="J518"/>
  <c r="BF518"/>
  <c r="BI516"/>
  <c r="BH516"/>
  <c r="BG516"/>
  <c r="BE516"/>
  <c r="T516"/>
  <c r="R516"/>
  <c r="P516"/>
  <c r="BK516"/>
  <c r="J516"/>
  <c r="BF516"/>
  <c r="BI514"/>
  <c r="BH514"/>
  <c r="BG514"/>
  <c r="BE514"/>
  <c r="T514"/>
  <c r="R514"/>
  <c r="P514"/>
  <c r="BK514"/>
  <c r="J514"/>
  <c r="BF514"/>
  <c r="BI512"/>
  <c r="BH512"/>
  <c r="BG512"/>
  <c r="BE512"/>
  <c r="T512"/>
  <c r="R512"/>
  <c r="P512"/>
  <c r="BK512"/>
  <c r="J512"/>
  <c r="BF512"/>
  <c r="BI510"/>
  <c r="BH510"/>
  <c r="BG510"/>
  <c r="BE510"/>
  <c r="T510"/>
  <c r="R510"/>
  <c r="P510"/>
  <c r="BK510"/>
  <c r="J510"/>
  <c r="BF510"/>
  <c r="BI509"/>
  <c r="BH509"/>
  <c r="BG509"/>
  <c r="BE509"/>
  <c r="T509"/>
  <c r="T508"/>
  <c r="R509"/>
  <c r="R508"/>
  <c r="P509"/>
  <c r="P508"/>
  <c r="BK509"/>
  <c r="BK508"/>
  <c r="J508"/>
  <c r="J509"/>
  <c r="BF509"/>
  <c r="J111"/>
  <c r="BI507"/>
  <c r="BH507"/>
  <c r="BG507"/>
  <c r="BE507"/>
  <c r="T507"/>
  <c r="R507"/>
  <c r="P507"/>
  <c r="BK507"/>
  <c r="J507"/>
  <c r="BF507"/>
  <c r="BI506"/>
  <c r="BH506"/>
  <c r="BG506"/>
  <c r="BE506"/>
  <c r="T506"/>
  <c r="R506"/>
  <c r="P506"/>
  <c r="BK506"/>
  <c r="J506"/>
  <c r="BF506"/>
  <c r="BI501"/>
  <c r="BH501"/>
  <c r="BG501"/>
  <c r="BE501"/>
  <c r="T501"/>
  <c r="R501"/>
  <c r="P501"/>
  <c r="BK501"/>
  <c r="J501"/>
  <c r="BF501"/>
  <c r="BI499"/>
  <c r="BH499"/>
  <c r="BG499"/>
  <c r="BE499"/>
  <c r="T499"/>
  <c r="R499"/>
  <c r="P499"/>
  <c r="BK499"/>
  <c r="J499"/>
  <c r="BF499"/>
  <c r="BI497"/>
  <c r="BH497"/>
  <c r="BG497"/>
  <c r="BE497"/>
  <c r="T497"/>
  <c r="R497"/>
  <c r="P497"/>
  <c r="BK497"/>
  <c r="J497"/>
  <c r="BF497"/>
  <c r="BI495"/>
  <c r="BH495"/>
  <c r="BG495"/>
  <c r="BE495"/>
  <c r="T495"/>
  <c r="R495"/>
  <c r="P495"/>
  <c r="BK495"/>
  <c r="J495"/>
  <c r="BF495"/>
  <c r="BI493"/>
  <c r="BH493"/>
  <c r="BG493"/>
  <c r="BE493"/>
  <c r="T493"/>
  <c r="T492"/>
  <c r="R493"/>
  <c r="R492"/>
  <c r="P493"/>
  <c r="P492"/>
  <c r="BK493"/>
  <c r="BK492"/>
  <c r="J492"/>
  <c r="J493"/>
  <c r="BF493"/>
  <c r="J110"/>
  <c r="BI491"/>
  <c r="BH491"/>
  <c r="BG491"/>
  <c r="BE491"/>
  <c r="T491"/>
  <c r="R491"/>
  <c r="P491"/>
  <c r="BK491"/>
  <c r="J491"/>
  <c r="BF491"/>
  <c r="BI480"/>
  <c r="BH480"/>
  <c r="BG480"/>
  <c r="BE480"/>
  <c r="T480"/>
  <c r="R480"/>
  <c r="P480"/>
  <c r="BK480"/>
  <c r="J480"/>
  <c r="BF480"/>
  <c r="BI476"/>
  <c r="BH476"/>
  <c r="BG476"/>
  <c r="BE476"/>
  <c r="T476"/>
  <c r="R476"/>
  <c r="P476"/>
  <c r="BK476"/>
  <c r="J476"/>
  <c r="BF476"/>
  <c r="BI474"/>
  <c r="BH474"/>
  <c r="BG474"/>
  <c r="BE474"/>
  <c r="T474"/>
  <c r="R474"/>
  <c r="P474"/>
  <c r="BK474"/>
  <c r="J474"/>
  <c r="BF474"/>
  <c r="BI470"/>
  <c r="BH470"/>
  <c r="BG470"/>
  <c r="BE470"/>
  <c r="T470"/>
  <c r="R470"/>
  <c r="P470"/>
  <c r="BK470"/>
  <c r="J470"/>
  <c r="BF470"/>
  <c r="BI468"/>
  <c r="BH468"/>
  <c r="BG468"/>
  <c r="BE468"/>
  <c r="T468"/>
  <c r="R468"/>
  <c r="P468"/>
  <c r="BK468"/>
  <c r="J468"/>
  <c r="BF468"/>
  <c r="BI466"/>
  <c r="BH466"/>
  <c r="BG466"/>
  <c r="BE466"/>
  <c r="T466"/>
  <c r="R466"/>
  <c r="P466"/>
  <c r="BK466"/>
  <c r="J466"/>
  <c r="BF466"/>
  <c r="BI464"/>
  <c r="BH464"/>
  <c r="BG464"/>
  <c r="BE464"/>
  <c r="T464"/>
  <c r="R464"/>
  <c r="P464"/>
  <c r="BK464"/>
  <c r="J464"/>
  <c r="BF464"/>
  <c r="BI462"/>
  <c r="BH462"/>
  <c r="BG462"/>
  <c r="BE462"/>
  <c r="T462"/>
  <c r="R462"/>
  <c r="P462"/>
  <c r="BK462"/>
  <c r="J462"/>
  <c r="BF462"/>
  <c r="BI458"/>
  <c r="BH458"/>
  <c r="BG458"/>
  <c r="BE458"/>
  <c r="T458"/>
  <c r="R458"/>
  <c r="P458"/>
  <c r="BK458"/>
  <c r="J458"/>
  <c r="BF458"/>
  <c r="BI456"/>
  <c r="BH456"/>
  <c r="BG456"/>
  <c r="BE456"/>
  <c r="T456"/>
  <c r="R456"/>
  <c r="P456"/>
  <c r="BK456"/>
  <c r="J456"/>
  <c r="BF456"/>
  <c r="BI452"/>
  <c r="BH452"/>
  <c r="BG452"/>
  <c r="BE452"/>
  <c r="T452"/>
  <c r="R452"/>
  <c r="P452"/>
  <c r="BK452"/>
  <c r="J452"/>
  <c r="BF452"/>
  <c r="BI446"/>
  <c r="BH446"/>
  <c r="BG446"/>
  <c r="BE446"/>
  <c r="T446"/>
  <c r="R446"/>
  <c r="P446"/>
  <c r="BK446"/>
  <c r="J446"/>
  <c r="BF446"/>
  <c r="BI444"/>
  <c r="BH444"/>
  <c r="BG444"/>
  <c r="BE444"/>
  <c r="T444"/>
  <c r="R444"/>
  <c r="P444"/>
  <c r="BK444"/>
  <c r="J444"/>
  <c r="BF444"/>
  <c r="BI439"/>
  <c r="BH439"/>
  <c r="BG439"/>
  <c r="BE439"/>
  <c r="T439"/>
  <c r="R439"/>
  <c r="P439"/>
  <c r="BK439"/>
  <c r="J439"/>
  <c r="BF439"/>
  <c r="BI435"/>
  <c r="BH435"/>
  <c r="BG435"/>
  <c r="BE435"/>
  <c r="T435"/>
  <c r="R435"/>
  <c r="P435"/>
  <c r="BK435"/>
  <c r="J435"/>
  <c r="BF435"/>
  <c r="BI434"/>
  <c r="BH434"/>
  <c r="BG434"/>
  <c r="BE434"/>
  <c r="T434"/>
  <c r="R434"/>
  <c r="P434"/>
  <c r="BK434"/>
  <c r="J434"/>
  <c r="BF434"/>
  <c r="BI432"/>
  <c r="BH432"/>
  <c r="BG432"/>
  <c r="BE432"/>
  <c r="T432"/>
  <c r="R432"/>
  <c r="P432"/>
  <c r="BK432"/>
  <c r="J432"/>
  <c r="BF432"/>
  <c r="BI424"/>
  <c r="BH424"/>
  <c r="BG424"/>
  <c r="BE424"/>
  <c r="T424"/>
  <c r="T423"/>
  <c r="R424"/>
  <c r="R423"/>
  <c r="P424"/>
  <c r="P423"/>
  <c r="BK424"/>
  <c r="BK423"/>
  <c r="J423"/>
  <c r="J424"/>
  <c r="BF424"/>
  <c r="J109"/>
  <c r="BI422"/>
  <c r="BH422"/>
  <c r="BG422"/>
  <c r="BE422"/>
  <c r="T422"/>
  <c r="R422"/>
  <c r="P422"/>
  <c r="BK422"/>
  <c r="J422"/>
  <c r="BF422"/>
  <c r="BI420"/>
  <c r="BH420"/>
  <c r="BG420"/>
  <c r="BE420"/>
  <c r="T420"/>
  <c r="R420"/>
  <c r="P420"/>
  <c r="BK420"/>
  <c r="J420"/>
  <c r="BF420"/>
  <c r="BI418"/>
  <c r="BH418"/>
  <c r="BG418"/>
  <c r="BE418"/>
  <c r="T418"/>
  <c r="R418"/>
  <c r="P418"/>
  <c r="BK418"/>
  <c r="J418"/>
  <c r="BF418"/>
  <c r="BI416"/>
  <c r="BH416"/>
  <c r="BG416"/>
  <c r="BE416"/>
  <c r="T416"/>
  <c r="R416"/>
  <c r="P416"/>
  <c r="BK416"/>
  <c r="J416"/>
  <c r="BF416"/>
  <c r="BI414"/>
  <c r="BH414"/>
  <c r="BG414"/>
  <c r="BE414"/>
  <c r="T414"/>
  <c r="R414"/>
  <c r="P414"/>
  <c r="BK414"/>
  <c r="J414"/>
  <c r="BF414"/>
  <c r="BI412"/>
  <c r="BH412"/>
  <c r="BG412"/>
  <c r="BE412"/>
  <c r="T412"/>
  <c r="R412"/>
  <c r="P412"/>
  <c r="BK412"/>
  <c r="J412"/>
  <c r="BF412"/>
  <c r="BI410"/>
  <c r="BH410"/>
  <c r="BG410"/>
  <c r="BE410"/>
  <c r="T410"/>
  <c r="R410"/>
  <c r="P410"/>
  <c r="BK410"/>
  <c r="J410"/>
  <c r="BF410"/>
  <c r="BI406"/>
  <c r="BH406"/>
  <c r="BG406"/>
  <c r="BE406"/>
  <c r="T406"/>
  <c r="T405"/>
  <c r="R406"/>
  <c r="R405"/>
  <c r="P406"/>
  <c r="P405"/>
  <c r="BK406"/>
  <c r="BK405"/>
  <c r="J405"/>
  <c r="J406"/>
  <c r="BF406"/>
  <c r="J108"/>
  <c r="BI404"/>
  <c r="BH404"/>
  <c r="BG404"/>
  <c r="BE404"/>
  <c r="T404"/>
  <c r="R404"/>
  <c r="P404"/>
  <c r="BK404"/>
  <c r="J404"/>
  <c r="BF404"/>
  <c r="BI399"/>
  <c r="BH399"/>
  <c r="BG399"/>
  <c r="BE399"/>
  <c r="T399"/>
  <c r="R399"/>
  <c r="P399"/>
  <c r="BK399"/>
  <c r="J399"/>
  <c r="BF399"/>
  <c r="BI397"/>
  <c r="BH397"/>
  <c r="BG397"/>
  <c r="BE397"/>
  <c r="T397"/>
  <c r="T396"/>
  <c r="T395"/>
  <c r="R397"/>
  <c r="R396"/>
  <c r="R395"/>
  <c r="P397"/>
  <c r="P396"/>
  <c r="P395"/>
  <c r="BK397"/>
  <c r="BK396"/>
  <c r="J396"/>
  <c r="BK395"/>
  <c r="J395"/>
  <c r="J397"/>
  <c r="BF397"/>
  <c r="J107"/>
  <c r="J106"/>
  <c r="BI394"/>
  <c r="BH394"/>
  <c r="BG394"/>
  <c r="BE394"/>
  <c r="T394"/>
  <c r="T393"/>
  <c r="R394"/>
  <c r="R393"/>
  <c r="P394"/>
  <c r="P393"/>
  <c r="BK394"/>
  <c r="BK393"/>
  <c r="J393"/>
  <c r="J394"/>
  <c r="BF394"/>
  <c r="J105"/>
  <c r="BI392"/>
  <c r="BH392"/>
  <c r="BG392"/>
  <c r="BE392"/>
  <c r="T392"/>
  <c r="R392"/>
  <c r="P392"/>
  <c r="BK392"/>
  <c r="J392"/>
  <c r="BF392"/>
  <c r="BI390"/>
  <c r="BH390"/>
  <c r="BG390"/>
  <c r="BE390"/>
  <c r="T390"/>
  <c r="R390"/>
  <c r="P390"/>
  <c r="BK390"/>
  <c r="J390"/>
  <c r="BF390"/>
  <c r="BI389"/>
  <c r="BH389"/>
  <c r="BG389"/>
  <c r="BE389"/>
  <c r="T389"/>
  <c r="R389"/>
  <c r="P389"/>
  <c r="BK389"/>
  <c r="J389"/>
  <c r="BF389"/>
  <c r="BI388"/>
  <c r="BH388"/>
  <c r="BG388"/>
  <c r="BE388"/>
  <c r="T388"/>
  <c r="T387"/>
  <c r="R388"/>
  <c r="R387"/>
  <c r="P388"/>
  <c r="P387"/>
  <c r="BK388"/>
  <c r="BK387"/>
  <c r="J387"/>
  <c r="J388"/>
  <c r="BF388"/>
  <c r="J104"/>
  <c r="BI380"/>
  <c r="BH380"/>
  <c r="BG380"/>
  <c r="BE380"/>
  <c r="T380"/>
  <c r="R380"/>
  <c r="P380"/>
  <c r="BK380"/>
  <c r="J380"/>
  <c r="BF380"/>
  <c r="BI377"/>
  <c r="BH377"/>
  <c r="BG377"/>
  <c r="BE377"/>
  <c r="T377"/>
  <c r="R377"/>
  <c r="P377"/>
  <c r="BK377"/>
  <c r="J377"/>
  <c r="BF377"/>
  <c r="BI375"/>
  <c r="BH375"/>
  <c r="BG375"/>
  <c r="BE375"/>
  <c r="T375"/>
  <c r="R375"/>
  <c r="P375"/>
  <c r="BK375"/>
  <c r="J375"/>
  <c r="BF375"/>
  <c r="BI373"/>
  <c r="BH373"/>
  <c r="BG373"/>
  <c r="BE373"/>
  <c r="T373"/>
  <c r="R373"/>
  <c r="P373"/>
  <c r="BK373"/>
  <c r="J373"/>
  <c r="BF373"/>
  <c r="BI372"/>
  <c r="BH372"/>
  <c r="BG372"/>
  <c r="BE372"/>
  <c r="T372"/>
  <c r="R372"/>
  <c r="P372"/>
  <c r="BK372"/>
  <c r="J372"/>
  <c r="BF372"/>
  <c r="BI371"/>
  <c r="BH371"/>
  <c r="BG371"/>
  <c r="BE371"/>
  <c r="T371"/>
  <c r="R371"/>
  <c r="P371"/>
  <c r="BK371"/>
  <c r="J371"/>
  <c r="BF371"/>
  <c r="BI367"/>
  <c r="BH367"/>
  <c r="BG367"/>
  <c r="BE367"/>
  <c r="T367"/>
  <c r="R367"/>
  <c r="P367"/>
  <c r="BK367"/>
  <c r="J367"/>
  <c r="BF367"/>
  <c r="BI365"/>
  <c r="BH365"/>
  <c r="BG365"/>
  <c r="BE365"/>
  <c r="T365"/>
  <c r="R365"/>
  <c r="P365"/>
  <c r="BK365"/>
  <c r="J365"/>
  <c r="BF365"/>
  <c r="BI362"/>
  <c r="BH362"/>
  <c r="BG362"/>
  <c r="BE362"/>
  <c r="T362"/>
  <c r="R362"/>
  <c r="P362"/>
  <c r="BK362"/>
  <c r="J362"/>
  <c r="BF362"/>
  <c r="BI360"/>
  <c r="BH360"/>
  <c r="BG360"/>
  <c r="BE360"/>
  <c r="T360"/>
  <c r="R360"/>
  <c r="P360"/>
  <c r="BK360"/>
  <c r="J360"/>
  <c r="BF360"/>
  <c r="BI358"/>
  <c r="BH358"/>
  <c r="BG358"/>
  <c r="BE358"/>
  <c r="T358"/>
  <c r="R358"/>
  <c r="P358"/>
  <c r="BK358"/>
  <c r="J358"/>
  <c r="BF358"/>
  <c r="BI354"/>
  <c r="BH354"/>
  <c r="BG354"/>
  <c r="BE354"/>
  <c r="T354"/>
  <c r="R354"/>
  <c r="P354"/>
  <c r="BK354"/>
  <c r="J354"/>
  <c r="BF354"/>
  <c r="BI352"/>
  <c r="BH352"/>
  <c r="BG352"/>
  <c r="BE352"/>
  <c r="T352"/>
  <c r="R352"/>
  <c r="P352"/>
  <c r="BK352"/>
  <c r="J352"/>
  <c r="BF352"/>
  <c r="BI350"/>
  <c r="BH350"/>
  <c r="BG350"/>
  <c r="BE350"/>
  <c r="T350"/>
  <c r="R350"/>
  <c r="P350"/>
  <c r="BK350"/>
  <c r="J350"/>
  <c r="BF350"/>
  <c r="BI343"/>
  <c r="BH343"/>
  <c r="BG343"/>
  <c r="BE343"/>
  <c r="T343"/>
  <c r="R343"/>
  <c r="P343"/>
  <c r="BK343"/>
  <c r="J343"/>
  <c r="BF343"/>
  <c r="BI341"/>
  <c r="BH341"/>
  <c r="BG341"/>
  <c r="BE341"/>
  <c r="T341"/>
  <c r="R341"/>
  <c r="P341"/>
  <c r="BK341"/>
  <c r="J341"/>
  <c r="BF341"/>
  <c r="BI336"/>
  <c r="BH336"/>
  <c r="BG336"/>
  <c r="BE336"/>
  <c r="T336"/>
  <c r="R336"/>
  <c r="P336"/>
  <c r="BK336"/>
  <c r="J336"/>
  <c r="BF336"/>
  <c r="BI332"/>
  <c r="BH332"/>
  <c r="BG332"/>
  <c r="BE332"/>
  <c r="T332"/>
  <c r="R332"/>
  <c r="P332"/>
  <c r="BK332"/>
  <c r="J332"/>
  <c r="BF332"/>
  <c r="BI328"/>
  <c r="BH328"/>
  <c r="BG328"/>
  <c r="BE328"/>
  <c r="T328"/>
  <c r="R328"/>
  <c r="P328"/>
  <c r="BK328"/>
  <c r="J328"/>
  <c r="BF328"/>
  <c r="BI327"/>
  <c r="BH327"/>
  <c r="BG327"/>
  <c r="BE327"/>
  <c r="T327"/>
  <c r="R327"/>
  <c r="P327"/>
  <c r="BK327"/>
  <c r="J327"/>
  <c r="BF327"/>
  <c r="BI325"/>
  <c r="BH325"/>
  <c r="BG325"/>
  <c r="BE325"/>
  <c r="T325"/>
  <c r="R325"/>
  <c r="P325"/>
  <c r="BK325"/>
  <c r="J325"/>
  <c r="BF325"/>
  <c r="BI323"/>
  <c r="BH323"/>
  <c r="BG323"/>
  <c r="BE323"/>
  <c r="T323"/>
  <c r="T322"/>
  <c r="R323"/>
  <c r="R322"/>
  <c r="P323"/>
  <c r="P322"/>
  <c r="BK323"/>
  <c r="BK322"/>
  <c r="J322"/>
  <c r="J323"/>
  <c r="BF323"/>
  <c r="J103"/>
  <c r="BI320"/>
  <c r="BH320"/>
  <c r="BG320"/>
  <c r="BE320"/>
  <c r="T320"/>
  <c r="R320"/>
  <c r="P320"/>
  <c r="BK320"/>
  <c r="J320"/>
  <c r="BF320"/>
  <c r="BI315"/>
  <c r="BH315"/>
  <c r="BG315"/>
  <c r="BE315"/>
  <c r="T315"/>
  <c r="R315"/>
  <c r="P315"/>
  <c r="BK315"/>
  <c r="J315"/>
  <c r="BF315"/>
  <c r="BI313"/>
  <c r="BH313"/>
  <c r="BG313"/>
  <c r="BE313"/>
  <c r="T313"/>
  <c r="R313"/>
  <c r="P313"/>
  <c r="BK313"/>
  <c r="J313"/>
  <c r="BF313"/>
  <c r="BI306"/>
  <c r="BH306"/>
  <c r="BG306"/>
  <c r="BE306"/>
  <c r="T306"/>
  <c r="T305"/>
  <c r="R306"/>
  <c r="R305"/>
  <c r="P306"/>
  <c r="P305"/>
  <c r="BK306"/>
  <c r="BK305"/>
  <c r="J305"/>
  <c r="J306"/>
  <c r="BF306"/>
  <c r="J102"/>
  <c r="BI302"/>
  <c r="BH302"/>
  <c r="BG302"/>
  <c r="BE302"/>
  <c r="T302"/>
  <c r="R302"/>
  <c r="P302"/>
  <c r="BK302"/>
  <c r="J302"/>
  <c r="BF302"/>
  <c r="BI297"/>
  <c r="BH297"/>
  <c r="BG297"/>
  <c r="BE297"/>
  <c r="T297"/>
  <c r="R297"/>
  <c r="P297"/>
  <c r="BK297"/>
  <c r="J297"/>
  <c r="BF297"/>
  <c r="BI295"/>
  <c r="BH295"/>
  <c r="BG295"/>
  <c r="BE295"/>
  <c r="T295"/>
  <c r="R295"/>
  <c r="P295"/>
  <c r="BK295"/>
  <c r="J295"/>
  <c r="BF295"/>
  <c r="BI289"/>
  <c r="BH289"/>
  <c r="BG289"/>
  <c r="BE289"/>
  <c r="T289"/>
  <c r="R289"/>
  <c r="P289"/>
  <c r="BK289"/>
  <c r="J289"/>
  <c r="BF289"/>
  <c r="BI287"/>
  <c r="BH287"/>
  <c r="BG287"/>
  <c r="BE287"/>
  <c r="T287"/>
  <c r="R287"/>
  <c r="P287"/>
  <c r="BK287"/>
  <c r="J287"/>
  <c r="BF287"/>
  <c r="BI285"/>
  <c r="BH285"/>
  <c r="BG285"/>
  <c r="BE285"/>
  <c r="T285"/>
  <c r="R285"/>
  <c r="P285"/>
  <c r="BK285"/>
  <c r="J285"/>
  <c r="BF285"/>
  <c r="BI283"/>
  <c r="BH283"/>
  <c r="BG283"/>
  <c r="BE283"/>
  <c r="T283"/>
  <c r="R283"/>
  <c r="P283"/>
  <c r="BK283"/>
  <c r="J283"/>
  <c r="BF283"/>
  <c r="BI281"/>
  <c r="BH281"/>
  <c r="BG281"/>
  <c r="BE281"/>
  <c r="T281"/>
  <c r="R281"/>
  <c r="P281"/>
  <c r="BK281"/>
  <c r="J281"/>
  <c r="BF281"/>
  <c r="BI279"/>
  <c r="BH279"/>
  <c r="BG279"/>
  <c r="BE279"/>
  <c r="T279"/>
  <c r="R279"/>
  <c r="P279"/>
  <c r="BK279"/>
  <c r="J279"/>
  <c r="BF279"/>
  <c r="BI276"/>
  <c r="BH276"/>
  <c r="BG276"/>
  <c r="BE276"/>
  <c r="T276"/>
  <c r="R276"/>
  <c r="P276"/>
  <c r="BK276"/>
  <c r="J276"/>
  <c r="BF276"/>
  <c r="BI274"/>
  <c r="BH274"/>
  <c r="BG274"/>
  <c r="BE274"/>
  <c r="T274"/>
  <c r="R274"/>
  <c r="P274"/>
  <c r="BK274"/>
  <c r="J274"/>
  <c r="BF274"/>
  <c r="BI272"/>
  <c r="BH272"/>
  <c r="BG272"/>
  <c r="BE272"/>
  <c r="T272"/>
  <c r="R272"/>
  <c r="P272"/>
  <c r="BK272"/>
  <c r="J272"/>
  <c r="BF272"/>
  <c r="BI270"/>
  <c r="BH270"/>
  <c r="BG270"/>
  <c r="BE270"/>
  <c r="T270"/>
  <c r="R270"/>
  <c r="P270"/>
  <c r="BK270"/>
  <c r="J270"/>
  <c r="BF270"/>
  <c r="BI265"/>
  <c r="BH265"/>
  <c r="BG265"/>
  <c r="BE265"/>
  <c r="T265"/>
  <c r="R265"/>
  <c r="P265"/>
  <c r="BK265"/>
  <c r="J265"/>
  <c r="BF265"/>
  <c r="BI263"/>
  <c r="BH263"/>
  <c r="BG263"/>
  <c r="BE263"/>
  <c r="T263"/>
  <c r="R263"/>
  <c r="P263"/>
  <c r="BK263"/>
  <c r="J263"/>
  <c r="BF263"/>
  <c r="BI261"/>
  <c r="BH261"/>
  <c r="BG261"/>
  <c r="BE261"/>
  <c r="T261"/>
  <c r="R261"/>
  <c r="P261"/>
  <c r="BK261"/>
  <c r="J261"/>
  <c r="BF261"/>
  <c r="BI259"/>
  <c r="BH259"/>
  <c r="BG259"/>
  <c r="BE259"/>
  <c r="T259"/>
  <c r="R259"/>
  <c r="P259"/>
  <c r="BK259"/>
  <c r="J259"/>
  <c r="BF259"/>
  <c r="BI257"/>
  <c r="BH257"/>
  <c r="BG257"/>
  <c r="BE257"/>
  <c r="T257"/>
  <c r="R257"/>
  <c r="P257"/>
  <c r="BK257"/>
  <c r="J257"/>
  <c r="BF257"/>
  <c r="BI251"/>
  <c r="BH251"/>
  <c r="BG251"/>
  <c r="BE251"/>
  <c r="T251"/>
  <c r="R251"/>
  <c r="P251"/>
  <c r="BK251"/>
  <c r="J251"/>
  <c r="BF251"/>
  <c r="BI245"/>
  <c r="BH245"/>
  <c r="BG245"/>
  <c r="BE245"/>
  <c r="T245"/>
  <c r="T244"/>
  <c r="R245"/>
  <c r="R244"/>
  <c r="P245"/>
  <c r="P244"/>
  <c r="BK245"/>
  <c r="BK244"/>
  <c r="J244"/>
  <c r="J245"/>
  <c r="BF245"/>
  <c r="J101"/>
  <c r="BI242"/>
  <c r="BH242"/>
  <c r="BG242"/>
  <c r="BE242"/>
  <c r="T242"/>
  <c r="R242"/>
  <c r="P242"/>
  <c r="BK242"/>
  <c r="J242"/>
  <c r="BF242"/>
  <c r="BI239"/>
  <c r="BH239"/>
  <c r="BG239"/>
  <c r="BE239"/>
  <c r="T239"/>
  <c r="R239"/>
  <c r="P239"/>
  <c r="BK239"/>
  <c r="J239"/>
  <c r="BF239"/>
  <c r="BI230"/>
  <c r="BH230"/>
  <c r="BG230"/>
  <c r="BE230"/>
  <c r="T230"/>
  <c r="R230"/>
  <c r="P230"/>
  <c r="BK230"/>
  <c r="J230"/>
  <c r="BF230"/>
  <c r="BI217"/>
  <c r="BH217"/>
  <c r="BG217"/>
  <c r="BE217"/>
  <c r="T217"/>
  <c r="R217"/>
  <c r="P217"/>
  <c r="BK217"/>
  <c r="J217"/>
  <c r="BF217"/>
  <c r="BI210"/>
  <c r="BH210"/>
  <c r="BG210"/>
  <c r="BE210"/>
  <c r="T210"/>
  <c r="R210"/>
  <c r="P210"/>
  <c r="BK210"/>
  <c r="J210"/>
  <c r="BF210"/>
  <c r="BI200"/>
  <c r="BH200"/>
  <c r="BG200"/>
  <c r="BE200"/>
  <c r="T200"/>
  <c r="R200"/>
  <c r="P200"/>
  <c r="BK200"/>
  <c r="J200"/>
  <c r="BF200"/>
  <c r="BI187"/>
  <c r="BH187"/>
  <c r="BG187"/>
  <c r="BE187"/>
  <c r="T187"/>
  <c r="T186"/>
  <c r="R187"/>
  <c r="R186"/>
  <c r="P187"/>
  <c r="P186"/>
  <c r="BK187"/>
  <c r="BK186"/>
  <c r="J186"/>
  <c r="J187"/>
  <c r="BF187"/>
  <c r="J100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78"/>
  <c r="BH178"/>
  <c r="BG178"/>
  <c r="BE178"/>
  <c r="T178"/>
  <c r="R178"/>
  <c r="P178"/>
  <c r="BK178"/>
  <c r="J178"/>
  <c r="BF178"/>
  <c r="BI174"/>
  <c r="BH174"/>
  <c r="BG174"/>
  <c r="BE174"/>
  <c r="T174"/>
  <c r="T173"/>
  <c r="R174"/>
  <c r="R173"/>
  <c r="P174"/>
  <c r="P173"/>
  <c r="BK174"/>
  <c r="BK173"/>
  <c r="J173"/>
  <c r="J174"/>
  <c r="BF174"/>
  <c r="J99"/>
  <c r="BI171"/>
  <c r="BH171"/>
  <c r="BG171"/>
  <c r="BE171"/>
  <c r="T171"/>
  <c r="R171"/>
  <c r="P171"/>
  <c r="BK171"/>
  <c r="J171"/>
  <c r="BF171"/>
  <c r="BI169"/>
  <c r="BH169"/>
  <c r="BG169"/>
  <c r="BE169"/>
  <c r="T169"/>
  <c r="R169"/>
  <c r="P169"/>
  <c r="BK169"/>
  <c r="J169"/>
  <c r="BF169"/>
  <c r="BI163"/>
  <c r="BH163"/>
  <c r="BG163"/>
  <c r="BE163"/>
  <c r="T163"/>
  <c r="R163"/>
  <c r="P163"/>
  <c r="BK163"/>
  <c r="J163"/>
  <c r="BF163"/>
  <c r="BI161"/>
  <c r="BH161"/>
  <c r="BG161"/>
  <c r="BE161"/>
  <c r="T161"/>
  <c r="R161"/>
  <c r="P161"/>
  <c r="BK161"/>
  <c r="J161"/>
  <c r="BF161"/>
  <c r="BI159"/>
  <c r="BH159"/>
  <c r="BG159"/>
  <c r="BE159"/>
  <c r="T159"/>
  <c r="R159"/>
  <c r="P159"/>
  <c r="BK159"/>
  <c r="J159"/>
  <c r="BF159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3"/>
  <c r="BH153"/>
  <c r="BG153"/>
  <c r="BE153"/>
  <c r="T153"/>
  <c r="R153"/>
  <c r="P153"/>
  <c r="BK153"/>
  <c r="J153"/>
  <c r="BF153"/>
  <c r="BI151"/>
  <c r="BH151"/>
  <c r="BG151"/>
  <c r="BE151"/>
  <c r="T151"/>
  <c r="R151"/>
  <c r="P151"/>
  <c r="BK151"/>
  <c r="J151"/>
  <c r="BF151"/>
  <c r="BI149"/>
  <c r="BH149"/>
  <c r="BG149"/>
  <c r="BE149"/>
  <c r="T149"/>
  <c r="R149"/>
  <c r="P149"/>
  <c r="BK149"/>
  <c r="J149"/>
  <c r="BF149"/>
  <c r="BI145"/>
  <c r="BH145"/>
  <c r="BG145"/>
  <c r="BE145"/>
  <c r="T145"/>
  <c r="R145"/>
  <c r="P145"/>
  <c r="BK145"/>
  <c r="J145"/>
  <c r="BF145"/>
  <c r="BI143"/>
  <c r="F37"/>
  <c i="1" r="BD95"/>
  <c i="2" r="BH143"/>
  <c r="F36"/>
  <c i="1" r="BC95"/>
  <c i="2" r="BG143"/>
  <c r="F35"/>
  <c i="1" r="BB95"/>
  <c i="2" r="BE143"/>
  <c r="J33"/>
  <c i="1" r="AV95"/>
  <c i="2" r="F33"/>
  <c i="1" r="AZ95"/>
  <c i="2" r="T143"/>
  <c r="T142"/>
  <c r="T141"/>
  <c r="T140"/>
  <c r="R143"/>
  <c r="R142"/>
  <c r="R141"/>
  <c r="R140"/>
  <c r="P143"/>
  <c r="P142"/>
  <c r="P141"/>
  <c r="P140"/>
  <c i="1" r="AU95"/>
  <c i="2" r="BK143"/>
  <c r="BK142"/>
  <c r="J142"/>
  <c r="BK141"/>
  <c r="J141"/>
  <c r="BK140"/>
  <c r="J140"/>
  <c r="J96"/>
  <c r="J30"/>
  <c i="1" r="AG95"/>
  <c i="2" r="J143"/>
  <c r="BF143"/>
  <c r="J34"/>
  <c i="1" r="AW95"/>
  <c i="2" r="F34"/>
  <c i="1" r="BA95"/>
  <c i="2" r="J98"/>
  <c r="J97"/>
  <c r="F134"/>
  <c r="E132"/>
  <c r="F89"/>
  <c r="E87"/>
  <c r="J39"/>
  <c r="J24"/>
  <c r="E24"/>
  <c r="J137"/>
  <c r="J92"/>
  <c r="J23"/>
  <c r="J21"/>
  <c r="E21"/>
  <c r="J136"/>
  <c r="J91"/>
  <c r="J20"/>
  <c r="J18"/>
  <c r="E18"/>
  <c r="F137"/>
  <c r="F92"/>
  <c r="J17"/>
  <c r="J15"/>
  <c r="E15"/>
  <c r="F136"/>
  <c r="F91"/>
  <c r="J14"/>
  <c r="J12"/>
  <c r="J134"/>
  <c r="J89"/>
  <c r="E7"/>
  <c r="E130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<sst xmlns="http://schemas.openxmlformats.org/spreadsheetml/2006/main">
  <si>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</si>
  <si>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</si>
  <si>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</si>
  <si>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</si>
  <si>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{756420ae-b681-435c-aadb-2e331c4f1731}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</si>
  <si>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</si>
  <si>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</si>
  <si>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</si>
  <si>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</si>
  <si>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</si>
  <si>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</si>
  <si>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</si>
  <si>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</si>
  <si>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</si>
  <si>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Buzek003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</si>
  <si>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</si>
  <si>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</si>
  <si>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RD Lysice, Zákostelí 199 - změna dokončené stavby</t>
  </si>
  <si>
    <t>KSO:</t>
  </si>
  <si>
    <t>CC-CZ:</t>
  </si>
  <si>
    <t>Místo:</t>
  </si>
  <si>
    <t xml:space="preserve"> </t>
  </si>
  <si>
    <t>Datum:</t>
  </si>
  <si>
    <t>26. 3. 2020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</si>
  <si>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</si>
  <si>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</si>
  <si>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</si>
  <si>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</si>
  <si>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</si>
  <si>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</si>
  <si>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</si>
  <si>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</si>
  <si>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</si>
  <si>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</si>
  <si>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</si>
  <si>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</si>
  <si>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</si>
  <si>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</si>
  <si>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</si>
  <si>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</si>
  <si>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</si>
  <si>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</si>
  <si>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</si>
  <si>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</si>
  <si>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</si>
  <si>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</si>
  <si>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</si>
  <si>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</si>
  <si>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</si>
  <si>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</si>
  <si>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</si>
  <si>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</si>
  <si>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</si>
  <si>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</si>
  <si>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</si>
  <si>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</si>
  <si>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</si>
  <si>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</si>
  <si>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</si>
  <si>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</si>
  <si>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</si>
  <si>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</si>
  <si>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</si>
  <si>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</si>
  <si>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</si>
  <si>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</si>
  <si>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</si>
  <si>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</si>
  <si>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</si>
  <si>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</si>
  <si>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</si>
  <si>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</si>
  <si>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</si>
  <si>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</si>
  <si>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</si>
  <si>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</si>
  <si>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</si>
  <si>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</si>
  <si>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</si>
  <si>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</si>
  <si>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</si>
  <si>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</si>
  <si>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{0c24cae1-820b-42fd-95f4-6b0bac99f49d}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</si>
  <si>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</si>
  <si>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</si>
  <si>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</si>
  <si>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</si>
  <si>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</si>
  <si>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</si>
  <si>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</si>
  <si>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</si>
  <si>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</si>
  <si>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</si>
  <si>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</si>
  <si>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61 - Úprava povrchů vnitřních</t>
  </si>
  <si>
    <t xml:space="preserve">    62 - Úprava povrchů vnějších</t>
  </si>
  <si>
    <t xml:space="preserve">    64 - Osazování výplní otvorů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</si>
  <si>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</si>
  <si>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</si>
  <si>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</si>
  <si>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</si>
  <si>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</si>
  <si>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</si>
  <si>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</si>
  <si>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</si>
  <si>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</si>
  <si>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</si>
  <si>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</si>
  <si>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</si>
  <si>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769 - Plastové výplně otvorů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</si>
  <si>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</si>
  <si>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</si>
  <si>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</si>
  <si>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</si>
  <si>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</si>
  <si>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</si>
  <si>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</si>
  <si>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</si>
  <si>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</si>
  <si>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</si>
  <si>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</si>
  <si>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</si>
  <si>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</si>
  <si>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</si>
  <si>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</si>
  <si>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</si>
  <si>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</si>
  <si>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</si>
  <si>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</si>
  <si>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</si>
  <si>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</si>
  <si>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</si>
  <si>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</si>
  <si>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</si>
  <si>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310239211</t>
  </si>
  <si>
    <t>Zazdívka otvorů pl do 4 m2 ve zdivu nadzákladovém cihlami pálenými na MVC</t>
  </si>
  <si>
    <t>m3</t>
  </si>
  <si>
    <t>4</t>
  </si>
  <si>
    <t>2</t>
  </si>
  <si>
    <t>1136312821</t>
  </si>
  <si>
    <t>VV</t>
  </si>
  <si>
    <t>"1.np" 1,89*2,01*0,5</t>
  </si>
  <si>
    <t>311235151</t>
  </si>
  <si>
    <t>Zdivo jednovrstvé z cihel broušených do P10 na tenkovrstvou maltu tl 300 mm</t>
  </si>
  <si>
    <t>m2</t>
  </si>
  <si>
    <t>-1694014486</t>
  </si>
  <si>
    <t>4,6*(3,12+2,6)/2-1,8*0,9+(14,1-8,05)*0,54</t>
  </si>
  <si>
    <t>(0,25+8,4)*2,6-0,88*2,2*3+1,9*2,2-1,5*2,2</t>
  </si>
  <si>
    <t>Součet</t>
  </si>
  <si>
    <t>311235211</t>
  </si>
  <si>
    <t>Zdivo jednovrstvé z cihel broušených do P10 na tenkovrstvou maltu tl 440 mm</t>
  </si>
  <si>
    <t>-2144716416</t>
  </si>
  <si>
    <t>1,39*1,4</t>
  </si>
  <si>
    <t>311236101.WNR</t>
  </si>
  <si>
    <t>Zdivo jednovrstvé zvukově izolační z cihel Porotherm 19 AKU P15 na maltu M10 tloušťky 190 mm</t>
  </si>
  <si>
    <t>-1616871155</t>
  </si>
  <si>
    <t>(14,1-8,05)*2,61+8,05*(2,05+3,4)/2+(0,73+1,3)*1,75/2+1,7*2,61</t>
  </si>
  <si>
    <t>5</t>
  </si>
  <si>
    <t>311236121.WNR</t>
  </si>
  <si>
    <t>Zdivo jednovrstvé zvukově izolační z cihel Porotherm 25 AKU Z P15 na maltu M10 tloušťky 250 mm</t>
  </si>
  <si>
    <t>-797873707</t>
  </si>
  <si>
    <t>1,25*3,4+1,7*2,61</t>
  </si>
  <si>
    <t>6</t>
  </si>
  <si>
    <t>317142422</t>
  </si>
  <si>
    <t>Překlad nenosný pórobetonový š 100 mm v do 250 mm na tenkovrstvou maltu dl do 1250 mm</t>
  </si>
  <si>
    <t>kus</t>
  </si>
  <si>
    <t>-142607757</t>
  </si>
  <si>
    <t>7</t>
  </si>
  <si>
    <t>317142442</t>
  </si>
  <si>
    <t>Překlad nenosný pórobetonový š 150 mm v do 250 mm na tenkovrstvou maltu dl do 1250 mm</t>
  </si>
  <si>
    <t>-730536561</t>
  </si>
  <si>
    <t>8</t>
  </si>
  <si>
    <t>317941121</t>
  </si>
  <si>
    <t>Osazování ocelových válcovaných nosníků na zdivu I, IE, U, UE nebo L do č 12</t>
  </si>
  <si>
    <t>t</t>
  </si>
  <si>
    <t>530246899</t>
  </si>
  <si>
    <t>"překlad mč. 1.06" 1,2*2*4,47/1000</t>
  </si>
  <si>
    <t>9</t>
  </si>
  <si>
    <t>M</t>
  </si>
  <si>
    <t>13010422</t>
  </si>
  <si>
    <t>úhelník ocelový rovnostranný jakost 11 375 50x50x6mm</t>
  </si>
  <si>
    <t>-1817980888</t>
  </si>
  <si>
    <t>0,011*1,08</t>
  </si>
  <si>
    <t>10</t>
  </si>
  <si>
    <t>342272225</t>
  </si>
  <si>
    <t>Příčka z pórobetonových hladkých tvárnic na tenkovrstvou maltu tl 100 mm</t>
  </si>
  <si>
    <t>-1977030589</t>
  </si>
  <si>
    <t>"1.np" 2,07*2,46-0,7*2</t>
  </si>
  <si>
    <t>11</t>
  </si>
  <si>
    <t>342272245</t>
  </si>
  <si>
    <t>Příčka z pórobetonových hladkých tvárnic na tenkovrstvou maltu tl 150 mm</t>
  </si>
  <si>
    <t>553439172</t>
  </si>
  <si>
    <t>"1.np"</t>
  </si>
  <si>
    <t>4,66*2,54-0,7*2+0,67*2,1</t>
  </si>
  <si>
    <t>"2.np"</t>
  </si>
  <si>
    <t>(1,75+1,17+0,15)*(3,15+2,75)/2+0,5*2,85+5,07*3,15-0,9*2,05+3,24*(3,15+2,75)/2</t>
  </si>
  <si>
    <t>12</t>
  </si>
  <si>
    <t>342291121</t>
  </si>
  <si>
    <t>Ukotvení příček k cihelným konstrukcím plochými kotvami</t>
  </si>
  <si>
    <t>m</t>
  </si>
  <si>
    <t>-10205406</t>
  </si>
  <si>
    <t>"1.np" 2,54*2+2,1*2+1,2*2+2,46*2</t>
  </si>
  <si>
    <t>13</t>
  </si>
  <si>
    <t>346272256</t>
  </si>
  <si>
    <t>Přizdívka z pórobetonových tvárnic tl 150 mm</t>
  </si>
  <si>
    <t>1810470354</t>
  </si>
  <si>
    <t>"1.np" 0,97*1,2</t>
  </si>
  <si>
    <t>Vodorovné konstrukce</t>
  </si>
  <si>
    <t>14</t>
  </si>
  <si>
    <t>417321515</t>
  </si>
  <si>
    <t>Ztužující pásy a věnce ze ŽB tř. C 25/30</t>
  </si>
  <si>
    <t>1455957534</t>
  </si>
  <si>
    <t>16,1*0,4*0,25+(4,25+8,37+1,9)*0,3*0,25+7,2*0,2*0,2</t>
  </si>
  <si>
    <t>(0,73+1,3)*0,2*0,25+(8,37+1,9)*0,3*0,4+4,3*0,32*0,25</t>
  </si>
  <si>
    <t>417351115</t>
  </si>
  <si>
    <t>Zřízení bednění ztužujících věnců</t>
  </si>
  <si>
    <t>-1247646707</t>
  </si>
  <si>
    <t>16,1*0,25*2+(4,25+8,37+1,9)*0,25*2+7,2*0,2*2</t>
  </si>
  <si>
    <t>(0,73+1,3)*0,25*2+(8,37+1,9)*0,4*2+4,3*0,25*2</t>
  </si>
  <si>
    <t>(1,8+0,88*3+1,5)*0,3</t>
  </si>
  <si>
    <t>16</t>
  </si>
  <si>
    <t>417351116</t>
  </si>
  <si>
    <t>Odstranění bednění ztužujících věnců</t>
  </si>
  <si>
    <t>-232780795</t>
  </si>
  <si>
    <t>17</t>
  </si>
  <si>
    <t>417361821</t>
  </si>
  <si>
    <t>Výztuž ztužujících pásů a věnců betonářskou ocelí 10 505</t>
  </si>
  <si>
    <t>-778018034</t>
  </si>
  <si>
    <t>4,665*0,09</t>
  </si>
  <si>
    <t>61</t>
  </si>
  <si>
    <t>Úprava povrchů vnitřních</t>
  </si>
  <si>
    <t>18</t>
  </si>
  <si>
    <t>612131101</t>
  </si>
  <si>
    <t>Cementový postřik vnitřních stěn nanášený celoplošně ručně</t>
  </si>
  <si>
    <t>-900744875</t>
  </si>
  <si>
    <t>"na stávajících zdech"</t>
  </si>
  <si>
    <t xml:space="preserve">"2.np" </t>
  </si>
  <si>
    <t>(4,3*(3,25+2,77)/2-0,7*2)*2+7,55*3,7/2-1,39*1,4+6,81*0,21+(0,8+1,25+0,8)*3,3</t>
  </si>
  <si>
    <t>"na nových zdech"</t>
  </si>
  <si>
    <t xml:space="preserve">"1.np" </t>
  </si>
  <si>
    <t>0,89*2,01*2</t>
  </si>
  <si>
    <t>7,75*3,25+4,25*(3,25+2,72)/2-1,8*0,9+(1,8+0,9*2)*0,25</t>
  </si>
  <si>
    <t>(1,51+1,47+3,75+0,75)*2,72-0,88*2,2*3+(0,88+2,2*2)*0,25*3</t>
  </si>
  <si>
    <t>2,19*2,72+0,75*0,75+1,3*0,75+3,925*(2,72+3,34)/2</t>
  </si>
  <si>
    <t>2,7*(3,34+0,75)/2+0,25*3,34*2+1,39*1,4</t>
  </si>
  <si>
    <t>19</t>
  </si>
  <si>
    <t>612142001</t>
  </si>
  <si>
    <t>Potažení vnitřních stěn sklovláknitým pletivem vtlačeným do tenkovrstvé hmoty</t>
  </si>
  <si>
    <t>-211758452</t>
  </si>
  <si>
    <t>"na porobeton"</t>
  </si>
  <si>
    <t>4,14*2,46-0,7*2*2+9,32*2,54-0,7*2*2+0,67*2,1*2+0,97*(1,2+0,15)</t>
  </si>
  <si>
    <t>6,14*(3,15+2,75)/2+0,5*2,85*2+(5,07*3,15-0,8*2)*2</t>
  </si>
  <si>
    <t>3,24*(3,15+2,75)/2</t>
  </si>
  <si>
    <t>"na SDK-stěny vikýře"</t>
  </si>
  <si>
    <t>20</t>
  </si>
  <si>
    <t>612311131</t>
  </si>
  <si>
    <t>Potažení vnitřních stěn vápenným štukem tloušťky do 3 mm</t>
  </si>
  <si>
    <t>743825583</t>
  </si>
  <si>
    <t>"hrubá omítka" 133,698</t>
  </si>
  <si>
    <t>"na perlinku" 91,643</t>
  </si>
  <si>
    <t>"odečet obkladů" -23,317</t>
  </si>
  <si>
    <t>612321111</t>
  </si>
  <si>
    <t>Vápenocementová omítka hrubá jednovrstvá zatřená vnitřních stěn nanášená ručně</t>
  </si>
  <si>
    <t>-1181722605</t>
  </si>
  <si>
    <t>22</t>
  </si>
  <si>
    <t>612325422</t>
  </si>
  <si>
    <t>Oprava vnitřní vápenocementové štukové omítky stěn v rozsahu plochy do 30%</t>
  </si>
  <si>
    <t>-604729527</t>
  </si>
  <si>
    <t xml:space="preserve">"mč.1.09" </t>
  </si>
  <si>
    <t>(1,07+3,51+2,26)*2,54-0,6*2</t>
  </si>
  <si>
    <t>"mč.1.02"</t>
  </si>
  <si>
    <t>(2,94+3,7+1,78+0,15)*2,54-0,89*2,1</t>
  </si>
  <si>
    <t>"mč.1.07"</t>
  </si>
  <si>
    <t>(0,97+2,07+0,97)*(2,46-2,15)</t>
  </si>
  <si>
    <t>"pod obkladem" 0,97*(2,15-1,2)+(2,07+0,97)*2,15</t>
  </si>
  <si>
    <t>23</t>
  </si>
  <si>
    <t>619991011</t>
  </si>
  <si>
    <t>Obalení konstrukcí a prvků fólií přilepenou lepící páskou</t>
  </si>
  <si>
    <t>1129878820</t>
  </si>
  <si>
    <t>1,8*0,9+0,88*2,2*3+1,5*2,2+4,77*1,38</t>
  </si>
  <si>
    <t>24</t>
  </si>
  <si>
    <t>619995001</t>
  </si>
  <si>
    <t>Začištění omítek kolem oken, dveří, podlah nebo obkladů</t>
  </si>
  <si>
    <t>374302296</t>
  </si>
  <si>
    <t>"mč.1.03" 0,8+2,05*2</t>
  </si>
  <si>
    <t>62</t>
  </si>
  <si>
    <t>Úprava povrchů vnějších</t>
  </si>
  <si>
    <t>25</t>
  </si>
  <si>
    <t>622131101</t>
  </si>
  <si>
    <t>Cementový postřik vnějších stěn nanášený celoplošně ručně</t>
  </si>
  <si>
    <t>998459252</t>
  </si>
  <si>
    <t>5,05*(3,5+3,1)/2-1,8*0,9+8,07*3,1-0,8*2,2*3+1,9*3,1-1,5*2,2+7,2*0,25</t>
  </si>
  <si>
    <t>5,255*2-4,77*1,38+(0,93+1,3)*0,75</t>
  </si>
  <si>
    <t>8,15*1,45+8,15*(1,45+0,2)/2</t>
  </si>
  <si>
    <t>1,39*1,4+(0,8+2,2*2)*0,15*3+(1,8+0,9*2)*0,15+(1,5+2,2*2)*0,15+(4,77+1,38*2)*0,15</t>
  </si>
  <si>
    <t>26</t>
  </si>
  <si>
    <t>622131111</t>
  </si>
  <si>
    <t>Polymercementový spojovací můstek vnějších stěn nanášený ručně</t>
  </si>
  <si>
    <t>-1087246112</t>
  </si>
  <si>
    <t>(0,8+2,2*2)*0,15*3+(1,8+0,9*2)*0,15+(1,5+2,2*2)*0,15+(4,77+1,38*2)*0,15</t>
  </si>
  <si>
    <t>27</t>
  </si>
  <si>
    <t>622143003</t>
  </si>
  <si>
    <t>Montáž omítkových plastových nebo pozinkovaných rohových profilů s tkaninou</t>
  </si>
  <si>
    <t>-1307517359</t>
  </si>
  <si>
    <t>(0,8+2,2*2)*3+(1,8+0,9*2)+(1,5+2,2*2)+(4,77+1,38*2)+3,1</t>
  </si>
  <si>
    <t>28</t>
  </si>
  <si>
    <t>59051480</t>
  </si>
  <si>
    <t>profil rohový Al s tkaninou kontaktního zateplení</t>
  </si>
  <si>
    <t>-1044588337</t>
  </si>
  <si>
    <t>35,73*1,1</t>
  </si>
  <si>
    <t>29</t>
  </si>
  <si>
    <t>622143004</t>
  </si>
  <si>
    <t>Montáž omítkových samolepících začišťovacích profilů pro spojení s okenním rámem</t>
  </si>
  <si>
    <t>-1070377894</t>
  </si>
  <si>
    <t>(0,8+2,2*2)*3+(1,8+0,9*2)+(1,5+2,2*2)+(4,77+1,38*2)</t>
  </si>
  <si>
    <t>30</t>
  </si>
  <si>
    <t>59051476</t>
  </si>
  <si>
    <t>profil okenní začišťovací se sklovláknitou armovací tkaninou 9mm/2,4m</t>
  </si>
  <si>
    <t>236846804</t>
  </si>
  <si>
    <t>32,63*1,1</t>
  </si>
  <si>
    <t>31</t>
  </si>
  <si>
    <t>622221031</t>
  </si>
  <si>
    <t>Montáž kontaktního zateplení vnějších stěn lepením a mechanickým kotvením desek z minerální vlny s podélnou orientací vláken tl do 160 mm</t>
  </si>
  <si>
    <t>247835815</t>
  </si>
  <si>
    <t>32</t>
  </si>
  <si>
    <t>63151531</t>
  </si>
  <si>
    <t>deska tepelně izolační minerální kontaktních fasád podélné vlákno λ=0,036 tl 140mm</t>
  </si>
  <si>
    <t>976225020</t>
  </si>
  <si>
    <t>63,313*1,1</t>
  </si>
  <si>
    <t>33</t>
  </si>
  <si>
    <t>622212001</t>
  </si>
  <si>
    <t>Montáž kontaktního zateplení vnějšího ostění, nadpraží nebo parapetu hl. špalety do 200 mm lepením desek z polystyrenu tl do 40 mm</t>
  </si>
  <si>
    <t>-1483124147</t>
  </si>
  <si>
    <t>"parapet" 1,8+0,88*3+4,77</t>
  </si>
  <si>
    <t>34</t>
  </si>
  <si>
    <t>28376365</t>
  </si>
  <si>
    <t>deska z polystyrénu XPS, hrana rovná, polo či pero drážka a hladký povrch λ=0,034 tl 40mm</t>
  </si>
  <si>
    <t>-1393626173</t>
  </si>
  <si>
    <t>"parapet" 9,21*0,2*1,1</t>
  </si>
  <si>
    <t>35</t>
  </si>
  <si>
    <t>622222001</t>
  </si>
  <si>
    <t>Montáž kontaktního zateplení vnějšího ostění, nadpraží nebo parapetu hl. špalety do 200 mm lepením desek z minerální vlny tl do 40 mm</t>
  </si>
  <si>
    <t>403186751</t>
  </si>
  <si>
    <t>"ostění"</t>
  </si>
  <si>
    <t>36</t>
  </si>
  <si>
    <t>63151518</t>
  </si>
  <si>
    <t>deska tepelně izolační minerální kontaktních fasád podélné vlákno λ=0,036 tl 40mm</t>
  </si>
  <si>
    <t>-1223382112</t>
  </si>
  <si>
    <t>32,63*0,15*1,1</t>
  </si>
  <si>
    <t>37</t>
  </si>
  <si>
    <t>622252001</t>
  </si>
  <si>
    <t>Montáž profilů kontaktního zateplení připevněných mechanicky</t>
  </si>
  <si>
    <t>-2022987264</t>
  </si>
  <si>
    <t>5,05+8,07+1,9+7,2+5,25+8,15+8,15</t>
  </si>
  <si>
    <t>38</t>
  </si>
  <si>
    <t>59051651</t>
  </si>
  <si>
    <t>AL zakládací profil pod ETICS tl 0,7mm pro izolant tl 140mm</t>
  </si>
  <si>
    <t>-2070798988</t>
  </si>
  <si>
    <t>43,77*1,1</t>
  </si>
  <si>
    <t>39</t>
  </si>
  <si>
    <t>622252002</t>
  </si>
  <si>
    <t>Montáž profilů kontaktního zateplení lepených</t>
  </si>
  <si>
    <t>-1982825061</t>
  </si>
  <si>
    <t>0,88*3+1,8+1,5+4,77+1,5</t>
  </si>
  <si>
    <t>40</t>
  </si>
  <si>
    <t>59051510</t>
  </si>
  <si>
    <t>profil okenní s nepřiznanou podomítkovou okapnicí PVC 2,0m s tkaninou</t>
  </si>
  <si>
    <t>-293488372</t>
  </si>
  <si>
    <t>12,21*1,1</t>
  </si>
  <si>
    <t>41</t>
  </si>
  <si>
    <t>622321121</t>
  </si>
  <si>
    <t>Vápenocementová omítka hladká jednovrstvá vnějších stěn nanášená ručně</t>
  </si>
  <si>
    <t>-836830392</t>
  </si>
  <si>
    <t>42</t>
  </si>
  <si>
    <t>622325303</t>
  </si>
  <si>
    <t>Oprava vnější vápenné štukové omítky členitosti 2 v rozsahu do 30%</t>
  </si>
  <si>
    <t>-1740189543</t>
  </si>
  <si>
    <t>"stávající štít" 9,35*3,7/2-1,39*1,4</t>
  </si>
  <si>
    <t>43</t>
  </si>
  <si>
    <t>622521011</t>
  </si>
  <si>
    <t>Tenkovrstvá silikátová zrnitá omítka tl. 1,5 mm včetně penetrace vnějších stěn</t>
  </si>
  <si>
    <t>810460894</t>
  </si>
  <si>
    <t>"zateplená fasáda" 63,313</t>
  </si>
  <si>
    <t>"ostění" 4,895</t>
  </si>
  <si>
    <t>"stávající štít" 9,35*3,7/2</t>
  </si>
  <si>
    <t>44</t>
  </si>
  <si>
    <t>629991011</t>
  </si>
  <si>
    <t>Zakrytí výplní otvorů a svislých ploch fólií přilepenou lepící páskou</t>
  </si>
  <si>
    <t>-1625061237</t>
  </si>
  <si>
    <t>64</t>
  </si>
  <si>
    <t>Osazování výplní otvorů</t>
  </si>
  <si>
    <t>45</t>
  </si>
  <si>
    <t>642942111</t>
  </si>
  <si>
    <t>Osazování zárubní nebo rámů dveřních kovových do 2,5 m2 na MC</t>
  </si>
  <si>
    <t>-1296442090</t>
  </si>
  <si>
    <t>"D01" 1</t>
  </si>
  <si>
    <t>"D02" 1</t>
  </si>
  <si>
    <t>"D03"1</t>
  </si>
  <si>
    <t>"D04" 1</t>
  </si>
  <si>
    <t>"D05" 1</t>
  </si>
  <si>
    <t>46</t>
  </si>
  <si>
    <t>55331361</t>
  </si>
  <si>
    <t>zárubeň ocelová pro běžné zdění a porobeton 115 levá/pravá 700</t>
  </si>
  <si>
    <t>-1683218960</t>
  </si>
  <si>
    <t>47</t>
  </si>
  <si>
    <t>55331382</t>
  </si>
  <si>
    <t>zárubeň ocelová pro běžné zdění a porobeton 150 levá/pravá 700</t>
  </si>
  <si>
    <t>-12467495</t>
  </si>
  <si>
    <t>"D03" 1</t>
  </si>
  <si>
    <t>48</t>
  </si>
  <si>
    <t>55331384</t>
  </si>
  <si>
    <t>zárubeň ocelová pro běžné zdění a porobeton 150 levá/pravá 800</t>
  </si>
  <si>
    <t>-1059173971</t>
  </si>
  <si>
    <t>Ostatní konstrukce a práce, bourání</t>
  </si>
  <si>
    <t>49</t>
  </si>
  <si>
    <t>941311111</t>
  </si>
  <si>
    <t>Montáž lešení řadového modulového lehkého zatížení do 200 kg/m2 š do 0,9 m v do 10 m</t>
  </si>
  <si>
    <t>1097130992</t>
  </si>
  <si>
    <t>(1+9,5+1)*(3,6+7,25)/2+(1,9+1+8,07+1)*3,1+(1+4,91)*(6+6,6)/2+7,2*5,5</t>
  </si>
  <si>
    <t>50</t>
  </si>
  <si>
    <t>941311211</t>
  </si>
  <si>
    <t>Příplatek k lešení řadovému modulovému lehkému š 0,9 m v do 25 m za první a ZKD den použití</t>
  </si>
  <si>
    <t>297515921</t>
  </si>
  <si>
    <t>176,328*30</t>
  </si>
  <si>
    <t>51</t>
  </si>
  <si>
    <t>941311811</t>
  </si>
  <si>
    <t>Demontáž lešení řadového modulového lehkého zatížení do 200 kg/m2 š do 0,9 m v do 10 m</t>
  </si>
  <si>
    <t>142519373</t>
  </si>
  <si>
    <t>52</t>
  </si>
  <si>
    <t>949101111</t>
  </si>
  <si>
    <t>Lešení pomocné pro objekty pozemních staveb s lešeňovou podlahou v do 1,9 m zatížení do 150 kg/m2</t>
  </si>
  <si>
    <t>-2129941387</t>
  </si>
  <si>
    <t>"1.np" 31,49</t>
  </si>
  <si>
    <t>"2.np" 77,2</t>
  </si>
  <si>
    <t>53</t>
  </si>
  <si>
    <t>952901111</t>
  </si>
  <si>
    <t>Vyčištění budov bytové a občanské výstavby při výšce podlaží do 4 m</t>
  </si>
  <si>
    <t>-2003234903</t>
  </si>
  <si>
    <t>54</t>
  </si>
  <si>
    <t>962031132</t>
  </si>
  <si>
    <t>Bourání příček z cihel pálených na MVC tl do 100 mm</t>
  </si>
  <si>
    <t>1536202066</t>
  </si>
  <si>
    <t>1,75*(1,5+0,45)/2+3,05*1,5+1,37*1,5+1,2*(1,5+2,1)/2</t>
  </si>
  <si>
    <t>1,4*2,1-0,6*2,1-0,6*2+1,82*(2,4+1,5)/2+1,71*(2,75+1,8)/2-0,7*2</t>
  </si>
  <si>
    <t>55</t>
  </si>
  <si>
    <t>962031133</t>
  </si>
  <si>
    <t>Bourání příček z cihel pálených na MVC tl do 150 mm</t>
  </si>
  <si>
    <t>-1277204201</t>
  </si>
  <si>
    <t>"1.np" (0,99+1,05)*2,54</t>
  </si>
  <si>
    <t>56</t>
  </si>
  <si>
    <t>962032231</t>
  </si>
  <si>
    <t>Bourání zdiva z cihel pálených nebo vápenopískových na MV nebo MVC přes 1 m3</t>
  </si>
  <si>
    <t>417914066</t>
  </si>
  <si>
    <t>(6,97*(2,75+0,8)-0,87*2,01)*0,24</t>
  </si>
  <si>
    <t>(1,75+1,7)/2*0,85*(0,8+0,45)/2+1,3*0,47*0,45</t>
  </si>
  <si>
    <t>4,45*0,19*0,45+(2,05*(2,4+2,9)/2-0,9*2,01)*0,83</t>
  </si>
  <si>
    <t>(0,64+0,8)/2*1,5*0,7</t>
  </si>
  <si>
    <t>57</t>
  </si>
  <si>
    <t>962032631</t>
  </si>
  <si>
    <t>Bourání zdiva komínového nad střechou z cihel na MV nebo MVC</t>
  </si>
  <si>
    <t>-970517957</t>
  </si>
  <si>
    <t>0,6*0,6*4*2</t>
  </si>
  <si>
    <t>58</t>
  </si>
  <si>
    <t>962084131</t>
  </si>
  <si>
    <t xml:space="preserve">Bourání příček dřevěných deskových  tl do 100 mm</t>
  </si>
  <si>
    <t>-1631800863</t>
  </si>
  <si>
    <t>"boky vikýře 2.np" 2,7*2,8/2*2</t>
  </si>
  <si>
    <t>59</t>
  </si>
  <si>
    <t>965046111</t>
  </si>
  <si>
    <t>Broušení stávajících betonových podlah úběr do 3 mm</t>
  </si>
  <si>
    <t>1208230206</t>
  </si>
  <si>
    <t>"1.np pod vybouranou keram. dlažbou" 13,48+0,93</t>
  </si>
  <si>
    <t>"2.np" 77,69</t>
  </si>
  <si>
    <t>60</t>
  </si>
  <si>
    <t>965081213</t>
  </si>
  <si>
    <t>Bourání podlah z dlaždic keramických nebo xylolitových tl do 10 mm plochy přes 1 m2</t>
  </si>
  <si>
    <t>-279780782</t>
  </si>
  <si>
    <t>"1.np" 13,48*0,93</t>
  </si>
  <si>
    <t>965081611</t>
  </si>
  <si>
    <t>Odsekání soklíků rovných</t>
  </si>
  <si>
    <t>1142148066</t>
  </si>
  <si>
    <t>"1.np" 14,5</t>
  </si>
  <si>
    <t>967031734</t>
  </si>
  <si>
    <t>Přisekání plošné zdiva z cihel pálených na MV nebo MVC tl do 300 mm</t>
  </si>
  <si>
    <t>2063089349</t>
  </si>
  <si>
    <t>"zeď k sousedovi"</t>
  </si>
  <si>
    <t>9,45*2,58+(13,45-9,45)*3,2/2</t>
  </si>
  <si>
    <t>63</t>
  </si>
  <si>
    <t>968062355</t>
  </si>
  <si>
    <t>Vybourání dřevěných rámů oken dvojitých včetně křídel pl do 2 m2</t>
  </si>
  <si>
    <t>789206926</t>
  </si>
  <si>
    <t>"2.np" 1,39*1,4</t>
  </si>
  <si>
    <t>968072455</t>
  </si>
  <si>
    <t>Vybourání kovových dveřních zárubní pl do 2 m2</t>
  </si>
  <si>
    <t>1445644301</t>
  </si>
  <si>
    <t>"1.np" 0,8*2+0,6*2*2</t>
  </si>
  <si>
    <t>"2.np" 0,8*2+0,6*2+0,7*2+0,6*1+0,9*2</t>
  </si>
  <si>
    <t>65</t>
  </si>
  <si>
    <t>96990-001</t>
  </si>
  <si>
    <t>Demontáž kuchyňské linky vč. odvozu a likvidace na řízené skládce</t>
  </si>
  <si>
    <t>-1161697379</t>
  </si>
  <si>
    <t>66</t>
  </si>
  <si>
    <t>96990-002</t>
  </si>
  <si>
    <t>Demontáž dřevěného schodiště vč. odvozu a likvidace na řízené skládce</t>
  </si>
  <si>
    <t>-1260882186</t>
  </si>
  <si>
    <t>67</t>
  </si>
  <si>
    <t>971033641</t>
  </si>
  <si>
    <t>Vybourání otvorů ve zdivu cihelném pl do 4 m2 na MVC nebo MV tl do 300 mm</t>
  </si>
  <si>
    <t>147003554</t>
  </si>
  <si>
    <t>0,8*2,1*0,17</t>
  </si>
  <si>
    <t>68</t>
  </si>
  <si>
    <t>974031664</t>
  </si>
  <si>
    <t>Vysekání rýh ve zdivu cihelném pro vtahování nosníků hl do 150 mm v do 150 mm</t>
  </si>
  <si>
    <t>-527456803</t>
  </si>
  <si>
    <t>1,2*2</t>
  </si>
  <si>
    <t>69</t>
  </si>
  <si>
    <t>978013191</t>
  </si>
  <si>
    <t>Otlučení (osekání) vnitřní vápenné nebo vápenocementové omítky stěn v rozsahu do 100 %</t>
  </si>
  <si>
    <t>-1289008526</t>
  </si>
  <si>
    <t>70</t>
  </si>
  <si>
    <t>978059541</t>
  </si>
  <si>
    <t>Odsekání a odebrání obkladů stěn z vnitřních obkládaček plochy přes 1 m2</t>
  </si>
  <si>
    <t>1810227395</t>
  </si>
  <si>
    <t>"mč.1.07" 3,68*2-0,6*2</t>
  </si>
  <si>
    <t>"mč.1.06" 0,8*2,01</t>
  </si>
  <si>
    <t>"mč.2.01" 2,16*1,5</t>
  </si>
  <si>
    <t>997</t>
  </si>
  <si>
    <t>Přesun sutě</t>
  </si>
  <si>
    <t>71</t>
  </si>
  <si>
    <t>997013153</t>
  </si>
  <si>
    <t>Vnitrostaveništní doprava suti a vybouraných hmot pro budovy v do 12 m s omezením mechanizace</t>
  </si>
  <si>
    <t>893215184</t>
  </si>
  <si>
    <t>72</t>
  </si>
  <si>
    <t>997013501</t>
  </si>
  <si>
    <t>Odvoz suti a vybouraných hmot na skládku nebo meziskládku do 1 km se složením</t>
  </si>
  <si>
    <t>-2115869218</t>
  </si>
  <si>
    <t>73</t>
  </si>
  <si>
    <t>997013509</t>
  </si>
  <si>
    <t>Příplatek k odvozu suti a vybouraných hmot na skládku ZKD 1 km přes 1 km</t>
  </si>
  <si>
    <t>-403648868</t>
  </si>
  <si>
    <t>72,617*19 'Přepočtené koeficientem množství</t>
  </si>
  <si>
    <t>74</t>
  </si>
  <si>
    <t>997013831</t>
  </si>
  <si>
    <t>Poplatek za uložení na skládce (skládkovné) stavebního odpadu směsného kód odpadu 170 904</t>
  </si>
  <si>
    <t>-703061299</t>
  </si>
  <si>
    <t>998</t>
  </si>
  <si>
    <t>Přesun hmot</t>
  </si>
  <si>
    <t>75</t>
  </si>
  <si>
    <t>998011002</t>
  </si>
  <si>
    <t>Přesun hmot pro budovy zděné v do 12 m</t>
  </si>
  <si>
    <t>-9551139</t>
  </si>
  <si>
    <t>PSV</t>
  </si>
  <si>
    <t>Práce a dodávky PSV</t>
  </si>
  <si>
    <t>711</t>
  </si>
  <si>
    <t>Izolace proti vodě, vlhkosti a plynům</t>
  </si>
  <si>
    <t>76</t>
  </si>
  <si>
    <t>711493111</t>
  </si>
  <si>
    <t>Izolace proti podpovrchové a tlakové vodě vodorovná těsnicí hmotou dvousložkovou na bázi cementu</t>
  </si>
  <si>
    <t>-1228519206</t>
  </si>
  <si>
    <t>"mč.2.04" 6,83</t>
  </si>
  <si>
    <t>77</t>
  </si>
  <si>
    <t>711493112</t>
  </si>
  <si>
    <t>Izolace proti podpovrchové a tlakové vodě vodorovná těsnicí stěrkou jednosložkovou na bázi cementu</t>
  </si>
  <si>
    <t>238954720</t>
  </si>
  <si>
    <t>"mč.2.04"</t>
  </si>
  <si>
    <t>"vytažení nad podlahu" 5,2*0,15</t>
  </si>
  <si>
    <t>"vytažení pod obklad" (1,5+1,51+3,5)*2,1</t>
  </si>
  <si>
    <t>78</t>
  </si>
  <si>
    <t>998711102</t>
  </si>
  <si>
    <t>Přesun hmot tonážní pro izolace proti vodě, vlhkosti a plynům v objektech výšky do 12 m</t>
  </si>
  <si>
    <t>-2069389418</t>
  </si>
  <si>
    <t>713</t>
  </si>
  <si>
    <t>Izolace tepelné</t>
  </si>
  <si>
    <t>79</t>
  </si>
  <si>
    <t>713111121</t>
  </si>
  <si>
    <t>Montáž izolace tepelné spodem stropů s uchycením drátem rohoží, pásů, dílců, desek</t>
  </si>
  <si>
    <t>-2092049377</t>
  </si>
  <si>
    <t>"mezi krokve" 123,63</t>
  </si>
  <si>
    <t>"pod krokve" 123,63</t>
  </si>
  <si>
    <t>80</t>
  </si>
  <si>
    <t>63150799</t>
  </si>
  <si>
    <t>pás tepelně izolační mezi krokve λ=0,036-0,037 tl 200mm</t>
  </si>
  <si>
    <t>-1801975876</t>
  </si>
  <si>
    <t>"mezi krokve" 123,63*1,05</t>
  </si>
  <si>
    <t>81</t>
  </si>
  <si>
    <t>28376514</t>
  </si>
  <si>
    <t>deska izolační PIR s oboustrannou kompozitní fólií s hliníkovou vložkou 1200x2400x80mm</t>
  </si>
  <si>
    <t>-1255177704</t>
  </si>
  <si>
    <t xml:space="preserve">"pod  krokve" 123,63*1,05</t>
  </si>
  <si>
    <t>82</t>
  </si>
  <si>
    <t>713131121</t>
  </si>
  <si>
    <t>Montáž izolace tepelné stěn přichycením dráty rohoží, pásů, dílců, desek</t>
  </si>
  <si>
    <t>713271928</t>
  </si>
  <si>
    <t>"stěny vikýře" 16</t>
  </si>
  <si>
    <t>83</t>
  </si>
  <si>
    <t>63166763</t>
  </si>
  <si>
    <t>pás tepelně izolační mezi krokve λ=0,036-0,037 tl 100mm</t>
  </si>
  <si>
    <t>-869771600</t>
  </si>
  <si>
    <t>"stěny vikýře" 16*1,05</t>
  </si>
  <si>
    <t>84</t>
  </si>
  <si>
    <t>713131143</t>
  </si>
  <si>
    <t>Montáž izolace tepelné stěn a základů lepením celoplošně v kombinaci s mechanickým kotvením rohoží, pásů, dílců, desek</t>
  </si>
  <si>
    <t>815960213</t>
  </si>
  <si>
    <t>"stěny vikýře" 16*2</t>
  </si>
  <si>
    <t>85</t>
  </si>
  <si>
    <t>63148159</t>
  </si>
  <si>
    <t>deska tepelně izolační minerální provětrávaných fasád λ=0,033-0,035 tl 60mm</t>
  </si>
  <si>
    <t>1715244567</t>
  </si>
  <si>
    <t>"stěny vikýře" 16*2*1,05</t>
  </si>
  <si>
    <t>86</t>
  </si>
  <si>
    <t>998713102</t>
  </si>
  <si>
    <t>Přesun hmot tonážní pro izolace tepelné v objektech v do 12 m</t>
  </si>
  <si>
    <t>707286597</t>
  </si>
  <si>
    <t>762</t>
  </si>
  <si>
    <t>Konstrukce tesařské</t>
  </si>
  <si>
    <t>87</t>
  </si>
  <si>
    <t>762083111</t>
  </si>
  <si>
    <t>Impregnace řeziva proti dřevokaznému hmyzu a houbám máčením třída ohrožení 1 a 2</t>
  </si>
  <si>
    <t>-688989655</t>
  </si>
  <si>
    <t>"bednění střech z prken" 139,63*0,02</t>
  </si>
  <si>
    <t>"krovy"</t>
  </si>
  <si>
    <t>"8/10" 13*0,08*0,01</t>
  </si>
  <si>
    <t>"10/20" 176*0,1*0,2</t>
  </si>
  <si>
    <t>"15/15" 7,6*0,15*0,15</t>
  </si>
  <si>
    <t>"16/19" 1,9*0,16*0,19</t>
  </si>
  <si>
    <t>88</t>
  </si>
  <si>
    <t>762085103</t>
  </si>
  <si>
    <t>Montáž kotevních želez, příložek, patek nebo táhel</t>
  </si>
  <si>
    <t>-596643174</t>
  </si>
  <si>
    <t>"pozednice" 9</t>
  </si>
  <si>
    <t>89</t>
  </si>
  <si>
    <t>55302</t>
  </si>
  <si>
    <t>kotvení pozednice</t>
  </si>
  <si>
    <t>1383492686</t>
  </si>
  <si>
    <t>90</t>
  </si>
  <si>
    <t>762331812</t>
  </si>
  <si>
    <t>Demontáž vázaných kcí krovů z hranolů průřezové plochy do 224 cm2</t>
  </si>
  <si>
    <t>-1034291</t>
  </si>
  <si>
    <t>11,8+7,5+9,65+7,6*4+3,2*2+5,7</t>
  </si>
  <si>
    <t>6,5*12+5,5*10+31,5+1,25*5*2</t>
  </si>
  <si>
    <t>91</t>
  </si>
  <si>
    <t>762332132</t>
  </si>
  <si>
    <t>Montáž vázaných kcí krovů pravidelných z hraněného řeziva průřezové plochy do 224 cm2</t>
  </si>
  <si>
    <t>-619814117</t>
  </si>
  <si>
    <t>"8/10" 13</t>
  </si>
  <si>
    <t>"10/20" 176</t>
  </si>
  <si>
    <t>"15/15" 7,6</t>
  </si>
  <si>
    <t>92</t>
  </si>
  <si>
    <t>762332134</t>
  </si>
  <si>
    <t>Montáž vázaných kcí krovů pravidelných z hraněného řeziva průřezové plochy do 450 cm2</t>
  </si>
  <si>
    <t>-2121819</t>
  </si>
  <si>
    <t>"16/19" 1,9</t>
  </si>
  <si>
    <t>93</t>
  </si>
  <si>
    <t>60512131</t>
  </si>
  <si>
    <t xml:space="preserve">hranol stavební řezivo </t>
  </si>
  <si>
    <t>-971798494</t>
  </si>
  <si>
    <t>"8/10" 13*0,08*0,01*1,1</t>
  </si>
  <si>
    <t>"10/20" 176*0,1*0,2*1,1</t>
  </si>
  <si>
    <t>"15/15" 7,6*0,15*0,15*1,1</t>
  </si>
  <si>
    <t>"16/19" 1,9*0,16*0,19*1,1</t>
  </si>
  <si>
    <t>94</t>
  </si>
  <si>
    <t>762341210</t>
  </si>
  <si>
    <t>Montáž bednění střech rovných a šikmých sklonu do 60° z hrubých prken na sraz</t>
  </si>
  <si>
    <t>-1382785760</t>
  </si>
  <si>
    <t>"střecha" 123,63</t>
  </si>
  <si>
    <t>"boky vikýře" 16</t>
  </si>
  <si>
    <t>95</t>
  </si>
  <si>
    <t>60515111</t>
  </si>
  <si>
    <t>řezivo jehličnaté boční prkno 20-30mm</t>
  </si>
  <si>
    <t>1306171989</t>
  </si>
  <si>
    <t>139,63*0,02*1,1</t>
  </si>
  <si>
    <t>96</t>
  </si>
  <si>
    <t>762341270</t>
  </si>
  <si>
    <t>Montáž bednění střech rovných a šikmých sklonu do 60° z desek dřevotřískových na sraz</t>
  </si>
  <si>
    <t>1918509999</t>
  </si>
  <si>
    <t>97</t>
  </si>
  <si>
    <t>60726242</t>
  </si>
  <si>
    <t>deska dřevoštěpková OSB 3 ostrá hrana nebroušená tl 15mm</t>
  </si>
  <si>
    <t>2094234689</t>
  </si>
  <si>
    <t>"stěny vikýře" 16*1,1</t>
  </si>
  <si>
    <t>98</t>
  </si>
  <si>
    <t>60726248</t>
  </si>
  <si>
    <t>deska dřevoštěpková OSB 3 ostrá hrana nebroušená tl 22mm</t>
  </si>
  <si>
    <t>-892446234</t>
  </si>
  <si>
    <t>123,63*1,1</t>
  </si>
  <si>
    <t>99</t>
  </si>
  <si>
    <t>762342214</t>
  </si>
  <si>
    <t>Montáž laťování na střechách jednoduchých sklonu do 60° osové vzdálenosti do 360 mm</t>
  </si>
  <si>
    <t>-1860758707</t>
  </si>
  <si>
    <t>(7,97+12,15)/2*(5,1+5,6)/2+7,39*(6,4+4,41)-5,5*4,1/2-5,25*5,3+5,3*4,91+3</t>
  </si>
  <si>
    <t>100</t>
  </si>
  <si>
    <t>60514114</t>
  </si>
  <si>
    <t>řezivo jehličnaté lať impregnovaná dl 4 m</t>
  </si>
  <si>
    <t>-1602732122</t>
  </si>
  <si>
    <t>(386,344+22,75+7,5)*0,03*0,05*1,1</t>
  </si>
  <si>
    <t>101</t>
  </si>
  <si>
    <t>762342441</t>
  </si>
  <si>
    <t>Montáž lišt trojúhelníkových nebo kontralatí na střechách sklonu do 60°</t>
  </si>
  <si>
    <t>-283308209</t>
  </si>
  <si>
    <t>"střecha" 176</t>
  </si>
  <si>
    <t>"boky vikýře" 20</t>
  </si>
  <si>
    <t>102</t>
  </si>
  <si>
    <t>300129914</t>
  </si>
  <si>
    <t>"kontralatě" 196*0,04*0,04*1,1</t>
  </si>
  <si>
    <t>103</t>
  </si>
  <si>
    <t>762342812</t>
  </si>
  <si>
    <t>Demontáž laťování střech z latí osové vzdálenosti do 0,50 m</t>
  </si>
  <si>
    <t>769678130</t>
  </si>
  <si>
    <t>7,5*11,8/2*6,5+7,6*5,7-5,05*5,7/2-1,2*3,6-1,2*1,15/2+7,6*5,5</t>
  </si>
  <si>
    <t>(4,2+3,2)/2*1,25*2</t>
  </si>
  <si>
    <t>104</t>
  </si>
  <si>
    <t>762395000</t>
  </si>
  <si>
    <t>Spojovací prostředky krovů, bednění, laťování, nadstřešních konstrukcí</t>
  </si>
  <si>
    <t>908462376</t>
  </si>
  <si>
    <t>"latě" (386,344+22,75+7,5)*0,03*0,05</t>
  </si>
  <si>
    <t>"kontralatě" 196*0,04*0,04</t>
  </si>
  <si>
    <t>"bednění střech OSB" 123,63*0,022+16*0,015</t>
  </si>
  <si>
    <t>105</t>
  </si>
  <si>
    <t>998762102</t>
  </si>
  <si>
    <t>Přesun hmot tonážní pro kce tesařské v objektech v do 12 m</t>
  </si>
  <si>
    <t>-764778377</t>
  </si>
  <si>
    <t>763</t>
  </si>
  <si>
    <t>Konstrukce suché výstavby</t>
  </si>
  <si>
    <t>106</t>
  </si>
  <si>
    <t>763111741</t>
  </si>
  <si>
    <t>Montáž parotěsné zábrany do SDK příčky</t>
  </si>
  <si>
    <t>-1825377085</t>
  </si>
  <si>
    <t>107</t>
  </si>
  <si>
    <t>28329282</t>
  </si>
  <si>
    <t>fólie PE vyztužená Al vrstvou pro parotěsnou vrstvu 170g/m2</t>
  </si>
  <si>
    <t>1735695635</t>
  </si>
  <si>
    <t>16*1,1</t>
  </si>
  <si>
    <t>108</t>
  </si>
  <si>
    <t>763131751</t>
  </si>
  <si>
    <t>Montáž parotěsné zábrany do SDK podhledu</t>
  </si>
  <si>
    <t>1858117520</t>
  </si>
  <si>
    <t>78,067+6,83</t>
  </si>
  <si>
    <t>109</t>
  </si>
  <si>
    <t>2102300547</t>
  </si>
  <si>
    <t>84,897*1,15</t>
  </si>
  <si>
    <t>110</t>
  </si>
  <si>
    <t>763161710</t>
  </si>
  <si>
    <t>SDK podkroví deska 1xA 12,5 bez TI dvouvrstvá spodní kce profil CD+UD REI 15</t>
  </si>
  <si>
    <t>1385912573</t>
  </si>
  <si>
    <t xml:space="preserve">"podhled" </t>
  </si>
  <si>
    <t>9,96+12,6+6,83*(2,75+1,3)+4,8*3,75+(6,83-4,8)*4,85</t>
  </si>
  <si>
    <t>111</t>
  </si>
  <si>
    <t>763161730</t>
  </si>
  <si>
    <t>SDK podkroví deska 1xH2 12,5 bez TI dvouvrstvá spodní kce profil CD+UD</t>
  </si>
  <si>
    <t>2039601764</t>
  </si>
  <si>
    <t>112</t>
  </si>
  <si>
    <t>998763302</t>
  </si>
  <si>
    <t>Přesun hmot tonážní pro sádrokartonové konstrukce v objektech v do 12 m</t>
  </si>
  <si>
    <t>176609411</t>
  </si>
  <si>
    <t>764</t>
  </si>
  <si>
    <t>Konstrukce klempířské</t>
  </si>
  <si>
    <t>113</t>
  </si>
  <si>
    <t>764001891</t>
  </si>
  <si>
    <t>Demontáž úžlabí do suti</t>
  </si>
  <si>
    <t>-60108502</t>
  </si>
  <si>
    <t>114</t>
  </si>
  <si>
    <t>764002801</t>
  </si>
  <si>
    <t>Demontáž závětrné lišty do suti</t>
  </si>
  <si>
    <t>-704334353</t>
  </si>
  <si>
    <t>6,5+5,7+5,5+1,25*2</t>
  </si>
  <si>
    <t>115</t>
  </si>
  <si>
    <t>764004801</t>
  </si>
  <si>
    <t>Demontáž podokapního žlabu do suti</t>
  </si>
  <si>
    <t>1793913738</t>
  </si>
  <si>
    <t>7,5+7,6+2+3,2*2</t>
  </si>
  <si>
    <t>116</t>
  </si>
  <si>
    <t>764004861</t>
  </si>
  <si>
    <t>Demontáž svodu do suti</t>
  </si>
  <si>
    <t>633473372</t>
  </si>
  <si>
    <t>2,5*2+3,5*2+4,1</t>
  </si>
  <si>
    <t>117</t>
  </si>
  <si>
    <t>764111641</t>
  </si>
  <si>
    <t>Krytina střechy rovné drážkováním ze svitků z Pz plechu s povrchovou úpravou do rš 670 mm sklonu do 30°</t>
  </si>
  <si>
    <t>341773367</t>
  </si>
  <si>
    <t>118</t>
  </si>
  <si>
    <t>764111645</t>
  </si>
  <si>
    <t>Krytina střechy rovné drážkováním ze svitků z Pz plechu s povrch úpravou do rš 670 mm sklonu přes 60°</t>
  </si>
  <si>
    <t>490469503</t>
  </si>
  <si>
    <t>119</t>
  </si>
  <si>
    <t>764211616</t>
  </si>
  <si>
    <t>Oplechování větraného hřebene s těsněním a perforovaným plechem z Pz s povrch úpravou rš 550 mm</t>
  </si>
  <si>
    <t>-2089960238</t>
  </si>
  <si>
    <t>"K/08" 7,5</t>
  </si>
  <si>
    <t>120</t>
  </si>
  <si>
    <t>764212664</t>
  </si>
  <si>
    <t>Oplechování rovné okapové hrany z Pz s povrchovou úpravou rš 330 mm</t>
  </si>
  <si>
    <t>-1327883708</t>
  </si>
  <si>
    <t>"K/07" 23</t>
  </si>
  <si>
    <t>121</t>
  </si>
  <si>
    <t>764215605</t>
  </si>
  <si>
    <t>Oplechování horních ploch a atik bez rohů z Pz plechu s povrch úpravou celoplošně lepené rš 400 mm</t>
  </si>
  <si>
    <t>-2118135413</t>
  </si>
  <si>
    <t>"K/06" 16,5</t>
  </si>
  <si>
    <t>122</t>
  </si>
  <si>
    <t>764226442</t>
  </si>
  <si>
    <t>Oplechování parapetů rovných celoplošně lepené z Al plechu rš 200 mm</t>
  </si>
  <si>
    <t>-1632074128</t>
  </si>
  <si>
    <t>"K/01" 0,88*3</t>
  </si>
  <si>
    <t>"K/02" 1,8</t>
  </si>
  <si>
    <t>"K/03" 4,77</t>
  </si>
  <si>
    <t>123</t>
  </si>
  <si>
    <t>764511602</t>
  </si>
  <si>
    <t>Žlab podokapní půlkruhový z Pz s povrchovou úpravou rš 330 mm</t>
  </si>
  <si>
    <t>146293940</t>
  </si>
  <si>
    <t>"K/05" 22,75</t>
  </si>
  <si>
    <t>124</t>
  </si>
  <si>
    <t>764511642</t>
  </si>
  <si>
    <t>Kotlík oválný (trychtýřový) pro podokapní žlaby z Pz s povrchovou úpravou 330/100 mm</t>
  </si>
  <si>
    <t>-96602938</t>
  </si>
  <si>
    <t>125</t>
  </si>
  <si>
    <t>764518622</t>
  </si>
  <si>
    <t>Svody kruhové včetně objímek, kolen, odskoků z Pz s povrchovou úpravou průměru 100 mm</t>
  </si>
  <si>
    <t>1717510445</t>
  </si>
  <si>
    <t>126</t>
  </si>
  <si>
    <t>998764102</t>
  </si>
  <si>
    <t>Přesun hmot tonážní pro konstrukce klempířské v objektech v do 12 m</t>
  </si>
  <si>
    <t>-633489848</t>
  </si>
  <si>
    <t>765</t>
  </si>
  <si>
    <t>Krytina skládaná</t>
  </si>
  <si>
    <t>127</t>
  </si>
  <si>
    <t>765111801</t>
  </si>
  <si>
    <t>Demontáž krytiny keramické drážkové sklonu do 30° na sucho do suti</t>
  </si>
  <si>
    <t>1076365613</t>
  </si>
  <si>
    <t>128</t>
  </si>
  <si>
    <t>765111861</t>
  </si>
  <si>
    <t>Demontáž krytiny keramické hřebenů a nároží sklonu do 30° na sucho do suti</t>
  </si>
  <si>
    <t>-1011357193</t>
  </si>
  <si>
    <t>11,8+7,6+4,2</t>
  </si>
  <si>
    <t>129</t>
  </si>
  <si>
    <t>765191013</t>
  </si>
  <si>
    <t>Montáž pojistné hydroizolační nebo parotěsné fólie kladené přes 20° volně na bednění nebo tepelnou izolaci</t>
  </si>
  <si>
    <t>2698818</t>
  </si>
  <si>
    <t>"separační fólie"</t>
  </si>
  <si>
    <t>130</t>
  </si>
  <si>
    <t>28329035</t>
  </si>
  <si>
    <t>separační fólie</t>
  </si>
  <si>
    <t>-823563101</t>
  </si>
  <si>
    <t>139,63*1,15</t>
  </si>
  <si>
    <t>131</t>
  </si>
  <si>
    <t>765191023</t>
  </si>
  <si>
    <t>Montáž pojistné hydroizolační nebo parotěsné kladené ve sklonu přes 20° s lepenými spoji na bednění</t>
  </si>
  <si>
    <t>1115609296</t>
  </si>
  <si>
    <t>132</t>
  </si>
  <si>
    <t>28329036</t>
  </si>
  <si>
    <t>fólie kontaktní difuzně propustná pro doplňkovou hydroizolační vrstvu, třívrstvá mikroporézní PP 150g/m2 s integrovanou samolepící páskou</t>
  </si>
  <si>
    <t>-232631374</t>
  </si>
  <si>
    <t>133</t>
  </si>
  <si>
    <t>998765102</t>
  </si>
  <si>
    <t>Přesun hmot tonážní pro krytiny skládané v objektech v do 12 m</t>
  </si>
  <si>
    <t>402900489</t>
  </si>
  <si>
    <t>766</t>
  </si>
  <si>
    <t>Konstrukce truhlářské</t>
  </si>
  <si>
    <t>134</t>
  </si>
  <si>
    <t>766622861</t>
  </si>
  <si>
    <t>Vyvěšení křídel dřevěných nebo plastových okenních do 1,5 m2</t>
  </si>
  <si>
    <t>1428794192</t>
  </si>
  <si>
    <t>135</t>
  </si>
  <si>
    <t>766674810</t>
  </si>
  <si>
    <t>Demontáž střešního okna hladká krytina do 30°</t>
  </si>
  <si>
    <t>-1388350927</t>
  </si>
  <si>
    <t>136</t>
  </si>
  <si>
    <t>766691914</t>
  </si>
  <si>
    <t>Vyvěšení nebo zavěšení dřevěných křídel dveří pl do 2 m2</t>
  </si>
  <si>
    <t>196884933</t>
  </si>
  <si>
    <t>3+5</t>
  </si>
  <si>
    <t>137</t>
  </si>
  <si>
    <t>76600-001</t>
  </si>
  <si>
    <t xml:space="preserve">D/01  M+D dveře 700/1970mm vč. kování, zámku, doplňků, povrchové úpravy, kompletní provedení dle PD</t>
  </si>
  <si>
    <t>1029678851</t>
  </si>
  <si>
    <t>138</t>
  </si>
  <si>
    <t>76600-002</t>
  </si>
  <si>
    <t xml:space="preserve">D/02  M+D dveře 700/1970mm vč. kování, zámku, doplňků, povrchové úpravy, kompletní provedení dle PD</t>
  </si>
  <si>
    <t>1136679915</t>
  </si>
  <si>
    <t>139</t>
  </si>
  <si>
    <t>76600-003</t>
  </si>
  <si>
    <t xml:space="preserve">D/03  M+D dveře 700/1970mm vč. kování, zámku, doplňků, povrchové úpravy, kompletní provedení dle PD</t>
  </si>
  <si>
    <t>-911493795</t>
  </si>
  <si>
    <t>140</t>
  </si>
  <si>
    <t>76600-004</t>
  </si>
  <si>
    <t xml:space="preserve">D/04  M+D dveře 800/1970mm vč. kování, zámku, doplňků, povrchové úpravy, kompletní provedení dle PD</t>
  </si>
  <si>
    <t>759282079</t>
  </si>
  <si>
    <t>141</t>
  </si>
  <si>
    <t>76600-005</t>
  </si>
  <si>
    <t xml:space="preserve">D/05  M+D dveře 700/1970mm vč. kování, zámku, doplňků, povrchové úpravy, kompletní provedení dle PD</t>
  </si>
  <si>
    <t>1169095407</t>
  </si>
  <si>
    <t>142</t>
  </si>
  <si>
    <t>76600-006</t>
  </si>
  <si>
    <t xml:space="preserve">D/06  M+D vnitř.dřev.parapet, dřevěný, š.240mm, kompletní provedení dle PD</t>
  </si>
  <si>
    <t>1790271153</t>
  </si>
  <si>
    <t>0,88*2</t>
  </si>
  <si>
    <t>143</t>
  </si>
  <si>
    <t>76600-007</t>
  </si>
  <si>
    <t xml:space="preserve">D/07  M+D vnitř.dřev.parapet, dřevěný, š.240mm, kompletní provedení dle PD</t>
  </si>
  <si>
    <t>2033257019</t>
  </si>
  <si>
    <t>1,8</t>
  </si>
  <si>
    <t>144</t>
  </si>
  <si>
    <t>76600-008</t>
  </si>
  <si>
    <t xml:space="preserve">D/08  M+D vnitř.dřev.parapet, dřevěný, š.260mm, kompletní provedení dle PD</t>
  </si>
  <si>
    <t>1661490779</t>
  </si>
  <si>
    <t>1,5</t>
  </si>
  <si>
    <t>145</t>
  </si>
  <si>
    <t>76600-009</t>
  </si>
  <si>
    <t xml:space="preserve">D/09  M+D vnitř.dřev.parapet, dřevěný, š.150mm, kompletní provedení dle PD</t>
  </si>
  <si>
    <t>-2009853407</t>
  </si>
  <si>
    <t>4,77</t>
  </si>
  <si>
    <t>146</t>
  </si>
  <si>
    <t>76600-010</t>
  </si>
  <si>
    <t>M+D dřevěné schodiště vč. zábradlí, kotvení, úpravy povrchu, kompletní provedení</t>
  </si>
  <si>
    <t>soub</t>
  </si>
  <si>
    <t>-2036775098</t>
  </si>
  <si>
    <t>767</t>
  </si>
  <si>
    <t>Konstrukce zámečnické</t>
  </si>
  <si>
    <t>147</t>
  </si>
  <si>
    <t>76700-001</t>
  </si>
  <si>
    <t>M+D skleněná sprchová stěna</t>
  </si>
  <si>
    <t>-247650185</t>
  </si>
  <si>
    <t>769</t>
  </si>
  <si>
    <t>Plastové výplně otvorů</t>
  </si>
  <si>
    <t>148</t>
  </si>
  <si>
    <t>76900-001</t>
  </si>
  <si>
    <t xml:space="preserve">O/01  M+D okno 880/2200mm v plastovém rámu, trojsklo, kompletní provedení dle PD</t>
  </si>
  <si>
    <t>-755614771</t>
  </si>
  <si>
    <t>149</t>
  </si>
  <si>
    <t>76900-002</t>
  </si>
  <si>
    <t xml:space="preserve">O/02  M+D okno 1800/900mm v plastovém rámu, trojsklo, kompletní provedení dle PD</t>
  </si>
  <si>
    <t>304710572</t>
  </si>
  <si>
    <t>150</t>
  </si>
  <si>
    <t>76900-003</t>
  </si>
  <si>
    <t xml:space="preserve">O/03  M+D okno 1500/2200mm v plastovém rámu, trojsklo, kompletní provedení dle PD</t>
  </si>
  <si>
    <t>545217334</t>
  </si>
  <si>
    <t>151</t>
  </si>
  <si>
    <t>76900-004</t>
  </si>
  <si>
    <t xml:space="preserve">O/04  M+D okno 4770/1380mm v plastovém rámu, trojsklo, kompletní provedení dle PD</t>
  </si>
  <si>
    <t>-382570781</t>
  </si>
  <si>
    <t>771</t>
  </si>
  <si>
    <t>Podlahy z dlaždic</t>
  </si>
  <si>
    <t>152</t>
  </si>
  <si>
    <t>771151022</t>
  </si>
  <si>
    <t>Samonivelační stěrka podlah pevnosti 30 MPa tl 5 mm</t>
  </si>
  <si>
    <t>-1797968284</t>
  </si>
  <si>
    <t>"vyrovnání pod dlažbu" 0,1</t>
  </si>
  <si>
    <t>153</t>
  </si>
  <si>
    <t>771474113</t>
  </si>
  <si>
    <t>Montáž soklů z dlaždic keramických rovných flexibilní lepidlo v do 120 mm</t>
  </si>
  <si>
    <t>1591770705</t>
  </si>
  <si>
    <t>1,21+10,84+12,13+9,16+4,45</t>
  </si>
  <si>
    <t>154</t>
  </si>
  <si>
    <t>771574115</t>
  </si>
  <si>
    <t>Montáž podlah keramických hladkých lepených flexibilním lepidlem do 25 ks/m2</t>
  </si>
  <si>
    <t>903002104</t>
  </si>
  <si>
    <t>"mč.1.07" 8,69</t>
  </si>
  <si>
    <t>"mč.1.09" 6,63</t>
  </si>
  <si>
    <t>"mč.1.02" 2,94*0,9+2,61*1,28+0,15*1,05</t>
  </si>
  <si>
    <t>"mč.1.06" 0,8*0,18</t>
  </si>
  <si>
    <t>"mč.2.01" 9,96</t>
  </si>
  <si>
    <t>155</t>
  </si>
  <si>
    <t>59761432.1</t>
  </si>
  <si>
    <t xml:space="preserve">dlažba keramická </t>
  </si>
  <si>
    <t>1144463877</t>
  </si>
  <si>
    <t>(38,398+37,79*0,1)*1,1</t>
  </si>
  <si>
    <t>156</t>
  </si>
  <si>
    <t>771591115</t>
  </si>
  <si>
    <t>Podlahy spárování silikonem</t>
  </si>
  <si>
    <t>1276579585</t>
  </si>
  <si>
    <t>37,79+1,92+0,97+0,88+1,5+1,51+3,5</t>
  </si>
  <si>
    <t>157</t>
  </si>
  <si>
    <t>771591187</t>
  </si>
  <si>
    <t>Řezání soklů z keramických dlaždic</t>
  </si>
  <si>
    <t>713575272</t>
  </si>
  <si>
    <t>158</t>
  </si>
  <si>
    <t>998771102</t>
  </si>
  <si>
    <t>Přesun hmot tonážní pro podlahy z dlaždic v objektech v do 12 m</t>
  </si>
  <si>
    <t>-1731374393</t>
  </si>
  <si>
    <t>776</t>
  </si>
  <si>
    <t>Podlahy povlakové</t>
  </si>
  <si>
    <t>159</t>
  </si>
  <si>
    <t>776111311</t>
  </si>
  <si>
    <t>Vysátí podkladu povlakových podlah</t>
  </si>
  <si>
    <t>-1796306488</t>
  </si>
  <si>
    <t>"pod vinyl" 12,6+48,3</t>
  </si>
  <si>
    <t>160</t>
  </si>
  <si>
    <t>776121321</t>
  </si>
  <si>
    <t>Vodou ředitelná penetrace savého podkladu povlakových podlah neředěná</t>
  </si>
  <si>
    <t>-2075497250</t>
  </si>
  <si>
    <t>161</t>
  </si>
  <si>
    <t>776141121</t>
  </si>
  <si>
    <t>Vyrovnání podkladu povlakových podlah stěrkou pevnosti 30 MPa tl 3 mm</t>
  </si>
  <si>
    <t>-46387687</t>
  </si>
  <si>
    <t>162</t>
  </si>
  <si>
    <t>776201811</t>
  </si>
  <si>
    <t>Demontáž lepených povlakových podlah bez podložky ručně</t>
  </si>
  <si>
    <t>-297272859</t>
  </si>
  <si>
    <t>9,3+9,95+1,53+48,31</t>
  </si>
  <si>
    <t>163</t>
  </si>
  <si>
    <t>776231111</t>
  </si>
  <si>
    <t>Lepení lamel a čtverců z vinylu standardním lepidlem</t>
  </si>
  <si>
    <t>809698961</t>
  </si>
  <si>
    <t>"mč.2.02" 12,6</t>
  </si>
  <si>
    <t>"mč.2.03" 48,3</t>
  </si>
  <si>
    <t>164</t>
  </si>
  <si>
    <t>28411054</t>
  </si>
  <si>
    <t>dílce vinylové tl 2,5mm</t>
  </si>
  <si>
    <t>1039822614</t>
  </si>
  <si>
    <t>60,9*1,1</t>
  </si>
  <si>
    <t>165</t>
  </si>
  <si>
    <t>776410811</t>
  </si>
  <si>
    <t>Odstranění soklíků a lišt pryžových nebo plastových</t>
  </si>
  <si>
    <t>-399161159</t>
  </si>
  <si>
    <t>75,3</t>
  </si>
  <si>
    <t>166</t>
  </si>
  <si>
    <t>776411111</t>
  </si>
  <si>
    <t>Montáž obvodových soklíků výšky do 80 mm</t>
  </si>
  <si>
    <t>-1724059570</t>
  </si>
  <si>
    <t>167</t>
  </si>
  <si>
    <t>28411004</t>
  </si>
  <si>
    <t>lišta soklová PVC samolepící 30x30mm</t>
  </si>
  <si>
    <t>-1531371149</t>
  </si>
  <si>
    <t>45,54*1,1</t>
  </si>
  <si>
    <t>168</t>
  </si>
  <si>
    <t>998776102</t>
  </si>
  <si>
    <t>Přesun hmot tonážní pro podlahy povlakové v objektech v do 12 m</t>
  </si>
  <si>
    <t>267694473</t>
  </si>
  <si>
    <t>781</t>
  </si>
  <si>
    <t>Dokončovací práce - obklady</t>
  </si>
  <si>
    <t>169</t>
  </si>
  <si>
    <t>781474115</t>
  </si>
  <si>
    <t>Montáž obkladů vnitřních keramických hladkých do 25 ks/m2 lepených flexibilním lepidlem</t>
  </si>
  <si>
    <t>1362471559</t>
  </si>
  <si>
    <t xml:space="preserve">"mč.1.07" </t>
  </si>
  <si>
    <t>(1,92+0,97+0,88)*2,15+0,15*(2,15-1,2)*2+0,97*0,15</t>
  </si>
  <si>
    <t>(1,5+1,51+3,5)*2,1</t>
  </si>
  <si>
    <t>"mč.2.03"</t>
  </si>
  <si>
    <t>1,85*0,6</t>
  </si>
  <si>
    <t>170</t>
  </si>
  <si>
    <t>59761038</t>
  </si>
  <si>
    <t>obklad keramický</t>
  </si>
  <si>
    <t>-159719627</t>
  </si>
  <si>
    <t>23,317*1,1</t>
  </si>
  <si>
    <t>171</t>
  </si>
  <si>
    <t>998781102</t>
  </si>
  <si>
    <t>Přesun hmot tonážní pro obklady keramické v objektech v do 12 m</t>
  </si>
  <si>
    <t>4693303</t>
  </si>
  <si>
    <t>783</t>
  </si>
  <si>
    <t>Dokončovací práce - nátěry</t>
  </si>
  <si>
    <t>172</t>
  </si>
  <si>
    <t>78300-001</t>
  </si>
  <si>
    <t>Nátěr zárubně</t>
  </si>
  <si>
    <t>-959306507</t>
  </si>
  <si>
    <t>"nové zárubně" 5</t>
  </si>
  <si>
    <t>784</t>
  </si>
  <si>
    <t>Dokončovací práce - malby a tapety</t>
  </si>
  <si>
    <t>173</t>
  </si>
  <si>
    <t>784121001</t>
  </si>
  <si>
    <t>Oškrabání malby v mísnostech výšky do 3,80 m</t>
  </si>
  <si>
    <t>-472419652</t>
  </si>
  <si>
    <t>"opravované omítky" 47,843</t>
  </si>
  <si>
    <t>174</t>
  </si>
  <si>
    <t>784181121</t>
  </si>
  <si>
    <t>Hloubková jednonásobná penetrace podkladu v místnostech výšky do 3,80 m</t>
  </si>
  <si>
    <t>1605191591</t>
  </si>
  <si>
    <t>218,024+47,843+17,311+1,4*2*4+1,6*2+6,83+94,067</t>
  </si>
  <si>
    <t>175</t>
  </si>
  <si>
    <t>784221101</t>
  </si>
  <si>
    <t>Dvojnásobné bílé malby ze směsí za sucha dobře otěruvzdorných v místnostech do 3,80 m</t>
  </si>
  <si>
    <t>-888024432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</si>
</sst>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21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25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21</v>
      </c>
      <c r="AK17" s="31" t="s">
        <v>26</v>
      </c>
      <c r="AN17" s="26" t="s">
        <v>1</v>
      </c>
      <c r="AR17" s="21"/>
      <c r="BE17" s="30"/>
      <c r="BS17" s="18" t="s">
        <v>30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31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21</v>
      </c>
      <c r="AK20" s="31" t="s">
        <v>26</v>
      </c>
      <c r="AN20" s="26" t="s">
        <v>1</v>
      </c>
      <c r="AR20" s="21"/>
      <c r="BE20" s="30"/>
      <c r="BS20" s="18" t="s">
        <v>30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32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37</v>
      </c>
      <c r="E29" s="3"/>
      <c r="F29" s="31" t="s">
        <v>38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39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40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41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42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44</v>
      </c>
      <c r="U35" s="49"/>
      <c r="V35" s="49"/>
      <c r="W35" s="49"/>
      <c r="X35" s="51" t="s">
        <v>45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48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49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48</v>
      </c>
      <c r="AI60" s="40"/>
      <c r="AJ60" s="40"/>
      <c r="AK60" s="40"/>
      <c r="AL60" s="40"/>
      <c r="AM60" s="57" t="s">
        <v>49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51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48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49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48</v>
      </c>
      <c r="AI75" s="40"/>
      <c r="AJ75" s="40"/>
      <c r="AK75" s="40"/>
      <c r="AL75" s="40"/>
      <c r="AM75" s="57" t="s">
        <v>49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Buzek003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RD Lysice, Zákostelí 199 - změna dokončené stavby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26. 3. 2020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69" t="str">
        <f>IF(E17="","",E17)</f>
        <v xml:space="preserve"> </v>
      </c>
      <c r="AN89" s="4"/>
      <c r="AO89" s="4"/>
      <c r="AP89" s="4"/>
      <c r="AQ89" s="37"/>
      <c r="AR89" s="38"/>
      <c r="AS89" s="70" t="s">
        <v>53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31</v>
      </c>
      <c r="AJ90" s="37"/>
      <c r="AK90" s="37"/>
      <c r="AL90" s="37"/>
      <c r="AM90" s="69" t="str">
        <f>IF(E20="","",E20)</f>
        <v xml:space="preserve"> 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54</v>
      </c>
      <c r="D92" s="79"/>
      <c r="E92" s="79"/>
      <c r="F92" s="79"/>
      <c r="G92" s="79"/>
      <c r="H92" s="80"/>
      <c r="I92" s="81" t="s">
        <v>55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56</v>
      </c>
      <c r="AH92" s="79"/>
      <c r="AI92" s="79"/>
      <c r="AJ92" s="79"/>
      <c r="AK92" s="79"/>
      <c r="AL92" s="79"/>
      <c r="AM92" s="79"/>
      <c r="AN92" s="81" t="s">
        <v>57</v>
      </c>
      <c r="AO92" s="79"/>
      <c r="AP92" s="83"/>
      <c r="AQ92" s="84" t="s">
        <v>58</v>
      </c>
      <c r="AR92" s="38"/>
      <c r="AS92" s="85" t="s">
        <v>59</v>
      </c>
      <c r="AT92" s="86" t="s">
        <v>60</v>
      </c>
      <c r="AU92" s="86" t="s">
        <v>61</v>
      </c>
      <c r="AV92" s="86" t="s">
        <v>62</v>
      </c>
      <c r="AW92" s="86" t="s">
        <v>63</v>
      </c>
      <c r="AX92" s="86" t="s">
        <v>64</v>
      </c>
      <c r="AY92" s="86" t="s">
        <v>65</v>
      </c>
      <c r="AZ92" s="86" t="s">
        <v>66</v>
      </c>
      <c r="BA92" s="86" t="s">
        <v>67</v>
      </c>
      <c r="BB92" s="86" t="s">
        <v>68</v>
      </c>
      <c r="BC92" s="86" t="s">
        <v>69</v>
      </c>
      <c r="BD92" s="87" t="s">
        <v>70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71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72</v>
      </c>
      <c r="BT94" s="101" t="s">
        <v>73</v>
      </c>
      <c r="BU94" s="102" t="s">
        <v>74</v>
      </c>
      <c r="BV94" s="101" t="s">
        <v>75</v>
      </c>
      <c r="BW94" s="101" t="s">
        <v>4</v>
      </c>
      <c r="BX94" s="101" t="s">
        <v>76</v>
      </c>
      <c r="CL94" s="101" t="s">
        <v>1</v>
      </c>
    </row>
    <row r="95" s="7" customFormat="1" ht="16.5" customHeight="1">
      <c r="A95" s="103" t="s">
        <v>77</v>
      </c>
      <c r="B95" s="104"/>
      <c r="C95" s="105"/>
      <c r="D95" s="106" t="s">
        <v>78</v>
      </c>
      <c r="E95" s="106"/>
      <c r="F95" s="106"/>
      <c r="G95" s="106"/>
      <c r="H95" s="106"/>
      <c r="I95" s="107"/>
      <c r="J95" s="106" t="s">
        <v>79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'01 - Stavební část'!J30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80</v>
      </c>
      <c r="AR95" s="104"/>
      <c r="AS95" s="110">
        <v>0</v>
      </c>
      <c r="AT95" s="111">
        <f>ROUND(SUM(AV95:AW95),2)</f>
        <v>0</v>
      </c>
      <c r="AU95" s="112">
        <f>'01 - Stavební část'!P140</f>
        <v>0</v>
      </c>
      <c r="AV95" s="111">
        <f>'01 - Stavební část'!J33</f>
        <v>0</v>
      </c>
      <c r="AW95" s="111">
        <f>'01 - Stavební část'!J34</f>
        <v>0</v>
      </c>
      <c r="AX95" s="111">
        <f>'01 - Stavební část'!J35</f>
        <v>0</v>
      </c>
      <c r="AY95" s="111">
        <f>'01 - Stavební část'!J36</f>
        <v>0</v>
      </c>
      <c r="AZ95" s="111">
        <f>'01 - Stavební část'!F33</f>
        <v>0</v>
      </c>
      <c r="BA95" s="111">
        <f>'01 - Stavební část'!F34</f>
        <v>0</v>
      </c>
      <c r="BB95" s="111">
        <f>'01 - Stavební část'!F35</f>
        <v>0</v>
      </c>
      <c r="BC95" s="111">
        <f>'01 - Stavební část'!F36</f>
        <v>0</v>
      </c>
      <c r="BD95" s="113">
        <f>'01 - Stavební část'!F37</f>
        <v>0</v>
      </c>
      <c r="BE95" s="7"/>
      <c r="BT95" s="114" t="s">
        <v>81</v>
      </c>
      <c r="BV95" s="114" t="s">
        <v>75</v>
      </c>
      <c r="BW95" s="114" t="s">
        <v>82</v>
      </c>
      <c r="BX95" s="114" t="s">
        <v>4</v>
      </c>
      <c r="CL95" s="114" t="s">
        <v>1</v>
      </c>
      <c r="CM95" s="114" t="s">
        <v>81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1 - Stavební čás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5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5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16"/>
      <c r="J3" s="20"/>
      <c r="K3" s="20"/>
      <c r="L3" s="21"/>
      <c r="AT3" s="18" t="s">
        <v>81</v>
      </c>
    </row>
    <row r="4" s="1" customFormat="1" ht="24.96" customHeight="1">
      <c r="B4" s="21"/>
      <c r="D4" s="22" t="s">
        <v>83</v>
      </c>
      <c r="I4" s="115"/>
      <c r="L4" s="21"/>
      <c r="M4" s="117" t="s">
        <v>10</v>
      </c>
      <c r="AT4" s="18" t="s">
        <v>3</v>
      </c>
    </row>
    <row r="5" s="1" customFormat="1" ht="6.96" customHeight="1">
      <c r="B5" s="21"/>
      <c r="I5" s="115"/>
      <c r="L5" s="21"/>
    </row>
    <row r="6" s="1" customFormat="1" ht="12" customHeight="1">
      <c r="B6" s="21"/>
      <c r="D6" s="31" t="s">
        <v>16</v>
      </c>
      <c r="I6" s="115"/>
      <c r="L6" s="21"/>
    </row>
    <row r="7" s="1" customFormat="1" ht="16.5" customHeight="1">
      <c r="B7" s="21"/>
      <c r="E7" s="118" t="str">
        <f>'Rekapitulace stavby'!K6</f>
        <v>RD Lysice, Zákostelí 199 - změna dokončené stavby</v>
      </c>
      <c r="F7" s="31"/>
      <c r="G7" s="31"/>
      <c r="H7" s="31"/>
      <c r="I7" s="115"/>
      <c r="L7" s="21"/>
    </row>
    <row r="8" s="2" customFormat="1" ht="12" customHeight="1">
      <c r="A8" s="37"/>
      <c r="B8" s="38"/>
      <c r="C8" s="37"/>
      <c r="D8" s="31" t="s">
        <v>84</v>
      </c>
      <c r="E8" s="37"/>
      <c r="F8" s="37"/>
      <c r="G8" s="37"/>
      <c r="H8" s="37"/>
      <c r="I8" s="119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85</v>
      </c>
      <c r="F9" s="37"/>
      <c r="G9" s="37"/>
      <c r="H9" s="37"/>
      <c r="I9" s="119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119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120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120" t="s">
        <v>22</v>
      </c>
      <c r="J12" s="68" t="str">
        <f>'Rekapitulace stavby'!AN8</f>
        <v>26. 3. 2020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119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120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120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119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120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120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119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120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120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119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120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120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119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119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119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5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6" t="s">
        <v>33</v>
      </c>
      <c r="E30" s="37"/>
      <c r="F30" s="37"/>
      <c r="G30" s="37"/>
      <c r="H30" s="37"/>
      <c r="I30" s="119"/>
      <c r="J30" s="95">
        <f>ROUND(J140,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125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127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8" t="s">
        <v>37</v>
      </c>
      <c r="E33" s="31" t="s">
        <v>38</v>
      </c>
      <c r="F33" s="129">
        <f>ROUND((SUM(BE140:BE642)),  2)</f>
        <v>0</v>
      </c>
      <c r="G33" s="37"/>
      <c r="H33" s="37"/>
      <c r="I33" s="130">
        <v>0.20999999999999999</v>
      </c>
      <c r="J33" s="129">
        <f>ROUND(((SUM(BE140:BE642))*I33),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9">
        <f>ROUND((SUM(BF140:BF642)),  2)</f>
        <v>0</v>
      </c>
      <c r="G34" s="37"/>
      <c r="H34" s="37"/>
      <c r="I34" s="130">
        <v>0.14999999999999999</v>
      </c>
      <c r="J34" s="129">
        <f>ROUND(((SUM(BF140:BF642))*I34),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9">
        <f>ROUND((SUM(BG140:BG642)),  2)</f>
        <v>0</v>
      </c>
      <c r="G35" s="37"/>
      <c r="H35" s="37"/>
      <c r="I35" s="130">
        <v>0.20999999999999999</v>
      </c>
      <c r="J35" s="129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9">
        <f>ROUND((SUM(BH140:BH642)),  2)</f>
        <v>0</v>
      </c>
      <c r="G36" s="37"/>
      <c r="H36" s="37"/>
      <c r="I36" s="130">
        <v>0.14999999999999999</v>
      </c>
      <c r="J36" s="129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9">
        <f>ROUND((SUM(BI140:BI642)),  2)</f>
        <v>0</v>
      </c>
      <c r="G37" s="37"/>
      <c r="H37" s="37"/>
      <c r="I37" s="130">
        <v>0</v>
      </c>
      <c r="J37" s="129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119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1"/>
      <c r="D39" s="132" t="s">
        <v>43</v>
      </c>
      <c r="E39" s="80"/>
      <c r="F39" s="80"/>
      <c r="G39" s="133" t="s">
        <v>44</v>
      </c>
      <c r="H39" s="134" t="s">
        <v>45</v>
      </c>
      <c r="I39" s="135"/>
      <c r="J39" s="136">
        <f>SUM(J30:J37)</f>
        <v>0</v>
      </c>
      <c r="K39" s="137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119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I41" s="115"/>
      <c r="L41" s="21"/>
    </row>
    <row r="42" s="1" customFormat="1" ht="14.4" customHeight="1">
      <c r="B42" s="21"/>
      <c r="I42" s="115"/>
      <c r="L42" s="21"/>
    </row>
    <row r="43" s="1" customFormat="1" ht="14.4" customHeight="1">
      <c r="B43" s="21"/>
      <c r="I43" s="115"/>
      <c r="L43" s="21"/>
    </row>
    <row r="44" s="1" customFormat="1" ht="14.4" customHeight="1">
      <c r="B44" s="21"/>
      <c r="I44" s="115"/>
      <c r="L44" s="21"/>
    </row>
    <row r="45" s="1" customFormat="1" ht="14.4" customHeight="1">
      <c r="B45" s="21"/>
      <c r="I45" s="115"/>
      <c r="L45" s="21"/>
    </row>
    <row r="46" s="1" customFormat="1" ht="14.4" customHeight="1">
      <c r="B46" s="21"/>
      <c r="I46" s="115"/>
      <c r="L46" s="21"/>
    </row>
    <row r="47" s="1" customFormat="1" ht="14.4" customHeight="1">
      <c r="B47" s="21"/>
      <c r="I47" s="115"/>
      <c r="L47" s="21"/>
    </row>
    <row r="48" s="1" customFormat="1" ht="14.4" customHeight="1">
      <c r="B48" s="21"/>
      <c r="I48" s="115"/>
      <c r="L48" s="21"/>
    </row>
    <row r="49" s="1" customFormat="1" ht="14.4" customHeight="1">
      <c r="B49" s="21"/>
      <c r="I49" s="115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138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9" t="s">
        <v>49</v>
      </c>
      <c r="G61" s="57" t="s">
        <v>48</v>
      </c>
      <c r="H61" s="40"/>
      <c r="I61" s="140"/>
      <c r="J61" s="141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142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9" t="s">
        <v>49</v>
      </c>
      <c r="G76" s="57" t="s">
        <v>48</v>
      </c>
      <c r="H76" s="40"/>
      <c r="I76" s="140"/>
      <c r="J76" s="141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3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4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86</v>
      </c>
      <c r="D82" s="37"/>
      <c r="E82" s="37"/>
      <c r="F82" s="37"/>
      <c r="G82" s="37"/>
      <c r="H82" s="37"/>
      <c r="I82" s="119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19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19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18" t="str">
        <f>E7</f>
        <v>RD Lysice, Zákostelí 199 - změna dokončené stavby</v>
      </c>
      <c r="F85" s="31"/>
      <c r="G85" s="31"/>
      <c r="H85" s="31"/>
      <c r="I85" s="119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84</v>
      </c>
      <c r="D86" s="37"/>
      <c r="E86" s="37"/>
      <c r="F86" s="37"/>
      <c r="G86" s="37"/>
      <c r="H86" s="37"/>
      <c r="I86" s="119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01 - Stavební část</v>
      </c>
      <c r="F87" s="37"/>
      <c r="G87" s="37"/>
      <c r="H87" s="37"/>
      <c r="I87" s="119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19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120" t="s">
        <v>22</v>
      </c>
      <c r="J89" s="68" t="str">
        <f>IF(J12="","",J12)</f>
        <v>26. 3. 2020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119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120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120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19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5" t="s">
        <v>87</v>
      </c>
      <c r="D94" s="131"/>
      <c r="E94" s="131"/>
      <c r="F94" s="131"/>
      <c r="G94" s="131"/>
      <c r="H94" s="131"/>
      <c r="I94" s="146"/>
      <c r="J94" s="147" t="s">
        <v>88</v>
      </c>
      <c r="K94" s="131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119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8" t="s">
        <v>89</v>
      </c>
      <c r="D96" s="37"/>
      <c r="E96" s="37"/>
      <c r="F96" s="37"/>
      <c r="G96" s="37"/>
      <c r="H96" s="37"/>
      <c r="I96" s="119"/>
      <c r="J96" s="95">
        <f>J140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90</v>
      </c>
    </row>
    <row r="97" s="9" customFormat="1" ht="24.96" customHeight="1">
      <c r="A97" s="9"/>
      <c r="B97" s="149"/>
      <c r="C97" s="9"/>
      <c r="D97" s="150" t="s">
        <v>91</v>
      </c>
      <c r="E97" s="151"/>
      <c r="F97" s="151"/>
      <c r="G97" s="151"/>
      <c r="H97" s="151"/>
      <c r="I97" s="152"/>
      <c r="J97" s="153">
        <f>J141</f>
        <v>0</v>
      </c>
      <c r="K97" s="9"/>
      <c r="L97" s="14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4"/>
      <c r="C98" s="10"/>
      <c r="D98" s="155" t="s">
        <v>92</v>
      </c>
      <c r="E98" s="156"/>
      <c r="F98" s="156"/>
      <c r="G98" s="156"/>
      <c r="H98" s="156"/>
      <c r="I98" s="157"/>
      <c r="J98" s="158">
        <f>J142</f>
        <v>0</v>
      </c>
      <c r="K98" s="10"/>
      <c r="L98" s="15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4"/>
      <c r="C99" s="10"/>
      <c r="D99" s="155" t="s">
        <v>93</v>
      </c>
      <c r="E99" s="156"/>
      <c r="F99" s="156"/>
      <c r="G99" s="156"/>
      <c r="H99" s="156"/>
      <c r="I99" s="157"/>
      <c r="J99" s="158">
        <f>J173</f>
        <v>0</v>
      </c>
      <c r="K99" s="10"/>
      <c r="L99" s="15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4"/>
      <c r="C100" s="10"/>
      <c r="D100" s="155" t="s">
        <v>94</v>
      </c>
      <c r="E100" s="156"/>
      <c r="F100" s="156"/>
      <c r="G100" s="156"/>
      <c r="H100" s="156"/>
      <c r="I100" s="157"/>
      <c r="J100" s="158">
        <f>J186</f>
        <v>0</v>
      </c>
      <c r="K100" s="10"/>
      <c r="L100" s="15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4"/>
      <c r="C101" s="10"/>
      <c r="D101" s="155" t="s">
        <v>95</v>
      </c>
      <c r="E101" s="156"/>
      <c r="F101" s="156"/>
      <c r="G101" s="156"/>
      <c r="H101" s="156"/>
      <c r="I101" s="157"/>
      <c r="J101" s="158">
        <f>J244</f>
        <v>0</v>
      </c>
      <c r="K101" s="10"/>
      <c r="L101" s="15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4"/>
      <c r="C102" s="10"/>
      <c r="D102" s="155" t="s">
        <v>96</v>
      </c>
      <c r="E102" s="156"/>
      <c r="F102" s="156"/>
      <c r="G102" s="156"/>
      <c r="H102" s="156"/>
      <c r="I102" s="157"/>
      <c r="J102" s="158">
        <f>J305</f>
        <v>0</v>
      </c>
      <c r="K102" s="10"/>
      <c r="L102" s="15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4"/>
      <c r="C103" s="10"/>
      <c r="D103" s="155" t="s">
        <v>97</v>
      </c>
      <c r="E103" s="156"/>
      <c r="F103" s="156"/>
      <c r="G103" s="156"/>
      <c r="H103" s="156"/>
      <c r="I103" s="157"/>
      <c r="J103" s="158">
        <f>J322</f>
        <v>0</v>
      </c>
      <c r="K103" s="10"/>
      <c r="L103" s="15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4"/>
      <c r="C104" s="10"/>
      <c r="D104" s="155" t="s">
        <v>98</v>
      </c>
      <c r="E104" s="156"/>
      <c r="F104" s="156"/>
      <c r="G104" s="156"/>
      <c r="H104" s="156"/>
      <c r="I104" s="157"/>
      <c r="J104" s="158">
        <f>J387</f>
        <v>0</v>
      </c>
      <c r="K104" s="10"/>
      <c r="L104" s="15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4"/>
      <c r="C105" s="10"/>
      <c r="D105" s="155" t="s">
        <v>99</v>
      </c>
      <c r="E105" s="156"/>
      <c r="F105" s="156"/>
      <c r="G105" s="156"/>
      <c r="H105" s="156"/>
      <c r="I105" s="157"/>
      <c r="J105" s="158">
        <f>J393</f>
        <v>0</v>
      </c>
      <c r="K105" s="10"/>
      <c r="L105" s="15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100</v>
      </c>
      <c r="E106" s="151"/>
      <c r="F106" s="151"/>
      <c r="G106" s="151"/>
      <c r="H106" s="151"/>
      <c r="I106" s="152"/>
      <c r="J106" s="153">
        <f>J395</f>
        <v>0</v>
      </c>
      <c r="K106" s="9"/>
      <c r="L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4"/>
      <c r="C107" s="10"/>
      <c r="D107" s="155" t="s">
        <v>101</v>
      </c>
      <c r="E107" s="156"/>
      <c r="F107" s="156"/>
      <c r="G107" s="156"/>
      <c r="H107" s="156"/>
      <c r="I107" s="157"/>
      <c r="J107" s="158">
        <f>J396</f>
        <v>0</v>
      </c>
      <c r="K107" s="10"/>
      <c r="L107" s="15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4"/>
      <c r="C108" s="10"/>
      <c r="D108" s="155" t="s">
        <v>102</v>
      </c>
      <c r="E108" s="156"/>
      <c r="F108" s="156"/>
      <c r="G108" s="156"/>
      <c r="H108" s="156"/>
      <c r="I108" s="157"/>
      <c r="J108" s="158">
        <f>J405</f>
        <v>0</v>
      </c>
      <c r="K108" s="10"/>
      <c r="L108" s="15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4"/>
      <c r="C109" s="10"/>
      <c r="D109" s="155" t="s">
        <v>103</v>
      </c>
      <c r="E109" s="156"/>
      <c r="F109" s="156"/>
      <c r="G109" s="156"/>
      <c r="H109" s="156"/>
      <c r="I109" s="157"/>
      <c r="J109" s="158">
        <f>J423</f>
        <v>0</v>
      </c>
      <c r="K109" s="10"/>
      <c r="L109" s="15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4"/>
      <c r="C110" s="10"/>
      <c r="D110" s="155" t="s">
        <v>104</v>
      </c>
      <c r="E110" s="156"/>
      <c r="F110" s="156"/>
      <c r="G110" s="156"/>
      <c r="H110" s="156"/>
      <c r="I110" s="157"/>
      <c r="J110" s="158">
        <f>J492</f>
        <v>0</v>
      </c>
      <c r="K110" s="10"/>
      <c r="L110" s="15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4"/>
      <c r="C111" s="10"/>
      <c r="D111" s="155" t="s">
        <v>105</v>
      </c>
      <c r="E111" s="156"/>
      <c r="F111" s="156"/>
      <c r="G111" s="156"/>
      <c r="H111" s="156"/>
      <c r="I111" s="157"/>
      <c r="J111" s="158">
        <f>J508</f>
        <v>0</v>
      </c>
      <c r="K111" s="10"/>
      <c r="L111" s="154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4"/>
      <c r="C112" s="10"/>
      <c r="D112" s="155" t="s">
        <v>106</v>
      </c>
      <c r="E112" s="156"/>
      <c r="F112" s="156"/>
      <c r="G112" s="156"/>
      <c r="H112" s="156"/>
      <c r="I112" s="157"/>
      <c r="J112" s="158">
        <f>J536</f>
        <v>0</v>
      </c>
      <c r="K112" s="10"/>
      <c r="L112" s="154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4"/>
      <c r="C113" s="10"/>
      <c r="D113" s="155" t="s">
        <v>107</v>
      </c>
      <c r="E113" s="156"/>
      <c r="F113" s="156"/>
      <c r="G113" s="156"/>
      <c r="H113" s="156"/>
      <c r="I113" s="157"/>
      <c r="J113" s="158">
        <f>J557</f>
        <v>0</v>
      </c>
      <c r="K113" s="10"/>
      <c r="L113" s="154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4"/>
      <c r="C114" s="10"/>
      <c r="D114" s="155" t="s">
        <v>108</v>
      </c>
      <c r="E114" s="156"/>
      <c r="F114" s="156"/>
      <c r="G114" s="156"/>
      <c r="H114" s="156"/>
      <c r="I114" s="157"/>
      <c r="J114" s="158">
        <f>J576</f>
        <v>0</v>
      </c>
      <c r="K114" s="10"/>
      <c r="L114" s="154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4"/>
      <c r="C115" s="10"/>
      <c r="D115" s="155" t="s">
        <v>109</v>
      </c>
      <c r="E115" s="156"/>
      <c r="F115" s="156"/>
      <c r="G115" s="156"/>
      <c r="H115" s="156"/>
      <c r="I115" s="157"/>
      <c r="J115" s="158">
        <f>J578</f>
        <v>0</v>
      </c>
      <c r="K115" s="10"/>
      <c r="L115" s="154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4"/>
      <c r="C116" s="10"/>
      <c r="D116" s="155" t="s">
        <v>110</v>
      </c>
      <c r="E116" s="156"/>
      <c r="F116" s="156"/>
      <c r="G116" s="156"/>
      <c r="H116" s="156"/>
      <c r="I116" s="157"/>
      <c r="J116" s="158">
        <f>J583</f>
        <v>0</v>
      </c>
      <c r="K116" s="10"/>
      <c r="L116" s="154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4"/>
      <c r="C117" s="10"/>
      <c r="D117" s="155" t="s">
        <v>111</v>
      </c>
      <c r="E117" s="156"/>
      <c r="F117" s="156"/>
      <c r="G117" s="156"/>
      <c r="H117" s="156"/>
      <c r="I117" s="157"/>
      <c r="J117" s="158">
        <f>J603</f>
        <v>0</v>
      </c>
      <c r="K117" s="10"/>
      <c r="L117" s="154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4"/>
      <c r="C118" s="10"/>
      <c r="D118" s="155" t="s">
        <v>112</v>
      </c>
      <c r="E118" s="156"/>
      <c r="F118" s="156"/>
      <c r="G118" s="156"/>
      <c r="H118" s="156"/>
      <c r="I118" s="157"/>
      <c r="J118" s="158">
        <f>J622</f>
        <v>0</v>
      </c>
      <c r="K118" s="10"/>
      <c r="L118" s="154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4"/>
      <c r="C119" s="10"/>
      <c r="D119" s="155" t="s">
        <v>113</v>
      </c>
      <c r="E119" s="156"/>
      <c r="F119" s="156"/>
      <c r="G119" s="156"/>
      <c r="H119" s="156"/>
      <c r="I119" s="157"/>
      <c r="J119" s="158">
        <f>J634</f>
        <v>0</v>
      </c>
      <c r="K119" s="10"/>
      <c r="L119" s="154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4"/>
      <c r="C120" s="10"/>
      <c r="D120" s="155" t="s">
        <v>114</v>
      </c>
      <c r="E120" s="156"/>
      <c r="F120" s="156"/>
      <c r="G120" s="156"/>
      <c r="H120" s="156"/>
      <c r="I120" s="157"/>
      <c r="J120" s="158">
        <f>J637</f>
        <v>0</v>
      </c>
      <c r="K120" s="10"/>
      <c r="L120" s="154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7"/>
      <c r="B121" s="38"/>
      <c r="C121" s="37"/>
      <c r="D121" s="37"/>
      <c r="E121" s="37"/>
      <c r="F121" s="37"/>
      <c r="G121" s="37"/>
      <c r="H121" s="37"/>
      <c r="I121" s="119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59"/>
      <c r="C122" s="60"/>
      <c r="D122" s="60"/>
      <c r="E122" s="60"/>
      <c r="F122" s="60"/>
      <c r="G122" s="60"/>
      <c r="H122" s="60"/>
      <c r="I122" s="143"/>
      <c r="J122" s="60"/>
      <c r="K122" s="60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61"/>
      <c r="C126" s="62"/>
      <c r="D126" s="62"/>
      <c r="E126" s="62"/>
      <c r="F126" s="62"/>
      <c r="G126" s="62"/>
      <c r="H126" s="62"/>
      <c r="I126" s="144"/>
      <c r="J126" s="62"/>
      <c r="K126" s="62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2" t="s">
        <v>115</v>
      </c>
      <c r="D127" s="37"/>
      <c r="E127" s="37"/>
      <c r="F127" s="37"/>
      <c r="G127" s="37"/>
      <c r="H127" s="37"/>
      <c r="I127" s="119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7"/>
      <c r="D128" s="37"/>
      <c r="E128" s="37"/>
      <c r="F128" s="37"/>
      <c r="G128" s="37"/>
      <c r="H128" s="37"/>
      <c r="I128" s="119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16</v>
      </c>
      <c r="D129" s="37"/>
      <c r="E129" s="37"/>
      <c r="F129" s="37"/>
      <c r="G129" s="37"/>
      <c r="H129" s="37"/>
      <c r="I129" s="119"/>
      <c r="J129" s="37"/>
      <c r="K129" s="37"/>
      <c r="L129" s="54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7"/>
      <c r="D130" s="37"/>
      <c r="E130" s="118" t="str">
        <f>E7</f>
        <v>RD Lysice, Zákostelí 199 - změna dokončené stavby</v>
      </c>
      <c r="F130" s="31"/>
      <c r="G130" s="31"/>
      <c r="H130" s="31"/>
      <c r="I130" s="119"/>
      <c r="J130" s="37"/>
      <c r="K130" s="37"/>
      <c r="L130" s="54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84</v>
      </c>
      <c r="D131" s="37"/>
      <c r="E131" s="37"/>
      <c r="F131" s="37"/>
      <c r="G131" s="37"/>
      <c r="H131" s="37"/>
      <c r="I131" s="119"/>
      <c r="J131" s="37"/>
      <c r="K131" s="37"/>
      <c r="L131" s="54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6.5" customHeight="1">
      <c r="A132" s="37"/>
      <c r="B132" s="38"/>
      <c r="C132" s="37"/>
      <c r="D132" s="37"/>
      <c r="E132" s="66" t="str">
        <f>E9</f>
        <v>01 - Stavební část</v>
      </c>
      <c r="F132" s="37"/>
      <c r="G132" s="37"/>
      <c r="H132" s="37"/>
      <c r="I132" s="119"/>
      <c r="J132" s="37"/>
      <c r="K132" s="37"/>
      <c r="L132" s="54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7"/>
      <c r="D133" s="37"/>
      <c r="E133" s="37"/>
      <c r="F133" s="37"/>
      <c r="G133" s="37"/>
      <c r="H133" s="37"/>
      <c r="I133" s="119"/>
      <c r="J133" s="37"/>
      <c r="K133" s="37"/>
      <c r="L133" s="54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2" customHeight="1">
      <c r="A134" s="37"/>
      <c r="B134" s="38"/>
      <c r="C134" s="31" t="s">
        <v>20</v>
      </c>
      <c r="D134" s="37"/>
      <c r="E134" s="37"/>
      <c r="F134" s="26" t="str">
        <f>F12</f>
        <v xml:space="preserve"> </v>
      </c>
      <c r="G134" s="37"/>
      <c r="H134" s="37"/>
      <c r="I134" s="120" t="s">
        <v>22</v>
      </c>
      <c r="J134" s="68" t="str">
        <f>IF(J12="","",J12)</f>
        <v>26. 3. 2020</v>
      </c>
      <c r="K134" s="37"/>
      <c r="L134" s="54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7"/>
      <c r="D135" s="37"/>
      <c r="E135" s="37"/>
      <c r="F135" s="37"/>
      <c r="G135" s="37"/>
      <c r="H135" s="37"/>
      <c r="I135" s="119"/>
      <c r="J135" s="37"/>
      <c r="K135" s="37"/>
      <c r="L135" s="54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5.15" customHeight="1">
      <c r="A136" s="37"/>
      <c r="B136" s="38"/>
      <c r="C136" s="31" t="s">
        <v>24</v>
      </c>
      <c r="D136" s="37"/>
      <c r="E136" s="37"/>
      <c r="F136" s="26" t="str">
        <f>E15</f>
        <v xml:space="preserve"> </v>
      </c>
      <c r="G136" s="37"/>
      <c r="H136" s="37"/>
      <c r="I136" s="120" t="s">
        <v>29</v>
      </c>
      <c r="J136" s="35" t="str">
        <f>E21</f>
        <v xml:space="preserve"> </v>
      </c>
      <c r="K136" s="37"/>
      <c r="L136" s="54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5.15" customHeight="1">
      <c r="A137" s="37"/>
      <c r="B137" s="38"/>
      <c r="C137" s="31" t="s">
        <v>27</v>
      </c>
      <c r="D137" s="37"/>
      <c r="E137" s="37"/>
      <c r="F137" s="26" t="str">
        <f>IF(E18="","",E18)</f>
        <v>Vyplň údaj</v>
      </c>
      <c r="G137" s="37"/>
      <c r="H137" s="37"/>
      <c r="I137" s="120" t="s">
        <v>31</v>
      </c>
      <c r="J137" s="35" t="str">
        <f>E24</f>
        <v xml:space="preserve"> </v>
      </c>
      <c r="K137" s="37"/>
      <c r="L137" s="54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0.32" customHeight="1">
      <c r="A138" s="37"/>
      <c r="B138" s="38"/>
      <c r="C138" s="37"/>
      <c r="D138" s="37"/>
      <c r="E138" s="37"/>
      <c r="F138" s="37"/>
      <c r="G138" s="37"/>
      <c r="H138" s="37"/>
      <c r="I138" s="119"/>
      <c r="J138" s="37"/>
      <c r="K138" s="37"/>
      <c r="L138" s="54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11" customFormat="1" ht="29.28" customHeight="1">
      <c r="A139" s="159"/>
      <c r="B139" s="160"/>
      <c r="C139" s="161" t="s">
        <v>116</v>
      </c>
      <c r="D139" s="162" t="s">
        <v>58</v>
      </c>
      <c r="E139" s="162" t="s">
        <v>54</v>
      </c>
      <c r="F139" s="162" t="s">
        <v>55</v>
      </c>
      <c r="G139" s="162" t="s">
        <v>117</v>
      </c>
      <c r="H139" s="162" t="s">
        <v>118</v>
      </c>
      <c r="I139" s="163" t="s">
        <v>119</v>
      </c>
      <c r="J139" s="164" t="s">
        <v>88</v>
      </c>
      <c r="K139" s="165" t="s">
        <v>120</v>
      </c>
      <c r="L139" s="166"/>
      <c r="M139" s="85" t="s">
        <v>1</v>
      </c>
      <c r="N139" s="86" t="s">
        <v>37</v>
      </c>
      <c r="O139" s="86" t="s">
        <v>121</v>
      </c>
      <c r="P139" s="86" t="s">
        <v>122</v>
      </c>
      <c r="Q139" s="86" t="s">
        <v>123</v>
      </c>
      <c r="R139" s="86" t="s">
        <v>124</v>
      </c>
      <c r="S139" s="86" t="s">
        <v>125</v>
      </c>
      <c r="T139" s="87" t="s">
        <v>126</v>
      </c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</row>
    <row r="140" s="2" customFormat="1" ht="22.8" customHeight="1">
      <c r="A140" s="37"/>
      <c r="B140" s="38"/>
      <c r="C140" s="92" t="s">
        <v>127</v>
      </c>
      <c r="D140" s="37"/>
      <c r="E140" s="37"/>
      <c r="F140" s="37"/>
      <c r="G140" s="37"/>
      <c r="H140" s="37"/>
      <c r="I140" s="119"/>
      <c r="J140" s="167">
        <f>BK140</f>
        <v>0</v>
      </c>
      <c r="K140" s="37"/>
      <c r="L140" s="38"/>
      <c r="M140" s="88"/>
      <c r="N140" s="72"/>
      <c r="O140" s="89"/>
      <c r="P140" s="168">
        <f>P141+P395</f>
        <v>0</v>
      </c>
      <c r="Q140" s="89"/>
      <c r="R140" s="168">
        <f>R141+R395</f>
        <v>64.877829180000006</v>
      </c>
      <c r="S140" s="89"/>
      <c r="T140" s="169">
        <f>T141+T395</f>
        <v>72.617367830000006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8" t="s">
        <v>72</v>
      </c>
      <c r="AU140" s="18" t="s">
        <v>90</v>
      </c>
      <c r="BK140" s="170">
        <f>BK141+BK395</f>
        <v>0</v>
      </c>
    </row>
    <row r="141" s="12" customFormat="1" ht="25.92" customHeight="1">
      <c r="A141" s="12"/>
      <c r="B141" s="171"/>
      <c r="C141" s="12"/>
      <c r="D141" s="172" t="s">
        <v>72</v>
      </c>
      <c r="E141" s="173" t="s">
        <v>128</v>
      </c>
      <c r="F141" s="173" t="s">
        <v>129</v>
      </c>
      <c r="G141" s="12"/>
      <c r="H141" s="12"/>
      <c r="I141" s="174"/>
      <c r="J141" s="175">
        <f>BK141</f>
        <v>0</v>
      </c>
      <c r="K141" s="12"/>
      <c r="L141" s="171"/>
      <c r="M141" s="176"/>
      <c r="N141" s="177"/>
      <c r="O141" s="177"/>
      <c r="P141" s="178">
        <f>P142+P173+P186+P244+P305+P322+P387+P393</f>
        <v>0</v>
      </c>
      <c r="Q141" s="177"/>
      <c r="R141" s="178">
        <f>R142+R173+R186+R244+R305+R322+R387+R393</f>
        <v>51.268229910000002</v>
      </c>
      <c r="S141" s="177"/>
      <c r="T141" s="179">
        <f>T142+T173+T186+T244+T305+T322+T387+T393</f>
        <v>50.214066000000003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81</v>
      </c>
      <c r="AT141" s="180" t="s">
        <v>72</v>
      </c>
      <c r="AU141" s="180" t="s">
        <v>73</v>
      </c>
      <c r="AY141" s="172" t="s">
        <v>130</v>
      </c>
      <c r="BK141" s="181">
        <f>BK142+BK173+BK186+BK244+BK305+BK322+BK387+BK393</f>
        <v>0</v>
      </c>
    </row>
    <row r="142" s="12" customFormat="1" ht="22.8" customHeight="1">
      <c r="A142" s="12"/>
      <c r="B142" s="171"/>
      <c r="C142" s="12"/>
      <c r="D142" s="172" t="s">
        <v>72</v>
      </c>
      <c r="E142" s="182" t="s">
        <v>131</v>
      </c>
      <c r="F142" s="182" t="s">
        <v>132</v>
      </c>
      <c r="G142" s="12"/>
      <c r="H142" s="12"/>
      <c r="I142" s="174"/>
      <c r="J142" s="183">
        <f>BK142</f>
        <v>0</v>
      </c>
      <c r="K142" s="12"/>
      <c r="L142" s="171"/>
      <c r="M142" s="176"/>
      <c r="N142" s="177"/>
      <c r="O142" s="177"/>
      <c r="P142" s="178">
        <f>SUM(P143:P172)</f>
        <v>0</v>
      </c>
      <c r="Q142" s="177"/>
      <c r="R142" s="178">
        <f>SUM(R143:R172)</f>
        <v>29.406005140000008</v>
      </c>
      <c r="S142" s="177"/>
      <c r="T142" s="179">
        <f>SUM(T143:T172)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2" t="s">
        <v>81</v>
      </c>
      <c r="AT142" s="180" t="s">
        <v>72</v>
      </c>
      <c r="AU142" s="180" t="s">
        <v>81</v>
      </c>
      <c r="AY142" s="172" t="s">
        <v>130</v>
      </c>
      <c r="BK142" s="181">
        <f>SUM(BK143:BK172)</f>
        <v>0</v>
      </c>
    </row>
    <row r="143" s="2" customFormat="1" ht="24" customHeight="1">
      <c r="A143" s="37"/>
      <c r="B143" s="184"/>
      <c r="C143" s="185" t="s">
        <v>81</v>
      </c>
      <c r="D143" s="185" t="s">
        <v>133</v>
      </c>
      <c r="E143" s="186" t="s">
        <v>134</v>
      </c>
      <c r="F143" s="187" t="s">
        <v>135</v>
      </c>
      <c r="G143" s="188" t="s">
        <v>136</v>
      </c>
      <c r="H143" s="189">
        <v>1.899</v>
      </c>
      <c r="I143" s="190"/>
      <c r="J143" s="191">
        <f>ROUND(I143*H143,2)</f>
        <v>0</v>
      </c>
      <c r="K143" s="192"/>
      <c r="L143" s="38"/>
      <c r="M143" s="193" t="s">
        <v>1</v>
      </c>
      <c r="N143" s="194" t="s">
        <v>39</v>
      </c>
      <c r="O143" s="76"/>
      <c r="P143" s="195">
        <f>O143*H143</f>
        <v>0</v>
      </c>
      <c r="Q143" s="195">
        <v>1.8775</v>
      </c>
      <c r="R143" s="195">
        <f>Q143*H143</f>
        <v>3.5653725000000001</v>
      </c>
      <c r="S143" s="195">
        <v>0</v>
      </c>
      <c r="T143" s="19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7" t="s">
        <v>137</v>
      </c>
      <c r="AT143" s="197" t="s">
        <v>133</v>
      </c>
      <c r="AU143" s="197" t="s">
        <v>138</v>
      </c>
      <c r="AY143" s="18" t="s">
        <v>130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8" t="s">
        <v>138</v>
      </c>
      <c r="BK143" s="198">
        <f>ROUND(I143*H143,2)</f>
        <v>0</v>
      </c>
      <c r="BL143" s="18" t="s">
        <v>137</v>
      </c>
      <c r="BM143" s="197" t="s">
        <v>139</v>
      </c>
    </row>
    <row r="144" s="13" customFormat="1">
      <c r="A144" s="13"/>
      <c r="B144" s="199"/>
      <c r="C144" s="13"/>
      <c r="D144" s="200" t="s">
        <v>140</v>
      </c>
      <c r="E144" s="201" t="s">
        <v>1</v>
      </c>
      <c r="F144" s="202" t="s">
        <v>141</v>
      </c>
      <c r="G144" s="13"/>
      <c r="H144" s="203">
        <v>1.899</v>
      </c>
      <c r="I144" s="204"/>
      <c r="J144" s="13"/>
      <c r="K144" s="13"/>
      <c r="L144" s="199"/>
      <c r="M144" s="205"/>
      <c r="N144" s="206"/>
      <c r="O144" s="206"/>
      <c r="P144" s="206"/>
      <c r="Q144" s="206"/>
      <c r="R144" s="206"/>
      <c r="S144" s="206"/>
      <c r="T144" s="20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01" t="s">
        <v>140</v>
      </c>
      <c r="AU144" s="201" t="s">
        <v>138</v>
      </c>
      <c r="AV144" s="13" t="s">
        <v>138</v>
      </c>
      <c r="AW144" s="13" t="s">
        <v>30</v>
      </c>
      <c r="AX144" s="13" t="s">
        <v>81</v>
      </c>
      <c r="AY144" s="201" t="s">
        <v>130</v>
      </c>
    </row>
    <row r="145" s="2" customFormat="1" ht="24" customHeight="1">
      <c r="A145" s="37"/>
      <c r="B145" s="184"/>
      <c r="C145" s="185" t="s">
        <v>138</v>
      </c>
      <c r="D145" s="185" t="s">
        <v>133</v>
      </c>
      <c r="E145" s="186" t="s">
        <v>142</v>
      </c>
      <c r="F145" s="187" t="s">
        <v>143</v>
      </c>
      <c r="G145" s="188" t="s">
        <v>144</v>
      </c>
      <c r="H145" s="189">
        <v>32.365000000000002</v>
      </c>
      <c r="I145" s="190"/>
      <c r="J145" s="191">
        <f>ROUND(I145*H145,2)</f>
        <v>0</v>
      </c>
      <c r="K145" s="192"/>
      <c r="L145" s="38"/>
      <c r="M145" s="193" t="s">
        <v>1</v>
      </c>
      <c r="N145" s="194" t="s">
        <v>39</v>
      </c>
      <c r="O145" s="76"/>
      <c r="P145" s="195">
        <f>O145*H145</f>
        <v>0</v>
      </c>
      <c r="Q145" s="195">
        <v>0.25933</v>
      </c>
      <c r="R145" s="195">
        <f>Q145*H145</f>
        <v>8.3932154500000014</v>
      </c>
      <c r="S145" s="195">
        <v>0</v>
      </c>
      <c r="T145" s="19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7" t="s">
        <v>137</v>
      </c>
      <c r="AT145" s="197" t="s">
        <v>133</v>
      </c>
      <c r="AU145" s="197" t="s">
        <v>138</v>
      </c>
      <c r="AY145" s="18" t="s">
        <v>130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8" t="s">
        <v>138</v>
      </c>
      <c r="BK145" s="198">
        <f>ROUND(I145*H145,2)</f>
        <v>0</v>
      </c>
      <c r="BL145" s="18" t="s">
        <v>137</v>
      </c>
      <c r="BM145" s="197" t="s">
        <v>145</v>
      </c>
    </row>
    <row r="146" s="13" customFormat="1">
      <c r="A146" s="13"/>
      <c r="B146" s="199"/>
      <c r="C146" s="13"/>
      <c r="D146" s="200" t="s">
        <v>140</v>
      </c>
      <c r="E146" s="201" t="s">
        <v>1</v>
      </c>
      <c r="F146" s="202" t="s">
        <v>146</v>
      </c>
      <c r="G146" s="13"/>
      <c r="H146" s="203">
        <v>14.803000000000001</v>
      </c>
      <c r="I146" s="204"/>
      <c r="J146" s="13"/>
      <c r="K146" s="13"/>
      <c r="L146" s="199"/>
      <c r="M146" s="205"/>
      <c r="N146" s="206"/>
      <c r="O146" s="206"/>
      <c r="P146" s="206"/>
      <c r="Q146" s="206"/>
      <c r="R146" s="206"/>
      <c r="S146" s="206"/>
      <c r="T146" s="20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1" t="s">
        <v>140</v>
      </c>
      <c r="AU146" s="201" t="s">
        <v>138</v>
      </c>
      <c r="AV146" s="13" t="s">
        <v>138</v>
      </c>
      <c r="AW146" s="13" t="s">
        <v>30</v>
      </c>
      <c r="AX146" s="13" t="s">
        <v>73</v>
      </c>
      <c r="AY146" s="201" t="s">
        <v>130</v>
      </c>
    </row>
    <row r="147" s="13" customFormat="1">
      <c r="A147" s="13"/>
      <c r="B147" s="199"/>
      <c r="C147" s="13"/>
      <c r="D147" s="200" t="s">
        <v>140</v>
      </c>
      <c r="E147" s="201" t="s">
        <v>1</v>
      </c>
      <c r="F147" s="202" t="s">
        <v>147</v>
      </c>
      <c r="G147" s="13"/>
      <c r="H147" s="203">
        <v>17.562000000000001</v>
      </c>
      <c r="I147" s="204"/>
      <c r="J147" s="13"/>
      <c r="K147" s="13"/>
      <c r="L147" s="199"/>
      <c r="M147" s="205"/>
      <c r="N147" s="206"/>
      <c r="O147" s="206"/>
      <c r="P147" s="206"/>
      <c r="Q147" s="206"/>
      <c r="R147" s="206"/>
      <c r="S147" s="206"/>
      <c r="T147" s="20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1" t="s">
        <v>140</v>
      </c>
      <c r="AU147" s="201" t="s">
        <v>138</v>
      </c>
      <c r="AV147" s="13" t="s">
        <v>138</v>
      </c>
      <c r="AW147" s="13" t="s">
        <v>30</v>
      </c>
      <c r="AX147" s="13" t="s">
        <v>73</v>
      </c>
      <c r="AY147" s="201" t="s">
        <v>130</v>
      </c>
    </row>
    <row r="148" s="14" customFormat="1">
      <c r="A148" s="14"/>
      <c r="B148" s="208"/>
      <c r="C148" s="14"/>
      <c r="D148" s="200" t="s">
        <v>140</v>
      </c>
      <c r="E148" s="209" t="s">
        <v>1</v>
      </c>
      <c r="F148" s="210" t="s">
        <v>148</v>
      </c>
      <c r="G148" s="14"/>
      <c r="H148" s="211">
        <v>32.365000000000002</v>
      </c>
      <c r="I148" s="212"/>
      <c r="J148" s="14"/>
      <c r="K148" s="14"/>
      <c r="L148" s="208"/>
      <c r="M148" s="213"/>
      <c r="N148" s="214"/>
      <c r="O148" s="214"/>
      <c r="P148" s="214"/>
      <c r="Q148" s="214"/>
      <c r="R148" s="214"/>
      <c r="S148" s="214"/>
      <c r="T148" s="21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09" t="s">
        <v>140</v>
      </c>
      <c r="AU148" s="209" t="s">
        <v>138</v>
      </c>
      <c r="AV148" s="14" t="s">
        <v>137</v>
      </c>
      <c r="AW148" s="14" t="s">
        <v>30</v>
      </c>
      <c r="AX148" s="14" t="s">
        <v>81</v>
      </c>
      <c r="AY148" s="209" t="s">
        <v>130</v>
      </c>
    </row>
    <row r="149" s="2" customFormat="1" ht="24" customHeight="1">
      <c r="A149" s="37"/>
      <c r="B149" s="184"/>
      <c r="C149" s="185" t="s">
        <v>131</v>
      </c>
      <c r="D149" s="185" t="s">
        <v>133</v>
      </c>
      <c r="E149" s="186" t="s">
        <v>149</v>
      </c>
      <c r="F149" s="187" t="s">
        <v>150</v>
      </c>
      <c r="G149" s="188" t="s">
        <v>144</v>
      </c>
      <c r="H149" s="189">
        <v>1.946</v>
      </c>
      <c r="I149" s="190"/>
      <c r="J149" s="191">
        <f>ROUND(I149*H149,2)</f>
        <v>0</v>
      </c>
      <c r="K149" s="192"/>
      <c r="L149" s="38"/>
      <c r="M149" s="193" t="s">
        <v>1</v>
      </c>
      <c r="N149" s="194" t="s">
        <v>39</v>
      </c>
      <c r="O149" s="76"/>
      <c r="P149" s="195">
        <f>O149*H149</f>
        <v>0</v>
      </c>
      <c r="Q149" s="195">
        <v>0.27744000000000002</v>
      </c>
      <c r="R149" s="195">
        <f>Q149*H149</f>
        <v>0.53989823999999997</v>
      </c>
      <c r="S149" s="195">
        <v>0</v>
      </c>
      <c r="T149" s="19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7" t="s">
        <v>137</v>
      </c>
      <c r="AT149" s="197" t="s">
        <v>133</v>
      </c>
      <c r="AU149" s="197" t="s">
        <v>138</v>
      </c>
      <c r="AY149" s="18" t="s">
        <v>130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8" t="s">
        <v>138</v>
      </c>
      <c r="BK149" s="198">
        <f>ROUND(I149*H149,2)</f>
        <v>0</v>
      </c>
      <c r="BL149" s="18" t="s">
        <v>137</v>
      </c>
      <c r="BM149" s="197" t="s">
        <v>151</v>
      </c>
    </row>
    <row r="150" s="13" customFormat="1">
      <c r="A150" s="13"/>
      <c r="B150" s="199"/>
      <c r="C150" s="13"/>
      <c r="D150" s="200" t="s">
        <v>140</v>
      </c>
      <c r="E150" s="201" t="s">
        <v>1</v>
      </c>
      <c r="F150" s="202" t="s">
        <v>152</v>
      </c>
      <c r="G150" s="13"/>
      <c r="H150" s="203">
        <v>1.946</v>
      </c>
      <c r="I150" s="204"/>
      <c r="J150" s="13"/>
      <c r="K150" s="13"/>
      <c r="L150" s="199"/>
      <c r="M150" s="205"/>
      <c r="N150" s="206"/>
      <c r="O150" s="206"/>
      <c r="P150" s="206"/>
      <c r="Q150" s="206"/>
      <c r="R150" s="206"/>
      <c r="S150" s="206"/>
      <c r="T150" s="20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1" t="s">
        <v>140</v>
      </c>
      <c r="AU150" s="201" t="s">
        <v>138</v>
      </c>
      <c r="AV150" s="13" t="s">
        <v>138</v>
      </c>
      <c r="AW150" s="13" t="s">
        <v>30</v>
      </c>
      <c r="AX150" s="13" t="s">
        <v>81</v>
      </c>
      <c r="AY150" s="201" t="s">
        <v>130</v>
      </c>
    </row>
    <row r="151" s="2" customFormat="1" ht="24" customHeight="1">
      <c r="A151" s="37"/>
      <c r="B151" s="184"/>
      <c r="C151" s="185" t="s">
        <v>137</v>
      </c>
      <c r="D151" s="185" t="s">
        <v>133</v>
      </c>
      <c r="E151" s="186" t="s">
        <v>153</v>
      </c>
      <c r="F151" s="187" t="s">
        <v>154</v>
      </c>
      <c r="G151" s="188" t="s">
        <v>144</v>
      </c>
      <c r="H151" s="189">
        <v>43.939999999999998</v>
      </c>
      <c r="I151" s="190"/>
      <c r="J151" s="191">
        <f>ROUND(I151*H151,2)</f>
        <v>0</v>
      </c>
      <c r="K151" s="192"/>
      <c r="L151" s="38"/>
      <c r="M151" s="193" t="s">
        <v>1</v>
      </c>
      <c r="N151" s="194" t="s">
        <v>39</v>
      </c>
      <c r="O151" s="76"/>
      <c r="P151" s="195">
        <f>O151*H151</f>
        <v>0</v>
      </c>
      <c r="Q151" s="195">
        <v>0.20608000000000001</v>
      </c>
      <c r="R151" s="195">
        <f>Q151*H151</f>
        <v>9.0551551999999997</v>
      </c>
      <c r="S151" s="195">
        <v>0</v>
      </c>
      <c r="T151" s="19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7" t="s">
        <v>137</v>
      </c>
      <c r="AT151" s="197" t="s">
        <v>133</v>
      </c>
      <c r="AU151" s="197" t="s">
        <v>138</v>
      </c>
      <c r="AY151" s="18" t="s">
        <v>130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8" t="s">
        <v>138</v>
      </c>
      <c r="BK151" s="198">
        <f>ROUND(I151*H151,2)</f>
        <v>0</v>
      </c>
      <c r="BL151" s="18" t="s">
        <v>137</v>
      </c>
      <c r="BM151" s="197" t="s">
        <v>155</v>
      </c>
    </row>
    <row r="152" s="13" customFormat="1">
      <c r="A152" s="13"/>
      <c r="B152" s="199"/>
      <c r="C152" s="13"/>
      <c r="D152" s="200" t="s">
        <v>140</v>
      </c>
      <c r="E152" s="201" t="s">
        <v>1</v>
      </c>
      <c r="F152" s="202" t="s">
        <v>156</v>
      </c>
      <c r="G152" s="13"/>
      <c r="H152" s="203">
        <v>43.939999999999998</v>
      </c>
      <c r="I152" s="204"/>
      <c r="J152" s="13"/>
      <c r="K152" s="13"/>
      <c r="L152" s="199"/>
      <c r="M152" s="205"/>
      <c r="N152" s="206"/>
      <c r="O152" s="206"/>
      <c r="P152" s="206"/>
      <c r="Q152" s="206"/>
      <c r="R152" s="206"/>
      <c r="S152" s="206"/>
      <c r="T152" s="20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1" t="s">
        <v>140</v>
      </c>
      <c r="AU152" s="201" t="s">
        <v>138</v>
      </c>
      <c r="AV152" s="13" t="s">
        <v>138</v>
      </c>
      <c r="AW152" s="13" t="s">
        <v>30</v>
      </c>
      <c r="AX152" s="13" t="s">
        <v>81</v>
      </c>
      <c r="AY152" s="201" t="s">
        <v>130</v>
      </c>
    </row>
    <row r="153" s="2" customFormat="1" ht="24" customHeight="1">
      <c r="A153" s="37"/>
      <c r="B153" s="184"/>
      <c r="C153" s="185" t="s">
        <v>157</v>
      </c>
      <c r="D153" s="185" t="s">
        <v>133</v>
      </c>
      <c r="E153" s="186" t="s">
        <v>158</v>
      </c>
      <c r="F153" s="187" t="s">
        <v>159</v>
      </c>
      <c r="G153" s="188" t="s">
        <v>144</v>
      </c>
      <c r="H153" s="189">
        <v>8.6869999999999994</v>
      </c>
      <c r="I153" s="190"/>
      <c r="J153" s="191">
        <f>ROUND(I153*H153,2)</f>
        <v>0</v>
      </c>
      <c r="K153" s="192"/>
      <c r="L153" s="38"/>
      <c r="M153" s="193" t="s">
        <v>1</v>
      </c>
      <c r="N153" s="194" t="s">
        <v>39</v>
      </c>
      <c r="O153" s="76"/>
      <c r="P153" s="195">
        <f>O153*H153</f>
        <v>0</v>
      </c>
      <c r="Q153" s="195">
        <v>0.29951</v>
      </c>
      <c r="R153" s="195">
        <f>Q153*H153</f>
        <v>2.6018433699999997</v>
      </c>
      <c r="S153" s="195">
        <v>0</v>
      </c>
      <c r="T153" s="19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7" t="s">
        <v>137</v>
      </c>
      <c r="AT153" s="197" t="s">
        <v>133</v>
      </c>
      <c r="AU153" s="197" t="s">
        <v>138</v>
      </c>
      <c r="AY153" s="18" t="s">
        <v>130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8" t="s">
        <v>138</v>
      </c>
      <c r="BK153" s="198">
        <f>ROUND(I153*H153,2)</f>
        <v>0</v>
      </c>
      <c r="BL153" s="18" t="s">
        <v>137</v>
      </c>
      <c r="BM153" s="197" t="s">
        <v>160</v>
      </c>
    </row>
    <row r="154" s="13" customFormat="1">
      <c r="A154" s="13"/>
      <c r="B154" s="199"/>
      <c r="C154" s="13"/>
      <c r="D154" s="200" t="s">
        <v>140</v>
      </c>
      <c r="E154" s="201" t="s">
        <v>1</v>
      </c>
      <c r="F154" s="202" t="s">
        <v>161</v>
      </c>
      <c r="G154" s="13"/>
      <c r="H154" s="203">
        <v>8.6869999999999994</v>
      </c>
      <c r="I154" s="204"/>
      <c r="J154" s="13"/>
      <c r="K154" s="13"/>
      <c r="L154" s="199"/>
      <c r="M154" s="205"/>
      <c r="N154" s="206"/>
      <c r="O154" s="206"/>
      <c r="P154" s="206"/>
      <c r="Q154" s="206"/>
      <c r="R154" s="206"/>
      <c r="S154" s="206"/>
      <c r="T154" s="20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01" t="s">
        <v>140</v>
      </c>
      <c r="AU154" s="201" t="s">
        <v>138</v>
      </c>
      <c r="AV154" s="13" t="s">
        <v>138</v>
      </c>
      <c r="AW154" s="13" t="s">
        <v>30</v>
      </c>
      <c r="AX154" s="13" t="s">
        <v>81</v>
      </c>
      <c r="AY154" s="201" t="s">
        <v>130</v>
      </c>
    </row>
    <row r="155" s="2" customFormat="1" ht="24" customHeight="1">
      <c r="A155" s="37"/>
      <c r="B155" s="184"/>
      <c r="C155" s="185" t="s">
        <v>162</v>
      </c>
      <c r="D155" s="185" t="s">
        <v>133</v>
      </c>
      <c r="E155" s="186" t="s">
        <v>163</v>
      </c>
      <c r="F155" s="187" t="s">
        <v>164</v>
      </c>
      <c r="G155" s="188" t="s">
        <v>165</v>
      </c>
      <c r="H155" s="189">
        <v>1</v>
      </c>
      <c r="I155" s="190"/>
      <c r="J155" s="191">
        <f>ROUND(I155*H155,2)</f>
        <v>0</v>
      </c>
      <c r="K155" s="192"/>
      <c r="L155" s="38"/>
      <c r="M155" s="193" t="s">
        <v>1</v>
      </c>
      <c r="N155" s="194" t="s">
        <v>39</v>
      </c>
      <c r="O155" s="76"/>
      <c r="P155" s="195">
        <f>O155*H155</f>
        <v>0</v>
      </c>
      <c r="Q155" s="195">
        <v>0.026280000000000001</v>
      </c>
      <c r="R155" s="195">
        <f>Q155*H155</f>
        <v>0.026280000000000001</v>
      </c>
      <c r="S155" s="195">
        <v>0</v>
      </c>
      <c r="T155" s="19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7" t="s">
        <v>137</v>
      </c>
      <c r="AT155" s="197" t="s">
        <v>133</v>
      </c>
      <c r="AU155" s="197" t="s">
        <v>138</v>
      </c>
      <c r="AY155" s="18" t="s">
        <v>130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8" t="s">
        <v>138</v>
      </c>
      <c r="BK155" s="198">
        <f>ROUND(I155*H155,2)</f>
        <v>0</v>
      </c>
      <c r="BL155" s="18" t="s">
        <v>137</v>
      </c>
      <c r="BM155" s="197" t="s">
        <v>166</v>
      </c>
    </row>
    <row r="156" s="2" customFormat="1" ht="24" customHeight="1">
      <c r="A156" s="37"/>
      <c r="B156" s="184"/>
      <c r="C156" s="185" t="s">
        <v>167</v>
      </c>
      <c r="D156" s="185" t="s">
        <v>133</v>
      </c>
      <c r="E156" s="186" t="s">
        <v>168</v>
      </c>
      <c r="F156" s="187" t="s">
        <v>169</v>
      </c>
      <c r="G156" s="188" t="s">
        <v>165</v>
      </c>
      <c r="H156" s="189">
        <v>2</v>
      </c>
      <c r="I156" s="190"/>
      <c r="J156" s="191">
        <f>ROUND(I156*H156,2)</f>
        <v>0</v>
      </c>
      <c r="K156" s="192"/>
      <c r="L156" s="38"/>
      <c r="M156" s="193" t="s">
        <v>1</v>
      </c>
      <c r="N156" s="194" t="s">
        <v>39</v>
      </c>
      <c r="O156" s="76"/>
      <c r="P156" s="195">
        <f>O156*H156</f>
        <v>0</v>
      </c>
      <c r="Q156" s="195">
        <v>0.039629999999999999</v>
      </c>
      <c r="R156" s="195">
        <f>Q156*H156</f>
        <v>0.079259999999999997</v>
      </c>
      <c r="S156" s="195">
        <v>0</v>
      </c>
      <c r="T156" s="19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7" t="s">
        <v>137</v>
      </c>
      <c r="AT156" s="197" t="s">
        <v>133</v>
      </c>
      <c r="AU156" s="197" t="s">
        <v>138</v>
      </c>
      <c r="AY156" s="18" t="s">
        <v>130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18" t="s">
        <v>138</v>
      </c>
      <c r="BK156" s="198">
        <f>ROUND(I156*H156,2)</f>
        <v>0</v>
      </c>
      <c r="BL156" s="18" t="s">
        <v>137</v>
      </c>
      <c r="BM156" s="197" t="s">
        <v>170</v>
      </c>
    </row>
    <row r="157" s="2" customFormat="1" ht="24" customHeight="1">
      <c r="A157" s="37"/>
      <c r="B157" s="184"/>
      <c r="C157" s="185" t="s">
        <v>171</v>
      </c>
      <c r="D157" s="185" t="s">
        <v>133</v>
      </c>
      <c r="E157" s="186" t="s">
        <v>172</v>
      </c>
      <c r="F157" s="187" t="s">
        <v>173</v>
      </c>
      <c r="G157" s="188" t="s">
        <v>174</v>
      </c>
      <c r="H157" s="189">
        <v>0.010999999999999999</v>
      </c>
      <c r="I157" s="190"/>
      <c r="J157" s="191">
        <f>ROUND(I157*H157,2)</f>
        <v>0</v>
      </c>
      <c r="K157" s="192"/>
      <c r="L157" s="38"/>
      <c r="M157" s="193" t="s">
        <v>1</v>
      </c>
      <c r="N157" s="194" t="s">
        <v>39</v>
      </c>
      <c r="O157" s="76"/>
      <c r="P157" s="195">
        <f>O157*H157</f>
        <v>0</v>
      </c>
      <c r="Q157" s="195">
        <v>0.019539999999999998</v>
      </c>
      <c r="R157" s="195">
        <f>Q157*H157</f>
        <v>0.00021493999999999997</v>
      </c>
      <c r="S157" s="195">
        <v>0</v>
      </c>
      <c r="T157" s="19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7" t="s">
        <v>137</v>
      </c>
      <c r="AT157" s="197" t="s">
        <v>133</v>
      </c>
      <c r="AU157" s="197" t="s">
        <v>138</v>
      </c>
      <c r="AY157" s="18" t="s">
        <v>130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8" t="s">
        <v>138</v>
      </c>
      <c r="BK157" s="198">
        <f>ROUND(I157*H157,2)</f>
        <v>0</v>
      </c>
      <c r="BL157" s="18" t="s">
        <v>137</v>
      </c>
      <c r="BM157" s="197" t="s">
        <v>175</v>
      </c>
    </row>
    <row r="158" s="13" customFormat="1">
      <c r="A158" s="13"/>
      <c r="B158" s="199"/>
      <c r="C158" s="13"/>
      <c r="D158" s="200" t="s">
        <v>140</v>
      </c>
      <c r="E158" s="201" t="s">
        <v>1</v>
      </c>
      <c r="F158" s="202" t="s">
        <v>176</v>
      </c>
      <c r="G158" s="13"/>
      <c r="H158" s="203">
        <v>0.010999999999999999</v>
      </c>
      <c r="I158" s="204"/>
      <c r="J158" s="13"/>
      <c r="K158" s="13"/>
      <c r="L158" s="199"/>
      <c r="M158" s="205"/>
      <c r="N158" s="206"/>
      <c r="O158" s="206"/>
      <c r="P158" s="206"/>
      <c r="Q158" s="206"/>
      <c r="R158" s="206"/>
      <c r="S158" s="206"/>
      <c r="T158" s="20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01" t="s">
        <v>140</v>
      </c>
      <c r="AU158" s="201" t="s">
        <v>138</v>
      </c>
      <c r="AV158" s="13" t="s">
        <v>138</v>
      </c>
      <c r="AW158" s="13" t="s">
        <v>30</v>
      </c>
      <c r="AX158" s="13" t="s">
        <v>81</v>
      </c>
      <c r="AY158" s="201" t="s">
        <v>130</v>
      </c>
    </row>
    <row r="159" s="2" customFormat="1" ht="24" customHeight="1">
      <c r="A159" s="37"/>
      <c r="B159" s="184"/>
      <c r="C159" s="216" t="s">
        <v>177</v>
      </c>
      <c r="D159" s="216" t="s">
        <v>178</v>
      </c>
      <c r="E159" s="217" t="s">
        <v>179</v>
      </c>
      <c r="F159" s="218" t="s">
        <v>180</v>
      </c>
      <c r="G159" s="219" t="s">
        <v>174</v>
      </c>
      <c r="H159" s="220">
        <v>0.012</v>
      </c>
      <c r="I159" s="221"/>
      <c r="J159" s="222">
        <f>ROUND(I159*H159,2)</f>
        <v>0</v>
      </c>
      <c r="K159" s="223"/>
      <c r="L159" s="224"/>
      <c r="M159" s="225" t="s">
        <v>1</v>
      </c>
      <c r="N159" s="226" t="s">
        <v>39</v>
      </c>
      <c r="O159" s="76"/>
      <c r="P159" s="195">
        <f>O159*H159</f>
        <v>0</v>
      </c>
      <c r="Q159" s="195">
        <v>1</v>
      </c>
      <c r="R159" s="195">
        <f>Q159*H159</f>
        <v>0.012</v>
      </c>
      <c r="S159" s="195">
        <v>0</v>
      </c>
      <c r="T159" s="19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7" t="s">
        <v>171</v>
      </c>
      <c r="AT159" s="197" t="s">
        <v>178</v>
      </c>
      <c r="AU159" s="197" t="s">
        <v>138</v>
      </c>
      <c r="AY159" s="18" t="s">
        <v>130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8" t="s">
        <v>138</v>
      </c>
      <c r="BK159" s="198">
        <f>ROUND(I159*H159,2)</f>
        <v>0</v>
      </c>
      <c r="BL159" s="18" t="s">
        <v>137</v>
      </c>
      <c r="BM159" s="197" t="s">
        <v>181</v>
      </c>
    </row>
    <row r="160" s="13" customFormat="1">
      <c r="A160" s="13"/>
      <c r="B160" s="199"/>
      <c r="C160" s="13"/>
      <c r="D160" s="200" t="s">
        <v>140</v>
      </c>
      <c r="E160" s="201" t="s">
        <v>1</v>
      </c>
      <c r="F160" s="202" t="s">
        <v>182</v>
      </c>
      <c r="G160" s="13"/>
      <c r="H160" s="203">
        <v>0.012</v>
      </c>
      <c r="I160" s="204"/>
      <c r="J160" s="13"/>
      <c r="K160" s="13"/>
      <c r="L160" s="199"/>
      <c r="M160" s="205"/>
      <c r="N160" s="206"/>
      <c r="O160" s="206"/>
      <c r="P160" s="206"/>
      <c r="Q160" s="206"/>
      <c r="R160" s="206"/>
      <c r="S160" s="206"/>
      <c r="T160" s="20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01" t="s">
        <v>140</v>
      </c>
      <c r="AU160" s="201" t="s">
        <v>138</v>
      </c>
      <c r="AV160" s="13" t="s">
        <v>138</v>
      </c>
      <c r="AW160" s="13" t="s">
        <v>30</v>
      </c>
      <c r="AX160" s="13" t="s">
        <v>81</v>
      </c>
      <c r="AY160" s="201" t="s">
        <v>130</v>
      </c>
    </row>
    <row r="161" s="2" customFormat="1" ht="24" customHeight="1">
      <c r="A161" s="37"/>
      <c r="B161" s="184"/>
      <c r="C161" s="185" t="s">
        <v>183</v>
      </c>
      <c r="D161" s="185" t="s">
        <v>133</v>
      </c>
      <c r="E161" s="186" t="s">
        <v>184</v>
      </c>
      <c r="F161" s="187" t="s">
        <v>185</v>
      </c>
      <c r="G161" s="188" t="s">
        <v>144</v>
      </c>
      <c r="H161" s="189">
        <v>3.6920000000000002</v>
      </c>
      <c r="I161" s="190"/>
      <c r="J161" s="191">
        <f>ROUND(I161*H161,2)</f>
        <v>0</v>
      </c>
      <c r="K161" s="192"/>
      <c r="L161" s="38"/>
      <c r="M161" s="193" t="s">
        <v>1</v>
      </c>
      <c r="N161" s="194" t="s">
        <v>39</v>
      </c>
      <c r="O161" s="76"/>
      <c r="P161" s="195">
        <f>O161*H161</f>
        <v>0</v>
      </c>
      <c r="Q161" s="195">
        <v>0.069169999999999995</v>
      </c>
      <c r="R161" s="195">
        <f>Q161*H161</f>
        <v>0.25537564000000001</v>
      </c>
      <c r="S161" s="195">
        <v>0</v>
      </c>
      <c r="T161" s="19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7" t="s">
        <v>137</v>
      </c>
      <c r="AT161" s="197" t="s">
        <v>133</v>
      </c>
      <c r="AU161" s="197" t="s">
        <v>138</v>
      </c>
      <c r="AY161" s="18" t="s">
        <v>130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18" t="s">
        <v>138</v>
      </c>
      <c r="BK161" s="198">
        <f>ROUND(I161*H161,2)</f>
        <v>0</v>
      </c>
      <c r="BL161" s="18" t="s">
        <v>137</v>
      </c>
      <c r="BM161" s="197" t="s">
        <v>186</v>
      </c>
    </row>
    <row r="162" s="13" customFormat="1">
      <c r="A162" s="13"/>
      <c r="B162" s="199"/>
      <c r="C162" s="13"/>
      <c r="D162" s="200" t="s">
        <v>140</v>
      </c>
      <c r="E162" s="201" t="s">
        <v>1</v>
      </c>
      <c r="F162" s="202" t="s">
        <v>187</v>
      </c>
      <c r="G162" s="13"/>
      <c r="H162" s="203">
        <v>3.6920000000000002</v>
      </c>
      <c r="I162" s="204"/>
      <c r="J162" s="13"/>
      <c r="K162" s="13"/>
      <c r="L162" s="199"/>
      <c r="M162" s="205"/>
      <c r="N162" s="206"/>
      <c r="O162" s="206"/>
      <c r="P162" s="206"/>
      <c r="Q162" s="206"/>
      <c r="R162" s="206"/>
      <c r="S162" s="206"/>
      <c r="T162" s="20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01" t="s">
        <v>140</v>
      </c>
      <c r="AU162" s="201" t="s">
        <v>138</v>
      </c>
      <c r="AV162" s="13" t="s">
        <v>138</v>
      </c>
      <c r="AW162" s="13" t="s">
        <v>30</v>
      </c>
      <c r="AX162" s="13" t="s">
        <v>81</v>
      </c>
      <c r="AY162" s="201" t="s">
        <v>130</v>
      </c>
    </row>
    <row r="163" s="2" customFormat="1" ht="24" customHeight="1">
      <c r="A163" s="37"/>
      <c r="B163" s="184"/>
      <c r="C163" s="185" t="s">
        <v>188</v>
      </c>
      <c r="D163" s="185" t="s">
        <v>133</v>
      </c>
      <c r="E163" s="186" t="s">
        <v>189</v>
      </c>
      <c r="F163" s="187" t="s">
        <v>190</v>
      </c>
      <c r="G163" s="188" t="s">
        <v>144</v>
      </c>
      <c r="H163" s="189">
        <v>46.008000000000003</v>
      </c>
      <c r="I163" s="190"/>
      <c r="J163" s="191">
        <f>ROUND(I163*H163,2)</f>
        <v>0</v>
      </c>
      <c r="K163" s="192"/>
      <c r="L163" s="38"/>
      <c r="M163" s="193" t="s">
        <v>1</v>
      </c>
      <c r="N163" s="194" t="s">
        <v>39</v>
      </c>
      <c r="O163" s="76"/>
      <c r="P163" s="195">
        <f>O163*H163</f>
        <v>0</v>
      </c>
      <c r="Q163" s="195">
        <v>0.10325</v>
      </c>
      <c r="R163" s="195">
        <f>Q163*H163</f>
        <v>4.7503260000000003</v>
      </c>
      <c r="S163" s="195">
        <v>0</v>
      </c>
      <c r="T163" s="19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7" t="s">
        <v>137</v>
      </c>
      <c r="AT163" s="197" t="s">
        <v>133</v>
      </c>
      <c r="AU163" s="197" t="s">
        <v>138</v>
      </c>
      <c r="AY163" s="18" t="s">
        <v>130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18" t="s">
        <v>138</v>
      </c>
      <c r="BK163" s="198">
        <f>ROUND(I163*H163,2)</f>
        <v>0</v>
      </c>
      <c r="BL163" s="18" t="s">
        <v>137</v>
      </c>
      <c r="BM163" s="197" t="s">
        <v>191</v>
      </c>
    </row>
    <row r="164" s="15" customFormat="1">
      <c r="A164" s="15"/>
      <c r="B164" s="227"/>
      <c r="C164" s="15"/>
      <c r="D164" s="200" t="s">
        <v>140</v>
      </c>
      <c r="E164" s="228" t="s">
        <v>1</v>
      </c>
      <c r="F164" s="229" t="s">
        <v>192</v>
      </c>
      <c r="G164" s="15"/>
      <c r="H164" s="228" t="s">
        <v>1</v>
      </c>
      <c r="I164" s="230"/>
      <c r="J164" s="15"/>
      <c r="K164" s="15"/>
      <c r="L164" s="227"/>
      <c r="M164" s="231"/>
      <c r="N164" s="232"/>
      <c r="O164" s="232"/>
      <c r="P164" s="232"/>
      <c r="Q164" s="232"/>
      <c r="R164" s="232"/>
      <c r="S164" s="232"/>
      <c r="T164" s="233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28" t="s">
        <v>140</v>
      </c>
      <c r="AU164" s="228" t="s">
        <v>138</v>
      </c>
      <c r="AV164" s="15" t="s">
        <v>81</v>
      </c>
      <c r="AW164" s="15" t="s">
        <v>30</v>
      </c>
      <c r="AX164" s="15" t="s">
        <v>73</v>
      </c>
      <c r="AY164" s="228" t="s">
        <v>130</v>
      </c>
    </row>
    <row r="165" s="13" customFormat="1">
      <c r="A165" s="13"/>
      <c r="B165" s="199"/>
      <c r="C165" s="13"/>
      <c r="D165" s="200" t="s">
        <v>140</v>
      </c>
      <c r="E165" s="201" t="s">
        <v>1</v>
      </c>
      <c r="F165" s="202" t="s">
        <v>193</v>
      </c>
      <c r="G165" s="13"/>
      <c r="H165" s="203">
        <v>11.843</v>
      </c>
      <c r="I165" s="204"/>
      <c r="J165" s="13"/>
      <c r="K165" s="13"/>
      <c r="L165" s="199"/>
      <c r="M165" s="205"/>
      <c r="N165" s="206"/>
      <c r="O165" s="206"/>
      <c r="P165" s="206"/>
      <c r="Q165" s="206"/>
      <c r="R165" s="206"/>
      <c r="S165" s="206"/>
      <c r="T165" s="20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01" t="s">
        <v>140</v>
      </c>
      <c r="AU165" s="201" t="s">
        <v>138</v>
      </c>
      <c r="AV165" s="13" t="s">
        <v>138</v>
      </c>
      <c r="AW165" s="13" t="s">
        <v>30</v>
      </c>
      <c r="AX165" s="13" t="s">
        <v>73</v>
      </c>
      <c r="AY165" s="201" t="s">
        <v>130</v>
      </c>
    </row>
    <row r="166" s="15" customFormat="1">
      <c r="A166" s="15"/>
      <c r="B166" s="227"/>
      <c r="C166" s="15"/>
      <c r="D166" s="200" t="s">
        <v>140</v>
      </c>
      <c r="E166" s="228" t="s">
        <v>1</v>
      </c>
      <c r="F166" s="229" t="s">
        <v>194</v>
      </c>
      <c r="G166" s="15"/>
      <c r="H166" s="228" t="s">
        <v>1</v>
      </c>
      <c r="I166" s="230"/>
      <c r="J166" s="15"/>
      <c r="K166" s="15"/>
      <c r="L166" s="227"/>
      <c r="M166" s="231"/>
      <c r="N166" s="232"/>
      <c r="O166" s="232"/>
      <c r="P166" s="232"/>
      <c r="Q166" s="232"/>
      <c r="R166" s="232"/>
      <c r="S166" s="232"/>
      <c r="T166" s="23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28" t="s">
        <v>140</v>
      </c>
      <c r="AU166" s="228" t="s">
        <v>138</v>
      </c>
      <c r="AV166" s="15" t="s">
        <v>81</v>
      </c>
      <c r="AW166" s="15" t="s">
        <v>30</v>
      </c>
      <c r="AX166" s="15" t="s">
        <v>73</v>
      </c>
      <c r="AY166" s="228" t="s">
        <v>130</v>
      </c>
    </row>
    <row r="167" s="13" customFormat="1">
      <c r="A167" s="13"/>
      <c r="B167" s="199"/>
      <c r="C167" s="13"/>
      <c r="D167" s="200" t="s">
        <v>140</v>
      </c>
      <c r="E167" s="201" t="s">
        <v>1</v>
      </c>
      <c r="F167" s="202" t="s">
        <v>195</v>
      </c>
      <c r="G167" s="13"/>
      <c r="H167" s="203">
        <v>34.164999999999999</v>
      </c>
      <c r="I167" s="204"/>
      <c r="J167" s="13"/>
      <c r="K167" s="13"/>
      <c r="L167" s="199"/>
      <c r="M167" s="205"/>
      <c r="N167" s="206"/>
      <c r="O167" s="206"/>
      <c r="P167" s="206"/>
      <c r="Q167" s="206"/>
      <c r="R167" s="206"/>
      <c r="S167" s="206"/>
      <c r="T167" s="20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01" t="s">
        <v>140</v>
      </c>
      <c r="AU167" s="201" t="s">
        <v>138</v>
      </c>
      <c r="AV167" s="13" t="s">
        <v>138</v>
      </c>
      <c r="AW167" s="13" t="s">
        <v>30</v>
      </c>
      <c r="AX167" s="13" t="s">
        <v>73</v>
      </c>
      <c r="AY167" s="201" t="s">
        <v>130</v>
      </c>
    </row>
    <row r="168" s="14" customFormat="1">
      <c r="A168" s="14"/>
      <c r="B168" s="208"/>
      <c r="C168" s="14"/>
      <c r="D168" s="200" t="s">
        <v>140</v>
      </c>
      <c r="E168" s="209" t="s">
        <v>1</v>
      </c>
      <c r="F168" s="210" t="s">
        <v>148</v>
      </c>
      <c r="G168" s="14"/>
      <c r="H168" s="211">
        <v>46.007999999999996</v>
      </c>
      <c r="I168" s="212"/>
      <c r="J168" s="14"/>
      <c r="K168" s="14"/>
      <c r="L168" s="208"/>
      <c r="M168" s="213"/>
      <c r="N168" s="214"/>
      <c r="O168" s="214"/>
      <c r="P168" s="214"/>
      <c r="Q168" s="214"/>
      <c r="R168" s="214"/>
      <c r="S168" s="214"/>
      <c r="T168" s="21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09" t="s">
        <v>140</v>
      </c>
      <c r="AU168" s="209" t="s">
        <v>138</v>
      </c>
      <c r="AV168" s="14" t="s">
        <v>137</v>
      </c>
      <c r="AW168" s="14" t="s">
        <v>30</v>
      </c>
      <c r="AX168" s="14" t="s">
        <v>81</v>
      </c>
      <c r="AY168" s="209" t="s">
        <v>130</v>
      </c>
    </row>
    <row r="169" s="2" customFormat="1" ht="24" customHeight="1">
      <c r="A169" s="37"/>
      <c r="B169" s="184"/>
      <c r="C169" s="185" t="s">
        <v>196</v>
      </c>
      <c r="D169" s="185" t="s">
        <v>133</v>
      </c>
      <c r="E169" s="186" t="s">
        <v>197</v>
      </c>
      <c r="F169" s="187" t="s">
        <v>198</v>
      </c>
      <c r="G169" s="188" t="s">
        <v>199</v>
      </c>
      <c r="H169" s="189">
        <v>16.600000000000001</v>
      </c>
      <c r="I169" s="190"/>
      <c r="J169" s="191">
        <f>ROUND(I169*H169,2)</f>
        <v>0</v>
      </c>
      <c r="K169" s="192"/>
      <c r="L169" s="38"/>
      <c r="M169" s="193" t="s">
        <v>1</v>
      </c>
      <c r="N169" s="194" t="s">
        <v>39</v>
      </c>
      <c r="O169" s="76"/>
      <c r="P169" s="195">
        <f>O169*H169</f>
        <v>0</v>
      </c>
      <c r="Q169" s="195">
        <v>0.00012</v>
      </c>
      <c r="R169" s="195">
        <f>Q169*H169</f>
        <v>0.0019920000000000003</v>
      </c>
      <c r="S169" s="195">
        <v>0</v>
      </c>
      <c r="T169" s="19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7" t="s">
        <v>137</v>
      </c>
      <c r="AT169" s="197" t="s">
        <v>133</v>
      </c>
      <c r="AU169" s="197" t="s">
        <v>138</v>
      </c>
      <c r="AY169" s="18" t="s">
        <v>130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8" t="s">
        <v>138</v>
      </c>
      <c r="BK169" s="198">
        <f>ROUND(I169*H169,2)</f>
        <v>0</v>
      </c>
      <c r="BL169" s="18" t="s">
        <v>137</v>
      </c>
      <c r="BM169" s="197" t="s">
        <v>200</v>
      </c>
    </row>
    <row r="170" s="13" customFormat="1">
      <c r="A170" s="13"/>
      <c r="B170" s="199"/>
      <c r="C170" s="13"/>
      <c r="D170" s="200" t="s">
        <v>140</v>
      </c>
      <c r="E170" s="201" t="s">
        <v>1</v>
      </c>
      <c r="F170" s="202" t="s">
        <v>201</v>
      </c>
      <c r="G170" s="13"/>
      <c r="H170" s="203">
        <v>16.600000000000001</v>
      </c>
      <c r="I170" s="204"/>
      <c r="J170" s="13"/>
      <c r="K170" s="13"/>
      <c r="L170" s="199"/>
      <c r="M170" s="205"/>
      <c r="N170" s="206"/>
      <c r="O170" s="206"/>
      <c r="P170" s="206"/>
      <c r="Q170" s="206"/>
      <c r="R170" s="206"/>
      <c r="S170" s="206"/>
      <c r="T170" s="20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01" t="s">
        <v>140</v>
      </c>
      <c r="AU170" s="201" t="s">
        <v>138</v>
      </c>
      <c r="AV170" s="13" t="s">
        <v>138</v>
      </c>
      <c r="AW170" s="13" t="s">
        <v>30</v>
      </c>
      <c r="AX170" s="13" t="s">
        <v>81</v>
      </c>
      <c r="AY170" s="201" t="s">
        <v>130</v>
      </c>
    </row>
    <row r="171" s="2" customFormat="1" ht="16.5" customHeight="1">
      <c r="A171" s="37"/>
      <c r="B171" s="184"/>
      <c r="C171" s="185" t="s">
        <v>202</v>
      </c>
      <c r="D171" s="185" t="s">
        <v>133</v>
      </c>
      <c r="E171" s="186" t="s">
        <v>203</v>
      </c>
      <c r="F171" s="187" t="s">
        <v>204</v>
      </c>
      <c r="G171" s="188" t="s">
        <v>144</v>
      </c>
      <c r="H171" s="189">
        <v>1.1639999999999999</v>
      </c>
      <c r="I171" s="190"/>
      <c r="J171" s="191">
        <f>ROUND(I171*H171,2)</f>
        <v>0</v>
      </c>
      <c r="K171" s="192"/>
      <c r="L171" s="38"/>
      <c r="M171" s="193" t="s">
        <v>1</v>
      </c>
      <c r="N171" s="194" t="s">
        <v>39</v>
      </c>
      <c r="O171" s="76"/>
      <c r="P171" s="195">
        <f>O171*H171</f>
        <v>0</v>
      </c>
      <c r="Q171" s="195">
        <v>0.10745</v>
      </c>
      <c r="R171" s="195">
        <f>Q171*H171</f>
        <v>0.12507179999999998</v>
      </c>
      <c r="S171" s="195">
        <v>0</v>
      </c>
      <c r="T171" s="196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7" t="s">
        <v>137</v>
      </c>
      <c r="AT171" s="197" t="s">
        <v>133</v>
      </c>
      <c r="AU171" s="197" t="s">
        <v>138</v>
      </c>
      <c r="AY171" s="18" t="s">
        <v>130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18" t="s">
        <v>138</v>
      </c>
      <c r="BK171" s="198">
        <f>ROUND(I171*H171,2)</f>
        <v>0</v>
      </c>
      <c r="BL171" s="18" t="s">
        <v>137</v>
      </c>
      <c r="BM171" s="197" t="s">
        <v>205</v>
      </c>
    </row>
    <row r="172" s="13" customFormat="1">
      <c r="A172" s="13"/>
      <c r="B172" s="199"/>
      <c r="C172" s="13"/>
      <c r="D172" s="200" t="s">
        <v>140</v>
      </c>
      <c r="E172" s="201" t="s">
        <v>1</v>
      </c>
      <c r="F172" s="202" t="s">
        <v>206</v>
      </c>
      <c r="G172" s="13"/>
      <c r="H172" s="203">
        <v>1.1639999999999999</v>
      </c>
      <c r="I172" s="204"/>
      <c r="J172" s="13"/>
      <c r="K172" s="13"/>
      <c r="L172" s="199"/>
      <c r="M172" s="205"/>
      <c r="N172" s="206"/>
      <c r="O172" s="206"/>
      <c r="P172" s="206"/>
      <c r="Q172" s="206"/>
      <c r="R172" s="206"/>
      <c r="S172" s="206"/>
      <c r="T172" s="20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01" t="s">
        <v>140</v>
      </c>
      <c r="AU172" s="201" t="s">
        <v>138</v>
      </c>
      <c r="AV172" s="13" t="s">
        <v>138</v>
      </c>
      <c r="AW172" s="13" t="s">
        <v>30</v>
      </c>
      <c r="AX172" s="13" t="s">
        <v>81</v>
      </c>
      <c r="AY172" s="201" t="s">
        <v>130</v>
      </c>
    </row>
    <row r="173" s="12" customFormat="1" ht="22.8" customHeight="1">
      <c r="A173" s="12"/>
      <c r="B173" s="171"/>
      <c r="C173" s="12"/>
      <c r="D173" s="172" t="s">
        <v>72</v>
      </c>
      <c r="E173" s="182" t="s">
        <v>137</v>
      </c>
      <c r="F173" s="182" t="s">
        <v>207</v>
      </c>
      <c r="G173" s="12"/>
      <c r="H173" s="12"/>
      <c r="I173" s="174"/>
      <c r="J173" s="183">
        <f>BK173</f>
        <v>0</v>
      </c>
      <c r="K173" s="12"/>
      <c r="L173" s="171"/>
      <c r="M173" s="176"/>
      <c r="N173" s="177"/>
      <c r="O173" s="177"/>
      <c r="P173" s="178">
        <f>SUM(P174:P185)</f>
        <v>0</v>
      </c>
      <c r="Q173" s="177"/>
      <c r="R173" s="178">
        <f>SUM(R174:R185)</f>
        <v>12.067779479999999</v>
      </c>
      <c r="S173" s="177"/>
      <c r="T173" s="179">
        <f>SUM(T174:T185)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72" t="s">
        <v>81</v>
      </c>
      <c r="AT173" s="180" t="s">
        <v>72</v>
      </c>
      <c r="AU173" s="180" t="s">
        <v>81</v>
      </c>
      <c r="AY173" s="172" t="s">
        <v>130</v>
      </c>
      <c r="BK173" s="181">
        <f>SUM(BK174:BK185)</f>
        <v>0</v>
      </c>
    </row>
    <row r="174" s="2" customFormat="1" ht="16.5" customHeight="1">
      <c r="A174" s="37"/>
      <c r="B174" s="184"/>
      <c r="C174" s="185" t="s">
        <v>208</v>
      </c>
      <c r="D174" s="185" t="s">
        <v>133</v>
      </c>
      <c r="E174" s="186" t="s">
        <v>209</v>
      </c>
      <c r="F174" s="187" t="s">
        <v>210</v>
      </c>
      <c r="G174" s="188" t="s">
        <v>136</v>
      </c>
      <c r="H174" s="189">
        <v>4.665</v>
      </c>
      <c r="I174" s="190"/>
      <c r="J174" s="191">
        <f>ROUND(I174*H174,2)</f>
        <v>0</v>
      </c>
      <c r="K174" s="192"/>
      <c r="L174" s="38"/>
      <c r="M174" s="193" t="s">
        <v>1</v>
      </c>
      <c r="N174" s="194" t="s">
        <v>39</v>
      </c>
      <c r="O174" s="76"/>
      <c r="P174" s="195">
        <f>O174*H174</f>
        <v>0</v>
      </c>
      <c r="Q174" s="195">
        <v>2.4533999999999998</v>
      </c>
      <c r="R174" s="195">
        <f>Q174*H174</f>
        <v>11.445110999999999</v>
      </c>
      <c r="S174" s="195">
        <v>0</v>
      </c>
      <c r="T174" s="196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7" t="s">
        <v>137</v>
      </c>
      <c r="AT174" s="197" t="s">
        <v>133</v>
      </c>
      <c r="AU174" s="197" t="s">
        <v>138</v>
      </c>
      <c r="AY174" s="18" t="s">
        <v>130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8" t="s">
        <v>138</v>
      </c>
      <c r="BK174" s="198">
        <f>ROUND(I174*H174,2)</f>
        <v>0</v>
      </c>
      <c r="BL174" s="18" t="s">
        <v>137</v>
      </c>
      <c r="BM174" s="197" t="s">
        <v>211</v>
      </c>
    </row>
    <row r="175" s="13" customFormat="1">
      <c r="A175" s="13"/>
      <c r="B175" s="199"/>
      <c r="C175" s="13"/>
      <c r="D175" s="200" t="s">
        <v>140</v>
      </c>
      <c r="E175" s="201" t="s">
        <v>1</v>
      </c>
      <c r="F175" s="202" t="s">
        <v>212</v>
      </c>
      <c r="G175" s="13"/>
      <c r="H175" s="203">
        <v>2.9870000000000001</v>
      </c>
      <c r="I175" s="204"/>
      <c r="J175" s="13"/>
      <c r="K175" s="13"/>
      <c r="L175" s="199"/>
      <c r="M175" s="205"/>
      <c r="N175" s="206"/>
      <c r="O175" s="206"/>
      <c r="P175" s="206"/>
      <c r="Q175" s="206"/>
      <c r="R175" s="206"/>
      <c r="S175" s="206"/>
      <c r="T175" s="20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1" t="s">
        <v>140</v>
      </c>
      <c r="AU175" s="201" t="s">
        <v>138</v>
      </c>
      <c r="AV175" s="13" t="s">
        <v>138</v>
      </c>
      <c r="AW175" s="13" t="s">
        <v>30</v>
      </c>
      <c r="AX175" s="13" t="s">
        <v>73</v>
      </c>
      <c r="AY175" s="201" t="s">
        <v>130</v>
      </c>
    </row>
    <row r="176" s="13" customFormat="1">
      <c r="A176" s="13"/>
      <c r="B176" s="199"/>
      <c r="C176" s="13"/>
      <c r="D176" s="200" t="s">
        <v>140</v>
      </c>
      <c r="E176" s="201" t="s">
        <v>1</v>
      </c>
      <c r="F176" s="202" t="s">
        <v>213</v>
      </c>
      <c r="G176" s="13"/>
      <c r="H176" s="203">
        <v>1.6779999999999999</v>
      </c>
      <c r="I176" s="204"/>
      <c r="J176" s="13"/>
      <c r="K176" s="13"/>
      <c r="L176" s="199"/>
      <c r="M176" s="205"/>
      <c r="N176" s="206"/>
      <c r="O176" s="206"/>
      <c r="P176" s="206"/>
      <c r="Q176" s="206"/>
      <c r="R176" s="206"/>
      <c r="S176" s="206"/>
      <c r="T176" s="20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01" t="s">
        <v>140</v>
      </c>
      <c r="AU176" s="201" t="s">
        <v>138</v>
      </c>
      <c r="AV176" s="13" t="s">
        <v>138</v>
      </c>
      <c r="AW176" s="13" t="s">
        <v>30</v>
      </c>
      <c r="AX176" s="13" t="s">
        <v>73</v>
      </c>
      <c r="AY176" s="201" t="s">
        <v>130</v>
      </c>
    </row>
    <row r="177" s="14" customFormat="1">
      <c r="A177" s="14"/>
      <c r="B177" s="208"/>
      <c r="C177" s="14"/>
      <c r="D177" s="200" t="s">
        <v>140</v>
      </c>
      <c r="E177" s="209" t="s">
        <v>1</v>
      </c>
      <c r="F177" s="210" t="s">
        <v>148</v>
      </c>
      <c r="G177" s="14"/>
      <c r="H177" s="211">
        <v>4.665</v>
      </c>
      <c r="I177" s="212"/>
      <c r="J177" s="14"/>
      <c r="K177" s="14"/>
      <c r="L177" s="208"/>
      <c r="M177" s="213"/>
      <c r="N177" s="214"/>
      <c r="O177" s="214"/>
      <c r="P177" s="214"/>
      <c r="Q177" s="214"/>
      <c r="R177" s="214"/>
      <c r="S177" s="214"/>
      <c r="T177" s="21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09" t="s">
        <v>140</v>
      </c>
      <c r="AU177" s="209" t="s">
        <v>138</v>
      </c>
      <c r="AV177" s="14" t="s">
        <v>137</v>
      </c>
      <c r="AW177" s="14" t="s">
        <v>30</v>
      </c>
      <c r="AX177" s="14" t="s">
        <v>81</v>
      </c>
      <c r="AY177" s="209" t="s">
        <v>130</v>
      </c>
    </row>
    <row r="178" s="2" customFormat="1" ht="16.5" customHeight="1">
      <c r="A178" s="37"/>
      <c r="B178" s="184"/>
      <c r="C178" s="185" t="s">
        <v>8</v>
      </c>
      <c r="D178" s="185" t="s">
        <v>133</v>
      </c>
      <c r="E178" s="186" t="s">
        <v>214</v>
      </c>
      <c r="F178" s="187" t="s">
        <v>215</v>
      </c>
      <c r="G178" s="188" t="s">
        <v>144</v>
      </c>
      <c r="H178" s="189">
        <v>31.353000000000002</v>
      </c>
      <c r="I178" s="190"/>
      <c r="J178" s="191">
        <f>ROUND(I178*H178,2)</f>
        <v>0</v>
      </c>
      <c r="K178" s="192"/>
      <c r="L178" s="38"/>
      <c r="M178" s="193" t="s">
        <v>1</v>
      </c>
      <c r="N178" s="194" t="s">
        <v>39</v>
      </c>
      <c r="O178" s="76"/>
      <c r="P178" s="195">
        <f>O178*H178</f>
        <v>0</v>
      </c>
      <c r="Q178" s="195">
        <v>0.0057600000000000004</v>
      </c>
      <c r="R178" s="195">
        <f>Q178*H178</f>
        <v>0.18059328000000002</v>
      </c>
      <c r="S178" s="195">
        <v>0</v>
      </c>
      <c r="T178" s="196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7" t="s">
        <v>137</v>
      </c>
      <c r="AT178" s="197" t="s">
        <v>133</v>
      </c>
      <c r="AU178" s="197" t="s">
        <v>138</v>
      </c>
      <c r="AY178" s="18" t="s">
        <v>130</v>
      </c>
      <c r="BE178" s="198">
        <f>IF(N178="základní",J178,0)</f>
        <v>0</v>
      </c>
      <c r="BF178" s="198">
        <f>IF(N178="snížená",J178,0)</f>
        <v>0</v>
      </c>
      <c r="BG178" s="198">
        <f>IF(N178="zákl. přenesená",J178,0)</f>
        <v>0</v>
      </c>
      <c r="BH178" s="198">
        <f>IF(N178="sníž. přenesená",J178,0)</f>
        <v>0</v>
      </c>
      <c r="BI178" s="198">
        <f>IF(N178="nulová",J178,0)</f>
        <v>0</v>
      </c>
      <c r="BJ178" s="18" t="s">
        <v>138</v>
      </c>
      <c r="BK178" s="198">
        <f>ROUND(I178*H178,2)</f>
        <v>0</v>
      </c>
      <c r="BL178" s="18" t="s">
        <v>137</v>
      </c>
      <c r="BM178" s="197" t="s">
        <v>216</v>
      </c>
    </row>
    <row r="179" s="13" customFormat="1">
      <c r="A179" s="13"/>
      <c r="B179" s="199"/>
      <c r="C179" s="13"/>
      <c r="D179" s="200" t="s">
        <v>140</v>
      </c>
      <c r="E179" s="201" t="s">
        <v>1</v>
      </c>
      <c r="F179" s="202" t="s">
        <v>217</v>
      </c>
      <c r="G179" s="13"/>
      <c r="H179" s="203">
        <v>18.190000000000001</v>
      </c>
      <c r="I179" s="204"/>
      <c r="J179" s="13"/>
      <c r="K179" s="13"/>
      <c r="L179" s="199"/>
      <c r="M179" s="205"/>
      <c r="N179" s="206"/>
      <c r="O179" s="206"/>
      <c r="P179" s="206"/>
      <c r="Q179" s="206"/>
      <c r="R179" s="206"/>
      <c r="S179" s="206"/>
      <c r="T179" s="20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01" t="s">
        <v>140</v>
      </c>
      <c r="AU179" s="201" t="s">
        <v>138</v>
      </c>
      <c r="AV179" s="13" t="s">
        <v>138</v>
      </c>
      <c r="AW179" s="13" t="s">
        <v>30</v>
      </c>
      <c r="AX179" s="13" t="s">
        <v>73</v>
      </c>
      <c r="AY179" s="201" t="s">
        <v>130</v>
      </c>
    </row>
    <row r="180" s="13" customFormat="1">
      <c r="A180" s="13"/>
      <c r="B180" s="199"/>
      <c r="C180" s="13"/>
      <c r="D180" s="200" t="s">
        <v>140</v>
      </c>
      <c r="E180" s="201" t="s">
        <v>1</v>
      </c>
      <c r="F180" s="202" t="s">
        <v>218</v>
      </c>
      <c r="G180" s="13"/>
      <c r="H180" s="203">
        <v>11.381</v>
      </c>
      <c r="I180" s="204"/>
      <c r="J180" s="13"/>
      <c r="K180" s="13"/>
      <c r="L180" s="199"/>
      <c r="M180" s="205"/>
      <c r="N180" s="206"/>
      <c r="O180" s="206"/>
      <c r="P180" s="206"/>
      <c r="Q180" s="206"/>
      <c r="R180" s="206"/>
      <c r="S180" s="206"/>
      <c r="T180" s="20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1" t="s">
        <v>140</v>
      </c>
      <c r="AU180" s="201" t="s">
        <v>138</v>
      </c>
      <c r="AV180" s="13" t="s">
        <v>138</v>
      </c>
      <c r="AW180" s="13" t="s">
        <v>30</v>
      </c>
      <c r="AX180" s="13" t="s">
        <v>73</v>
      </c>
      <c r="AY180" s="201" t="s">
        <v>130</v>
      </c>
    </row>
    <row r="181" s="13" customFormat="1">
      <c r="A181" s="13"/>
      <c r="B181" s="199"/>
      <c r="C181" s="13"/>
      <c r="D181" s="200" t="s">
        <v>140</v>
      </c>
      <c r="E181" s="201" t="s">
        <v>1</v>
      </c>
      <c r="F181" s="202" t="s">
        <v>219</v>
      </c>
      <c r="G181" s="13"/>
      <c r="H181" s="203">
        <v>1.782</v>
      </c>
      <c r="I181" s="204"/>
      <c r="J181" s="13"/>
      <c r="K181" s="13"/>
      <c r="L181" s="199"/>
      <c r="M181" s="205"/>
      <c r="N181" s="206"/>
      <c r="O181" s="206"/>
      <c r="P181" s="206"/>
      <c r="Q181" s="206"/>
      <c r="R181" s="206"/>
      <c r="S181" s="206"/>
      <c r="T181" s="20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01" t="s">
        <v>140</v>
      </c>
      <c r="AU181" s="201" t="s">
        <v>138</v>
      </c>
      <c r="AV181" s="13" t="s">
        <v>138</v>
      </c>
      <c r="AW181" s="13" t="s">
        <v>30</v>
      </c>
      <c r="AX181" s="13" t="s">
        <v>73</v>
      </c>
      <c r="AY181" s="201" t="s">
        <v>130</v>
      </c>
    </row>
    <row r="182" s="14" customFormat="1">
      <c r="A182" s="14"/>
      <c r="B182" s="208"/>
      <c r="C182" s="14"/>
      <c r="D182" s="200" t="s">
        <v>140</v>
      </c>
      <c r="E182" s="209" t="s">
        <v>1</v>
      </c>
      <c r="F182" s="210" t="s">
        <v>148</v>
      </c>
      <c r="G182" s="14"/>
      <c r="H182" s="211">
        <v>31.353000000000002</v>
      </c>
      <c r="I182" s="212"/>
      <c r="J182" s="14"/>
      <c r="K182" s="14"/>
      <c r="L182" s="208"/>
      <c r="M182" s="213"/>
      <c r="N182" s="214"/>
      <c r="O182" s="214"/>
      <c r="P182" s="214"/>
      <c r="Q182" s="214"/>
      <c r="R182" s="214"/>
      <c r="S182" s="214"/>
      <c r="T182" s="21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09" t="s">
        <v>140</v>
      </c>
      <c r="AU182" s="209" t="s">
        <v>138</v>
      </c>
      <c r="AV182" s="14" t="s">
        <v>137</v>
      </c>
      <c r="AW182" s="14" t="s">
        <v>30</v>
      </c>
      <c r="AX182" s="14" t="s">
        <v>81</v>
      </c>
      <c r="AY182" s="209" t="s">
        <v>130</v>
      </c>
    </row>
    <row r="183" s="2" customFormat="1" ht="16.5" customHeight="1">
      <c r="A183" s="37"/>
      <c r="B183" s="184"/>
      <c r="C183" s="185" t="s">
        <v>220</v>
      </c>
      <c r="D183" s="185" t="s">
        <v>133</v>
      </c>
      <c r="E183" s="186" t="s">
        <v>221</v>
      </c>
      <c r="F183" s="187" t="s">
        <v>222</v>
      </c>
      <c r="G183" s="188" t="s">
        <v>144</v>
      </c>
      <c r="H183" s="189">
        <v>31.353000000000002</v>
      </c>
      <c r="I183" s="190"/>
      <c r="J183" s="191">
        <f>ROUND(I183*H183,2)</f>
        <v>0</v>
      </c>
      <c r="K183" s="192"/>
      <c r="L183" s="38"/>
      <c r="M183" s="193" t="s">
        <v>1</v>
      </c>
      <c r="N183" s="194" t="s">
        <v>39</v>
      </c>
      <c r="O183" s="76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7" t="s">
        <v>137</v>
      </c>
      <c r="AT183" s="197" t="s">
        <v>133</v>
      </c>
      <c r="AU183" s="197" t="s">
        <v>138</v>
      </c>
      <c r="AY183" s="18" t="s">
        <v>130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8" t="s">
        <v>138</v>
      </c>
      <c r="BK183" s="198">
        <f>ROUND(I183*H183,2)</f>
        <v>0</v>
      </c>
      <c r="BL183" s="18" t="s">
        <v>137</v>
      </c>
      <c r="BM183" s="197" t="s">
        <v>223</v>
      </c>
    </row>
    <row r="184" s="2" customFormat="1" ht="24" customHeight="1">
      <c r="A184" s="37"/>
      <c r="B184" s="184"/>
      <c r="C184" s="185" t="s">
        <v>224</v>
      </c>
      <c r="D184" s="185" t="s">
        <v>133</v>
      </c>
      <c r="E184" s="186" t="s">
        <v>225</v>
      </c>
      <c r="F184" s="187" t="s">
        <v>226</v>
      </c>
      <c r="G184" s="188" t="s">
        <v>174</v>
      </c>
      <c r="H184" s="189">
        <v>0.41999999999999998</v>
      </c>
      <c r="I184" s="190"/>
      <c r="J184" s="191">
        <f>ROUND(I184*H184,2)</f>
        <v>0</v>
      </c>
      <c r="K184" s="192"/>
      <c r="L184" s="38"/>
      <c r="M184" s="193" t="s">
        <v>1</v>
      </c>
      <c r="N184" s="194" t="s">
        <v>39</v>
      </c>
      <c r="O184" s="76"/>
      <c r="P184" s="195">
        <f>O184*H184</f>
        <v>0</v>
      </c>
      <c r="Q184" s="195">
        <v>1.0525599999999999</v>
      </c>
      <c r="R184" s="195">
        <f>Q184*H184</f>
        <v>0.44207519999999995</v>
      </c>
      <c r="S184" s="195">
        <v>0</v>
      </c>
      <c r="T184" s="196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7" t="s">
        <v>137</v>
      </c>
      <c r="AT184" s="197" t="s">
        <v>133</v>
      </c>
      <c r="AU184" s="197" t="s">
        <v>138</v>
      </c>
      <c r="AY184" s="18" t="s">
        <v>130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18" t="s">
        <v>138</v>
      </c>
      <c r="BK184" s="198">
        <f>ROUND(I184*H184,2)</f>
        <v>0</v>
      </c>
      <c r="BL184" s="18" t="s">
        <v>137</v>
      </c>
      <c r="BM184" s="197" t="s">
        <v>227</v>
      </c>
    </row>
    <row r="185" s="13" customFormat="1">
      <c r="A185" s="13"/>
      <c r="B185" s="199"/>
      <c r="C185" s="13"/>
      <c r="D185" s="200" t="s">
        <v>140</v>
      </c>
      <c r="E185" s="201" t="s">
        <v>1</v>
      </c>
      <c r="F185" s="202" t="s">
        <v>228</v>
      </c>
      <c r="G185" s="13"/>
      <c r="H185" s="203">
        <v>0.41999999999999998</v>
      </c>
      <c r="I185" s="204"/>
      <c r="J185" s="13"/>
      <c r="K185" s="13"/>
      <c r="L185" s="199"/>
      <c r="M185" s="205"/>
      <c r="N185" s="206"/>
      <c r="O185" s="206"/>
      <c r="P185" s="206"/>
      <c r="Q185" s="206"/>
      <c r="R185" s="206"/>
      <c r="S185" s="206"/>
      <c r="T185" s="20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01" t="s">
        <v>140</v>
      </c>
      <c r="AU185" s="201" t="s">
        <v>138</v>
      </c>
      <c r="AV185" s="13" t="s">
        <v>138</v>
      </c>
      <c r="AW185" s="13" t="s">
        <v>30</v>
      </c>
      <c r="AX185" s="13" t="s">
        <v>81</v>
      </c>
      <c r="AY185" s="201" t="s">
        <v>130</v>
      </c>
    </row>
    <row r="186" s="12" customFormat="1" ht="22.8" customHeight="1">
      <c r="A186" s="12"/>
      <c r="B186" s="171"/>
      <c r="C186" s="12"/>
      <c r="D186" s="172" t="s">
        <v>72</v>
      </c>
      <c r="E186" s="182" t="s">
        <v>229</v>
      </c>
      <c r="F186" s="182" t="s">
        <v>230</v>
      </c>
      <c r="G186" s="12"/>
      <c r="H186" s="12"/>
      <c r="I186" s="174"/>
      <c r="J186" s="183">
        <f>BK186</f>
        <v>0</v>
      </c>
      <c r="K186" s="12"/>
      <c r="L186" s="171"/>
      <c r="M186" s="176"/>
      <c r="N186" s="177"/>
      <c r="O186" s="177"/>
      <c r="P186" s="178">
        <f>SUM(P187:P243)</f>
        <v>0</v>
      </c>
      <c r="Q186" s="177"/>
      <c r="R186" s="178">
        <f>SUM(R187:R243)</f>
        <v>4.9824801399999998</v>
      </c>
      <c r="S186" s="177"/>
      <c r="T186" s="179">
        <f>SUM(T187:T243)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72" t="s">
        <v>81</v>
      </c>
      <c r="AT186" s="180" t="s">
        <v>72</v>
      </c>
      <c r="AU186" s="180" t="s">
        <v>81</v>
      </c>
      <c r="AY186" s="172" t="s">
        <v>130</v>
      </c>
      <c r="BK186" s="181">
        <f>SUM(BK187:BK243)</f>
        <v>0</v>
      </c>
    </row>
    <row r="187" s="2" customFormat="1" ht="24" customHeight="1">
      <c r="A187" s="37"/>
      <c r="B187" s="184"/>
      <c r="C187" s="185" t="s">
        <v>231</v>
      </c>
      <c r="D187" s="185" t="s">
        <v>133</v>
      </c>
      <c r="E187" s="186" t="s">
        <v>232</v>
      </c>
      <c r="F187" s="187" t="s">
        <v>233</v>
      </c>
      <c r="G187" s="188" t="s">
        <v>144</v>
      </c>
      <c r="H187" s="189">
        <v>133.69800000000001</v>
      </c>
      <c r="I187" s="190"/>
      <c r="J187" s="191">
        <f>ROUND(I187*H187,2)</f>
        <v>0</v>
      </c>
      <c r="K187" s="192"/>
      <c r="L187" s="38"/>
      <c r="M187" s="193" t="s">
        <v>1</v>
      </c>
      <c r="N187" s="194" t="s">
        <v>39</v>
      </c>
      <c r="O187" s="76"/>
      <c r="P187" s="195">
        <f>O187*H187</f>
        <v>0</v>
      </c>
      <c r="Q187" s="195">
        <v>0.0073499999999999998</v>
      </c>
      <c r="R187" s="195">
        <f>Q187*H187</f>
        <v>0.98268030000000006</v>
      </c>
      <c r="S187" s="195">
        <v>0</v>
      </c>
      <c r="T187" s="196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7" t="s">
        <v>137</v>
      </c>
      <c r="AT187" s="197" t="s">
        <v>133</v>
      </c>
      <c r="AU187" s="197" t="s">
        <v>138</v>
      </c>
      <c r="AY187" s="18" t="s">
        <v>130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8" t="s">
        <v>138</v>
      </c>
      <c r="BK187" s="198">
        <f>ROUND(I187*H187,2)</f>
        <v>0</v>
      </c>
      <c r="BL187" s="18" t="s">
        <v>137</v>
      </c>
      <c r="BM187" s="197" t="s">
        <v>234</v>
      </c>
    </row>
    <row r="188" s="15" customFormat="1">
      <c r="A188" s="15"/>
      <c r="B188" s="227"/>
      <c r="C188" s="15"/>
      <c r="D188" s="200" t="s">
        <v>140</v>
      </c>
      <c r="E188" s="228" t="s">
        <v>1</v>
      </c>
      <c r="F188" s="229" t="s">
        <v>235</v>
      </c>
      <c r="G188" s="15"/>
      <c r="H188" s="228" t="s">
        <v>1</v>
      </c>
      <c r="I188" s="230"/>
      <c r="J188" s="15"/>
      <c r="K188" s="15"/>
      <c r="L188" s="227"/>
      <c r="M188" s="231"/>
      <c r="N188" s="232"/>
      <c r="O188" s="232"/>
      <c r="P188" s="232"/>
      <c r="Q188" s="232"/>
      <c r="R188" s="232"/>
      <c r="S188" s="232"/>
      <c r="T188" s="233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28" t="s">
        <v>140</v>
      </c>
      <c r="AU188" s="228" t="s">
        <v>138</v>
      </c>
      <c r="AV188" s="15" t="s">
        <v>81</v>
      </c>
      <c r="AW188" s="15" t="s">
        <v>30</v>
      </c>
      <c r="AX188" s="15" t="s">
        <v>73</v>
      </c>
      <c r="AY188" s="228" t="s">
        <v>130</v>
      </c>
    </row>
    <row r="189" s="15" customFormat="1">
      <c r="A189" s="15"/>
      <c r="B189" s="227"/>
      <c r="C189" s="15"/>
      <c r="D189" s="200" t="s">
        <v>140</v>
      </c>
      <c r="E189" s="228" t="s">
        <v>1</v>
      </c>
      <c r="F189" s="229" t="s">
        <v>236</v>
      </c>
      <c r="G189" s="15"/>
      <c r="H189" s="228" t="s">
        <v>1</v>
      </c>
      <c r="I189" s="230"/>
      <c r="J189" s="15"/>
      <c r="K189" s="15"/>
      <c r="L189" s="227"/>
      <c r="M189" s="231"/>
      <c r="N189" s="232"/>
      <c r="O189" s="232"/>
      <c r="P189" s="232"/>
      <c r="Q189" s="232"/>
      <c r="R189" s="232"/>
      <c r="S189" s="232"/>
      <c r="T189" s="233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28" t="s">
        <v>140</v>
      </c>
      <c r="AU189" s="228" t="s">
        <v>138</v>
      </c>
      <c r="AV189" s="15" t="s">
        <v>81</v>
      </c>
      <c r="AW189" s="15" t="s">
        <v>30</v>
      </c>
      <c r="AX189" s="15" t="s">
        <v>73</v>
      </c>
      <c r="AY189" s="228" t="s">
        <v>130</v>
      </c>
    </row>
    <row r="190" s="13" customFormat="1">
      <c r="A190" s="13"/>
      <c r="B190" s="199"/>
      <c r="C190" s="13"/>
      <c r="D190" s="200" t="s">
        <v>140</v>
      </c>
      <c r="E190" s="201" t="s">
        <v>1</v>
      </c>
      <c r="F190" s="202" t="s">
        <v>237</v>
      </c>
      <c r="G190" s="13"/>
      <c r="H190" s="203">
        <v>45.942999999999998</v>
      </c>
      <c r="I190" s="204"/>
      <c r="J190" s="13"/>
      <c r="K190" s="13"/>
      <c r="L190" s="199"/>
      <c r="M190" s="205"/>
      <c r="N190" s="206"/>
      <c r="O190" s="206"/>
      <c r="P190" s="206"/>
      <c r="Q190" s="206"/>
      <c r="R190" s="206"/>
      <c r="S190" s="206"/>
      <c r="T190" s="20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01" t="s">
        <v>140</v>
      </c>
      <c r="AU190" s="201" t="s">
        <v>138</v>
      </c>
      <c r="AV190" s="13" t="s">
        <v>138</v>
      </c>
      <c r="AW190" s="13" t="s">
        <v>30</v>
      </c>
      <c r="AX190" s="13" t="s">
        <v>73</v>
      </c>
      <c r="AY190" s="201" t="s">
        <v>130</v>
      </c>
    </row>
    <row r="191" s="15" customFormat="1">
      <c r="A191" s="15"/>
      <c r="B191" s="227"/>
      <c r="C191" s="15"/>
      <c r="D191" s="200" t="s">
        <v>140</v>
      </c>
      <c r="E191" s="228" t="s">
        <v>1</v>
      </c>
      <c r="F191" s="229" t="s">
        <v>238</v>
      </c>
      <c r="G191" s="15"/>
      <c r="H191" s="228" t="s">
        <v>1</v>
      </c>
      <c r="I191" s="230"/>
      <c r="J191" s="15"/>
      <c r="K191" s="15"/>
      <c r="L191" s="227"/>
      <c r="M191" s="231"/>
      <c r="N191" s="232"/>
      <c r="O191" s="232"/>
      <c r="P191" s="232"/>
      <c r="Q191" s="232"/>
      <c r="R191" s="232"/>
      <c r="S191" s="232"/>
      <c r="T191" s="233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28" t="s">
        <v>140</v>
      </c>
      <c r="AU191" s="228" t="s">
        <v>138</v>
      </c>
      <c r="AV191" s="15" t="s">
        <v>81</v>
      </c>
      <c r="AW191" s="15" t="s">
        <v>30</v>
      </c>
      <c r="AX191" s="15" t="s">
        <v>73</v>
      </c>
      <c r="AY191" s="228" t="s">
        <v>130</v>
      </c>
    </row>
    <row r="192" s="15" customFormat="1">
      <c r="A192" s="15"/>
      <c r="B192" s="227"/>
      <c r="C192" s="15"/>
      <c r="D192" s="200" t="s">
        <v>140</v>
      </c>
      <c r="E192" s="228" t="s">
        <v>1</v>
      </c>
      <c r="F192" s="229" t="s">
        <v>239</v>
      </c>
      <c r="G192" s="15"/>
      <c r="H192" s="228" t="s">
        <v>1</v>
      </c>
      <c r="I192" s="230"/>
      <c r="J192" s="15"/>
      <c r="K192" s="15"/>
      <c r="L192" s="227"/>
      <c r="M192" s="231"/>
      <c r="N192" s="232"/>
      <c r="O192" s="232"/>
      <c r="P192" s="232"/>
      <c r="Q192" s="232"/>
      <c r="R192" s="232"/>
      <c r="S192" s="232"/>
      <c r="T192" s="233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28" t="s">
        <v>140</v>
      </c>
      <c r="AU192" s="228" t="s">
        <v>138</v>
      </c>
      <c r="AV192" s="15" t="s">
        <v>81</v>
      </c>
      <c r="AW192" s="15" t="s">
        <v>30</v>
      </c>
      <c r="AX192" s="15" t="s">
        <v>73</v>
      </c>
      <c r="AY192" s="228" t="s">
        <v>130</v>
      </c>
    </row>
    <row r="193" s="13" customFormat="1">
      <c r="A193" s="13"/>
      <c r="B193" s="199"/>
      <c r="C193" s="13"/>
      <c r="D193" s="200" t="s">
        <v>140</v>
      </c>
      <c r="E193" s="201" t="s">
        <v>1</v>
      </c>
      <c r="F193" s="202" t="s">
        <v>240</v>
      </c>
      <c r="G193" s="13"/>
      <c r="H193" s="203">
        <v>3.5779999999999998</v>
      </c>
      <c r="I193" s="204"/>
      <c r="J193" s="13"/>
      <c r="K193" s="13"/>
      <c r="L193" s="199"/>
      <c r="M193" s="205"/>
      <c r="N193" s="206"/>
      <c r="O193" s="206"/>
      <c r="P193" s="206"/>
      <c r="Q193" s="206"/>
      <c r="R193" s="206"/>
      <c r="S193" s="206"/>
      <c r="T193" s="20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01" t="s">
        <v>140</v>
      </c>
      <c r="AU193" s="201" t="s">
        <v>138</v>
      </c>
      <c r="AV193" s="13" t="s">
        <v>138</v>
      </c>
      <c r="AW193" s="13" t="s">
        <v>30</v>
      </c>
      <c r="AX193" s="13" t="s">
        <v>73</v>
      </c>
      <c r="AY193" s="201" t="s">
        <v>130</v>
      </c>
    </row>
    <row r="194" s="15" customFormat="1">
      <c r="A194" s="15"/>
      <c r="B194" s="227"/>
      <c r="C194" s="15"/>
      <c r="D194" s="200" t="s">
        <v>140</v>
      </c>
      <c r="E194" s="228" t="s">
        <v>1</v>
      </c>
      <c r="F194" s="229" t="s">
        <v>194</v>
      </c>
      <c r="G194" s="15"/>
      <c r="H194" s="228" t="s">
        <v>1</v>
      </c>
      <c r="I194" s="230"/>
      <c r="J194" s="15"/>
      <c r="K194" s="15"/>
      <c r="L194" s="227"/>
      <c r="M194" s="231"/>
      <c r="N194" s="232"/>
      <c r="O194" s="232"/>
      <c r="P194" s="232"/>
      <c r="Q194" s="232"/>
      <c r="R194" s="232"/>
      <c r="S194" s="232"/>
      <c r="T194" s="233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28" t="s">
        <v>140</v>
      </c>
      <c r="AU194" s="228" t="s">
        <v>138</v>
      </c>
      <c r="AV194" s="15" t="s">
        <v>81</v>
      </c>
      <c r="AW194" s="15" t="s">
        <v>30</v>
      </c>
      <c r="AX194" s="15" t="s">
        <v>73</v>
      </c>
      <c r="AY194" s="228" t="s">
        <v>130</v>
      </c>
    </row>
    <row r="195" s="13" customFormat="1">
      <c r="A195" s="13"/>
      <c r="B195" s="199"/>
      <c r="C195" s="13"/>
      <c r="D195" s="200" t="s">
        <v>140</v>
      </c>
      <c r="E195" s="201" t="s">
        <v>1</v>
      </c>
      <c r="F195" s="202" t="s">
        <v>241</v>
      </c>
      <c r="G195" s="13"/>
      <c r="H195" s="203">
        <v>37.154000000000003</v>
      </c>
      <c r="I195" s="204"/>
      <c r="J195" s="13"/>
      <c r="K195" s="13"/>
      <c r="L195" s="199"/>
      <c r="M195" s="205"/>
      <c r="N195" s="206"/>
      <c r="O195" s="206"/>
      <c r="P195" s="206"/>
      <c r="Q195" s="206"/>
      <c r="R195" s="206"/>
      <c r="S195" s="206"/>
      <c r="T195" s="20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01" t="s">
        <v>140</v>
      </c>
      <c r="AU195" s="201" t="s">
        <v>138</v>
      </c>
      <c r="AV195" s="13" t="s">
        <v>138</v>
      </c>
      <c r="AW195" s="13" t="s">
        <v>30</v>
      </c>
      <c r="AX195" s="13" t="s">
        <v>73</v>
      </c>
      <c r="AY195" s="201" t="s">
        <v>130</v>
      </c>
    </row>
    <row r="196" s="13" customFormat="1">
      <c r="A196" s="13"/>
      <c r="B196" s="199"/>
      <c r="C196" s="13"/>
      <c r="D196" s="200" t="s">
        <v>140</v>
      </c>
      <c r="E196" s="201" t="s">
        <v>1</v>
      </c>
      <c r="F196" s="202" t="s">
        <v>242</v>
      </c>
      <c r="G196" s="13"/>
      <c r="H196" s="203">
        <v>18.498000000000001</v>
      </c>
      <c r="I196" s="204"/>
      <c r="J196" s="13"/>
      <c r="K196" s="13"/>
      <c r="L196" s="199"/>
      <c r="M196" s="205"/>
      <c r="N196" s="206"/>
      <c r="O196" s="206"/>
      <c r="P196" s="206"/>
      <c r="Q196" s="206"/>
      <c r="R196" s="206"/>
      <c r="S196" s="206"/>
      <c r="T196" s="20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01" t="s">
        <v>140</v>
      </c>
      <c r="AU196" s="201" t="s">
        <v>138</v>
      </c>
      <c r="AV196" s="13" t="s">
        <v>138</v>
      </c>
      <c r="AW196" s="13" t="s">
        <v>30</v>
      </c>
      <c r="AX196" s="13" t="s">
        <v>73</v>
      </c>
      <c r="AY196" s="201" t="s">
        <v>130</v>
      </c>
    </row>
    <row r="197" s="13" customFormat="1">
      <c r="A197" s="13"/>
      <c r="B197" s="199"/>
      <c r="C197" s="13"/>
      <c r="D197" s="200" t="s">
        <v>140</v>
      </c>
      <c r="E197" s="201" t="s">
        <v>1</v>
      </c>
      <c r="F197" s="202" t="s">
        <v>243</v>
      </c>
      <c r="G197" s="13"/>
      <c r="H197" s="203">
        <v>19.387</v>
      </c>
      <c r="I197" s="204"/>
      <c r="J197" s="13"/>
      <c r="K197" s="13"/>
      <c r="L197" s="199"/>
      <c r="M197" s="205"/>
      <c r="N197" s="206"/>
      <c r="O197" s="206"/>
      <c r="P197" s="206"/>
      <c r="Q197" s="206"/>
      <c r="R197" s="206"/>
      <c r="S197" s="206"/>
      <c r="T197" s="20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01" t="s">
        <v>140</v>
      </c>
      <c r="AU197" s="201" t="s">
        <v>138</v>
      </c>
      <c r="AV197" s="13" t="s">
        <v>138</v>
      </c>
      <c r="AW197" s="13" t="s">
        <v>30</v>
      </c>
      <c r="AX197" s="13" t="s">
        <v>73</v>
      </c>
      <c r="AY197" s="201" t="s">
        <v>130</v>
      </c>
    </row>
    <row r="198" s="13" customFormat="1">
      <c r="A198" s="13"/>
      <c r="B198" s="199"/>
      <c r="C198" s="13"/>
      <c r="D198" s="200" t="s">
        <v>140</v>
      </c>
      <c r="E198" s="201" t="s">
        <v>1</v>
      </c>
      <c r="F198" s="202" t="s">
        <v>244</v>
      </c>
      <c r="G198" s="13"/>
      <c r="H198" s="203">
        <v>9.1379999999999999</v>
      </c>
      <c r="I198" s="204"/>
      <c r="J198" s="13"/>
      <c r="K198" s="13"/>
      <c r="L198" s="199"/>
      <c r="M198" s="205"/>
      <c r="N198" s="206"/>
      <c r="O198" s="206"/>
      <c r="P198" s="206"/>
      <c r="Q198" s="206"/>
      <c r="R198" s="206"/>
      <c r="S198" s="206"/>
      <c r="T198" s="20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01" t="s">
        <v>140</v>
      </c>
      <c r="AU198" s="201" t="s">
        <v>138</v>
      </c>
      <c r="AV198" s="13" t="s">
        <v>138</v>
      </c>
      <c r="AW198" s="13" t="s">
        <v>30</v>
      </c>
      <c r="AX198" s="13" t="s">
        <v>73</v>
      </c>
      <c r="AY198" s="201" t="s">
        <v>130</v>
      </c>
    </row>
    <row r="199" s="14" customFormat="1">
      <c r="A199" s="14"/>
      <c r="B199" s="208"/>
      <c r="C199" s="14"/>
      <c r="D199" s="200" t="s">
        <v>140</v>
      </c>
      <c r="E199" s="209" t="s">
        <v>1</v>
      </c>
      <c r="F199" s="210" t="s">
        <v>148</v>
      </c>
      <c r="G199" s="14"/>
      <c r="H199" s="211">
        <v>133.69800000000001</v>
      </c>
      <c r="I199" s="212"/>
      <c r="J199" s="14"/>
      <c r="K199" s="14"/>
      <c r="L199" s="208"/>
      <c r="M199" s="213"/>
      <c r="N199" s="214"/>
      <c r="O199" s="214"/>
      <c r="P199" s="214"/>
      <c r="Q199" s="214"/>
      <c r="R199" s="214"/>
      <c r="S199" s="214"/>
      <c r="T199" s="21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09" t="s">
        <v>140</v>
      </c>
      <c r="AU199" s="209" t="s">
        <v>138</v>
      </c>
      <c r="AV199" s="14" t="s">
        <v>137</v>
      </c>
      <c r="AW199" s="14" t="s">
        <v>30</v>
      </c>
      <c r="AX199" s="14" t="s">
        <v>81</v>
      </c>
      <c r="AY199" s="209" t="s">
        <v>130</v>
      </c>
    </row>
    <row r="200" s="2" customFormat="1" ht="24" customHeight="1">
      <c r="A200" s="37"/>
      <c r="B200" s="184"/>
      <c r="C200" s="185" t="s">
        <v>245</v>
      </c>
      <c r="D200" s="185" t="s">
        <v>133</v>
      </c>
      <c r="E200" s="186" t="s">
        <v>246</v>
      </c>
      <c r="F200" s="187" t="s">
        <v>247</v>
      </c>
      <c r="G200" s="188" t="s">
        <v>144</v>
      </c>
      <c r="H200" s="189">
        <v>107.643</v>
      </c>
      <c r="I200" s="190"/>
      <c r="J200" s="191">
        <f>ROUND(I200*H200,2)</f>
        <v>0</v>
      </c>
      <c r="K200" s="192"/>
      <c r="L200" s="38"/>
      <c r="M200" s="193" t="s">
        <v>1</v>
      </c>
      <c r="N200" s="194" t="s">
        <v>39</v>
      </c>
      <c r="O200" s="76"/>
      <c r="P200" s="195">
        <f>O200*H200</f>
        <v>0</v>
      </c>
      <c r="Q200" s="195">
        <v>0.0043800000000000002</v>
      </c>
      <c r="R200" s="195">
        <f>Q200*H200</f>
        <v>0.47147634000000005</v>
      </c>
      <c r="S200" s="195">
        <v>0</v>
      </c>
      <c r="T200" s="196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97" t="s">
        <v>137</v>
      </c>
      <c r="AT200" s="197" t="s">
        <v>133</v>
      </c>
      <c r="AU200" s="197" t="s">
        <v>138</v>
      </c>
      <c r="AY200" s="18" t="s">
        <v>130</v>
      </c>
      <c r="BE200" s="198">
        <f>IF(N200="základní",J200,0)</f>
        <v>0</v>
      </c>
      <c r="BF200" s="198">
        <f>IF(N200="snížená",J200,0)</f>
        <v>0</v>
      </c>
      <c r="BG200" s="198">
        <f>IF(N200="zákl. přenesená",J200,0)</f>
        <v>0</v>
      </c>
      <c r="BH200" s="198">
        <f>IF(N200="sníž. přenesená",J200,0)</f>
        <v>0</v>
      </c>
      <c r="BI200" s="198">
        <f>IF(N200="nulová",J200,0)</f>
        <v>0</v>
      </c>
      <c r="BJ200" s="18" t="s">
        <v>138</v>
      </c>
      <c r="BK200" s="198">
        <f>ROUND(I200*H200,2)</f>
        <v>0</v>
      </c>
      <c r="BL200" s="18" t="s">
        <v>137</v>
      </c>
      <c r="BM200" s="197" t="s">
        <v>248</v>
      </c>
    </row>
    <row r="201" s="15" customFormat="1">
      <c r="A201" s="15"/>
      <c r="B201" s="227"/>
      <c r="C201" s="15"/>
      <c r="D201" s="200" t="s">
        <v>140</v>
      </c>
      <c r="E201" s="228" t="s">
        <v>1</v>
      </c>
      <c r="F201" s="229" t="s">
        <v>249</v>
      </c>
      <c r="G201" s="15"/>
      <c r="H201" s="228" t="s">
        <v>1</v>
      </c>
      <c r="I201" s="230"/>
      <c r="J201" s="15"/>
      <c r="K201" s="15"/>
      <c r="L201" s="227"/>
      <c r="M201" s="231"/>
      <c r="N201" s="232"/>
      <c r="O201" s="232"/>
      <c r="P201" s="232"/>
      <c r="Q201" s="232"/>
      <c r="R201" s="232"/>
      <c r="S201" s="232"/>
      <c r="T201" s="233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28" t="s">
        <v>140</v>
      </c>
      <c r="AU201" s="228" t="s">
        <v>138</v>
      </c>
      <c r="AV201" s="15" t="s">
        <v>81</v>
      </c>
      <c r="AW201" s="15" t="s">
        <v>30</v>
      </c>
      <c r="AX201" s="15" t="s">
        <v>73</v>
      </c>
      <c r="AY201" s="228" t="s">
        <v>130</v>
      </c>
    </row>
    <row r="202" s="15" customFormat="1">
      <c r="A202" s="15"/>
      <c r="B202" s="227"/>
      <c r="C202" s="15"/>
      <c r="D202" s="200" t="s">
        <v>140</v>
      </c>
      <c r="E202" s="228" t="s">
        <v>1</v>
      </c>
      <c r="F202" s="229" t="s">
        <v>192</v>
      </c>
      <c r="G202" s="15"/>
      <c r="H202" s="228" t="s">
        <v>1</v>
      </c>
      <c r="I202" s="230"/>
      <c r="J202" s="15"/>
      <c r="K202" s="15"/>
      <c r="L202" s="227"/>
      <c r="M202" s="231"/>
      <c r="N202" s="232"/>
      <c r="O202" s="232"/>
      <c r="P202" s="232"/>
      <c r="Q202" s="232"/>
      <c r="R202" s="232"/>
      <c r="S202" s="232"/>
      <c r="T202" s="233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28" t="s">
        <v>140</v>
      </c>
      <c r="AU202" s="228" t="s">
        <v>138</v>
      </c>
      <c r="AV202" s="15" t="s">
        <v>81</v>
      </c>
      <c r="AW202" s="15" t="s">
        <v>30</v>
      </c>
      <c r="AX202" s="15" t="s">
        <v>73</v>
      </c>
      <c r="AY202" s="228" t="s">
        <v>130</v>
      </c>
    </row>
    <row r="203" s="13" customFormat="1">
      <c r="A203" s="13"/>
      <c r="B203" s="199"/>
      <c r="C203" s="13"/>
      <c r="D203" s="200" t="s">
        <v>140</v>
      </c>
      <c r="E203" s="201" t="s">
        <v>1</v>
      </c>
      <c r="F203" s="202" t="s">
        <v>250</v>
      </c>
      <c r="G203" s="13"/>
      <c r="H203" s="203">
        <v>32.381</v>
      </c>
      <c r="I203" s="204"/>
      <c r="J203" s="13"/>
      <c r="K203" s="13"/>
      <c r="L203" s="199"/>
      <c r="M203" s="205"/>
      <c r="N203" s="206"/>
      <c r="O203" s="206"/>
      <c r="P203" s="206"/>
      <c r="Q203" s="206"/>
      <c r="R203" s="206"/>
      <c r="S203" s="206"/>
      <c r="T203" s="20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01" t="s">
        <v>140</v>
      </c>
      <c r="AU203" s="201" t="s">
        <v>138</v>
      </c>
      <c r="AV203" s="13" t="s">
        <v>138</v>
      </c>
      <c r="AW203" s="13" t="s">
        <v>30</v>
      </c>
      <c r="AX203" s="13" t="s">
        <v>73</v>
      </c>
      <c r="AY203" s="201" t="s">
        <v>130</v>
      </c>
    </row>
    <row r="204" s="15" customFormat="1">
      <c r="A204" s="15"/>
      <c r="B204" s="227"/>
      <c r="C204" s="15"/>
      <c r="D204" s="200" t="s">
        <v>140</v>
      </c>
      <c r="E204" s="228" t="s">
        <v>1</v>
      </c>
      <c r="F204" s="229" t="s">
        <v>194</v>
      </c>
      <c r="G204" s="15"/>
      <c r="H204" s="228" t="s">
        <v>1</v>
      </c>
      <c r="I204" s="230"/>
      <c r="J204" s="15"/>
      <c r="K204" s="15"/>
      <c r="L204" s="227"/>
      <c r="M204" s="231"/>
      <c r="N204" s="232"/>
      <c r="O204" s="232"/>
      <c r="P204" s="232"/>
      <c r="Q204" s="232"/>
      <c r="R204" s="232"/>
      <c r="S204" s="232"/>
      <c r="T204" s="233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28" t="s">
        <v>140</v>
      </c>
      <c r="AU204" s="228" t="s">
        <v>138</v>
      </c>
      <c r="AV204" s="15" t="s">
        <v>81</v>
      </c>
      <c r="AW204" s="15" t="s">
        <v>30</v>
      </c>
      <c r="AX204" s="15" t="s">
        <v>73</v>
      </c>
      <c r="AY204" s="228" t="s">
        <v>130</v>
      </c>
    </row>
    <row r="205" s="13" customFormat="1">
      <c r="A205" s="13"/>
      <c r="B205" s="199"/>
      <c r="C205" s="13"/>
      <c r="D205" s="200" t="s">
        <v>140</v>
      </c>
      <c r="E205" s="201" t="s">
        <v>1</v>
      </c>
      <c r="F205" s="202" t="s">
        <v>251</v>
      </c>
      <c r="G205" s="13"/>
      <c r="H205" s="203">
        <v>49.704000000000001</v>
      </c>
      <c r="I205" s="204"/>
      <c r="J205" s="13"/>
      <c r="K205" s="13"/>
      <c r="L205" s="199"/>
      <c r="M205" s="205"/>
      <c r="N205" s="206"/>
      <c r="O205" s="206"/>
      <c r="P205" s="206"/>
      <c r="Q205" s="206"/>
      <c r="R205" s="206"/>
      <c r="S205" s="206"/>
      <c r="T205" s="20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01" t="s">
        <v>140</v>
      </c>
      <c r="AU205" s="201" t="s">
        <v>138</v>
      </c>
      <c r="AV205" s="13" t="s">
        <v>138</v>
      </c>
      <c r="AW205" s="13" t="s">
        <v>30</v>
      </c>
      <c r="AX205" s="13" t="s">
        <v>73</v>
      </c>
      <c r="AY205" s="201" t="s">
        <v>130</v>
      </c>
    </row>
    <row r="206" s="13" customFormat="1">
      <c r="A206" s="13"/>
      <c r="B206" s="199"/>
      <c r="C206" s="13"/>
      <c r="D206" s="200" t="s">
        <v>140</v>
      </c>
      <c r="E206" s="201" t="s">
        <v>1</v>
      </c>
      <c r="F206" s="202" t="s">
        <v>252</v>
      </c>
      <c r="G206" s="13"/>
      <c r="H206" s="203">
        <v>9.5579999999999998</v>
      </c>
      <c r="I206" s="204"/>
      <c r="J206" s="13"/>
      <c r="K206" s="13"/>
      <c r="L206" s="199"/>
      <c r="M206" s="205"/>
      <c r="N206" s="206"/>
      <c r="O206" s="206"/>
      <c r="P206" s="206"/>
      <c r="Q206" s="206"/>
      <c r="R206" s="206"/>
      <c r="S206" s="206"/>
      <c r="T206" s="20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01" t="s">
        <v>140</v>
      </c>
      <c r="AU206" s="201" t="s">
        <v>138</v>
      </c>
      <c r="AV206" s="13" t="s">
        <v>138</v>
      </c>
      <c r="AW206" s="13" t="s">
        <v>30</v>
      </c>
      <c r="AX206" s="13" t="s">
        <v>73</v>
      </c>
      <c r="AY206" s="201" t="s">
        <v>130</v>
      </c>
    </row>
    <row r="207" s="15" customFormat="1">
      <c r="A207" s="15"/>
      <c r="B207" s="227"/>
      <c r="C207" s="15"/>
      <c r="D207" s="200" t="s">
        <v>140</v>
      </c>
      <c r="E207" s="228" t="s">
        <v>1</v>
      </c>
      <c r="F207" s="229" t="s">
        <v>253</v>
      </c>
      <c r="G207" s="15"/>
      <c r="H207" s="228" t="s">
        <v>1</v>
      </c>
      <c r="I207" s="230"/>
      <c r="J207" s="15"/>
      <c r="K207" s="15"/>
      <c r="L207" s="227"/>
      <c r="M207" s="231"/>
      <c r="N207" s="232"/>
      <c r="O207" s="232"/>
      <c r="P207" s="232"/>
      <c r="Q207" s="232"/>
      <c r="R207" s="232"/>
      <c r="S207" s="232"/>
      <c r="T207" s="233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28" t="s">
        <v>140</v>
      </c>
      <c r="AU207" s="228" t="s">
        <v>138</v>
      </c>
      <c r="AV207" s="15" t="s">
        <v>81</v>
      </c>
      <c r="AW207" s="15" t="s">
        <v>30</v>
      </c>
      <c r="AX207" s="15" t="s">
        <v>73</v>
      </c>
      <c r="AY207" s="228" t="s">
        <v>130</v>
      </c>
    </row>
    <row r="208" s="13" customFormat="1">
      <c r="A208" s="13"/>
      <c r="B208" s="199"/>
      <c r="C208" s="13"/>
      <c r="D208" s="200" t="s">
        <v>140</v>
      </c>
      <c r="E208" s="201" t="s">
        <v>1</v>
      </c>
      <c r="F208" s="202" t="s">
        <v>220</v>
      </c>
      <c r="G208" s="13"/>
      <c r="H208" s="203">
        <v>16</v>
      </c>
      <c r="I208" s="204"/>
      <c r="J208" s="13"/>
      <c r="K208" s="13"/>
      <c r="L208" s="199"/>
      <c r="M208" s="205"/>
      <c r="N208" s="206"/>
      <c r="O208" s="206"/>
      <c r="P208" s="206"/>
      <c r="Q208" s="206"/>
      <c r="R208" s="206"/>
      <c r="S208" s="206"/>
      <c r="T208" s="20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01" t="s">
        <v>140</v>
      </c>
      <c r="AU208" s="201" t="s">
        <v>138</v>
      </c>
      <c r="AV208" s="13" t="s">
        <v>138</v>
      </c>
      <c r="AW208" s="13" t="s">
        <v>30</v>
      </c>
      <c r="AX208" s="13" t="s">
        <v>73</v>
      </c>
      <c r="AY208" s="201" t="s">
        <v>130</v>
      </c>
    </row>
    <row r="209" s="14" customFormat="1">
      <c r="A209" s="14"/>
      <c r="B209" s="208"/>
      <c r="C209" s="14"/>
      <c r="D209" s="200" t="s">
        <v>140</v>
      </c>
      <c r="E209" s="209" t="s">
        <v>1</v>
      </c>
      <c r="F209" s="210" t="s">
        <v>148</v>
      </c>
      <c r="G209" s="14"/>
      <c r="H209" s="211">
        <v>107.643</v>
      </c>
      <c r="I209" s="212"/>
      <c r="J209" s="14"/>
      <c r="K209" s="14"/>
      <c r="L209" s="208"/>
      <c r="M209" s="213"/>
      <c r="N209" s="214"/>
      <c r="O209" s="214"/>
      <c r="P209" s="214"/>
      <c r="Q209" s="214"/>
      <c r="R209" s="214"/>
      <c r="S209" s="214"/>
      <c r="T209" s="21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9" t="s">
        <v>140</v>
      </c>
      <c r="AU209" s="209" t="s">
        <v>138</v>
      </c>
      <c r="AV209" s="14" t="s">
        <v>137</v>
      </c>
      <c r="AW209" s="14" t="s">
        <v>30</v>
      </c>
      <c r="AX209" s="14" t="s">
        <v>81</v>
      </c>
      <c r="AY209" s="209" t="s">
        <v>130</v>
      </c>
    </row>
    <row r="210" s="2" customFormat="1" ht="24" customHeight="1">
      <c r="A210" s="37"/>
      <c r="B210" s="184"/>
      <c r="C210" s="185" t="s">
        <v>254</v>
      </c>
      <c r="D210" s="185" t="s">
        <v>133</v>
      </c>
      <c r="E210" s="186" t="s">
        <v>255</v>
      </c>
      <c r="F210" s="187" t="s">
        <v>256</v>
      </c>
      <c r="G210" s="188" t="s">
        <v>144</v>
      </c>
      <c r="H210" s="189">
        <v>218.024</v>
      </c>
      <c r="I210" s="190"/>
      <c r="J210" s="191">
        <f>ROUND(I210*H210,2)</f>
        <v>0</v>
      </c>
      <c r="K210" s="192"/>
      <c r="L210" s="38"/>
      <c r="M210" s="193" t="s">
        <v>1</v>
      </c>
      <c r="N210" s="194" t="s">
        <v>39</v>
      </c>
      <c r="O210" s="76"/>
      <c r="P210" s="195">
        <f>O210*H210</f>
        <v>0</v>
      </c>
      <c r="Q210" s="195">
        <v>0.0030000000000000001</v>
      </c>
      <c r="R210" s="195">
        <f>Q210*H210</f>
        <v>0.65407199999999999</v>
      </c>
      <c r="S210" s="195">
        <v>0</v>
      </c>
      <c r="T210" s="196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97" t="s">
        <v>137</v>
      </c>
      <c r="AT210" s="197" t="s">
        <v>133</v>
      </c>
      <c r="AU210" s="197" t="s">
        <v>138</v>
      </c>
      <c r="AY210" s="18" t="s">
        <v>130</v>
      </c>
      <c r="BE210" s="198">
        <f>IF(N210="základní",J210,0)</f>
        <v>0</v>
      </c>
      <c r="BF210" s="198">
        <f>IF(N210="snížená",J210,0)</f>
        <v>0</v>
      </c>
      <c r="BG210" s="198">
        <f>IF(N210="zákl. přenesená",J210,0)</f>
        <v>0</v>
      </c>
      <c r="BH210" s="198">
        <f>IF(N210="sníž. přenesená",J210,0)</f>
        <v>0</v>
      </c>
      <c r="BI210" s="198">
        <f>IF(N210="nulová",J210,0)</f>
        <v>0</v>
      </c>
      <c r="BJ210" s="18" t="s">
        <v>138</v>
      </c>
      <c r="BK210" s="198">
        <f>ROUND(I210*H210,2)</f>
        <v>0</v>
      </c>
      <c r="BL210" s="18" t="s">
        <v>137</v>
      </c>
      <c r="BM210" s="197" t="s">
        <v>257</v>
      </c>
    </row>
    <row r="211" s="13" customFormat="1">
      <c r="A211" s="13"/>
      <c r="B211" s="199"/>
      <c r="C211" s="13"/>
      <c r="D211" s="200" t="s">
        <v>140</v>
      </c>
      <c r="E211" s="201" t="s">
        <v>1</v>
      </c>
      <c r="F211" s="202" t="s">
        <v>258</v>
      </c>
      <c r="G211" s="13"/>
      <c r="H211" s="203">
        <v>133.69800000000001</v>
      </c>
      <c r="I211" s="204"/>
      <c r="J211" s="13"/>
      <c r="K211" s="13"/>
      <c r="L211" s="199"/>
      <c r="M211" s="205"/>
      <c r="N211" s="206"/>
      <c r="O211" s="206"/>
      <c r="P211" s="206"/>
      <c r="Q211" s="206"/>
      <c r="R211" s="206"/>
      <c r="S211" s="206"/>
      <c r="T211" s="20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01" t="s">
        <v>140</v>
      </c>
      <c r="AU211" s="201" t="s">
        <v>138</v>
      </c>
      <c r="AV211" s="13" t="s">
        <v>138</v>
      </c>
      <c r="AW211" s="13" t="s">
        <v>30</v>
      </c>
      <c r="AX211" s="13" t="s">
        <v>73</v>
      </c>
      <c r="AY211" s="201" t="s">
        <v>130</v>
      </c>
    </row>
    <row r="212" s="13" customFormat="1">
      <c r="A212" s="13"/>
      <c r="B212" s="199"/>
      <c r="C212" s="13"/>
      <c r="D212" s="200" t="s">
        <v>140</v>
      </c>
      <c r="E212" s="201" t="s">
        <v>1</v>
      </c>
      <c r="F212" s="202" t="s">
        <v>259</v>
      </c>
      <c r="G212" s="13"/>
      <c r="H212" s="203">
        <v>91.643000000000001</v>
      </c>
      <c r="I212" s="204"/>
      <c r="J212" s="13"/>
      <c r="K212" s="13"/>
      <c r="L212" s="199"/>
      <c r="M212" s="205"/>
      <c r="N212" s="206"/>
      <c r="O212" s="206"/>
      <c r="P212" s="206"/>
      <c r="Q212" s="206"/>
      <c r="R212" s="206"/>
      <c r="S212" s="206"/>
      <c r="T212" s="20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01" t="s">
        <v>140</v>
      </c>
      <c r="AU212" s="201" t="s">
        <v>138</v>
      </c>
      <c r="AV212" s="13" t="s">
        <v>138</v>
      </c>
      <c r="AW212" s="13" t="s">
        <v>30</v>
      </c>
      <c r="AX212" s="13" t="s">
        <v>73</v>
      </c>
      <c r="AY212" s="201" t="s">
        <v>130</v>
      </c>
    </row>
    <row r="213" s="13" customFormat="1">
      <c r="A213" s="13"/>
      <c r="B213" s="199"/>
      <c r="C213" s="13"/>
      <c r="D213" s="200" t="s">
        <v>140</v>
      </c>
      <c r="E213" s="201" t="s">
        <v>1</v>
      </c>
      <c r="F213" s="202" t="s">
        <v>260</v>
      </c>
      <c r="G213" s="13"/>
      <c r="H213" s="203">
        <v>-23.317</v>
      </c>
      <c r="I213" s="204"/>
      <c r="J213" s="13"/>
      <c r="K213" s="13"/>
      <c r="L213" s="199"/>
      <c r="M213" s="205"/>
      <c r="N213" s="206"/>
      <c r="O213" s="206"/>
      <c r="P213" s="206"/>
      <c r="Q213" s="206"/>
      <c r="R213" s="206"/>
      <c r="S213" s="206"/>
      <c r="T213" s="20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01" t="s">
        <v>140</v>
      </c>
      <c r="AU213" s="201" t="s">
        <v>138</v>
      </c>
      <c r="AV213" s="13" t="s">
        <v>138</v>
      </c>
      <c r="AW213" s="13" t="s">
        <v>30</v>
      </c>
      <c r="AX213" s="13" t="s">
        <v>73</v>
      </c>
      <c r="AY213" s="201" t="s">
        <v>130</v>
      </c>
    </row>
    <row r="214" s="15" customFormat="1">
      <c r="A214" s="15"/>
      <c r="B214" s="227"/>
      <c r="C214" s="15"/>
      <c r="D214" s="200" t="s">
        <v>140</v>
      </c>
      <c r="E214" s="228" t="s">
        <v>1</v>
      </c>
      <c r="F214" s="229" t="s">
        <v>253</v>
      </c>
      <c r="G214" s="15"/>
      <c r="H214" s="228" t="s">
        <v>1</v>
      </c>
      <c r="I214" s="230"/>
      <c r="J214" s="15"/>
      <c r="K214" s="15"/>
      <c r="L214" s="227"/>
      <c r="M214" s="231"/>
      <c r="N214" s="232"/>
      <c r="O214" s="232"/>
      <c r="P214" s="232"/>
      <c r="Q214" s="232"/>
      <c r="R214" s="232"/>
      <c r="S214" s="232"/>
      <c r="T214" s="23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28" t="s">
        <v>140</v>
      </c>
      <c r="AU214" s="228" t="s">
        <v>138</v>
      </c>
      <c r="AV214" s="15" t="s">
        <v>81</v>
      </c>
      <c r="AW214" s="15" t="s">
        <v>30</v>
      </c>
      <c r="AX214" s="15" t="s">
        <v>73</v>
      </c>
      <c r="AY214" s="228" t="s">
        <v>130</v>
      </c>
    </row>
    <row r="215" s="13" customFormat="1">
      <c r="A215" s="13"/>
      <c r="B215" s="199"/>
      <c r="C215" s="13"/>
      <c r="D215" s="200" t="s">
        <v>140</v>
      </c>
      <c r="E215" s="201" t="s">
        <v>1</v>
      </c>
      <c r="F215" s="202" t="s">
        <v>220</v>
      </c>
      <c r="G215" s="13"/>
      <c r="H215" s="203">
        <v>16</v>
      </c>
      <c r="I215" s="204"/>
      <c r="J215" s="13"/>
      <c r="K215" s="13"/>
      <c r="L215" s="199"/>
      <c r="M215" s="205"/>
      <c r="N215" s="206"/>
      <c r="O215" s="206"/>
      <c r="P215" s="206"/>
      <c r="Q215" s="206"/>
      <c r="R215" s="206"/>
      <c r="S215" s="206"/>
      <c r="T215" s="20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01" t="s">
        <v>140</v>
      </c>
      <c r="AU215" s="201" t="s">
        <v>138</v>
      </c>
      <c r="AV215" s="13" t="s">
        <v>138</v>
      </c>
      <c r="AW215" s="13" t="s">
        <v>30</v>
      </c>
      <c r="AX215" s="13" t="s">
        <v>73</v>
      </c>
      <c r="AY215" s="201" t="s">
        <v>130</v>
      </c>
    </row>
    <row r="216" s="14" customFormat="1">
      <c r="A216" s="14"/>
      <c r="B216" s="208"/>
      <c r="C216" s="14"/>
      <c r="D216" s="200" t="s">
        <v>140</v>
      </c>
      <c r="E216" s="209" t="s">
        <v>1</v>
      </c>
      <c r="F216" s="210" t="s">
        <v>148</v>
      </c>
      <c r="G216" s="14"/>
      <c r="H216" s="211">
        <v>218.024</v>
      </c>
      <c r="I216" s="212"/>
      <c r="J216" s="14"/>
      <c r="K216" s="14"/>
      <c r="L216" s="208"/>
      <c r="M216" s="213"/>
      <c r="N216" s="214"/>
      <c r="O216" s="214"/>
      <c r="P216" s="214"/>
      <c r="Q216" s="214"/>
      <c r="R216" s="214"/>
      <c r="S216" s="214"/>
      <c r="T216" s="21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09" t="s">
        <v>140</v>
      </c>
      <c r="AU216" s="209" t="s">
        <v>138</v>
      </c>
      <c r="AV216" s="14" t="s">
        <v>137</v>
      </c>
      <c r="AW216" s="14" t="s">
        <v>30</v>
      </c>
      <c r="AX216" s="14" t="s">
        <v>81</v>
      </c>
      <c r="AY216" s="209" t="s">
        <v>130</v>
      </c>
    </row>
    <row r="217" s="2" customFormat="1" ht="24" customHeight="1">
      <c r="A217" s="37"/>
      <c r="B217" s="184"/>
      <c r="C217" s="185" t="s">
        <v>7</v>
      </c>
      <c r="D217" s="185" t="s">
        <v>133</v>
      </c>
      <c r="E217" s="186" t="s">
        <v>261</v>
      </c>
      <c r="F217" s="187" t="s">
        <v>262</v>
      </c>
      <c r="G217" s="188" t="s">
        <v>144</v>
      </c>
      <c r="H217" s="189">
        <v>133.69800000000001</v>
      </c>
      <c r="I217" s="190"/>
      <c r="J217" s="191">
        <f>ROUND(I217*H217,2)</f>
        <v>0</v>
      </c>
      <c r="K217" s="192"/>
      <c r="L217" s="38"/>
      <c r="M217" s="193" t="s">
        <v>1</v>
      </c>
      <c r="N217" s="194" t="s">
        <v>39</v>
      </c>
      <c r="O217" s="76"/>
      <c r="P217" s="195">
        <f>O217*H217</f>
        <v>0</v>
      </c>
      <c r="Q217" s="195">
        <v>0.01575</v>
      </c>
      <c r="R217" s="195">
        <f>Q217*H217</f>
        <v>2.1057435</v>
      </c>
      <c r="S217" s="195">
        <v>0</v>
      </c>
      <c r="T217" s="196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97" t="s">
        <v>137</v>
      </c>
      <c r="AT217" s="197" t="s">
        <v>133</v>
      </c>
      <c r="AU217" s="197" t="s">
        <v>138</v>
      </c>
      <c r="AY217" s="18" t="s">
        <v>130</v>
      </c>
      <c r="BE217" s="198">
        <f>IF(N217="základní",J217,0)</f>
        <v>0</v>
      </c>
      <c r="BF217" s="198">
        <f>IF(N217="snížená",J217,0)</f>
        <v>0</v>
      </c>
      <c r="BG217" s="198">
        <f>IF(N217="zákl. přenesená",J217,0)</f>
        <v>0</v>
      </c>
      <c r="BH217" s="198">
        <f>IF(N217="sníž. přenesená",J217,0)</f>
        <v>0</v>
      </c>
      <c r="BI217" s="198">
        <f>IF(N217="nulová",J217,0)</f>
        <v>0</v>
      </c>
      <c r="BJ217" s="18" t="s">
        <v>138</v>
      </c>
      <c r="BK217" s="198">
        <f>ROUND(I217*H217,2)</f>
        <v>0</v>
      </c>
      <c r="BL217" s="18" t="s">
        <v>137</v>
      </c>
      <c r="BM217" s="197" t="s">
        <v>263</v>
      </c>
    </row>
    <row r="218" s="15" customFormat="1">
      <c r="A218" s="15"/>
      <c r="B218" s="227"/>
      <c r="C218" s="15"/>
      <c r="D218" s="200" t="s">
        <v>140</v>
      </c>
      <c r="E218" s="228" t="s">
        <v>1</v>
      </c>
      <c r="F218" s="229" t="s">
        <v>235</v>
      </c>
      <c r="G218" s="15"/>
      <c r="H218" s="228" t="s">
        <v>1</v>
      </c>
      <c r="I218" s="230"/>
      <c r="J218" s="15"/>
      <c r="K218" s="15"/>
      <c r="L218" s="227"/>
      <c r="M218" s="231"/>
      <c r="N218" s="232"/>
      <c r="O218" s="232"/>
      <c r="P218" s="232"/>
      <c r="Q218" s="232"/>
      <c r="R218" s="232"/>
      <c r="S218" s="232"/>
      <c r="T218" s="233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28" t="s">
        <v>140</v>
      </c>
      <c r="AU218" s="228" t="s">
        <v>138</v>
      </c>
      <c r="AV218" s="15" t="s">
        <v>81</v>
      </c>
      <c r="AW218" s="15" t="s">
        <v>30</v>
      </c>
      <c r="AX218" s="15" t="s">
        <v>73</v>
      </c>
      <c r="AY218" s="228" t="s">
        <v>130</v>
      </c>
    </row>
    <row r="219" s="15" customFormat="1">
      <c r="A219" s="15"/>
      <c r="B219" s="227"/>
      <c r="C219" s="15"/>
      <c r="D219" s="200" t="s">
        <v>140</v>
      </c>
      <c r="E219" s="228" t="s">
        <v>1</v>
      </c>
      <c r="F219" s="229" t="s">
        <v>236</v>
      </c>
      <c r="G219" s="15"/>
      <c r="H219" s="228" t="s">
        <v>1</v>
      </c>
      <c r="I219" s="230"/>
      <c r="J219" s="15"/>
      <c r="K219" s="15"/>
      <c r="L219" s="227"/>
      <c r="M219" s="231"/>
      <c r="N219" s="232"/>
      <c r="O219" s="232"/>
      <c r="P219" s="232"/>
      <c r="Q219" s="232"/>
      <c r="R219" s="232"/>
      <c r="S219" s="232"/>
      <c r="T219" s="233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28" t="s">
        <v>140</v>
      </c>
      <c r="AU219" s="228" t="s">
        <v>138</v>
      </c>
      <c r="AV219" s="15" t="s">
        <v>81</v>
      </c>
      <c r="AW219" s="15" t="s">
        <v>30</v>
      </c>
      <c r="AX219" s="15" t="s">
        <v>73</v>
      </c>
      <c r="AY219" s="228" t="s">
        <v>130</v>
      </c>
    </row>
    <row r="220" s="13" customFormat="1">
      <c r="A220" s="13"/>
      <c r="B220" s="199"/>
      <c r="C220" s="13"/>
      <c r="D220" s="200" t="s">
        <v>140</v>
      </c>
      <c r="E220" s="201" t="s">
        <v>1</v>
      </c>
      <c r="F220" s="202" t="s">
        <v>237</v>
      </c>
      <c r="G220" s="13"/>
      <c r="H220" s="203">
        <v>45.942999999999998</v>
      </c>
      <c r="I220" s="204"/>
      <c r="J220" s="13"/>
      <c r="K220" s="13"/>
      <c r="L220" s="199"/>
      <c r="M220" s="205"/>
      <c r="N220" s="206"/>
      <c r="O220" s="206"/>
      <c r="P220" s="206"/>
      <c r="Q220" s="206"/>
      <c r="R220" s="206"/>
      <c r="S220" s="206"/>
      <c r="T220" s="20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01" t="s">
        <v>140</v>
      </c>
      <c r="AU220" s="201" t="s">
        <v>138</v>
      </c>
      <c r="AV220" s="13" t="s">
        <v>138</v>
      </c>
      <c r="AW220" s="13" t="s">
        <v>30</v>
      </c>
      <c r="AX220" s="13" t="s">
        <v>73</v>
      </c>
      <c r="AY220" s="201" t="s">
        <v>130</v>
      </c>
    </row>
    <row r="221" s="15" customFormat="1">
      <c r="A221" s="15"/>
      <c r="B221" s="227"/>
      <c r="C221" s="15"/>
      <c r="D221" s="200" t="s">
        <v>140</v>
      </c>
      <c r="E221" s="228" t="s">
        <v>1</v>
      </c>
      <c r="F221" s="229" t="s">
        <v>238</v>
      </c>
      <c r="G221" s="15"/>
      <c r="H221" s="228" t="s">
        <v>1</v>
      </c>
      <c r="I221" s="230"/>
      <c r="J221" s="15"/>
      <c r="K221" s="15"/>
      <c r="L221" s="227"/>
      <c r="M221" s="231"/>
      <c r="N221" s="232"/>
      <c r="O221" s="232"/>
      <c r="P221" s="232"/>
      <c r="Q221" s="232"/>
      <c r="R221" s="232"/>
      <c r="S221" s="232"/>
      <c r="T221" s="233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28" t="s">
        <v>140</v>
      </c>
      <c r="AU221" s="228" t="s">
        <v>138</v>
      </c>
      <c r="AV221" s="15" t="s">
        <v>81</v>
      </c>
      <c r="AW221" s="15" t="s">
        <v>30</v>
      </c>
      <c r="AX221" s="15" t="s">
        <v>73</v>
      </c>
      <c r="AY221" s="228" t="s">
        <v>130</v>
      </c>
    </row>
    <row r="222" s="15" customFormat="1">
      <c r="A222" s="15"/>
      <c r="B222" s="227"/>
      <c r="C222" s="15"/>
      <c r="D222" s="200" t="s">
        <v>140</v>
      </c>
      <c r="E222" s="228" t="s">
        <v>1</v>
      </c>
      <c r="F222" s="229" t="s">
        <v>239</v>
      </c>
      <c r="G222" s="15"/>
      <c r="H222" s="228" t="s">
        <v>1</v>
      </c>
      <c r="I222" s="230"/>
      <c r="J222" s="15"/>
      <c r="K222" s="15"/>
      <c r="L222" s="227"/>
      <c r="M222" s="231"/>
      <c r="N222" s="232"/>
      <c r="O222" s="232"/>
      <c r="P222" s="232"/>
      <c r="Q222" s="232"/>
      <c r="R222" s="232"/>
      <c r="S222" s="232"/>
      <c r="T222" s="233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28" t="s">
        <v>140</v>
      </c>
      <c r="AU222" s="228" t="s">
        <v>138</v>
      </c>
      <c r="AV222" s="15" t="s">
        <v>81</v>
      </c>
      <c r="AW222" s="15" t="s">
        <v>30</v>
      </c>
      <c r="AX222" s="15" t="s">
        <v>73</v>
      </c>
      <c r="AY222" s="228" t="s">
        <v>130</v>
      </c>
    </row>
    <row r="223" s="13" customFormat="1">
      <c r="A223" s="13"/>
      <c r="B223" s="199"/>
      <c r="C223" s="13"/>
      <c r="D223" s="200" t="s">
        <v>140</v>
      </c>
      <c r="E223" s="201" t="s">
        <v>1</v>
      </c>
      <c r="F223" s="202" t="s">
        <v>240</v>
      </c>
      <c r="G223" s="13"/>
      <c r="H223" s="203">
        <v>3.5779999999999998</v>
      </c>
      <c r="I223" s="204"/>
      <c r="J223" s="13"/>
      <c r="K223" s="13"/>
      <c r="L223" s="199"/>
      <c r="M223" s="205"/>
      <c r="N223" s="206"/>
      <c r="O223" s="206"/>
      <c r="P223" s="206"/>
      <c r="Q223" s="206"/>
      <c r="R223" s="206"/>
      <c r="S223" s="206"/>
      <c r="T223" s="20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01" t="s">
        <v>140</v>
      </c>
      <c r="AU223" s="201" t="s">
        <v>138</v>
      </c>
      <c r="AV223" s="13" t="s">
        <v>138</v>
      </c>
      <c r="AW223" s="13" t="s">
        <v>30</v>
      </c>
      <c r="AX223" s="13" t="s">
        <v>73</v>
      </c>
      <c r="AY223" s="201" t="s">
        <v>130</v>
      </c>
    </row>
    <row r="224" s="15" customFormat="1">
      <c r="A224" s="15"/>
      <c r="B224" s="227"/>
      <c r="C224" s="15"/>
      <c r="D224" s="200" t="s">
        <v>140</v>
      </c>
      <c r="E224" s="228" t="s">
        <v>1</v>
      </c>
      <c r="F224" s="229" t="s">
        <v>194</v>
      </c>
      <c r="G224" s="15"/>
      <c r="H224" s="228" t="s">
        <v>1</v>
      </c>
      <c r="I224" s="230"/>
      <c r="J224" s="15"/>
      <c r="K224" s="15"/>
      <c r="L224" s="227"/>
      <c r="M224" s="231"/>
      <c r="N224" s="232"/>
      <c r="O224" s="232"/>
      <c r="P224" s="232"/>
      <c r="Q224" s="232"/>
      <c r="R224" s="232"/>
      <c r="S224" s="232"/>
      <c r="T224" s="233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28" t="s">
        <v>140</v>
      </c>
      <c r="AU224" s="228" t="s">
        <v>138</v>
      </c>
      <c r="AV224" s="15" t="s">
        <v>81</v>
      </c>
      <c r="AW224" s="15" t="s">
        <v>30</v>
      </c>
      <c r="AX224" s="15" t="s">
        <v>73</v>
      </c>
      <c r="AY224" s="228" t="s">
        <v>130</v>
      </c>
    </row>
    <row r="225" s="13" customFormat="1">
      <c r="A225" s="13"/>
      <c r="B225" s="199"/>
      <c r="C225" s="13"/>
      <c r="D225" s="200" t="s">
        <v>140</v>
      </c>
      <c r="E225" s="201" t="s">
        <v>1</v>
      </c>
      <c r="F225" s="202" t="s">
        <v>241</v>
      </c>
      <c r="G225" s="13"/>
      <c r="H225" s="203">
        <v>37.154000000000003</v>
      </c>
      <c r="I225" s="204"/>
      <c r="J225" s="13"/>
      <c r="K225" s="13"/>
      <c r="L225" s="199"/>
      <c r="M225" s="205"/>
      <c r="N225" s="206"/>
      <c r="O225" s="206"/>
      <c r="P225" s="206"/>
      <c r="Q225" s="206"/>
      <c r="R225" s="206"/>
      <c r="S225" s="206"/>
      <c r="T225" s="20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01" t="s">
        <v>140</v>
      </c>
      <c r="AU225" s="201" t="s">
        <v>138</v>
      </c>
      <c r="AV225" s="13" t="s">
        <v>138</v>
      </c>
      <c r="AW225" s="13" t="s">
        <v>30</v>
      </c>
      <c r="AX225" s="13" t="s">
        <v>73</v>
      </c>
      <c r="AY225" s="201" t="s">
        <v>130</v>
      </c>
    </row>
    <row r="226" s="13" customFormat="1">
      <c r="A226" s="13"/>
      <c r="B226" s="199"/>
      <c r="C226" s="13"/>
      <c r="D226" s="200" t="s">
        <v>140</v>
      </c>
      <c r="E226" s="201" t="s">
        <v>1</v>
      </c>
      <c r="F226" s="202" t="s">
        <v>242</v>
      </c>
      <c r="G226" s="13"/>
      <c r="H226" s="203">
        <v>18.498000000000001</v>
      </c>
      <c r="I226" s="204"/>
      <c r="J226" s="13"/>
      <c r="K226" s="13"/>
      <c r="L226" s="199"/>
      <c r="M226" s="205"/>
      <c r="N226" s="206"/>
      <c r="O226" s="206"/>
      <c r="P226" s="206"/>
      <c r="Q226" s="206"/>
      <c r="R226" s="206"/>
      <c r="S226" s="206"/>
      <c r="T226" s="20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01" t="s">
        <v>140</v>
      </c>
      <c r="AU226" s="201" t="s">
        <v>138</v>
      </c>
      <c r="AV226" s="13" t="s">
        <v>138</v>
      </c>
      <c r="AW226" s="13" t="s">
        <v>30</v>
      </c>
      <c r="AX226" s="13" t="s">
        <v>73</v>
      </c>
      <c r="AY226" s="201" t="s">
        <v>130</v>
      </c>
    </row>
    <row r="227" s="13" customFormat="1">
      <c r="A227" s="13"/>
      <c r="B227" s="199"/>
      <c r="C227" s="13"/>
      <c r="D227" s="200" t="s">
        <v>140</v>
      </c>
      <c r="E227" s="201" t="s">
        <v>1</v>
      </c>
      <c r="F227" s="202" t="s">
        <v>243</v>
      </c>
      <c r="G227" s="13"/>
      <c r="H227" s="203">
        <v>19.387</v>
      </c>
      <c r="I227" s="204"/>
      <c r="J227" s="13"/>
      <c r="K227" s="13"/>
      <c r="L227" s="199"/>
      <c r="M227" s="205"/>
      <c r="N227" s="206"/>
      <c r="O227" s="206"/>
      <c r="P227" s="206"/>
      <c r="Q227" s="206"/>
      <c r="R227" s="206"/>
      <c r="S227" s="206"/>
      <c r="T227" s="20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01" t="s">
        <v>140</v>
      </c>
      <c r="AU227" s="201" t="s">
        <v>138</v>
      </c>
      <c r="AV227" s="13" t="s">
        <v>138</v>
      </c>
      <c r="AW227" s="13" t="s">
        <v>30</v>
      </c>
      <c r="AX227" s="13" t="s">
        <v>73</v>
      </c>
      <c r="AY227" s="201" t="s">
        <v>130</v>
      </c>
    </row>
    <row r="228" s="13" customFormat="1">
      <c r="A228" s="13"/>
      <c r="B228" s="199"/>
      <c r="C228" s="13"/>
      <c r="D228" s="200" t="s">
        <v>140</v>
      </c>
      <c r="E228" s="201" t="s">
        <v>1</v>
      </c>
      <c r="F228" s="202" t="s">
        <v>244</v>
      </c>
      <c r="G228" s="13"/>
      <c r="H228" s="203">
        <v>9.1379999999999999</v>
      </c>
      <c r="I228" s="204"/>
      <c r="J228" s="13"/>
      <c r="K228" s="13"/>
      <c r="L228" s="199"/>
      <c r="M228" s="205"/>
      <c r="N228" s="206"/>
      <c r="O228" s="206"/>
      <c r="P228" s="206"/>
      <c r="Q228" s="206"/>
      <c r="R228" s="206"/>
      <c r="S228" s="206"/>
      <c r="T228" s="20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01" t="s">
        <v>140</v>
      </c>
      <c r="AU228" s="201" t="s">
        <v>138</v>
      </c>
      <c r="AV228" s="13" t="s">
        <v>138</v>
      </c>
      <c r="AW228" s="13" t="s">
        <v>30</v>
      </c>
      <c r="AX228" s="13" t="s">
        <v>73</v>
      </c>
      <c r="AY228" s="201" t="s">
        <v>130</v>
      </c>
    </row>
    <row r="229" s="14" customFormat="1">
      <c r="A229" s="14"/>
      <c r="B229" s="208"/>
      <c r="C229" s="14"/>
      <c r="D229" s="200" t="s">
        <v>140</v>
      </c>
      <c r="E229" s="209" t="s">
        <v>1</v>
      </c>
      <c r="F229" s="210" t="s">
        <v>148</v>
      </c>
      <c r="G229" s="14"/>
      <c r="H229" s="211">
        <v>133.69800000000001</v>
      </c>
      <c r="I229" s="212"/>
      <c r="J229" s="14"/>
      <c r="K229" s="14"/>
      <c r="L229" s="208"/>
      <c r="M229" s="213"/>
      <c r="N229" s="214"/>
      <c r="O229" s="214"/>
      <c r="P229" s="214"/>
      <c r="Q229" s="214"/>
      <c r="R229" s="214"/>
      <c r="S229" s="214"/>
      <c r="T229" s="21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09" t="s">
        <v>140</v>
      </c>
      <c r="AU229" s="209" t="s">
        <v>138</v>
      </c>
      <c r="AV229" s="14" t="s">
        <v>137</v>
      </c>
      <c r="AW229" s="14" t="s">
        <v>30</v>
      </c>
      <c r="AX229" s="14" t="s">
        <v>81</v>
      </c>
      <c r="AY229" s="209" t="s">
        <v>130</v>
      </c>
    </row>
    <row r="230" s="2" customFormat="1" ht="24" customHeight="1">
      <c r="A230" s="37"/>
      <c r="B230" s="184"/>
      <c r="C230" s="185" t="s">
        <v>264</v>
      </c>
      <c r="D230" s="185" t="s">
        <v>133</v>
      </c>
      <c r="E230" s="186" t="s">
        <v>265</v>
      </c>
      <c r="F230" s="187" t="s">
        <v>266</v>
      </c>
      <c r="G230" s="188" t="s">
        <v>144</v>
      </c>
      <c r="H230" s="189">
        <v>44.774000000000001</v>
      </c>
      <c r="I230" s="190"/>
      <c r="J230" s="191">
        <f>ROUND(I230*H230,2)</f>
        <v>0</v>
      </c>
      <c r="K230" s="192"/>
      <c r="L230" s="38"/>
      <c r="M230" s="193" t="s">
        <v>1</v>
      </c>
      <c r="N230" s="194" t="s">
        <v>39</v>
      </c>
      <c r="O230" s="76"/>
      <c r="P230" s="195">
        <f>O230*H230</f>
        <v>0</v>
      </c>
      <c r="Q230" s="195">
        <v>0.017000000000000001</v>
      </c>
      <c r="R230" s="195">
        <f>Q230*H230</f>
        <v>0.76115800000000011</v>
      </c>
      <c r="S230" s="195">
        <v>0</v>
      </c>
      <c r="T230" s="196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97" t="s">
        <v>137</v>
      </c>
      <c r="AT230" s="197" t="s">
        <v>133</v>
      </c>
      <c r="AU230" s="197" t="s">
        <v>138</v>
      </c>
      <c r="AY230" s="18" t="s">
        <v>130</v>
      </c>
      <c r="BE230" s="198">
        <f>IF(N230="základní",J230,0)</f>
        <v>0</v>
      </c>
      <c r="BF230" s="198">
        <f>IF(N230="snížená",J230,0)</f>
        <v>0</v>
      </c>
      <c r="BG230" s="198">
        <f>IF(N230="zákl. přenesená",J230,0)</f>
        <v>0</v>
      </c>
      <c r="BH230" s="198">
        <f>IF(N230="sníž. přenesená",J230,0)</f>
        <v>0</v>
      </c>
      <c r="BI230" s="198">
        <f>IF(N230="nulová",J230,0)</f>
        <v>0</v>
      </c>
      <c r="BJ230" s="18" t="s">
        <v>138</v>
      </c>
      <c r="BK230" s="198">
        <f>ROUND(I230*H230,2)</f>
        <v>0</v>
      </c>
      <c r="BL230" s="18" t="s">
        <v>137</v>
      </c>
      <c r="BM230" s="197" t="s">
        <v>267</v>
      </c>
    </row>
    <row r="231" s="15" customFormat="1">
      <c r="A231" s="15"/>
      <c r="B231" s="227"/>
      <c r="C231" s="15"/>
      <c r="D231" s="200" t="s">
        <v>140</v>
      </c>
      <c r="E231" s="228" t="s">
        <v>1</v>
      </c>
      <c r="F231" s="229" t="s">
        <v>268</v>
      </c>
      <c r="G231" s="15"/>
      <c r="H231" s="228" t="s">
        <v>1</v>
      </c>
      <c r="I231" s="230"/>
      <c r="J231" s="15"/>
      <c r="K231" s="15"/>
      <c r="L231" s="227"/>
      <c r="M231" s="231"/>
      <c r="N231" s="232"/>
      <c r="O231" s="232"/>
      <c r="P231" s="232"/>
      <c r="Q231" s="232"/>
      <c r="R231" s="232"/>
      <c r="S231" s="232"/>
      <c r="T231" s="233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28" t="s">
        <v>140</v>
      </c>
      <c r="AU231" s="228" t="s">
        <v>138</v>
      </c>
      <c r="AV231" s="15" t="s">
        <v>81</v>
      </c>
      <c r="AW231" s="15" t="s">
        <v>30</v>
      </c>
      <c r="AX231" s="15" t="s">
        <v>73</v>
      </c>
      <c r="AY231" s="228" t="s">
        <v>130</v>
      </c>
    </row>
    <row r="232" s="13" customFormat="1">
      <c r="A232" s="13"/>
      <c r="B232" s="199"/>
      <c r="C232" s="13"/>
      <c r="D232" s="200" t="s">
        <v>140</v>
      </c>
      <c r="E232" s="201" t="s">
        <v>1</v>
      </c>
      <c r="F232" s="202" t="s">
        <v>269</v>
      </c>
      <c r="G232" s="13"/>
      <c r="H232" s="203">
        <v>16.173999999999999</v>
      </c>
      <c r="I232" s="204"/>
      <c r="J232" s="13"/>
      <c r="K232" s="13"/>
      <c r="L232" s="199"/>
      <c r="M232" s="205"/>
      <c r="N232" s="206"/>
      <c r="O232" s="206"/>
      <c r="P232" s="206"/>
      <c r="Q232" s="206"/>
      <c r="R232" s="206"/>
      <c r="S232" s="206"/>
      <c r="T232" s="20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01" t="s">
        <v>140</v>
      </c>
      <c r="AU232" s="201" t="s">
        <v>138</v>
      </c>
      <c r="AV232" s="13" t="s">
        <v>138</v>
      </c>
      <c r="AW232" s="13" t="s">
        <v>30</v>
      </c>
      <c r="AX232" s="13" t="s">
        <v>73</v>
      </c>
      <c r="AY232" s="201" t="s">
        <v>130</v>
      </c>
    </row>
    <row r="233" s="15" customFormat="1">
      <c r="A233" s="15"/>
      <c r="B233" s="227"/>
      <c r="C233" s="15"/>
      <c r="D233" s="200" t="s">
        <v>140</v>
      </c>
      <c r="E233" s="228" t="s">
        <v>1</v>
      </c>
      <c r="F233" s="229" t="s">
        <v>270</v>
      </c>
      <c r="G233" s="15"/>
      <c r="H233" s="228" t="s">
        <v>1</v>
      </c>
      <c r="I233" s="230"/>
      <c r="J233" s="15"/>
      <c r="K233" s="15"/>
      <c r="L233" s="227"/>
      <c r="M233" s="231"/>
      <c r="N233" s="232"/>
      <c r="O233" s="232"/>
      <c r="P233" s="232"/>
      <c r="Q233" s="232"/>
      <c r="R233" s="232"/>
      <c r="S233" s="232"/>
      <c r="T233" s="233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28" t="s">
        <v>140</v>
      </c>
      <c r="AU233" s="228" t="s">
        <v>138</v>
      </c>
      <c r="AV233" s="15" t="s">
        <v>81</v>
      </c>
      <c r="AW233" s="15" t="s">
        <v>30</v>
      </c>
      <c r="AX233" s="15" t="s">
        <v>73</v>
      </c>
      <c r="AY233" s="228" t="s">
        <v>130</v>
      </c>
    </row>
    <row r="234" s="13" customFormat="1">
      <c r="A234" s="13"/>
      <c r="B234" s="199"/>
      <c r="C234" s="13"/>
      <c r="D234" s="200" t="s">
        <v>140</v>
      </c>
      <c r="E234" s="201" t="s">
        <v>1</v>
      </c>
      <c r="F234" s="202" t="s">
        <v>271</v>
      </c>
      <c r="G234" s="13"/>
      <c r="H234" s="203">
        <v>19.899000000000001</v>
      </c>
      <c r="I234" s="204"/>
      <c r="J234" s="13"/>
      <c r="K234" s="13"/>
      <c r="L234" s="199"/>
      <c r="M234" s="205"/>
      <c r="N234" s="206"/>
      <c r="O234" s="206"/>
      <c r="P234" s="206"/>
      <c r="Q234" s="206"/>
      <c r="R234" s="206"/>
      <c r="S234" s="206"/>
      <c r="T234" s="20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01" t="s">
        <v>140</v>
      </c>
      <c r="AU234" s="201" t="s">
        <v>138</v>
      </c>
      <c r="AV234" s="13" t="s">
        <v>138</v>
      </c>
      <c r="AW234" s="13" t="s">
        <v>30</v>
      </c>
      <c r="AX234" s="13" t="s">
        <v>73</v>
      </c>
      <c r="AY234" s="201" t="s">
        <v>130</v>
      </c>
    </row>
    <row r="235" s="15" customFormat="1">
      <c r="A235" s="15"/>
      <c r="B235" s="227"/>
      <c r="C235" s="15"/>
      <c r="D235" s="200" t="s">
        <v>140</v>
      </c>
      <c r="E235" s="228" t="s">
        <v>1</v>
      </c>
      <c r="F235" s="229" t="s">
        <v>272</v>
      </c>
      <c r="G235" s="15"/>
      <c r="H235" s="228" t="s">
        <v>1</v>
      </c>
      <c r="I235" s="230"/>
      <c r="J235" s="15"/>
      <c r="K235" s="15"/>
      <c r="L235" s="227"/>
      <c r="M235" s="231"/>
      <c r="N235" s="232"/>
      <c r="O235" s="232"/>
      <c r="P235" s="232"/>
      <c r="Q235" s="232"/>
      <c r="R235" s="232"/>
      <c r="S235" s="232"/>
      <c r="T235" s="233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28" t="s">
        <v>140</v>
      </c>
      <c r="AU235" s="228" t="s">
        <v>138</v>
      </c>
      <c r="AV235" s="15" t="s">
        <v>81</v>
      </c>
      <c r="AW235" s="15" t="s">
        <v>30</v>
      </c>
      <c r="AX235" s="15" t="s">
        <v>73</v>
      </c>
      <c r="AY235" s="228" t="s">
        <v>130</v>
      </c>
    </row>
    <row r="236" s="13" customFormat="1">
      <c r="A236" s="13"/>
      <c r="B236" s="199"/>
      <c r="C236" s="13"/>
      <c r="D236" s="200" t="s">
        <v>140</v>
      </c>
      <c r="E236" s="201" t="s">
        <v>1</v>
      </c>
      <c r="F236" s="202" t="s">
        <v>273</v>
      </c>
      <c r="G236" s="13"/>
      <c r="H236" s="203">
        <v>1.2430000000000001</v>
      </c>
      <c r="I236" s="204"/>
      <c r="J236" s="13"/>
      <c r="K236" s="13"/>
      <c r="L236" s="199"/>
      <c r="M236" s="205"/>
      <c r="N236" s="206"/>
      <c r="O236" s="206"/>
      <c r="P236" s="206"/>
      <c r="Q236" s="206"/>
      <c r="R236" s="206"/>
      <c r="S236" s="206"/>
      <c r="T236" s="20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01" t="s">
        <v>140</v>
      </c>
      <c r="AU236" s="201" t="s">
        <v>138</v>
      </c>
      <c r="AV236" s="13" t="s">
        <v>138</v>
      </c>
      <c r="AW236" s="13" t="s">
        <v>30</v>
      </c>
      <c r="AX236" s="13" t="s">
        <v>73</v>
      </c>
      <c r="AY236" s="201" t="s">
        <v>130</v>
      </c>
    </row>
    <row r="237" s="13" customFormat="1">
      <c r="A237" s="13"/>
      <c r="B237" s="199"/>
      <c r="C237" s="13"/>
      <c r="D237" s="200" t="s">
        <v>140</v>
      </c>
      <c r="E237" s="201" t="s">
        <v>1</v>
      </c>
      <c r="F237" s="202" t="s">
        <v>274</v>
      </c>
      <c r="G237" s="13"/>
      <c r="H237" s="203">
        <v>7.4580000000000002</v>
      </c>
      <c r="I237" s="204"/>
      <c r="J237" s="13"/>
      <c r="K237" s="13"/>
      <c r="L237" s="199"/>
      <c r="M237" s="205"/>
      <c r="N237" s="206"/>
      <c r="O237" s="206"/>
      <c r="P237" s="206"/>
      <c r="Q237" s="206"/>
      <c r="R237" s="206"/>
      <c r="S237" s="206"/>
      <c r="T237" s="20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01" t="s">
        <v>140</v>
      </c>
      <c r="AU237" s="201" t="s">
        <v>138</v>
      </c>
      <c r="AV237" s="13" t="s">
        <v>138</v>
      </c>
      <c r="AW237" s="13" t="s">
        <v>30</v>
      </c>
      <c r="AX237" s="13" t="s">
        <v>73</v>
      </c>
      <c r="AY237" s="201" t="s">
        <v>130</v>
      </c>
    </row>
    <row r="238" s="14" customFormat="1">
      <c r="A238" s="14"/>
      <c r="B238" s="208"/>
      <c r="C238" s="14"/>
      <c r="D238" s="200" t="s">
        <v>140</v>
      </c>
      <c r="E238" s="209" t="s">
        <v>1</v>
      </c>
      <c r="F238" s="210" t="s">
        <v>148</v>
      </c>
      <c r="G238" s="14"/>
      <c r="H238" s="211">
        <v>44.774000000000001</v>
      </c>
      <c r="I238" s="212"/>
      <c r="J238" s="14"/>
      <c r="K238" s="14"/>
      <c r="L238" s="208"/>
      <c r="M238" s="213"/>
      <c r="N238" s="214"/>
      <c r="O238" s="214"/>
      <c r="P238" s="214"/>
      <c r="Q238" s="214"/>
      <c r="R238" s="214"/>
      <c r="S238" s="214"/>
      <c r="T238" s="21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09" t="s">
        <v>140</v>
      </c>
      <c r="AU238" s="209" t="s">
        <v>138</v>
      </c>
      <c r="AV238" s="14" t="s">
        <v>137</v>
      </c>
      <c r="AW238" s="14" t="s">
        <v>30</v>
      </c>
      <c r="AX238" s="14" t="s">
        <v>81</v>
      </c>
      <c r="AY238" s="209" t="s">
        <v>130</v>
      </c>
    </row>
    <row r="239" s="2" customFormat="1" ht="24" customHeight="1">
      <c r="A239" s="37"/>
      <c r="B239" s="184"/>
      <c r="C239" s="185" t="s">
        <v>275</v>
      </c>
      <c r="D239" s="185" t="s">
        <v>133</v>
      </c>
      <c r="E239" s="186" t="s">
        <v>276</v>
      </c>
      <c r="F239" s="187" t="s">
        <v>277</v>
      </c>
      <c r="G239" s="188" t="s">
        <v>144</v>
      </c>
      <c r="H239" s="189">
        <v>17.311</v>
      </c>
      <c r="I239" s="190"/>
      <c r="J239" s="191">
        <f>ROUND(I239*H239,2)</f>
        <v>0</v>
      </c>
      <c r="K239" s="192"/>
      <c r="L239" s="38"/>
      <c r="M239" s="193" t="s">
        <v>1</v>
      </c>
      <c r="N239" s="194" t="s">
        <v>39</v>
      </c>
      <c r="O239" s="76"/>
      <c r="P239" s="195">
        <f>O239*H239</f>
        <v>0</v>
      </c>
      <c r="Q239" s="195">
        <v>0</v>
      </c>
      <c r="R239" s="195">
        <f>Q239*H239</f>
        <v>0</v>
      </c>
      <c r="S239" s="195">
        <v>0</v>
      </c>
      <c r="T239" s="196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97" t="s">
        <v>137</v>
      </c>
      <c r="AT239" s="197" t="s">
        <v>133</v>
      </c>
      <c r="AU239" s="197" t="s">
        <v>138</v>
      </c>
      <c r="AY239" s="18" t="s">
        <v>130</v>
      </c>
      <c r="BE239" s="198">
        <f>IF(N239="základní",J239,0)</f>
        <v>0</v>
      </c>
      <c r="BF239" s="198">
        <f>IF(N239="snížená",J239,0)</f>
        <v>0</v>
      </c>
      <c r="BG239" s="198">
        <f>IF(N239="zákl. přenesená",J239,0)</f>
        <v>0</v>
      </c>
      <c r="BH239" s="198">
        <f>IF(N239="sníž. přenesená",J239,0)</f>
        <v>0</v>
      </c>
      <c r="BI239" s="198">
        <f>IF(N239="nulová",J239,0)</f>
        <v>0</v>
      </c>
      <c r="BJ239" s="18" t="s">
        <v>138</v>
      </c>
      <c r="BK239" s="198">
        <f>ROUND(I239*H239,2)</f>
        <v>0</v>
      </c>
      <c r="BL239" s="18" t="s">
        <v>137</v>
      </c>
      <c r="BM239" s="197" t="s">
        <v>278</v>
      </c>
    </row>
    <row r="240" s="15" customFormat="1">
      <c r="A240" s="15"/>
      <c r="B240" s="227"/>
      <c r="C240" s="15"/>
      <c r="D240" s="200" t="s">
        <v>140</v>
      </c>
      <c r="E240" s="228" t="s">
        <v>1</v>
      </c>
      <c r="F240" s="229" t="s">
        <v>236</v>
      </c>
      <c r="G240" s="15"/>
      <c r="H240" s="228" t="s">
        <v>1</v>
      </c>
      <c r="I240" s="230"/>
      <c r="J240" s="15"/>
      <c r="K240" s="15"/>
      <c r="L240" s="227"/>
      <c r="M240" s="231"/>
      <c r="N240" s="232"/>
      <c r="O240" s="232"/>
      <c r="P240" s="232"/>
      <c r="Q240" s="232"/>
      <c r="R240" s="232"/>
      <c r="S240" s="232"/>
      <c r="T240" s="233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28" t="s">
        <v>140</v>
      </c>
      <c r="AU240" s="228" t="s">
        <v>138</v>
      </c>
      <c r="AV240" s="15" t="s">
        <v>81</v>
      </c>
      <c r="AW240" s="15" t="s">
        <v>30</v>
      </c>
      <c r="AX240" s="15" t="s">
        <v>73</v>
      </c>
      <c r="AY240" s="228" t="s">
        <v>130</v>
      </c>
    </row>
    <row r="241" s="13" customFormat="1">
      <c r="A241" s="13"/>
      <c r="B241" s="199"/>
      <c r="C241" s="13"/>
      <c r="D241" s="200" t="s">
        <v>140</v>
      </c>
      <c r="E241" s="201" t="s">
        <v>1</v>
      </c>
      <c r="F241" s="202" t="s">
        <v>279</v>
      </c>
      <c r="G241" s="13"/>
      <c r="H241" s="203">
        <v>17.311</v>
      </c>
      <c r="I241" s="204"/>
      <c r="J241" s="13"/>
      <c r="K241" s="13"/>
      <c r="L241" s="199"/>
      <c r="M241" s="205"/>
      <c r="N241" s="206"/>
      <c r="O241" s="206"/>
      <c r="P241" s="206"/>
      <c r="Q241" s="206"/>
      <c r="R241" s="206"/>
      <c r="S241" s="206"/>
      <c r="T241" s="20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01" t="s">
        <v>140</v>
      </c>
      <c r="AU241" s="201" t="s">
        <v>138</v>
      </c>
      <c r="AV241" s="13" t="s">
        <v>138</v>
      </c>
      <c r="AW241" s="13" t="s">
        <v>30</v>
      </c>
      <c r="AX241" s="13" t="s">
        <v>81</v>
      </c>
      <c r="AY241" s="201" t="s">
        <v>130</v>
      </c>
    </row>
    <row r="242" s="2" customFormat="1" ht="24" customHeight="1">
      <c r="A242" s="37"/>
      <c r="B242" s="184"/>
      <c r="C242" s="185" t="s">
        <v>280</v>
      </c>
      <c r="D242" s="185" t="s">
        <v>133</v>
      </c>
      <c r="E242" s="186" t="s">
        <v>281</v>
      </c>
      <c r="F242" s="187" t="s">
        <v>282</v>
      </c>
      <c r="G242" s="188" t="s">
        <v>199</v>
      </c>
      <c r="H242" s="189">
        <v>4.9000000000000004</v>
      </c>
      <c r="I242" s="190"/>
      <c r="J242" s="191">
        <f>ROUND(I242*H242,2)</f>
        <v>0</v>
      </c>
      <c r="K242" s="192"/>
      <c r="L242" s="38"/>
      <c r="M242" s="193" t="s">
        <v>1</v>
      </c>
      <c r="N242" s="194" t="s">
        <v>39</v>
      </c>
      <c r="O242" s="76"/>
      <c r="P242" s="195">
        <f>O242*H242</f>
        <v>0</v>
      </c>
      <c r="Q242" s="195">
        <v>0.0015</v>
      </c>
      <c r="R242" s="195">
        <f>Q242*H242</f>
        <v>0.0073500000000000006</v>
      </c>
      <c r="S242" s="195">
        <v>0</v>
      </c>
      <c r="T242" s="196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97" t="s">
        <v>137</v>
      </c>
      <c r="AT242" s="197" t="s">
        <v>133</v>
      </c>
      <c r="AU242" s="197" t="s">
        <v>138</v>
      </c>
      <c r="AY242" s="18" t="s">
        <v>130</v>
      </c>
      <c r="BE242" s="198">
        <f>IF(N242="základní",J242,0)</f>
        <v>0</v>
      </c>
      <c r="BF242" s="198">
        <f>IF(N242="snížená",J242,0)</f>
        <v>0</v>
      </c>
      <c r="BG242" s="198">
        <f>IF(N242="zákl. přenesená",J242,0)</f>
        <v>0</v>
      </c>
      <c r="BH242" s="198">
        <f>IF(N242="sníž. přenesená",J242,0)</f>
        <v>0</v>
      </c>
      <c r="BI242" s="198">
        <f>IF(N242="nulová",J242,0)</f>
        <v>0</v>
      </c>
      <c r="BJ242" s="18" t="s">
        <v>138</v>
      </c>
      <c r="BK242" s="198">
        <f>ROUND(I242*H242,2)</f>
        <v>0</v>
      </c>
      <c r="BL242" s="18" t="s">
        <v>137</v>
      </c>
      <c r="BM242" s="197" t="s">
        <v>283</v>
      </c>
    </row>
    <row r="243" s="13" customFormat="1">
      <c r="A243" s="13"/>
      <c r="B243" s="199"/>
      <c r="C243" s="13"/>
      <c r="D243" s="200" t="s">
        <v>140</v>
      </c>
      <c r="E243" s="201" t="s">
        <v>1</v>
      </c>
      <c r="F243" s="202" t="s">
        <v>284</v>
      </c>
      <c r="G243" s="13"/>
      <c r="H243" s="203">
        <v>4.9000000000000004</v>
      </c>
      <c r="I243" s="204"/>
      <c r="J243" s="13"/>
      <c r="K243" s="13"/>
      <c r="L243" s="199"/>
      <c r="M243" s="205"/>
      <c r="N243" s="206"/>
      <c r="O243" s="206"/>
      <c r="P243" s="206"/>
      <c r="Q243" s="206"/>
      <c r="R243" s="206"/>
      <c r="S243" s="206"/>
      <c r="T243" s="20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01" t="s">
        <v>140</v>
      </c>
      <c r="AU243" s="201" t="s">
        <v>138</v>
      </c>
      <c r="AV243" s="13" t="s">
        <v>138</v>
      </c>
      <c r="AW243" s="13" t="s">
        <v>30</v>
      </c>
      <c r="AX243" s="13" t="s">
        <v>81</v>
      </c>
      <c r="AY243" s="201" t="s">
        <v>130</v>
      </c>
    </row>
    <row r="244" s="12" customFormat="1" ht="22.8" customHeight="1">
      <c r="A244" s="12"/>
      <c r="B244" s="171"/>
      <c r="C244" s="12"/>
      <c r="D244" s="172" t="s">
        <v>72</v>
      </c>
      <c r="E244" s="182" t="s">
        <v>285</v>
      </c>
      <c r="F244" s="182" t="s">
        <v>286</v>
      </c>
      <c r="G244" s="12"/>
      <c r="H244" s="12"/>
      <c r="I244" s="174"/>
      <c r="J244" s="183">
        <f>BK244</f>
        <v>0</v>
      </c>
      <c r="K244" s="12"/>
      <c r="L244" s="171"/>
      <c r="M244" s="176"/>
      <c r="N244" s="177"/>
      <c r="O244" s="177"/>
      <c r="P244" s="178">
        <f>SUM(P245:P304)</f>
        <v>0</v>
      </c>
      <c r="Q244" s="177"/>
      <c r="R244" s="178">
        <f>SUM(R245:R304)</f>
        <v>4.6318978499999996</v>
      </c>
      <c r="S244" s="177"/>
      <c r="T244" s="179">
        <f>SUM(T245:T304)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72" t="s">
        <v>81</v>
      </c>
      <c r="AT244" s="180" t="s">
        <v>72</v>
      </c>
      <c r="AU244" s="180" t="s">
        <v>81</v>
      </c>
      <c r="AY244" s="172" t="s">
        <v>130</v>
      </c>
      <c r="BK244" s="181">
        <f>SUM(BK245:BK304)</f>
        <v>0</v>
      </c>
    </row>
    <row r="245" s="2" customFormat="1" ht="24" customHeight="1">
      <c r="A245" s="37"/>
      <c r="B245" s="184"/>
      <c r="C245" s="185" t="s">
        <v>287</v>
      </c>
      <c r="D245" s="185" t="s">
        <v>133</v>
      </c>
      <c r="E245" s="186" t="s">
        <v>288</v>
      </c>
      <c r="F245" s="187" t="s">
        <v>289</v>
      </c>
      <c r="G245" s="188" t="s">
        <v>144</v>
      </c>
      <c r="H245" s="189">
        <v>70.153999999999996</v>
      </c>
      <c r="I245" s="190"/>
      <c r="J245" s="191">
        <f>ROUND(I245*H245,2)</f>
        <v>0</v>
      </c>
      <c r="K245" s="192"/>
      <c r="L245" s="38"/>
      <c r="M245" s="193" t="s">
        <v>1</v>
      </c>
      <c r="N245" s="194" t="s">
        <v>39</v>
      </c>
      <c r="O245" s="76"/>
      <c r="P245" s="195">
        <f>O245*H245</f>
        <v>0</v>
      </c>
      <c r="Q245" s="195">
        <v>0.0073499999999999998</v>
      </c>
      <c r="R245" s="195">
        <f>Q245*H245</f>
        <v>0.51563189999999992</v>
      </c>
      <c r="S245" s="195">
        <v>0</v>
      </c>
      <c r="T245" s="196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97" t="s">
        <v>137</v>
      </c>
      <c r="AT245" s="197" t="s">
        <v>133</v>
      </c>
      <c r="AU245" s="197" t="s">
        <v>138</v>
      </c>
      <c r="AY245" s="18" t="s">
        <v>130</v>
      </c>
      <c r="BE245" s="198">
        <f>IF(N245="základní",J245,0)</f>
        <v>0</v>
      </c>
      <c r="BF245" s="198">
        <f>IF(N245="snížená",J245,0)</f>
        <v>0</v>
      </c>
      <c r="BG245" s="198">
        <f>IF(N245="zákl. přenesená",J245,0)</f>
        <v>0</v>
      </c>
      <c r="BH245" s="198">
        <f>IF(N245="sníž. přenesená",J245,0)</f>
        <v>0</v>
      </c>
      <c r="BI245" s="198">
        <f>IF(N245="nulová",J245,0)</f>
        <v>0</v>
      </c>
      <c r="BJ245" s="18" t="s">
        <v>138</v>
      </c>
      <c r="BK245" s="198">
        <f>ROUND(I245*H245,2)</f>
        <v>0</v>
      </c>
      <c r="BL245" s="18" t="s">
        <v>137</v>
      </c>
      <c r="BM245" s="197" t="s">
        <v>290</v>
      </c>
    </row>
    <row r="246" s="13" customFormat="1">
      <c r="A246" s="13"/>
      <c r="B246" s="199"/>
      <c r="C246" s="13"/>
      <c r="D246" s="200" t="s">
        <v>140</v>
      </c>
      <c r="E246" s="201" t="s">
        <v>1</v>
      </c>
      <c r="F246" s="202" t="s">
        <v>291</v>
      </c>
      <c r="G246" s="13"/>
      <c r="H246" s="203">
        <v>39.171999999999997</v>
      </c>
      <c r="I246" s="204"/>
      <c r="J246" s="13"/>
      <c r="K246" s="13"/>
      <c r="L246" s="199"/>
      <c r="M246" s="205"/>
      <c r="N246" s="206"/>
      <c r="O246" s="206"/>
      <c r="P246" s="206"/>
      <c r="Q246" s="206"/>
      <c r="R246" s="206"/>
      <c r="S246" s="206"/>
      <c r="T246" s="20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01" t="s">
        <v>140</v>
      </c>
      <c r="AU246" s="201" t="s">
        <v>138</v>
      </c>
      <c r="AV246" s="13" t="s">
        <v>138</v>
      </c>
      <c r="AW246" s="13" t="s">
        <v>30</v>
      </c>
      <c r="AX246" s="13" t="s">
        <v>73</v>
      </c>
      <c r="AY246" s="201" t="s">
        <v>130</v>
      </c>
    </row>
    <row r="247" s="13" customFormat="1">
      <c r="A247" s="13"/>
      <c r="B247" s="199"/>
      <c r="C247" s="13"/>
      <c r="D247" s="200" t="s">
        <v>140</v>
      </c>
      <c r="E247" s="201" t="s">
        <v>1</v>
      </c>
      <c r="F247" s="202" t="s">
        <v>292</v>
      </c>
      <c r="G247" s="13"/>
      <c r="H247" s="203">
        <v>5.5999999999999996</v>
      </c>
      <c r="I247" s="204"/>
      <c r="J247" s="13"/>
      <c r="K247" s="13"/>
      <c r="L247" s="199"/>
      <c r="M247" s="205"/>
      <c r="N247" s="206"/>
      <c r="O247" s="206"/>
      <c r="P247" s="206"/>
      <c r="Q247" s="206"/>
      <c r="R247" s="206"/>
      <c r="S247" s="206"/>
      <c r="T247" s="20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01" t="s">
        <v>140</v>
      </c>
      <c r="AU247" s="201" t="s">
        <v>138</v>
      </c>
      <c r="AV247" s="13" t="s">
        <v>138</v>
      </c>
      <c r="AW247" s="13" t="s">
        <v>30</v>
      </c>
      <c r="AX247" s="13" t="s">
        <v>73</v>
      </c>
      <c r="AY247" s="201" t="s">
        <v>130</v>
      </c>
    </row>
    <row r="248" s="13" customFormat="1">
      <c r="A248" s="13"/>
      <c r="B248" s="199"/>
      <c r="C248" s="13"/>
      <c r="D248" s="200" t="s">
        <v>140</v>
      </c>
      <c r="E248" s="201" t="s">
        <v>1</v>
      </c>
      <c r="F248" s="202" t="s">
        <v>293</v>
      </c>
      <c r="G248" s="13"/>
      <c r="H248" s="203">
        <v>18.541</v>
      </c>
      <c r="I248" s="204"/>
      <c r="J248" s="13"/>
      <c r="K248" s="13"/>
      <c r="L248" s="199"/>
      <c r="M248" s="205"/>
      <c r="N248" s="206"/>
      <c r="O248" s="206"/>
      <c r="P248" s="206"/>
      <c r="Q248" s="206"/>
      <c r="R248" s="206"/>
      <c r="S248" s="206"/>
      <c r="T248" s="20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01" t="s">
        <v>140</v>
      </c>
      <c r="AU248" s="201" t="s">
        <v>138</v>
      </c>
      <c r="AV248" s="13" t="s">
        <v>138</v>
      </c>
      <c r="AW248" s="13" t="s">
        <v>30</v>
      </c>
      <c r="AX248" s="13" t="s">
        <v>73</v>
      </c>
      <c r="AY248" s="201" t="s">
        <v>130</v>
      </c>
    </row>
    <row r="249" s="13" customFormat="1">
      <c r="A249" s="13"/>
      <c r="B249" s="199"/>
      <c r="C249" s="13"/>
      <c r="D249" s="200" t="s">
        <v>140</v>
      </c>
      <c r="E249" s="201" t="s">
        <v>1</v>
      </c>
      <c r="F249" s="202" t="s">
        <v>294</v>
      </c>
      <c r="G249" s="13"/>
      <c r="H249" s="203">
        <v>6.8410000000000002</v>
      </c>
      <c r="I249" s="204"/>
      <c r="J249" s="13"/>
      <c r="K249" s="13"/>
      <c r="L249" s="199"/>
      <c r="M249" s="205"/>
      <c r="N249" s="206"/>
      <c r="O249" s="206"/>
      <c r="P249" s="206"/>
      <c r="Q249" s="206"/>
      <c r="R249" s="206"/>
      <c r="S249" s="206"/>
      <c r="T249" s="20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01" t="s">
        <v>140</v>
      </c>
      <c r="AU249" s="201" t="s">
        <v>138</v>
      </c>
      <c r="AV249" s="13" t="s">
        <v>138</v>
      </c>
      <c r="AW249" s="13" t="s">
        <v>30</v>
      </c>
      <c r="AX249" s="13" t="s">
        <v>73</v>
      </c>
      <c r="AY249" s="201" t="s">
        <v>130</v>
      </c>
    </row>
    <row r="250" s="14" customFormat="1">
      <c r="A250" s="14"/>
      <c r="B250" s="208"/>
      <c r="C250" s="14"/>
      <c r="D250" s="200" t="s">
        <v>140</v>
      </c>
      <c r="E250" s="209" t="s">
        <v>1</v>
      </c>
      <c r="F250" s="210" t="s">
        <v>148</v>
      </c>
      <c r="G250" s="14"/>
      <c r="H250" s="211">
        <v>70.153999999999996</v>
      </c>
      <c r="I250" s="212"/>
      <c r="J250" s="14"/>
      <c r="K250" s="14"/>
      <c r="L250" s="208"/>
      <c r="M250" s="213"/>
      <c r="N250" s="214"/>
      <c r="O250" s="214"/>
      <c r="P250" s="214"/>
      <c r="Q250" s="214"/>
      <c r="R250" s="214"/>
      <c r="S250" s="214"/>
      <c r="T250" s="21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09" t="s">
        <v>140</v>
      </c>
      <c r="AU250" s="209" t="s">
        <v>138</v>
      </c>
      <c r="AV250" s="14" t="s">
        <v>137</v>
      </c>
      <c r="AW250" s="14" t="s">
        <v>30</v>
      </c>
      <c r="AX250" s="14" t="s">
        <v>81</v>
      </c>
      <c r="AY250" s="209" t="s">
        <v>130</v>
      </c>
    </row>
    <row r="251" s="2" customFormat="1" ht="24" customHeight="1">
      <c r="A251" s="37"/>
      <c r="B251" s="184"/>
      <c r="C251" s="185" t="s">
        <v>295</v>
      </c>
      <c r="D251" s="185" t="s">
        <v>133</v>
      </c>
      <c r="E251" s="186" t="s">
        <v>296</v>
      </c>
      <c r="F251" s="187" t="s">
        <v>297</v>
      </c>
      <c r="G251" s="188" t="s">
        <v>144</v>
      </c>
      <c r="H251" s="189">
        <v>68.207999999999998</v>
      </c>
      <c r="I251" s="190"/>
      <c r="J251" s="191">
        <f>ROUND(I251*H251,2)</f>
        <v>0</v>
      </c>
      <c r="K251" s="192"/>
      <c r="L251" s="38"/>
      <c r="M251" s="193" t="s">
        <v>1</v>
      </c>
      <c r="N251" s="194" t="s">
        <v>39</v>
      </c>
      <c r="O251" s="76"/>
      <c r="P251" s="195">
        <f>O251*H251</f>
        <v>0</v>
      </c>
      <c r="Q251" s="195">
        <v>0.0014</v>
      </c>
      <c r="R251" s="195">
        <f>Q251*H251</f>
        <v>0.095491199999999998</v>
      </c>
      <c r="S251" s="195">
        <v>0</v>
      </c>
      <c r="T251" s="196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97" t="s">
        <v>137</v>
      </c>
      <c r="AT251" s="197" t="s">
        <v>133</v>
      </c>
      <c r="AU251" s="197" t="s">
        <v>138</v>
      </c>
      <c r="AY251" s="18" t="s">
        <v>130</v>
      </c>
      <c r="BE251" s="198">
        <f>IF(N251="základní",J251,0)</f>
        <v>0</v>
      </c>
      <c r="BF251" s="198">
        <f>IF(N251="snížená",J251,0)</f>
        <v>0</v>
      </c>
      <c r="BG251" s="198">
        <f>IF(N251="zákl. přenesená",J251,0)</f>
        <v>0</v>
      </c>
      <c r="BH251" s="198">
        <f>IF(N251="sníž. přenesená",J251,0)</f>
        <v>0</v>
      </c>
      <c r="BI251" s="198">
        <f>IF(N251="nulová",J251,0)</f>
        <v>0</v>
      </c>
      <c r="BJ251" s="18" t="s">
        <v>138</v>
      </c>
      <c r="BK251" s="198">
        <f>ROUND(I251*H251,2)</f>
        <v>0</v>
      </c>
      <c r="BL251" s="18" t="s">
        <v>137</v>
      </c>
      <c r="BM251" s="197" t="s">
        <v>298</v>
      </c>
    </row>
    <row r="252" s="13" customFormat="1">
      <c r="A252" s="13"/>
      <c r="B252" s="199"/>
      <c r="C252" s="13"/>
      <c r="D252" s="200" t="s">
        <v>140</v>
      </c>
      <c r="E252" s="201" t="s">
        <v>1</v>
      </c>
      <c r="F252" s="202" t="s">
        <v>291</v>
      </c>
      <c r="G252" s="13"/>
      <c r="H252" s="203">
        <v>39.171999999999997</v>
      </c>
      <c r="I252" s="204"/>
      <c r="J252" s="13"/>
      <c r="K252" s="13"/>
      <c r="L252" s="199"/>
      <c r="M252" s="205"/>
      <c r="N252" s="206"/>
      <c r="O252" s="206"/>
      <c r="P252" s="206"/>
      <c r="Q252" s="206"/>
      <c r="R252" s="206"/>
      <c r="S252" s="206"/>
      <c r="T252" s="20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01" t="s">
        <v>140</v>
      </c>
      <c r="AU252" s="201" t="s">
        <v>138</v>
      </c>
      <c r="AV252" s="13" t="s">
        <v>138</v>
      </c>
      <c r="AW252" s="13" t="s">
        <v>30</v>
      </c>
      <c r="AX252" s="13" t="s">
        <v>73</v>
      </c>
      <c r="AY252" s="201" t="s">
        <v>130</v>
      </c>
    </row>
    <row r="253" s="13" customFormat="1">
      <c r="A253" s="13"/>
      <c r="B253" s="199"/>
      <c r="C253" s="13"/>
      <c r="D253" s="200" t="s">
        <v>140</v>
      </c>
      <c r="E253" s="201" t="s">
        <v>1</v>
      </c>
      <c r="F253" s="202" t="s">
        <v>292</v>
      </c>
      <c r="G253" s="13"/>
      <c r="H253" s="203">
        <v>5.5999999999999996</v>
      </c>
      <c r="I253" s="204"/>
      <c r="J253" s="13"/>
      <c r="K253" s="13"/>
      <c r="L253" s="199"/>
      <c r="M253" s="205"/>
      <c r="N253" s="206"/>
      <c r="O253" s="206"/>
      <c r="P253" s="206"/>
      <c r="Q253" s="206"/>
      <c r="R253" s="206"/>
      <c r="S253" s="206"/>
      <c r="T253" s="20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01" t="s">
        <v>140</v>
      </c>
      <c r="AU253" s="201" t="s">
        <v>138</v>
      </c>
      <c r="AV253" s="13" t="s">
        <v>138</v>
      </c>
      <c r="AW253" s="13" t="s">
        <v>30</v>
      </c>
      <c r="AX253" s="13" t="s">
        <v>73</v>
      </c>
      <c r="AY253" s="201" t="s">
        <v>130</v>
      </c>
    </row>
    <row r="254" s="13" customFormat="1">
      <c r="A254" s="13"/>
      <c r="B254" s="199"/>
      <c r="C254" s="13"/>
      <c r="D254" s="200" t="s">
        <v>140</v>
      </c>
      <c r="E254" s="201" t="s">
        <v>1</v>
      </c>
      <c r="F254" s="202" t="s">
        <v>293</v>
      </c>
      <c r="G254" s="13"/>
      <c r="H254" s="203">
        <v>18.541</v>
      </c>
      <c r="I254" s="204"/>
      <c r="J254" s="13"/>
      <c r="K254" s="13"/>
      <c r="L254" s="199"/>
      <c r="M254" s="205"/>
      <c r="N254" s="206"/>
      <c r="O254" s="206"/>
      <c r="P254" s="206"/>
      <c r="Q254" s="206"/>
      <c r="R254" s="206"/>
      <c r="S254" s="206"/>
      <c r="T254" s="20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01" t="s">
        <v>140</v>
      </c>
      <c r="AU254" s="201" t="s">
        <v>138</v>
      </c>
      <c r="AV254" s="13" t="s">
        <v>138</v>
      </c>
      <c r="AW254" s="13" t="s">
        <v>30</v>
      </c>
      <c r="AX254" s="13" t="s">
        <v>73</v>
      </c>
      <c r="AY254" s="201" t="s">
        <v>130</v>
      </c>
    </row>
    <row r="255" s="13" customFormat="1">
      <c r="A255" s="13"/>
      <c r="B255" s="199"/>
      <c r="C255" s="13"/>
      <c r="D255" s="200" t="s">
        <v>140</v>
      </c>
      <c r="E255" s="201" t="s">
        <v>1</v>
      </c>
      <c r="F255" s="202" t="s">
        <v>299</v>
      </c>
      <c r="G255" s="13"/>
      <c r="H255" s="203">
        <v>4.8949999999999996</v>
      </c>
      <c r="I255" s="204"/>
      <c r="J255" s="13"/>
      <c r="K255" s="13"/>
      <c r="L255" s="199"/>
      <c r="M255" s="205"/>
      <c r="N255" s="206"/>
      <c r="O255" s="206"/>
      <c r="P255" s="206"/>
      <c r="Q255" s="206"/>
      <c r="R255" s="206"/>
      <c r="S255" s="206"/>
      <c r="T255" s="20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01" t="s">
        <v>140</v>
      </c>
      <c r="AU255" s="201" t="s">
        <v>138</v>
      </c>
      <c r="AV255" s="13" t="s">
        <v>138</v>
      </c>
      <c r="AW255" s="13" t="s">
        <v>30</v>
      </c>
      <c r="AX255" s="13" t="s">
        <v>73</v>
      </c>
      <c r="AY255" s="201" t="s">
        <v>130</v>
      </c>
    </row>
    <row r="256" s="14" customFormat="1">
      <c r="A256" s="14"/>
      <c r="B256" s="208"/>
      <c r="C256" s="14"/>
      <c r="D256" s="200" t="s">
        <v>140</v>
      </c>
      <c r="E256" s="209" t="s">
        <v>1</v>
      </c>
      <c r="F256" s="210" t="s">
        <v>148</v>
      </c>
      <c r="G256" s="14"/>
      <c r="H256" s="211">
        <v>68.207999999999998</v>
      </c>
      <c r="I256" s="212"/>
      <c r="J256" s="14"/>
      <c r="K256" s="14"/>
      <c r="L256" s="208"/>
      <c r="M256" s="213"/>
      <c r="N256" s="214"/>
      <c r="O256" s="214"/>
      <c r="P256" s="214"/>
      <c r="Q256" s="214"/>
      <c r="R256" s="214"/>
      <c r="S256" s="214"/>
      <c r="T256" s="21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09" t="s">
        <v>140</v>
      </c>
      <c r="AU256" s="209" t="s">
        <v>138</v>
      </c>
      <c r="AV256" s="14" t="s">
        <v>137</v>
      </c>
      <c r="AW256" s="14" t="s">
        <v>30</v>
      </c>
      <c r="AX256" s="14" t="s">
        <v>81</v>
      </c>
      <c r="AY256" s="209" t="s">
        <v>130</v>
      </c>
    </row>
    <row r="257" s="2" customFormat="1" ht="24" customHeight="1">
      <c r="A257" s="37"/>
      <c r="B257" s="184"/>
      <c r="C257" s="185" t="s">
        <v>300</v>
      </c>
      <c r="D257" s="185" t="s">
        <v>133</v>
      </c>
      <c r="E257" s="186" t="s">
        <v>301</v>
      </c>
      <c r="F257" s="187" t="s">
        <v>302</v>
      </c>
      <c r="G257" s="188" t="s">
        <v>199</v>
      </c>
      <c r="H257" s="189">
        <v>35.729999999999997</v>
      </c>
      <c r="I257" s="190"/>
      <c r="J257" s="191">
        <f>ROUND(I257*H257,2)</f>
        <v>0</v>
      </c>
      <c r="K257" s="192"/>
      <c r="L257" s="38"/>
      <c r="M257" s="193" t="s">
        <v>1</v>
      </c>
      <c r="N257" s="194" t="s">
        <v>39</v>
      </c>
      <c r="O257" s="76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97" t="s">
        <v>137</v>
      </c>
      <c r="AT257" s="197" t="s">
        <v>133</v>
      </c>
      <c r="AU257" s="197" t="s">
        <v>138</v>
      </c>
      <c r="AY257" s="18" t="s">
        <v>130</v>
      </c>
      <c r="BE257" s="198">
        <f>IF(N257="základní",J257,0)</f>
        <v>0</v>
      </c>
      <c r="BF257" s="198">
        <f>IF(N257="snížená",J257,0)</f>
        <v>0</v>
      </c>
      <c r="BG257" s="198">
        <f>IF(N257="zákl. přenesená",J257,0)</f>
        <v>0</v>
      </c>
      <c r="BH257" s="198">
        <f>IF(N257="sníž. přenesená",J257,0)</f>
        <v>0</v>
      </c>
      <c r="BI257" s="198">
        <f>IF(N257="nulová",J257,0)</f>
        <v>0</v>
      </c>
      <c r="BJ257" s="18" t="s">
        <v>138</v>
      </c>
      <c r="BK257" s="198">
        <f>ROUND(I257*H257,2)</f>
        <v>0</v>
      </c>
      <c r="BL257" s="18" t="s">
        <v>137</v>
      </c>
      <c r="BM257" s="197" t="s">
        <v>303</v>
      </c>
    </row>
    <row r="258" s="13" customFormat="1">
      <c r="A258" s="13"/>
      <c r="B258" s="199"/>
      <c r="C258" s="13"/>
      <c r="D258" s="200" t="s">
        <v>140</v>
      </c>
      <c r="E258" s="201" t="s">
        <v>1</v>
      </c>
      <c r="F258" s="202" t="s">
        <v>304</v>
      </c>
      <c r="G258" s="13"/>
      <c r="H258" s="203">
        <v>35.729999999999997</v>
      </c>
      <c r="I258" s="204"/>
      <c r="J258" s="13"/>
      <c r="K258" s="13"/>
      <c r="L258" s="199"/>
      <c r="M258" s="205"/>
      <c r="N258" s="206"/>
      <c r="O258" s="206"/>
      <c r="P258" s="206"/>
      <c r="Q258" s="206"/>
      <c r="R258" s="206"/>
      <c r="S258" s="206"/>
      <c r="T258" s="20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01" t="s">
        <v>140</v>
      </c>
      <c r="AU258" s="201" t="s">
        <v>138</v>
      </c>
      <c r="AV258" s="13" t="s">
        <v>138</v>
      </c>
      <c r="AW258" s="13" t="s">
        <v>30</v>
      </c>
      <c r="AX258" s="13" t="s">
        <v>81</v>
      </c>
      <c r="AY258" s="201" t="s">
        <v>130</v>
      </c>
    </row>
    <row r="259" s="2" customFormat="1" ht="16.5" customHeight="1">
      <c r="A259" s="37"/>
      <c r="B259" s="184"/>
      <c r="C259" s="216" t="s">
        <v>305</v>
      </c>
      <c r="D259" s="216" t="s">
        <v>178</v>
      </c>
      <c r="E259" s="217" t="s">
        <v>306</v>
      </c>
      <c r="F259" s="218" t="s">
        <v>307</v>
      </c>
      <c r="G259" s="219" t="s">
        <v>199</v>
      </c>
      <c r="H259" s="220">
        <v>39.302999999999997</v>
      </c>
      <c r="I259" s="221"/>
      <c r="J259" s="222">
        <f>ROUND(I259*H259,2)</f>
        <v>0</v>
      </c>
      <c r="K259" s="223"/>
      <c r="L259" s="224"/>
      <c r="M259" s="225" t="s">
        <v>1</v>
      </c>
      <c r="N259" s="226" t="s">
        <v>39</v>
      </c>
      <c r="O259" s="76"/>
      <c r="P259" s="195">
        <f>O259*H259</f>
        <v>0</v>
      </c>
      <c r="Q259" s="195">
        <v>3.0000000000000001E-05</v>
      </c>
      <c r="R259" s="195">
        <f>Q259*H259</f>
        <v>0.00117909</v>
      </c>
      <c r="S259" s="195">
        <v>0</v>
      </c>
      <c r="T259" s="196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97" t="s">
        <v>171</v>
      </c>
      <c r="AT259" s="197" t="s">
        <v>178</v>
      </c>
      <c r="AU259" s="197" t="s">
        <v>138</v>
      </c>
      <c r="AY259" s="18" t="s">
        <v>130</v>
      </c>
      <c r="BE259" s="198">
        <f>IF(N259="základní",J259,0)</f>
        <v>0</v>
      </c>
      <c r="BF259" s="198">
        <f>IF(N259="snížená",J259,0)</f>
        <v>0</v>
      </c>
      <c r="BG259" s="198">
        <f>IF(N259="zákl. přenesená",J259,0)</f>
        <v>0</v>
      </c>
      <c r="BH259" s="198">
        <f>IF(N259="sníž. přenesená",J259,0)</f>
        <v>0</v>
      </c>
      <c r="BI259" s="198">
        <f>IF(N259="nulová",J259,0)</f>
        <v>0</v>
      </c>
      <c r="BJ259" s="18" t="s">
        <v>138</v>
      </c>
      <c r="BK259" s="198">
        <f>ROUND(I259*H259,2)</f>
        <v>0</v>
      </c>
      <c r="BL259" s="18" t="s">
        <v>137</v>
      </c>
      <c r="BM259" s="197" t="s">
        <v>308</v>
      </c>
    </row>
    <row r="260" s="13" customFormat="1">
      <c r="A260" s="13"/>
      <c r="B260" s="199"/>
      <c r="C260" s="13"/>
      <c r="D260" s="200" t="s">
        <v>140</v>
      </c>
      <c r="E260" s="201" t="s">
        <v>1</v>
      </c>
      <c r="F260" s="202" t="s">
        <v>309</v>
      </c>
      <c r="G260" s="13"/>
      <c r="H260" s="203">
        <v>39.302999999999997</v>
      </c>
      <c r="I260" s="204"/>
      <c r="J260" s="13"/>
      <c r="K260" s="13"/>
      <c r="L260" s="199"/>
      <c r="M260" s="205"/>
      <c r="N260" s="206"/>
      <c r="O260" s="206"/>
      <c r="P260" s="206"/>
      <c r="Q260" s="206"/>
      <c r="R260" s="206"/>
      <c r="S260" s="206"/>
      <c r="T260" s="20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01" t="s">
        <v>140</v>
      </c>
      <c r="AU260" s="201" t="s">
        <v>138</v>
      </c>
      <c r="AV260" s="13" t="s">
        <v>138</v>
      </c>
      <c r="AW260" s="13" t="s">
        <v>30</v>
      </c>
      <c r="AX260" s="13" t="s">
        <v>81</v>
      </c>
      <c r="AY260" s="201" t="s">
        <v>130</v>
      </c>
    </row>
    <row r="261" s="2" customFormat="1" ht="24" customHeight="1">
      <c r="A261" s="37"/>
      <c r="B261" s="184"/>
      <c r="C261" s="185" t="s">
        <v>310</v>
      </c>
      <c r="D261" s="185" t="s">
        <v>133</v>
      </c>
      <c r="E261" s="186" t="s">
        <v>311</v>
      </c>
      <c r="F261" s="187" t="s">
        <v>312</v>
      </c>
      <c r="G261" s="188" t="s">
        <v>199</v>
      </c>
      <c r="H261" s="189">
        <v>32.630000000000003</v>
      </c>
      <c r="I261" s="190"/>
      <c r="J261" s="191">
        <f>ROUND(I261*H261,2)</f>
        <v>0</v>
      </c>
      <c r="K261" s="192"/>
      <c r="L261" s="38"/>
      <c r="M261" s="193" t="s">
        <v>1</v>
      </c>
      <c r="N261" s="194" t="s">
        <v>39</v>
      </c>
      <c r="O261" s="76"/>
      <c r="P261" s="195">
        <f>O261*H261</f>
        <v>0</v>
      </c>
      <c r="Q261" s="195">
        <v>0</v>
      </c>
      <c r="R261" s="195">
        <f>Q261*H261</f>
        <v>0</v>
      </c>
      <c r="S261" s="195">
        <v>0</v>
      </c>
      <c r="T261" s="196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97" t="s">
        <v>137</v>
      </c>
      <c r="AT261" s="197" t="s">
        <v>133</v>
      </c>
      <c r="AU261" s="197" t="s">
        <v>138</v>
      </c>
      <c r="AY261" s="18" t="s">
        <v>130</v>
      </c>
      <c r="BE261" s="198">
        <f>IF(N261="základní",J261,0)</f>
        <v>0</v>
      </c>
      <c r="BF261" s="198">
        <f>IF(N261="snížená",J261,0)</f>
        <v>0</v>
      </c>
      <c r="BG261" s="198">
        <f>IF(N261="zákl. přenesená",J261,0)</f>
        <v>0</v>
      </c>
      <c r="BH261" s="198">
        <f>IF(N261="sníž. přenesená",J261,0)</f>
        <v>0</v>
      </c>
      <c r="BI261" s="198">
        <f>IF(N261="nulová",J261,0)</f>
        <v>0</v>
      </c>
      <c r="BJ261" s="18" t="s">
        <v>138</v>
      </c>
      <c r="BK261" s="198">
        <f>ROUND(I261*H261,2)</f>
        <v>0</v>
      </c>
      <c r="BL261" s="18" t="s">
        <v>137</v>
      </c>
      <c r="BM261" s="197" t="s">
        <v>313</v>
      </c>
    </row>
    <row r="262" s="13" customFormat="1">
      <c r="A262" s="13"/>
      <c r="B262" s="199"/>
      <c r="C262" s="13"/>
      <c r="D262" s="200" t="s">
        <v>140</v>
      </c>
      <c r="E262" s="201" t="s">
        <v>1</v>
      </c>
      <c r="F262" s="202" t="s">
        <v>314</v>
      </c>
      <c r="G262" s="13"/>
      <c r="H262" s="203">
        <v>32.630000000000003</v>
      </c>
      <c r="I262" s="204"/>
      <c r="J262" s="13"/>
      <c r="K262" s="13"/>
      <c r="L262" s="199"/>
      <c r="M262" s="205"/>
      <c r="N262" s="206"/>
      <c r="O262" s="206"/>
      <c r="P262" s="206"/>
      <c r="Q262" s="206"/>
      <c r="R262" s="206"/>
      <c r="S262" s="206"/>
      <c r="T262" s="20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01" t="s">
        <v>140</v>
      </c>
      <c r="AU262" s="201" t="s">
        <v>138</v>
      </c>
      <c r="AV262" s="13" t="s">
        <v>138</v>
      </c>
      <c r="AW262" s="13" t="s">
        <v>30</v>
      </c>
      <c r="AX262" s="13" t="s">
        <v>81</v>
      </c>
      <c r="AY262" s="201" t="s">
        <v>130</v>
      </c>
    </row>
    <row r="263" s="2" customFormat="1" ht="24" customHeight="1">
      <c r="A263" s="37"/>
      <c r="B263" s="184"/>
      <c r="C263" s="216" t="s">
        <v>315</v>
      </c>
      <c r="D263" s="216" t="s">
        <v>178</v>
      </c>
      <c r="E263" s="217" t="s">
        <v>316</v>
      </c>
      <c r="F263" s="218" t="s">
        <v>317</v>
      </c>
      <c r="G263" s="219" t="s">
        <v>199</v>
      </c>
      <c r="H263" s="220">
        <v>35.893000000000001</v>
      </c>
      <c r="I263" s="221"/>
      <c r="J263" s="222">
        <f>ROUND(I263*H263,2)</f>
        <v>0</v>
      </c>
      <c r="K263" s="223"/>
      <c r="L263" s="224"/>
      <c r="M263" s="225" t="s">
        <v>1</v>
      </c>
      <c r="N263" s="226" t="s">
        <v>39</v>
      </c>
      <c r="O263" s="76"/>
      <c r="P263" s="195">
        <f>O263*H263</f>
        <v>0</v>
      </c>
      <c r="Q263" s="195">
        <v>4.0000000000000003E-05</v>
      </c>
      <c r="R263" s="195">
        <f>Q263*H263</f>
        <v>0.0014357200000000001</v>
      </c>
      <c r="S263" s="195">
        <v>0</v>
      </c>
      <c r="T263" s="196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97" t="s">
        <v>171</v>
      </c>
      <c r="AT263" s="197" t="s">
        <v>178</v>
      </c>
      <c r="AU263" s="197" t="s">
        <v>138</v>
      </c>
      <c r="AY263" s="18" t="s">
        <v>130</v>
      </c>
      <c r="BE263" s="198">
        <f>IF(N263="základní",J263,0)</f>
        <v>0</v>
      </c>
      <c r="BF263" s="198">
        <f>IF(N263="snížená",J263,0)</f>
        <v>0</v>
      </c>
      <c r="BG263" s="198">
        <f>IF(N263="zákl. přenesená",J263,0)</f>
        <v>0</v>
      </c>
      <c r="BH263" s="198">
        <f>IF(N263="sníž. přenesená",J263,0)</f>
        <v>0</v>
      </c>
      <c r="BI263" s="198">
        <f>IF(N263="nulová",J263,0)</f>
        <v>0</v>
      </c>
      <c r="BJ263" s="18" t="s">
        <v>138</v>
      </c>
      <c r="BK263" s="198">
        <f>ROUND(I263*H263,2)</f>
        <v>0</v>
      </c>
      <c r="BL263" s="18" t="s">
        <v>137</v>
      </c>
      <c r="BM263" s="197" t="s">
        <v>318</v>
      </c>
    </row>
    <row r="264" s="13" customFormat="1">
      <c r="A264" s="13"/>
      <c r="B264" s="199"/>
      <c r="C264" s="13"/>
      <c r="D264" s="200" t="s">
        <v>140</v>
      </c>
      <c r="E264" s="201" t="s">
        <v>1</v>
      </c>
      <c r="F264" s="202" t="s">
        <v>319</v>
      </c>
      <c r="G264" s="13"/>
      <c r="H264" s="203">
        <v>35.893000000000001</v>
      </c>
      <c r="I264" s="204"/>
      <c r="J264" s="13"/>
      <c r="K264" s="13"/>
      <c r="L264" s="199"/>
      <c r="M264" s="205"/>
      <c r="N264" s="206"/>
      <c r="O264" s="206"/>
      <c r="P264" s="206"/>
      <c r="Q264" s="206"/>
      <c r="R264" s="206"/>
      <c r="S264" s="206"/>
      <c r="T264" s="20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01" t="s">
        <v>140</v>
      </c>
      <c r="AU264" s="201" t="s">
        <v>138</v>
      </c>
      <c r="AV264" s="13" t="s">
        <v>138</v>
      </c>
      <c r="AW264" s="13" t="s">
        <v>30</v>
      </c>
      <c r="AX264" s="13" t="s">
        <v>81</v>
      </c>
      <c r="AY264" s="201" t="s">
        <v>130</v>
      </c>
    </row>
    <row r="265" s="2" customFormat="1" ht="36" customHeight="1">
      <c r="A265" s="37"/>
      <c r="B265" s="184"/>
      <c r="C265" s="185" t="s">
        <v>320</v>
      </c>
      <c r="D265" s="185" t="s">
        <v>133</v>
      </c>
      <c r="E265" s="186" t="s">
        <v>321</v>
      </c>
      <c r="F265" s="187" t="s">
        <v>322</v>
      </c>
      <c r="G265" s="188" t="s">
        <v>144</v>
      </c>
      <c r="H265" s="189">
        <v>63.313000000000002</v>
      </c>
      <c r="I265" s="190"/>
      <c r="J265" s="191">
        <f>ROUND(I265*H265,2)</f>
        <v>0</v>
      </c>
      <c r="K265" s="192"/>
      <c r="L265" s="38"/>
      <c r="M265" s="193" t="s">
        <v>1</v>
      </c>
      <c r="N265" s="194" t="s">
        <v>39</v>
      </c>
      <c r="O265" s="76"/>
      <c r="P265" s="195">
        <f>O265*H265</f>
        <v>0</v>
      </c>
      <c r="Q265" s="195">
        <v>0.0095999999999999992</v>
      </c>
      <c r="R265" s="195">
        <f>Q265*H265</f>
        <v>0.60780479999999992</v>
      </c>
      <c r="S265" s="195">
        <v>0</v>
      </c>
      <c r="T265" s="196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97" t="s">
        <v>137</v>
      </c>
      <c r="AT265" s="197" t="s">
        <v>133</v>
      </c>
      <c r="AU265" s="197" t="s">
        <v>138</v>
      </c>
      <c r="AY265" s="18" t="s">
        <v>130</v>
      </c>
      <c r="BE265" s="198">
        <f>IF(N265="základní",J265,0)</f>
        <v>0</v>
      </c>
      <c r="BF265" s="198">
        <f>IF(N265="snížená",J265,0)</f>
        <v>0</v>
      </c>
      <c r="BG265" s="198">
        <f>IF(N265="zákl. přenesená",J265,0)</f>
        <v>0</v>
      </c>
      <c r="BH265" s="198">
        <f>IF(N265="sníž. přenesená",J265,0)</f>
        <v>0</v>
      </c>
      <c r="BI265" s="198">
        <f>IF(N265="nulová",J265,0)</f>
        <v>0</v>
      </c>
      <c r="BJ265" s="18" t="s">
        <v>138</v>
      </c>
      <c r="BK265" s="198">
        <f>ROUND(I265*H265,2)</f>
        <v>0</v>
      </c>
      <c r="BL265" s="18" t="s">
        <v>137</v>
      </c>
      <c r="BM265" s="197" t="s">
        <v>323</v>
      </c>
    </row>
    <row r="266" s="13" customFormat="1">
      <c r="A266" s="13"/>
      <c r="B266" s="199"/>
      <c r="C266" s="13"/>
      <c r="D266" s="200" t="s">
        <v>140</v>
      </c>
      <c r="E266" s="201" t="s">
        <v>1</v>
      </c>
      <c r="F266" s="202" t="s">
        <v>291</v>
      </c>
      <c r="G266" s="13"/>
      <c r="H266" s="203">
        <v>39.171999999999997</v>
      </c>
      <c r="I266" s="204"/>
      <c r="J266" s="13"/>
      <c r="K266" s="13"/>
      <c r="L266" s="199"/>
      <c r="M266" s="205"/>
      <c r="N266" s="206"/>
      <c r="O266" s="206"/>
      <c r="P266" s="206"/>
      <c r="Q266" s="206"/>
      <c r="R266" s="206"/>
      <c r="S266" s="206"/>
      <c r="T266" s="20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01" t="s">
        <v>140</v>
      </c>
      <c r="AU266" s="201" t="s">
        <v>138</v>
      </c>
      <c r="AV266" s="13" t="s">
        <v>138</v>
      </c>
      <c r="AW266" s="13" t="s">
        <v>30</v>
      </c>
      <c r="AX266" s="13" t="s">
        <v>73</v>
      </c>
      <c r="AY266" s="201" t="s">
        <v>130</v>
      </c>
    </row>
    <row r="267" s="13" customFormat="1">
      <c r="A267" s="13"/>
      <c r="B267" s="199"/>
      <c r="C267" s="13"/>
      <c r="D267" s="200" t="s">
        <v>140</v>
      </c>
      <c r="E267" s="201" t="s">
        <v>1</v>
      </c>
      <c r="F267" s="202" t="s">
        <v>292</v>
      </c>
      <c r="G267" s="13"/>
      <c r="H267" s="203">
        <v>5.5999999999999996</v>
      </c>
      <c r="I267" s="204"/>
      <c r="J267" s="13"/>
      <c r="K267" s="13"/>
      <c r="L267" s="199"/>
      <c r="M267" s="205"/>
      <c r="N267" s="206"/>
      <c r="O267" s="206"/>
      <c r="P267" s="206"/>
      <c r="Q267" s="206"/>
      <c r="R267" s="206"/>
      <c r="S267" s="206"/>
      <c r="T267" s="20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01" t="s">
        <v>140</v>
      </c>
      <c r="AU267" s="201" t="s">
        <v>138</v>
      </c>
      <c r="AV267" s="13" t="s">
        <v>138</v>
      </c>
      <c r="AW267" s="13" t="s">
        <v>30</v>
      </c>
      <c r="AX267" s="13" t="s">
        <v>73</v>
      </c>
      <c r="AY267" s="201" t="s">
        <v>130</v>
      </c>
    </row>
    <row r="268" s="13" customFormat="1">
      <c r="A268" s="13"/>
      <c r="B268" s="199"/>
      <c r="C268" s="13"/>
      <c r="D268" s="200" t="s">
        <v>140</v>
      </c>
      <c r="E268" s="201" t="s">
        <v>1</v>
      </c>
      <c r="F268" s="202" t="s">
        <v>293</v>
      </c>
      <c r="G268" s="13"/>
      <c r="H268" s="203">
        <v>18.541</v>
      </c>
      <c r="I268" s="204"/>
      <c r="J268" s="13"/>
      <c r="K268" s="13"/>
      <c r="L268" s="199"/>
      <c r="M268" s="205"/>
      <c r="N268" s="206"/>
      <c r="O268" s="206"/>
      <c r="P268" s="206"/>
      <c r="Q268" s="206"/>
      <c r="R268" s="206"/>
      <c r="S268" s="206"/>
      <c r="T268" s="20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01" t="s">
        <v>140</v>
      </c>
      <c r="AU268" s="201" t="s">
        <v>138</v>
      </c>
      <c r="AV268" s="13" t="s">
        <v>138</v>
      </c>
      <c r="AW268" s="13" t="s">
        <v>30</v>
      </c>
      <c r="AX268" s="13" t="s">
        <v>73</v>
      </c>
      <c r="AY268" s="201" t="s">
        <v>130</v>
      </c>
    </row>
    <row r="269" s="14" customFormat="1">
      <c r="A269" s="14"/>
      <c r="B269" s="208"/>
      <c r="C269" s="14"/>
      <c r="D269" s="200" t="s">
        <v>140</v>
      </c>
      <c r="E269" s="209" t="s">
        <v>1</v>
      </c>
      <c r="F269" s="210" t="s">
        <v>148</v>
      </c>
      <c r="G269" s="14"/>
      <c r="H269" s="211">
        <v>63.313000000000002</v>
      </c>
      <c r="I269" s="212"/>
      <c r="J269" s="14"/>
      <c r="K269" s="14"/>
      <c r="L269" s="208"/>
      <c r="M269" s="213"/>
      <c r="N269" s="214"/>
      <c r="O269" s="214"/>
      <c r="P269" s="214"/>
      <c r="Q269" s="214"/>
      <c r="R269" s="214"/>
      <c r="S269" s="214"/>
      <c r="T269" s="21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09" t="s">
        <v>140</v>
      </c>
      <c r="AU269" s="209" t="s">
        <v>138</v>
      </c>
      <c r="AV269" s="14" t="s">
        <v>137</v>
      </c>
      <c r="AW269" s="14" t="s">
        <v>30</v>
      </c>
      <c r="AX269" s="14" t="s">
        <v>81</v>
      </c>
      <c r="AY269" s="209" t="s">
        <v>130</v>
      </c>
    </row>
    <row r="270" s="2" customFormat="1" ht="24" customHeight="1">
      <c r="A270" s="37"/>
      <c r="B270" s="184"/>
      <c r="C270" s="216" t="s">
        <v>324</v>
      </c>
      <c r="D270" s="216" t="s">
        <v>178</v>
      </c>
      <c r="E270" s="217" t="s">
        <v>325</v>
      </c>
      <c r="F270" s="218" t="s">
        <v>326</v>
      </c>
      <c r="G270" s="219" t="s">
        <v>144</v>
      </c>
      <c r="H270" s="220">
        <v>69.644000000000005</v>
      </c>
      <c r="I270" s="221"/>
      <c r="J270" s="222">
        <f>ROUND(I270*H270,2)</f>
        <v>0</v>
      </c>
      <c r="K270" s="223"/>
      <c r="L270" s="224"/>
      <c r="M270" s="225" t="s">
        <v>1</v>
      </c>
      <c r="N270" s="226" t="s">
        <v>39</v>
      </c>
      <c r="O270" s="76"/>
      <c r="P270" s="195">
        <f>O270*H270</f>
        <v>0</v>
      </c>
      <c r="Q270" s="195">
        <v>0.016500000000000001</v>
      </c>
      <c r="R270" s="195">
        <f>Q270*H270</f>
        <v>1.1491260000000001</v>
      </c>
      <c r="S270" s="195">
        <v>0</v>
      </c>
      <c r="T270" s="196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97" t="s">
        <v>171</v>
      </c>
      <c r="AT270" s="197" t="s">
        <v>178</v>
      </c>
      <c r="AU270" s="197" t="s">
        <v>138</v>
      </c>
      <c r="AY270" s="18" t="s">
        <v>130</v>
      </c>
      <c r="BE270" s="198">
        <f>IF(N270="základní",J270,0)</f>
        <v>0</v>
      </c>
      <c r="BF270" s="198">
        <f>IF(N270="snížená",J270,0)</f>
        <v>0</v>
      </c>
      <c r="BG270" s="198">
        <f>IF(N270="zákl. přenesená",J270,0)</f>
        <v>0</v>
      </c>
      <c r="BH270" s="198">
        <f>IF(N270="sníž. přenesená",J270,0)</f>
        <v>0</v>
      </c>
      <c r="BI270" s="198">
        <f>IF(N270="nulová",J270,0)</f>
        <v>0</v>
      </c>
      <c r="BJ270" s="18" t="s">
        <v>138</v>
      </c>
      <c r="BK270" s="198">
        <f>ROUND(I270*H270,2)</f>
        <v>0</v>
      </c>
      <c r="BL270" s="18" t="s">
        <v>137</v>
      </c>
      <c r="BM270" s="197" t="s">
        <v>327</v>
      </c>
    </row>
    <row r="271" s="13" customFormat="1">
      <c r="A271" s="13"/>
      <c r="B271" s="199"/>
      <c r="C271" s="13"/>
      <c r="D271" s="200" t="s">
        <v>140</v>
      </c>
      <c r="E271" s="201" t="s">
        <v>1</v>
      </c>
      <c r="F271" s="202" t="s">
        <v>328</v>
      </c>
      <c r="G271" s="13"/>
      <c r="H271" s="203">
        <v>69.644000000000005</v>
      </c>
      <c r="I271" s="204"/>
      <c r="J271" s="13"/>
      <c r="K271" s="13"/>
      <c r="L271" s="199"/>
      <c r="M271" s="205"/>
      <c r="N271" s="206"/>
      <c r="O271" s="206"/>
      <c r="P271" s="206"/>
      <c r="Q271" s="206"/>
      <c r="R271" s="206"/>
      <c r="S271" s="206"/>
      <c r="T271" s="20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01" t="s">
        <v>140</v>
      </c>
      <c r="AU271" s="201" t="s">
        <v>138</v>
      </c>
      <c r="AV271" s="13" t="s">
        <v>138</v>
      </c>
      <c r="AW271" s="13" t="s">
        <v>30</v>
      </c>
      <c r="AX271" s="13" t="s">
        <v>81</v>
      </c>
      <c r="AY271" s="201" t="s">
        <v>130</v>
      </c>
    </row>
    <row r="272" s="2" customFormat="1" ht="36" customHeight="1">
      <c r="A272" s="37"/>
      <c r="B272" s="184"/>
      <c r="C272" s="185" t="s">
        <v>329</v>
      </c>
      <c r="D272" s="185" t="s">
        <v>133</v>
      </c>
      <c r="E272" s="186" t="s">
        <v>330</v>
      </c>
      <c r="F272" s="187" t="s">
        <v>331</v>
      </c>
      <c r="G272" s="188" t="s">
        <v>199</v>
      </c>
      <c r="H272" s="189">
        <v>9.2100000000000009</v>
      </c>
      <c r="I272" s="190"/>
      <c r="J272" s="191">
        <f>ROUND(I272*H272,2)</f>
        <v>0</v>
      </c>
      <c r="K272" s="192"/>
      <c r="L272" s="38"/>
      <c r="M272" s="193" t="s">
        <v>1</v>
      </c>
      <c r="N272" s="194" t="s">
        <v>39</v>
      </c>
      <c r="O272" s="76"/>
      <c r="P272" s="195">
        <f>O272*H272</f>
        <v>0</v>
      </c>
      <c r="Q272" s="195">
        <v>0.0017600000000000001</v>
      </c>
      <c r="R272" s="195">
        <f>Q272*H272</f>
        <v>0.016209600000000001</v>
      </c>
      <c r="S272" s="195">
        <v>0</v>
      </c>
      <c r="T272" s="196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97" t="s">
        <v>137</v>
      </c>
      <c r="AT272" s="197" t="s">
        <v>133</v>
      </c>
      <c r="AU272" s="197" t="s">
        <v>138</v>
      </c>
      <c r="AY272" s="18" t="s">
        <v>130</v>
      </c>
      <c r="BE272" s="198">
        <f>IF(N272="základní",J272,0)</f>
        <v>0</v>
      </c>
      <c r="BF272" s="198">
        <f>IF(N272="snížená",J272,0)</f>
        <v>0</v>
      </c>
      <c r="BG272" s="198">
        <f>IF(N272="zákl. přenesená",J272,0)</f>
        <v>0</v>
      </c>
      <c r="BH272" s="198">
        <f>IF(N272="sníž. přenesená",J272,0)</f>
        <v>0</v>
      </c>
      <c r="BI272" s="198">
        <f>IF(N272="nulová",J272,0)</f>
        <v>0</v>
      </c>
      <c r="BJ272" s="18" t="s">
        <v>138</v>
      </c>
      <c r="BK272" s="198">
        <f>ROUND(I272*H272,2)</f>
        <v>0</v>
      </c>
      <c r="BL272" s="18" t="s">
        <v>137</v>
      </c>
      <c r="BM272" s="197" t="s">
        <v>332</v>
      </c>
    </row>
    <row r="273" s="13" customFormat="1">
      <c r="A273" s="13"/>
      <c r="B273" s="199"/>
      <c r="C273" s="13"/>
      <c r="D273" s="200" t="s">
        <v>140</v>
      </c>
      <c r="E273" s="201" t="s">
        <v>1</v>
      </c>
      <c r="F273" s="202" t="s">
        <v>333</v>
      </c>
      <c r="G273" s="13"/>
      <c r="H273" s="203">
        <v>9.2100000000000009</v>
      </c>
      <c r="I273" s="204"/>
      <c r="J273" s="13"/>
      <c r="K273" s="13"/>
      <c r="L273" s="199"/>
      <c r="M273" s="205"/>
      <c r="N273" s="206"/>
      <c r="O273" s="206"/>
      <c r="P273" s="206"/>
      <c r="Q273" s="206"/>
      <c r="R273" s="206"/>
      <c r="S273" s="206"/>
      <c r="T273" s="20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01" t="s">
        <v>140</v>
      </c>
      <c r="AU273" s="201" t="s">
        <v>138</v>
      </c>
      <c r="AV273" s="13" t="s">
        <v>138</v>
      </c>
      <c r="AW273" s="13" t="s">
        <v>30</v>
      </c>
      <c r="AX273" s="13" t="s">
        <v>81</v>
      </c>
      <c r="AY273" s="201" t="s">
        <v>130</v>
      </c>
    </row>
    <row r="274" s="2" customFormat="1" ht="24" customHeight="1">
      <c r="A274" s="37"/>
      <c r="B274" s="184"/>
      <c r="C274" s="216" t="s">
        <v>334</v>
      </c>
      <c r="D274" s="216" t="s">
        <v>178</v>
      </c>
      <c r="E274" s="217" t="s">
        <v>335</v>
      </c>
      <c r="F274" s="218" t="s">
        <v>336</v>
      </c>
      <c r="G274" s="219" t="s">
        <v>144</v>
      </c>
      <c r="H274" s="220">
        <v>2.0259999999999998</v>
      </c>
      <c r="I274" s="221"/>
      <c r="J274" s="222">
        <f>ROUND(I274*H274,2)</f>
        <v>0</v>
      </c>
      <c r="K274" s="223"/>
      <c r="L274" s="224"/>
      <c r="M274" s="225" t="s">
        <v>1</v>
      </c>
      <c r="N274" s="226" t="s">
        <v>39</v>
      </c>
      <c r="O274" s="76"/>
      <c r="P274" s="195">
        <f>O274*H274</f>
        <v>0</v>
      </c>
      <c r="Q274" s="195">
        <v>0.0011999999999999999</v>
      </c>
      <c r="R274" s="195">
        <f>Q274*H274</f>
        <v>0.0024311999999999997</v>
      </c>
      <c r="S274" s="195">
        <v>0</v>
      </c>
      <c r="T274" s="196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97" t="s">
        <v>171</v>
      </c>
      <c r="AT274" s="197" t="s">
        <v>178</v>
      </c>
      <c r="AU274" s="197" t="s">
        <v>138</v>
      </c>
      <c r="AY274" s="18" t="s">
        <v>130</v>
      </c>
      <c r="BE274" s="198">
        <f>IF(N274="základní",J274,0)</f>
        <v>0</v>
      </c>
      <c r="BF274" s="198">
        <f>IF(N274="snížená",J274,0)</f>
        <v>0</v>
      </c>
      <c r="BG274" s="198">
        <f>IF(N274="zákl. přenesená",J274,0)</f>
        <v>0</v>
      </c>
      <c r="BH274" s="198">
        <f>IF(N274="sníž. přenesená",J274,0)</f>
        <v>0</v>
      </c>
      <c r="BI274" s="198">
        <f>IF(N274="nulová",J274,0)</f>
        <v>0</v>
      </c>
      <c r="BJ274" s="18" t="s">
        <v>138</v>
      </c>
      <c r="BK274" s="198">
        <f>ROUND(I274*H274,2)</f>
        <v>0</v>
      </c>
      <c r="BL274" s="18" t="s">
        <v>137</v>
      </c>
      <c r="BM274" s="197" t="s">
        <v>337</v>
      </c>
    </row>
    <row r="275" s="13" customFormat="1">
      <c r="A275" s="13"/>
      <c r="B275" s="199"/>
      <c r="C275" s="13"/>
      <c r="D275" s="200" t="s">
        <v>140</v>
      </c>
      <c r="E275" s="201" t="s">
        <v>1</v>
      </c>
      <c r="F275" s="202" t="s">
        <v>338</v>
      </c>
      <c r="G275" s="13"/>
      <c r="H275" s="203">
        <v>2.0259999999999998</v>
      </c>
      <c r="I275" s="204"/>
      <c r="J275" s="13"/>
      <c r="K275" s="13"/>
      <c r="L275" s="199"/>
      <c r="M275" s="205"/>
      <c r="N275" s="206"/>
      <c r="O275" s="206"/>
      <c r="P275" s="206"/>
      <c r="Q275" s="206"/>
      <c r="R275" s="206"/>
      <c r="S275" s="206"/>
      <c r="T275" s="20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01" t="s">
        <v>140</v>
      </c>
      <c r="AU275" s="201" t="s">
        <v>138</v>
      </c>
      <c r="AV275" s="13" t="s">
        <v>138</v>
      </c>
      <c r="AW275" s="13" t="s">
        <v>30</v>
      </c>
      <c r="AX275" s="13" t="s">
        <v>81</v>
      </c>
      <c r="AY275" s="201" t="s">
        <v>130</v>
      </c>
    </row>
    <row r="276" s="2" customFormat="1" ht="36" customHeight="1">
      <c r="A276" s="37"/>
      <c r="B276" s="184"/>
      <c r="C276" s="185" t="s">
        <v>339</v>
      </c>
      <c r="D276" s="185" t="s">
        <v>133</v>
      </c>
      <c r="E276" s="186" t="s">
        <v>340</v>
      </c>
      <c r="F276" s="187" t="s">
        <v>341</v>
      </c>
      <c r="G276" s="188" t="s">
        <v>199</v>
      </c>
      <c r="H276" s="189">
        <v>32.630000000000003</v>
      </c>
      <c r="I276" s="190"/>
      <c r="J276" s="191">
        <f>ROUND(I276*H276,2)</f>
        <v>0</v>
      </c>
      <c r="K276" s="192"/>
      <c r="L276" s="38"/>
      <c r="M276" s="193" t="s">
        <v>1</v>
      </c>
      <c r="N276" s="194" t="s">
        <v>39</v>
      </c>
      <c r="O276" s="76"/>
      <c r="P276" s="195">
        <f>O276*H276</f>
        <v>0</v>
      </c>
      <c r="Q276" s="195">
        <v>0.0017600000000000001</v>
      </c>
      <c r="R276" s="195">
        <f>Q276*H276</f>
        <v>0.057428800000000009</v>
      </c>
      <c r="S276" s="195">
        <v>0</v>
      </c>
      <c r="T276" s="196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97" t="s">
        <v>137</v>
      </c>
      <c r="AT276" s="197" t="s">
        <v>133</v>
      </c>
      <c r="AU276" s="197" t="s">
        <v>138</v>
      </c>
      <c r="AY276" s="18" t="s">
        <v>130</v>
      </c>
      <c r="BE276" s="198">
        <f>IF(N276="základní",J276,0)</f>
        <v>0</v>
      </c>
      <c r="BF276" s="198">
        <f>IF(N276="snížená",J276,0)</f>
        <v>0</v>
      </c>
      <c r="BG276" s="198">
        <f>IF(N276="zákl. přenesená",J276,0)</f>
        <v>0</v>
      </c>
      <c r="BH276" s="198">
        <f>IF(N276="sníž. přenesená",J276,0)</f>
        <v>0</v>
      </c>
      <c r="BI276" s="198">
        <f>IF(N276="nulová",J276,0)</f>
        <v>0</v>
      </c>
      <c r="BJ276" s="18" t="s">
        <v>138</v>
      </c>
      <c r="BK276" s="198">
        <f>ROUND(I276*H276,2)</f>
        <v>0</v>
      </c>
      <c r="BL276" s="18" t="s">
        <v>137</v>
      </c>
      <c r="BM276" s="197" t="s">
        <v>342</v>
      </c>
    </row>
    <row r="277" s="15" customFormat="1">
      <c r="A277" s="15"/>
      <c r="B277" s="227"/>
      <c r="C277" s="15"/>
      <c r="D277" s="200" t="s">
        <v>140</v>
      </c>
      <c r="E277" s="228" t="s">
        <v>1</v>
      </c>
      <c r="F277" s="229" t="s">
        <v>343</v>
      </c>
      <c r="G277" s="15"/>
      <c r="H277" s="228" t="s">
        <v>1</v>
      </c>
      <c r="I277" s="230"/>
      <c r="J277" s="15"/>
      <c r="K277" s="15"/>
      <c r="L277" s="227"/>
      <c r="M277" s="231"/>
      <c r="N277" s="232"/>
      <c r="O277" s="232"/>
      <c r="P277" s="232"/>
      <c r="Q277" s="232"/>
      <c r="R277" s="232"/>
      <c r="S277" s="232"/>
      <c r="T277" s="233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28" t="s">
        <v>140</v>
      </c>
      <c r="AU277" s="228" t="s">
        <v>138</v>
      </c>
      <c r="AV277" s="15" t="s">
        <v>81</v>
      </c>
      <c r="AW277" s="15" t="s">
        <v>30</v>
      </c>
      <c r="AX277" s="15" t="s">
        <v>73</v>
      </c>
      <c r="AY277" s="228" t="s">
        <v>130</v>
      </c>
    </row>
    <row r="278" s="13" customFormat="1">
      <c r="A278" s="13"/>
      <c r="B278" s="199"/>
      <c r="C278" s="13"/>
      <c r="D278" s="200" t="s">
        <v>140</v>
      </c>
      <c r="E278" s="201" t="s">
        <v>1</v>
      </c>
      <c r="F278" s="202" t="s">
        <v>314</v>
      </c>
      <c r="G278" s="13"/>
      <c r="H278" s="203">
        <v>32.630000000000003</v>
      </c>
      <c r="I278" s="204"/>
      <c r="J278" s="13"/>
      <c r="K278" s="13"/>
      <c r="L278" s="199"/>
      <c r="M278" s="205"/>
      <c r="N278" s="206"/>
      <c r="O278" s="206"/>
      <c r="P278" s="206"/>
      <c r="Q278" s="206"/>
      <c r="R278" s="206"/>
      <c r="S278" s="206"/>
      <c r="T278" s="20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01" t="s">
        <v>140</v>
      </c>
      <c r="AU278" s="201" t="s">
        <v>138</v>
      </c>
      <c r="AV278" s="13" t="s">
        <v>138</v>
      </c>
      <c r="AW278" s="13" t="s">
        <v>30</v>
      </c>
      <c r="AX278" s="13" t="s">
        <v>81</v>
      </c>
      <c r="AY278" s="201" t="s">
        <v>130</v>
      </c>
    </row>
    <row r="279" s="2" customFormat="1" ht="24" customHeight="1">
      <c r="A279" s="37"/>
      <c r="B279" s="184"/>
      <c r="C279" s="216" t="s">
        <v>344</v>
      </c>
      <c r="D279" s="216" t="s">
        <v>178</v>
      </c>
      <c r="E279" s="217" t="s">
        <v>345</v>
      </c>
      <c r="F279" s="218" t="s">
        <v>346</v>
      </c>
      <c r="G279" s="219" t="s">
        <v>144</v>
      </c>
      <c r="H279" s="220">
        <v>5.3840000000000003</v>
      </c>
      <c r="I279" s="221"/>
      <c r="J279" s="222">
        <f>ROUND(I279*H279,2)</f>
        <v>0</v>
      </c>
      <c r="K279" s="223"/>
      <c r="L279" s="224"/>
      <c r="M279" s="225" t="s">
        <v>1</v>
      </c>
      <c r="N279" s="226" t="s">
        <v>39</v>
      </c>
      <c r="O279" s="76"/>
      <c r="P279" s="195">
        <f>O279*H279</f>
        <v>0</v>
      </c>
      <c r="Q279" s="195">
        <v>0.0060000000000000001</v>
      </c>
      <c r="R279" s="195">
        <f>Q279*H279</f>
        <v>0.032303999999999999</v>
      </c>
      <c r="S279" s="195">
        <v>0</v>
      </c>
      <c r="T279" s="196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197" t="s">
        <v>171</v>
      </c>
      <c r="AT279" s="197" t="s">
        <v>178</v>
      </c>
      <c r="AU279" s="197" t="s">
        <v>138</v>
      </c>
      <c r="AY279" s="18" t="s">
        <v>130</v>
      </c>
      <c r="BE279" s="198">
        <f>IF(N279="základní",J279,0)</f>
        <v>0</v>
      </c>
      <c r="BF279" s="198">
        <f>IF(N279="snížená",J279,0)</f>
        <v>0</v>
      </c>
      <c r="BG279" s="198">
        <f>IF(N279="zákl. přenesená",J279,0)</f>
        <v>0</v>
      </c>
      <c r="BH279" s="198">
        <f>IF(N279="sníž. přenesená",J279,0)</f>
        <v>0</v>
      </c>
      <c r="BI279" s="198">
        <f>IF(N279="nulová",J279,0)</f>
        <v>0</v>
      </c>
      <c r="BJ279" s="18" t="s">
        <v>138</v>
      </c>
      <c r="BK279" s="198">
        <f>ROUND(I279*H279,2)</f>
        <v>0</v>
      </c>
      <c r="BL279" s="18" t="s">
        <v>137</v>
      </c>
      <c r="BM279" s="197" t="s">
        <v>347</v>
      </c>
    </row>
    <row r="280" s="13" customFormat="1">
      <c r="A280" s="13"/>
      <c r="B280" s="199"/>
      <c r="C280" s="13"/>
      <c r="D280" s="200" t="s">
        <v>140</v>
      </c>
      <c r="E280" s="201" t="s">
        <v>1</v>
      </c>
      <c r="F280" s="202" t="s">
        <v>348</v>
      </c>
      <c r="G280" s="13"/>
      <c r="H280" s="203">
        <v>5.3840000000000003</v>
      </c>
      <c r="I280" s="204"/>
      <c r="J280" s="13"/>
      <c r="K280" s="13"/>
      <c r="L280" s="199"/>
      <c r="M280" s="205"/>
      <c r="N280" s="206"/>
      <c r="O280" s="206"/>
      <c r="P280" s="206"/>
      <c r="Q280" s="206"/>
      <c r="R280" s="206"/>
      <c r="S280" s="206"/>
      <c r="T280" s="20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01" t="s">
        <v>140</v>
      </c>
      <c r="AU280" s="201" t="s">
        <v>138</v>
      </c>
      <c r="AV280" s="13" t="s">
        <v>138</v>
      </c>
      <c r="AW280" s="13" t="s">
        <v>30</v>
      </c>
      <c r="AX280" s="13" t="s">
        <v>81</v>
      </c>
      <c r="AY280" s="201" t="s">
        <v>130</v>
      </c>
    </row>
    <row r="281" s="2" customFormat="1" ht="24" customHeight="1">
      <c r="A281" s="37"/>
      <c r="B281" s="184"/>
      <c r="C281" s="185" t="s">
        <v>349</v>
      </c>
      <c r="D281" s="185" t="s">
        <v>133</v>
      </c>
      <c r="E281" s="186" t="s">
        <v>350</v>
      </c>
      <c r="F281" s="187" t="s">
        <v>351</v>
      </c>
      <c r="G281" s="188" t="s">
        <v>199</v>
      </c>
      <c r="H281" s="189">
        <v>43.770000000000003</v>
      </c>
      <c r="I281" s="190"/>
      <c r="J281" s="191">
        <f>ROUND(I281*H281,2)</f>
        <v>0</v>
      </c>
      <c r="K281" s="192"/>
      <c r="L281" s="38"/>
      <c r="M281" s="193" t="s">
        <v>1</v>
      </c>
      <c r="N281" s="194" t="s">
        <v>39</v>
      </c>
      <c r="O281" s="76"/>
      <c r="P281" s="195">
        <f>O281*H281</f>
        <v>0</v>
      </c>
      <c r="Q281" s="195">
        <v>3.0000000000000001E-05</v>
      </c>
      <c r="R281" s="195">
        <f>Q281*H281</f>
        <v>0.0013131000000000002</v>
      </c>
      <c r="S281" s="195">
        <v>0</v>
      </c>
      <c r="T281" s="196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97" t="s">
        <v>137</v>
      </c>
      <c r="AT281" s="197" t="s">
        <v>133</v>
      </c>
      <c r="AU281" s="197" t="s">
        <v>138</v>
      </c>
      <c r="AY281" s="18" t="s">
        <v>130</v>
      </c>
      <c r="BE281" s="198">
        <f>IF(N281="základní",J281,0)</f>
        <v>0</v>
      </c>
      <c r="BF281" s="198">
        <f>IF(N281="snížená",J281,0)</f>
        <v>0</v>
      </c>
      <c r="BG281" s="198">
        <f>IF(N281="zákl. přenesená",J281,0)</f>
        <v>0</v>
      </c>
      <c r="BH281" s="198">
        <f>IF(N281="sníž. přenesená",J281,0)</f>
        <v>0</v>
      </c>
      <c r="BI281" s="198">
        <f>IF(N281="nulová",J281,0)</f>
        <v>0</v>
      </c>
      <c r="BJ281" s="18" t="s">
        <v>138</v>
      </c>
      <c r="BK281" s="198">
        <f>ROUND(I281*H281,2)</f>
        <v>0</v>
      </c>
      <c r="BL281" s="18" t="s">
        <v>137</v>
      </c>
      <c r="BM281" s="197" t="s">
        <v>352</v>
      </c>
    </row>
    <row r="282" s="13" customFormat="1">
      <c r="A282" s="13"/>
      <c r="B282" s="199"/>
      <c r="C282" s="13"/>
      <c r="D282" s="200" t="s">
        <v>140</v>
      </c>
      <c r="E282" s="201" t="s">
        <v>1</v>
      </c>
      <c r="F282" s="202" t="s">
        <v>353</v>
      </c>
      <c r="G282" s="13"/>
      <c r="H282" s="203">
        <v>43.770000000000003</v>
      </c>
      <c r="I282" s="204"/>
      <c r="J282" s="13"/>
      <c r="K282" s="13"/>
      <c r="L282" s="199"/>
      <c r="M282" s="205"/>
      <c r="N282" s="206"/>
      <c r="O282" s="206"/>
      <c r="P282" s="206"/>
      <c r="Q282" s="206"/>
      <c r="R282" s="206"/>
      <c r="S282" s="206"/>
      <c r="T282" s="207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01" t="s">
        <v>140</v>
      </c>
      <c r="AU282" s="201" t="s">
        <v>138</v>
      </c>
      <c r="AV282" s="13" t="s">
        <v>138</v>
      </c>
      <c r="AW282" s="13" t="s">
        <v>30</v>
      </c>
      <c r="AX282" s="13" t="s">
        <v>81</v>
      </c>
      <c r="AY282" s="201" t="s">
        <v>130</v>
      </c>
    </row>
    <row r="283" s="2" customFormat="1" ht="24" customHeight="1">
      <c r="A283" s="37"/>
      <c r="B283" s="184"/>
      <c r="C283" s="216" t="s">
        <v>354</v>
      </c>
      <c r="D283" s="216" t="s">
        <v>178</v>
      </c>
      <c r="E283" s="217" t="s">
        <v>355</v>
      </c>
      <c r="F283" s="218" t="s">
        <v>356</v>
      </c>
      <c r="G283" s="219" t="s">
        <v>199</v>
      </c>
      <c r="H283" s="220">
        <v>48.146999999999998</v>
      </c>
      <c r="I283" s="221"/>
      <c r="J283" s="222">
        <f>ROUND(I283*H283,2)</f>
        <v>0</v>
      </c>
      <c r="K283" s="223"/>
      <c r="L283" s="224"/>
      <c r="M283" s="225" t="s">
        <v>1</v>
      </c>
      <c r="N283" s="226" t="s">
        <v>39</v>
      </c>
      <c r="O283" s="76"/>
      <c r="P283" s="195">
        <f>O283*H283</f>
        <v>0</v>
      </c>
      <c r="Q283" s="195">
        <v>0.00050000000000000001</v>
      </c>
      <c r="R283" s="195">
        <f>Q283*H283</f>
        <v>0.024073500000000001</v>
      </c>
      <c r="S283" s="195">
        <v>0</v>
      </c>
      <c r="T283" s="196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197" t="s">
        <v>171</v>
      </c>
      <c r="AT283" s="197" t="s">
        <v>178</v>
      </c>
      <c r="AU283" s="197" t="s">
        <v>138</v>
      </c>
      <c r="AY283" s="18" t="s">
        <v>130</v>
      </c>
      <c r="BE283" s="198">
        <f>IF(N283="základní",J283,0)</f>
        <v>0</v>
      </c>
      <c r="BF283" s="198">
        <f>IF(N283="snížená",J283,0)</f>
        <v>0</v>
      </c>
      <c r="BG283" s="198">
        <f>IF(N283="zákl. přenesená",J283,0)</f>
        <v>0</v>
      </c>
      <c r="BH283" s="198">
        <f>IF(N283="sníž. přenesená",J283,0)</f>
        <v>0</v>
      </c>
      <c r="BI283" s="198">
        <f>IF(N283="nulová",J283,0)</f>
        <v>0</v>
      </c>
      <c r="BJ283" s="18" t="s">
        <v>138</v>
      </c>
      <c r="BK283" s="198">
        <f>ROUND(I283*H283,2)</f>
        <v>0</v>
      </c>
      <c r="BL283" s="18" t="s">
        <v>137</v>
      </c>
      <c r="BM283" s="197" t="s">
        <v>357</v>
      </c>
    </row>
    <row r="284" s="13" customFormat="1">
      <c r="A284" s="13"/>
      <c r="B284" s="199"/>
      <c r="C284" s="13"/>
      <c r="D284" s="200" t="s">
        <v>140</v>
      </c>
      <c r="E284" s="201" t="s">
        <v>1</v>
      </c>
      <c r="F284" s="202" t="s">
        <v>358</v>
      </c>
      <c r="G284" s="13"/>
      <c r="H284" s="203">
        <v>48.146999999999998</v>
      </c>
      <c r="I284" s="204"/>
      <c r="J284" s="13"/>
      <c r="K284" s="13"/>
      <c r="L284" s="199"/>
      <c r="M284" s="205"/>
      <c r="N284" s="206"/>
      <c r="O284" s="206"/>
      <c r="P284" s="206"/>
      <c r="Q284" s="206"/>
      <c r="R284" s="206"/>
      <c r="S284" s="206"/>
      <c r="T284" s="20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01" t="s">
        <v>140</v>
      </c>
      <c r="AU284" s="201" t="s">
        <v>138</v>
      </c>
      <c r="AV284" s="13" t="s">
        <v>138</v>
      </c>
      <c r="AW284" s="13" t="s">
        <v>30</v>
      </c>
      <c r="AX284" s="13" t="s">
        <v>81</v>
      </c>
      <c r="AY284" s="201" t="s">
        <v>130</v>
      </c>
    </row>
    <row r="285" s="2" customFormat="1" ht="16.5" customHeight="1">
      <c r="A285" s="37"/>
      <c r="B285" s="184"/>
      <c r="C285" s="185" t="s">
        <v>359</v>
      </c>
      <c r="D285" s="185" t="s">
        <v>133</v>
      </c>
      <c r="E285" s="186" t="s">
        <v>360</v>
      </c>
      <c r="F285" s="187" t="s">
        <v>361</v>
      </c>
      <c r="G285" s="188" t="s">
        <v>199</v>
      </c>
      <c r="H285" s="189">
        <v>12.210000000000001</v>
      </c>
      <c r="I285" s="190"/>
      <c r="J285" s="191">
        <f>ROUND(I285*H285,2)</f>
        <v>0</v>
      </c>
      <c r="K285" s="192"/>
      <c r="L285" s="38"/>
      <c r="M285" s="193" t="s">
        <v>1</v>
      </c>
      <c r="N285" s="194" t="s">
        <v>39</v>
      </c>
      <c r="O285" s="76"/>
      <c r="P285" s="195">
        <f>O285*H285</f>
        <v>0</v>
      </c>
      <c r="Q285" s="195">
        <v>0</v>
      </c>
      <c r="R285" s="195">
        <f>Q285*H285</f>
        <v>0</v>
      </c>
      <c r="S285" s="195">
        <v>0</v>
      </c>
      <c r="T285" s="196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97" t="s">
        <v>137</v>
      </c>
      <c r="AT285" s="197" t="s">
        <v>133</v>
      </c>
      <c r="AU285" s="197" t="s">
        <v>138</v>
      </c>
      <c r="AY285" s="18" t="s">
        <v>130</v>
      </c>
      <c r="BE285" s="198">
        <f>IF(N285="základní",J285,0)</f>
        <v>0</v>
      </c>
      <c r="BF285" s="198">
        <f>IF(N285="snížená",J285,0)</f>
        <v>0</v>
      </c>
      <c r="BG285" s="198">
        <f>IF(N285="zákl. přenesená",J285,0)</f>
        <v>0</v>
      </c>
      <c r="BH285" s="198">
        <f>IF(N285="sníž. přenesená",J285,0)</f>
        <v>0</v>
      </c>
      <c r="BI285" s="198">
        <f>IF(N285="nulová",J285,0)</f>
        <v>0</v>
      </c>
      <c r="BJ285" s="18" t="s">
        <v>138</v>
      </c>
      <c r="BK285" s="198">
        <f>ROUND(I285*H285,2)</f>
        <v>0</v>
      </c>
      <c r="BL285" s="18" t="s">
        <v>137</v>
      </c>
      <c r="BM285" s="197" t="s">
        <v>362</v>
      </c>
    </row>
    <row r="286" s="13" customFormat="1">
      <c r="A286" s="13"/>
      <c r="B286" s="199"/>
      <c r="C286" s="13"/>
      <c r="D286" s="200" t="s">
        <v>140</v>
      </c>
      <c r="E286" s="201" t="s">
        <v>1</v>
      </c>
      <c r="F286" s="202" t="s">
        <v>363</v>
      </c>
      <c r="G286" s="13"/>
      <c r="H286" s="203">
        <v>12.210000000000001</v>
      </c>
      <c r="I286" s="204"/>
      <c r="J286" s="13"/>
      <c r="K286" s="13"/>
      <c r="L286" s="199"/>
      <c r="M286" s="205"/>
      <c r="N286" s="206"/>
      <c r="O286" s="206"/>
      <c r="P286" s="206"/>
      <c r="Q286" s="206"/>
      <c r="R286" s="206"/>
      <c r="S286" s="206"/>
      <c r="T286" s="20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01" t="s">
        <v>140</v>
      </c>
      <c r="AU286" s="201" t="s">
        <v>138</v>
      </c>
      <c r="AV286" s="13" t="s">
        <v>138</v>
      </c>
      <c r="AW286" s="13" t="s">
        <v>30</v>
      </c>
      <c r="AX286" s="13" t="s">
        <v>81</v>
      </c>
      <c r="AY286" s="201" t="s">
        <v>130</v>
      </c>
    </row>
    <row r="287" s="2" customFormat="1" ht="24" customHeight="1">
      <c r="A287" s="37"/>
      <c r="B287" s="184"/>
      <c r="C287" s="216" t="s">
        <v>364</v>
      </c>
      <c r="D287" s="216" t="s">
        <v>178</v>
      </c>
      <c r="E287" s="217" t="s">
        <v>365</v>
      </c>
      <c r="F287" s="218" t="s">
        <v>366</v>
      </c>
      <c r="G287" s="219" t="s">
        <v>199</v>
      </c>
      <c r="H287" s="220">
        <v>13.430999999999999</v>
      </c>
      <c r="I287" s="221"/>
      <c r="J287" s="222">
        <f>ROUND(I287*H287,2)</f>
        <v>0</v>
      </c>
      <c r="K287" s="223"/>
      <c r="L287" s="224"/>
      <c r="M287" s="225" t="s">
        <v>1</v>
      </c>
      <c r="N287" s="226" t="s">
        <v>39</v>
      </c>
      <c r="O287" s="76"/>
      <c r="P287" s="195">
        <f>O287*H287</f>
        <v>0</v>
      </c>
      <c r="Q287" s="195">
        <v>0.00029999999999999997</v>
      </c>
      <c r="R287" s="195">
        <f>Q287*H287</f>
        <v>0.0040292999999999995</v>
      </c>
      <c r="S287" s="195">
        <v>0</v>
      </c>
      <c r="T287" s="196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97" t="s">
        <v>171</v>
      </c>
      <c r="AT287" s="197" t="s">
        <v>178</v>
      </c>
      <c r="AU287" s="197" t="s">
        <v>138</v>
      </c>
      <c r="AY287" s="18" t="s">
        <v>130</v>
      </c>
      <c r="BE287" s="198">
        <f>IF(N287="základní",J287,0)</f>
        <v>0</v>
      </c>
      <c r="BF287" s="198">
        <f>IF(N287="snížená",J287,0)</f>
        <v>0</v>
      </c>
      <c r="BG287" s="198">
        <f>IF(N287="zákl. přenesená",J287,0)</f>
        <v>0</v>
      </c>
      <c r="BH287" s="198">
        <f>IF(N287="sníž. přenesená",J287,0)</f>
        <v>0</v>
      </c>
      <c r="BI287" s="198">
        <f>IF(N287="nulová",J287,0)</f>
        <v>0</v>
      </c>
      <c r="BJ287" s="18" t="s">
        <v>138</v>
      </c>
      <c r="BK287" s="198">
        <f>ROUND(I287*H287,2)</f>
        <v>0</v>
      </c>
      <c r="BL287" s="18" t="s">
        <v>137</v>
      </c>
      <c r="BM287" s="197" t="s">
        <v>367</v>
      </c>
    </row>
    <row r="288" s="13" customFormat="1">
      <c r="A288" s="13"/>
      <c r="B288" s="199"/>
      <c r="C288" s="13"/>
      <c r="D288" s="200" t="s">
        <v>140</v>
      </c>
      <c r="E288" s="201" t="s">
        <v>1</v>
      </c>
      <c r="F288" s="202" t="s">
        <v>368</v>
      </c>
      <c r="G288" s="13"/>
      <c r="H288" s="203">
        <v>13.430999999999999</v>
      </c>
      <c r="I288" s="204"/>
      <c r="J288" s="13"/>
      <c r="K288" s="13"/>
      <c r="L288" s="199"/>
      <c r="M288" s="205"/>
      <c r="N288" s="206"/>
      <c r="O288" s="206"/>
      <c r="P288" s="206"/>
      <c r="Q288" s="206"/>
      <c r="R288" s="206"/>
      <c r="S288" s="206"/>
      <c r="T288" s="20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01" t="s">
        <v>140</v>
      </c>
      <c r="AU288" s="201" t="s">
        <v>138</v>
      </c>
      <c r="AV288" s="13" t="s">
        <v>138</v>
      </c>
      <c r="AW288" s="13" t="s">
        <v>30</v>
      </c>
      <c r="AX288" s="13" t="s">
        <v>81</v>
      </c>
      <c r="AY288" s="201" t="s">
        <v>130</v>
      </c>
    </row>
    <row r="289" s="2" customFormat="1" ht="24" customHeight="1">
      <c r="A289" s="37"/>
      <c r="B289" s="184"/>
      <c r="C289" s="185" t="s">
        <v>369</v>
      </c>
      <c r="D289" s="185" t="s">
        <v>133</v>
      </c>
      <c r="E289" s="186" t="s">
        <v>370</v>
      </c>
      <c r="F289" s="187" t="s">
        <v>371</v>
      </c>
      <c r="G289" s="188" t="s">
        <v>144</v>
      </c>
      <c r="H289" s="189">
        <v>70.153999999999996</v>
      </c>
      <c r="I289" s="190"/>
      <c r="J289" s="191">
        <f>ROUND(I289*H289,2)</f>
        <v>0</v>
      </c>
      <c r="K289" s="192"/>
      <c r="L289" s="38"/>
      <c r="M289" s="193" t="s">
        <v>1</v>
      </c>
      <c r="N289" s="194" t="s">
        <v>39</v>
      </c>
      <c r="O289" s="76"/>
      <c r="P289" s="195">
        <f>O289*H289</f>
        <v>0</v>
      </c>
      <c r="Q289" s="195">
        <v>0.023099999999999999</v>
      </c>
      <c r="R289" s="195">
        <f>Q289*H289</f>
        <v>1.6205573999999998</v>
      </c>
      <c r="S289" s="195">
        <v>0</v>
      </c>
      <c r="T289" s="196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97" t="s">
        <v>137</v>
      </c>
      <c r="AT289" s="197" t="s">
        <v>133</v>
      </c>
      <c r="AU289" s="197" t="s">
        <v>138</v>
      </c>
      <c r="AY289" s="18" t="s">
        <v>130</v>
      </c>
      <c r="BE289" s="198">
        <f>IF(N289="základní",J289,0)</f>
        <v>0</v>
      </c>
      <c r="BF289" s="198">
        <f>IF(N289="snížená",J289,0)</f>
        <v>0</v>
      </c>
      <c r="BG289" s="198">
        <f>IF(N289="zákl. přenesená",J289,0)</f>
        <v>0</v>
      </c>
      <c r="BH289" s="198">
        <f>IF(N289="sníž. přenesená",J289,0)</f>
        <v>0</v>
      </c>
      <c r="BI289" s="198">
        <f>IF(N289="nulová",J289,0)</f>
        <v>0</v>
      </c>
      <c r="BJ289" s="18" t="s">
        <v>138</v>
      </c>
      <c r="BK289" s="198">
        <f>ROUND(I289*H289,2)</f>
        <v>0</v>
      </c>
      <c r="BL289" s="18" t="s">
        <v>137</v>
      </c>
      <c r="BM289" s="197" t="s">
        <v>372</v>
      </c>
    </row>
    <row r="290" s="13" customFormat="1">
      <c r="A290" s="13"/>
      <c r="B290" s="199"/>
      <c r="C290" s="13"/>
      <c r="D290" s="200" t="s">
        <v>140</v>
      </c>
      <c r="E290" s="201" t="s">
        <v>1</v>
      </c>
      <c r="F290" s="202" t="s">
        <v>291</v>
      </c>
      <c r="G290" s="13"/>
      <c r="H290" s="203">
        <v>39.171999999999997</v>
      </c>
      <c r="I290" s="204"/>
      <c r="J290" s="13"/>
      <c r="K290" s="13"/>
      <c r="L290" s="199"/>
      <c r="M290" s="205"/>
      <c r="N290" s="206"/>
      <c r="O290" s="206"/>
      <c r="P290" s="206"/>
      <c r="Q290" s="206"/>
      <c r="R290" s="206"/>
      <c r="S290" s="206"/>
      <c r="T290" s="20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01" t="s">
        <v>140</v>
      </c>
      <c r="AU290" s="201" t="s">
        <v>138</v>
      </c>
      <c r="AV290" s="13" t="s">
        <v>138</v>
      </c>
      <c r="AW290" s="13" t="s">
        <v>30</v>
      </c>
      <c r="AX290" s="13" t="s">
        <v>73</v>
      </c>
      <c r="AY290" s="201" t="s">
        <v>130</v>
      </c>
    </row>
    <row r="291" s="13" customFormat="1">
      <c r="A291" s="13"/>
      <c r="B291" s="199"/>
      <c r="C291" s="13"/>
      <c r="D291" s="200" t="s">
        <v>140</v>
      </c>
      <c r="E291" s="201" t="s">
        <v>1</v>
      </c>
      <c r="F291" s="202" t="s">
        <v>292</v>
      </c>
      <c r="G291" s="13"/>
      <c r="H291" s="203">
        <v>5.5999999999999996</v>
      </c>
      <c r="I291" s="204"/>
      <c r="J291" s="13"/>
      <c r="K291" s="13"/>
      <c r="L291" s="199"/>
      <c r="M291" s="205"/>
      <c r="N291" s="206"/>
      <c r="O291" s="206"/>
      <c r="P291" s="206"/>
      <c r="Q291" s="206"/>
      <c r="R291" s="206"/>
      <c r="S291" s="206"/>
      <c r="T291" s="20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01" t="s">
        <v>140</v>
      </c>
      <c r="AU291" s="201" t="s">
        <v>138</v>
      </c>
      <c r="AV291" s="13" t="s">
        <v>138</v>
      </c>
      <c r="AW291" s="13" t="s">
        <v>30</v>
      </c>
      <c r="AX291" s="13" t="s">
        <v>73</v>
      </c>
      <c r="AY291" s="201" t="s">
        <v>130</v>
      </c>
    </row>
    <row r="292" s="13" customFormat="1">
      <c r="A292" s="13"/>
      <c r="B292" s="199"/>
      <c r="C292" s="13"/>
      <c r="D292" s="200" t="s">
        <v>140</v>
      </c>
      <c r="E292" s="201" t="s">
        <v>1</v>
      </c>
      <c r="F292" s="202" t="s">
        <v>293</v>
      </c>
      <c r="G292" s="13"/>
      <c r="H292" s="203">
        <v>18.541</v>
      </c>
      <c r="I292" s="204"/>
      <c r="J292" s="13"/>
      <c r="K292" s="13"/>
      <c r="L292" s="199"/>
      <c r="M292" s="205"/>
      <c r="N292" s="206"/>
      <c r="O292" s="206"/>
      <c r="P292" s="206"/>
      <c r="Q292" s="206"/>
      <c r="R292" s="206"/>
      <c r="S292" s="206"/>
      <c r="T292" s="20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01" t="s">
        <v>140</v>
      </c>
      <c r="AU292" s="201" t="s">
        <v>138</v>
      </c>
      <c r="AV292" s="13" t="s">
        <v>138</v>
      </c>
      <c r="AW292" s="13" t="s">
        <v>30</v>
      </c>
      <c r="AX292" s="13" t="s">
        <v>73</v>
      </c>
      <c r="AY292" s="201" t="s">
        <v>130</v>
      </c>
    </row>
    <row r="293" s="13" customFormat="1">
      <c r="A293" s="13"/>
      <c r="B293" s="199"/>
      <c r="C293" s="13"/>
      <c r="D293" s="200" t="s">
        <v>140</v>
      </c>
      <c r="E293" s="201" t="s">
        <v>1</v>
      </c>
      <c r="F293" s="202" t="s">
        <v>294</v>
      </c>
      <c r="G293" s="13"/>
      <c r="H293" s="203">
        <v>6.8410000000000002</v>
      </c>
      <c r="I293" s="204"/>
      <c r="J293" s="13"/>
      <c r="K293" s="13"/>
      <c r="L293" s="199"/>
      <c r="M293" s="205"/>
      <c r="N293" s="206"/>
      <c r="O293" s="206"/>
      <c r="P293" s="206"/>
      <c r="Q293" s="206"/>
      <c r="R293" s="206"/>
      <c r="S293" s="206"/>
      <c r="T293" s="207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01" t="s">
        <v>140</v>
      </c>
      <c r="AU293" s="201" t="s">
        <v>138</v>
      </c>
      <c r="AV293" s="13" t="s">
        <v>138</v>
      </c>
      <c r="AW293" s="13" t="s">
        <v>30</v>
      </c>
      <c r="AX293" s="13" t="s">
        <v>73</v>
      </c>
      <c r="AY293" s="201" t="s">
        <v>130</v>
      </c>
    </row>
    <row r="294" s="14" customFormat="1">
      <c r="A294" s="14"/>
      <c r="B294" s="208"/>
      <c r="C294" s="14"/>
      <c r="D294" s="200" t="s">
        <v>140</v>
      </c>
      <c r="E294" s="209" t="s">
        <v>1</v>
      </c>
      <c r="F294" s="210" t="s">
        <v>148</v>
      </c>
      <c r="G294" s="14"/>
      <c r="H294" s="211">
        <v>70.153999999999996</v>
      </c>
      <c r="I294" s="212"/>
      <c r="J294" s="14"/>
      <c r="K294" s="14"/>
      <c r="L294" s="208"/>
      <c r="M294" s="213"/>
      <c r="N294" s="214"/>
      <c r="O294" s="214"/>
      <c r="P294" s="214"/>
      <c r="Q294" s="214"/>
      <c r="R294" s="214"/>
      <c r="S294" s="214"/>
      <c r="T294" s="21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09" t="s">
        <v>140</v>
      </c>
      <c r="AU294" s="209" t="s">
        <v>138</v>
      </c>
      <c r="AV294" s="14" t="s">
        <v>137</v>
      </c>
      <c r="AW294" s="14" t="s">
        <v>30</v>
      </c>
      <c r="AX294" s="14" t="s">
        <v>81</v>
      </c>
      <c r="AY294" s="209" t="s">
        <v>130</v>
      </c>
    </row>
    <row r="295" s="2" customFormat="1" ht="24" customHeight="1">
      <c r="A295" s="37"/>
      <c r="B295" s="184"/>
      <c r="C295" s="185" t="s">
        <v>373</v>
      </c>
      <c r="D295" s="185" t="s">
        <v>133</v>
      </c>
      <c r="E295" s="186" t="s">
        <v>374</v>
      </c>
      <c r="F295" s="187" t="s">
        <v>375</v>
      </c>
      <c r="G295" s="188" t="s">
        <v>144</v>
      </c>
      <c r="H295" s="189">
        <v>15.352</v>
      </c>
      <c r="I295" s="190"/>
      <c r="J295" s="191">
        <f>ROUND(I295*H295,2)</f>
        <v>0</v>
      </c>
      <c r="K295" s="192"/>
      <c r="L295" s="38"/>
      <c r="M295" s="193" t="s">
        <v>1</v>
      </c>
      <c r="N295" s="194" t="s">
        <v>39</v>
      </c>
      <c r="O295" s="76"/>
      <c r="P295" s="195">
        <f>O295*H295</f>
        <v>0</v>
      </c>
      <c r="Q295" s="195">
        <v>0.017829999999999999</v>
      </c>
      <c r="R295" s="195">
        <f>Q295*H295</f>
        <v>0.27372616</v>
      </c>
      <c r="S295" s="195">
        <v>0</v>
      </c>
      <c r="T295" s="196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97" t="s">
        <v>137</v>
      </c>
      <c r="AT295" s="197" t="s">
        <v>133</v>
      </c>
      <c r="AU295" s="197" t="s">
        <v>138</v>
      </c>
      <c r="AY295" s="18" t="s">
        <v>130</v>
      </c>
      <c r="BE295" s="198">
        <f>IF(N295="základní",J295,0)</f>
        <v>0</v>
      </c>
      <c r="BF295" s="198">
        <f>IF(N295="snížená",J295,0)</f>
        <v>0</v>
      </c>
      <c r="BG295" s="198">
        <f>IF(N295="zákl. přenesená",J295,0)</f>
        <v>0</v>
      </c>
      <c r="BH295" s="198">
        <f>IF(N295="sníž. přenesená",J295,0)</f>
        <v>0</v>
      </c>
      <c r="BI295" s="198">
        <f>IF(N295="nulová",J295,0)</f>
        <v>0</v>
      </c>
      <c r="BJ295" s="18" t="s">
        <v>138</v>
      </c>
      <c r="BK295" s="198">
        <f>ROUND(I295*H295,2)</f>
        <v>0</v>
      </c>
      <c r="BL295" s="18" t="s">
        <v>137</v>
      </c>
      <c r="BM295" s="197" t="s">
        <v>376</v>
      </c>
    </row>
    <row r="296" s="13" customFormat="1">
      <c r="A296" s="13"/>
      <c r="B296" s="199"/>
      <c r="C296" s="13"/>
      <c r="D296" s="200" t="s">
        <v>140</v>
      </c>
      <c r="E296" s="201" t="s">
        <v>1</v>
      </c>
      <c r="F296" s="202" t="s">
        <v>377</v>
      </c>
      <c r="G296" s="13"/>
      <c r="H296" s="203">
        <v>15.352</v>
      </c>
      <c r="I296" s="204"/>
      <c r="J296" s="13"/>
      <c r="K296" s="13"/>
      <c r="L296" s="199"/>
      <c r="M296" s="205"/>
      <c r="N296" s="206"/>
      <c r="O296" s="206"/>
      <c r="P296" s="206"/>
      <c r="Q296" s="206"/>
      <c r="R296" s="206"/>
      <c r="S296" s="206"/>
      <c r="T296" s="20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01" t="s">
        <v>140</v>
      </c>
      <c r="AU296" s="201" t="s">
        <v>138</v>
      </c>
      <c r="AV296" s="13" t="s">
        <v>138</v>
      </c>
      <c r="AW296" s="13" t="s">
        <v>30</v>
      </c>
      <c r="AX296" s="13" t="s">
        <v>81</v>
      </c>
      <c r="AY296" s="201" t="s">
        <v>130</v>
      </c>
    </row>
    <row r="297" s="2" customFormat="1" ht="24" customHeight="1">
      <c r="A297" s="37"/>
      <c r="B297" s="184"/>
      <c r="C297" s="185" t="s">
        <v>378</v>
      </c>
      <c r="D297" s="185" t="s">
        <v>133</v>
      </c>
      <c r="E297" s="186" t="s">
        <v>379</v>
      </c>
      <c r="F297" s="187" t="s">
        <v>380</v>
      </c>
      <c r="G297" s="188" t="s">
        <v>144</v>
      </c>
      <c r="H297" s="189">
        <v>85.506</v>
      </c>
      <c r="I297" s="190"/>
      <c r="J297" s="191">
        <f>ROUND(I297*H297,2)</f>
        <v>0</v>
      </c>
      <c r="K297" s="192"/>
      <c r="L297" s="38"/>
      <c r="M297" s="193" t="s">
        <v>1</v>
      </c>
      <c r="N297" s="194" t="s">
        <v>39</v>
      </c>
      <c r="O297" s="76"/>
      <c r="P297" s="195">
        <f>O297*H297</f>
        <v>0</v>
      </c>
      <c r="Q297" s="195">
        <v>0.0026800000000000001</v>
      </c>
      <c r="R297" s="195">
        <f>Q297*H297</f>
        <v>0.22915608000000001</v>
      </c>
      <c r="S297" s="195">
        <v>0</v>
      </c>
      <c r="T297" s="196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97" t="s">
        <v>137</v>
      </c>
      <c r="AT297" s="197" t="s">
        <v>133</v>
      </c>
      <c r="AU297" s="197" t="s">
        <v>138</v>
      </c>
      <c r="AY297" s="18" t="s">
        <v>130</v>
      </c>
      <c r="BE297" s="198">
        <f>IF(N297="základní",J297,0)</f>
        <v>0</v>
      </c>
      <c r="BF297" s="198">
        <f>IF(N297="snížená",J297,0)</f>
        <v>0</v>
      </c>
      <c r="BG297" s="198">
        <f>IF(N297="zákl. přenesená",J297,0)</f>
        <v>0</v>
      </c>
      <c r="BH297" s="198">
        <f>IF(N297="sníž. přenesená",J297,0)</f>
        <v>0</v>
      </c>
      <c r="BI297" s="198">
        <f>IF(N297="nulová",J297,0)</f>
        <v>0</v>
      </c>
      <c r="BJ297" s="18" t="s">
        <v>138</v>
      </c>
      <c r="BK297" s="198">
        <f>ROUND(I297*H297,2)</f>
        <v>0</v>
      </c>
      <c r="BL297" s="18" t="s">
        <v>137</v>
      </c>
      <c r="BM297" s="197" t="s">
        <v>381</v>
      </c>
    </row>
    <row r="298" s="13" customFormat="1">
      <c r="A298" s="13"/>
      <c r="B298" s="199"/>
      <c r="C298" s="13"/>
      <c r="D298" s="200" t="s">
        <v>140</v>
      </c>
      <c r="E298" s="201" t="s">
        <v>1</v>
      </c>
      <c r="F298" s="202" t="s">
        <v>382</v>
      </c>
      <c r="G298" s="13"/>
      <c r="H298" s="203">
        <v>63.313000000000002</v>
      </c>
      <c r="I298" s="204"/>
      <c r="J298" s="13"/>
      <c r="K298" s="13"/>
      <c r="L298" s="199"/>
      <c r="M298" s="205"/>
      <c r="N298" s="206"/>
      <c r="O298" s="206"/>
      <c r="P298" s="206"/>
      <c r="Q298" s="206"/>
      <c r="R298" s="206"/>
      <c r="S298" s="206"/>
      <c r="T298" s="20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01" t="s">
        <v>140</v>
      </c>
      <c r="AU298" s="201" t="s">
        <v>138</v>
      </c>
      <c r="AV298" s="13" t="s">
        <v>138</v>
      </c>
      <c r="AW298" s="13" t="s">
        <v>30</v>
      </c>
      <c r="AX298" s="13" t="s">
        <v>73</v>
      </c>
      <c r="AY298" s="201" t="s">
        <v>130</v>
      </c>
    </row>
    <row r="299" s="13" customFormat="1">
      <c r="A299" s="13"/>
      <c r="B299" s="199"/>
      <c r="C299" s="13"/>
      <c r="D299" s="200" t="s">
        <v>140</v>
      </c>
      <c r="E299" s="201" t="s">
        <v>1</v>
      </c>
      <c r="F299" s="202" t="s">
        <v>383</v>
      </c>
      <c r="G299" s="13"/>
      <c r="H299" s="203">
        <v>4.8949999999999996</v>
      </c>
      <c r="I299" s="204"/>
      <c r="J299" s="13"/>
      <c r="K299" s="13"/>
      <c r="L299" s="199"/>
      <c r="M299" s="205"/>
      <c r="N299" s="206"/>
      <c r="O299" s="206"/>
      <c r="P299" s="206"/>
      <c r="Q299" s="206"/>
      <c r="R299" s="206"/>
      <c r="S299" s="206"/>
      <c r="T299" s="20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01" t="s">
        <v>140</v>
      </c>
      <c r="AU299" s="201" t="s">
        <v>138</v>
      </c>
      <c r="AV299" s="13" t="s">
        <v>138</v>
      </c>
      <c r="AW299" s="13" t="s">
        <v>30</v>
      </c>
      <c r="AX299" s="13" t="s">
        <v>73</v>
      </c>
      <c r="AY299" s="201" t="s">
        <v>130</v>
      </c>
    </row>
    <row r="300" s="13" customFormat="1">
      <c r="A300" s="13"/>
      <c r="B300" s="199"/>
      <c r="C300" s="13"/>
      <c r="D300" s="200" t="s">
        <v>140</v>
      </c>
      <c r="E300" s="201" t="s">
        <v>1</v>
      </c>
      <c r="F300" s="202" t="s">
        <v>384</v>
      </c>
      <c r="G300" s="13"/>
      <c r="H300" s="203">
        <v>17.297999999999998</v>
      </c>
      <c r="I300" s="204"/>
      <c r="J300" s="13"/>
      <c r="K300" s="13"/>
      <c r="L300" s="199"/>
      <c r="M300" s="205"/>
      <c r="N300" s="206"/>
      <c r="O300" s="206"/>
      <c r="P300" s="206"/>
      <c r="Q300" s="206"/>
      <c r="R300" s="206"/>
      <c r="S300" s="206"/>
      <c r="T300" s="20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01" t="s">
        <v>140</v>
      </c>
      <c r="AU300" s="201" t="s">
        <v>138</v>
      </c>
      <c r="AV300" s="13" t="s">
        <v>138</v>
      </c>
      <c r="AW300" s="13" t="s">
        <v>30</v>
      </c>
      <c r="AX300" s="13" t="s">
        <v>73</v>
      </c>
      <c r="AY300" s="201" t="s">
        <v>130</v>
      </c>
    </row>
    <row r="301" s="14" customFormat="1">
      <c r="A301" s="14"/>
      <c r="B301" s="208"/>
      <c r="C301" s="14"/>
      <c r="D301" s="200" t="s">
        <v>140</v>
      </c>
      <c r="E301" s="209" t="s">
        <v>1</v>
      </c>
      <c r="F301" s="210" t="s">
        <v>148</v>
      </c>
      <c r="G301" s="14"/>
      <c r="H301" s="211">
        <v>85.506</v>
      </c>
      <c r="I301" s="212"/>
      <c r="J301" s="14"/>
      <c r="K301" s="14"/>
      <c r="L301" s="208"/>
      <c r="M301" s="213"/>
      <c r="N301" s="214"/>
      <c r="O301" s="214"/>
      <c r="P301" s="214"/>
      <c r="Q301" s="214"/>
      <c r="R301" s="214"/>
      <c r="S301" s="214"/>
      <c r="T301" s="215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09" t="s">
        <v>140</v>
      </c>
      <c r="AU301" s="209" t="s">
        <v>138</v>
      </c>
      <c r="AV301" s="14" t="s">
        <v>137</v>
      </c>
      <c r="AW301" s="14" t="s">
        <v>30</v>
      </c>
      <c r="AX301" s="14" t="s">
        <v>81</v>
      </c>
      <c r="AY301" s="209" t="s">
        <v>130</v>
      </c>
    </row>
    <row r="302" s="2" customFormat="1" ht="24" customHeight="1">
      <c r="A302" s="37"/>
      <c r="B302" s="184"/>
      <c r="C302" s="185" t="s">
        <v>385</v>
      </c>
      <c r="D302" s="185" t="s">
        <v>133</v>
      </c>
      <c r="E302" s="186" t="s">
        <v>386</v>
      </c>
      <c r="F302" s="187" t="s">
        <v>387</v>
      </c>
      <c r="G302" s="188" t="s">
        <v>144</v>
      </c>
      <c r="H302" s="189">
        <v>17.311</v>
      </c>
      <c r="I302" s="190"/>
      <c r="J302" s="191">
        <f>ROUND(I302*H302,2)</f>
        <v>0</v>
      </c>
      <c r="K302" s="192"/>
      <c r="L302" s="38"/>
      <c r="M302" s="193" t="s">
        <v>1</v>
      </c>
      <c r="N302" s="194" t="s">
        <v>39</v>
      </c>
      <c r="O302" s="76"/>
      <c r="P302" s="195">
        <f>O302*H302</f>
        <v>0</v>
      </c>
      <c r="Q302" s="195">
        <v>0</v>
      </c>
      <c r="R302" s="195">
        <f>Q302*H302</f>
        <v>0</v>
      </c>
      <c r="S302" s="195">
        <v>0</v>
      </c>
      <c r="T302" s="196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197" t="s">
        <v>137</v>
      </c>
      <c r="AT302" s="197" t="s">
        <v>133</v>
      </c>
      <c r="AU302" s="197" t="s">
        <v>138</v>
      </c>
      <c r="AY302" s="18" t="s">
        <v>130</v>
      </c>
      <c r="BE302" s="198">
        <f>IF(N302="základní",J302,0)</f>
        <v>0</v>
      </c>
      <c r="BF302" s="198">
        <f>IF(N302="snížená",J302,0)</f>
        <v>0</v>
      </c>
      <c r="BG302" s="198">
        <f>IF(N302="zákl. přenesená",J302,0)</f>
        <v>0</v>
      </c>
      <c r="BH302" s="198">
        <f>IF(N302="sníž. přenesená",J302,0)</f>
        <v>0</v>
      </c>
      <c r="BI302" s="198">
        <f>IF(N302="nulová",J302,0)</f>
        <v>0</v>
      </c>
      <c r="BJ302" s="18" t="s">
        <v>138</v>
      </c>
      <c r="BK302" s="198">
        <f>ROUND(I302*H302,2)</f>
        <v>0</v>
      </c>
      <c r="BL302" s="18" t="s">
        <v>137</v>
      </c>
      <c r="BM302" s="197" t="s">
        <v>388</v>
      </c>
    </row>
    <row r="303" s="15" customFormat="1">
      <c r="A303" s="15"/>
      <c r="B303" s="227"/>
      <c r="C303" s="15"/>
      <c r="D303" s="200" t="s">
        <v>140</v>
      </c>
      <c r="E303" s="228" t="s">
        <v>1</v>
      </c>
      <c r="F303" s="229" t="s">
        <v>236</v>
      </c>
      <c r="G303" s="15"/>
      <c r="H303" s="228" t="s">
        <v>1</v>
      </c>
      <c r="I303" s="230"/>
      <c r="J303" s="15"/>
      <c r="K303" s="15"/>
      <c r="L303" s="227"/>
      <c r="M303" s="231"/>
      <c r="N303" s="232"/>
      <c r="O303" s="232"/>
      <c r="P303" s="232"/>
      <c r="Q303" s="232"/>
      <c r="R303" s="232"/>
      <c r="S303" s="232"/>
      <c r="T303" s="233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28" t="s">
        <v>140</v>
      </c>
      <c r="AU303" s="228" t="s">
        <v>138</v>
      </c>
      <c r="AV303" s="15" t="s">
        <v>81</v>
      </c>
      <c r="AW303" s="15" t="s">
        <v>30</v>
      </c>
      <c r="AX303" s="15" t="s">
        <v>73</v>
      </c>
      <c r="AY303" s="228" t="s">
        <v>130</v>
      </c>
    </row>
    <row r="304" s="13" customFormat="1">
      <c r="A304" s="13"/>
      <c r="B304" s="199"/>
      <c r="C304" s="13"/>
      <c r="D304" s="200" t="s">
        <v>140</v>
      </c>
      <c r="E304" s="201" t="s">
        <v>1</v>
      </c>
      <c r="F304" s="202" t="s">
        <v>279</v>
      </c>
      <c r="G304" s="13"/>
      <c r="H304" s="203">
        <v>17.311</v>
      </c>
      <c r="I304" s="204"/>
      <c r="J304" s="13"/>
      <c r="K304" s="13"/>
      <c r="L304" s="199"/>
      <c r="M304" s="205"/>
      <c r="N304" s="206"/>
      <c r="O304" s="206"/>
      <c r="P304" s="206"/>
      <c r="Q304" s="206"/>
      <c r="R304" s="206"/>
      <c r="S304" s="206"/>
      <c r="T304" s="20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01" t="s">
        <v>140</v>
      </c>
      <c r="AU304" s="201" t="s">
        <v>138</v>
      </c>
      <c r="AV304" s="13" t="s">
        <v>138</v>
      </c>
      <c r="AW304" s="13" t="s">
        <v>30</v>
      </c>
      <c r="AX304" s="13" t="s">
        <v>81</v>
      </c>
      <c r="AY304" s="201" t="s">
        <v>130</v>
      </c>
    </row>
    <row r="305" s="12" customFormat="1" ht="22.8" customHeight="1">
      <c r="A305" s="12"/>
      <c r="B305" s="171"/>
      <c r="C305" s="12"/>
      <c r="D305" s="172" t="s">
        <v>72</v>
      </c>
      <c r="E305" s="182" t="s">
        <v>389</v>
      </c>
      <c r="F305" s="182" t="s">
        <v>390</v>
      </c>
      <c r="G305" s="12"/>
      <c r="H305" s="12"/>
      <c r="I305" s="174"/>
      <c r="J305" s="183">
        <f>BK305</f>
        <v>0</v>
      </c>
      <c r="K305" s="12"/>
      <c r="L305" s="171"/>
      <c r="M305" s="176"/>
      <c r="N305" s="177"/>
      <c r="O305" s="177"/>
      <c r="P305" s="178">
        <f>SUM(P306:P321)</f>
        <v>0</v>
      </c>
      <c r="Q305" s="177"/>
      <c r="R305" s="178">
        <f>SUM(R306:R321)</f>
        <v>0.16159000000000001</v>
      </c>
      <c r="S305" s="177"/>
      <c r="T305" s="179">
        <f>SUM(T306:T321)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172" t="s">
        <v>81</v>
      </c>
      <c r="AT305" s="180" t="s">
        <v>72</v>
      </c>
      <c r="AU305" s="180" t="s">
        <v>81</v>
      </c>
      <c r="AY305" s="172" t="s">
        <v>130</v>
      </c>
      <c r="BK305" s="181">
        <f>SUM(BK306:BK321)</f>
        <v>0</v>
      </c>
    </row>
    <row r="306" s="2" customFormat="1" ht="24" customHeight="1">
      <c r="A306" s="37"/>
      <c r="B306" s="184"/>
      <c r="C306" s="185" t="s">
        <v>391</v>
      </c>
      <c r="D306" s="185" t="s">
        <v>133</v>
      </c>
      <c r="E306" s="186" t="s">
        <v>392</v>
      </c>
      <c r="F306" s="187" t="s">
        <v>393</v>
      </c>
      <c r="G306" s="188" t="s">
        <v>165</v>
      </c>
      <c r="H306" s="189">
        <v>5</v>
      </c>
      <c r="I306" s="190"/>
      <c r="J306" s="191">
        <f>ROUND(I306*H306,2)</f>
        <v>0</v>
      </c>
      <c r="K306" s="192"/>
      <c r="L306" s="38"/>
      <c r="M306" s="193" t="s">
        <v>1</v>
      </c>
      <c r="N306" s="194" t="s">
        <v>39</v>
      </c>
      <c r="O306" s="76"/>
      <c r="P306" s="195">
        <f>O306*H306</f>
        <v>0</v>
      </c>
      <c r="Q306" s="195">
        <v>0.017770000000000001</v>
      </c>
      <c r="R306" s="195">
        <f>Q306*H306</f>
        <v>0.088850000000000012</v>
      </c>
      <c r="S306" s="195">
        <v>0</v>
      </c>
      <c r="T306" s="196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97" t="s">
        <v>137</v>
      </c>
      <c r="AT306" s="197" t="s">
        <v>133</v>
      </c>
      <c r="AU306" s="197" t="s">
        <v>138</v>
      </c>
      <c r="AY306" s="18" t="s">
        <v>130</v>
      </c>
      <c r="BE306" s="198">
        <f>IF(N306="základní",J306,0)</f>
        <v>0</v>
      </c>
      <c r="BF306" s="198">
        <f>IF(N306="snížená",J306,0)</f>
        <v>0</v>
      </c>
      <c r="BG306" s="198">
        <f>IF(N306="zákl. přenesená",J306,0)</f>
        <v>0</v>
      </c>
      <c r="BH306" s="198">
        <f>IF(N306="sníž. přenesená",J306,0)</f>
        <v>0</v>
      </c>
      <c r="BI306" s="198">
        <f>IF(N306="nulová",J306,0)</f>
        <v>0</v>
      </c>
      <c r="BJ306" s="18" t="s">
        <v>138</v>
      </c>
      <c r="BK306" s="198">
        <f>ROUND(I306*H306,2)</f>
        <v>0</v>
      </c>
      <c r="BL306" s="18" t="s">
        <v>137</v>
      </c>
      <c r="BM306" s="197" t="s">
        <v>394</v>
      </c>
    </row>
    <row r="307" s="13" customFormat="1">
      <c r="A307" s="13"/>
      <c r="B307" s="199"/>
      <c r="C307" s="13"/>
      <c r="D307" s="200" t="s">
        <v>140</v>
      </c>
      <c r="E307" s="201" t="s">
        <v>1</v>
      </c>
      <c r="F307" s="202" t="s">
        <v>395</v>
      </c>
      <c r="G307" s="13"/>
      <c r="H307" s="203">
        <v>1</v>
      </c>
      <c r="I307" s="204"/>
      <c r="J307" s="13"/>
      <c r="K307" s="13"/>
      <c r="L307" s="199"/>
      <c r="M307" s="205"/>
      <c r="N307" s="206"/>
      <c r="O307" s="206"/>
      <c r="P307" s="206"/>
      <c r="Q307" s="206"/>
      <c r="R307" s="206"/>
      <c r="S307" s="206"/>
      <c r="T307" s="20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01" t="s">
        <v>140</v>
      </c>
      <c r="AU307" s="201" t="s">
        <v>138</v>
      </c>
      <c r="AV307" s="13" t="s">
        <v>138</v>
      </c>
      <c r="AW307" s="13" t="s">
        <v>30</v>
      </c>
      <c r="AX307" s="13" t="s">
        <v>73</v>
      </c>
      <c r="AY307" s="201" t="s">
        <v>130</v>
      </c>
    </row>
    <row r="308" s="13" customFormat="1">
      <c r="A308" s="13"/>
      <c r="B308" s="199"/>
      <c r="C308" s="13"/>
      <c r="D308" s="200" t="s">
        <v>140</v>
      </c>
      <c r="E308" s="201" t="s">
        <v>1</v>
      </c>
      <c r="F308" s="202" t="s">
        <v>396</v>
      </c>
      <c r="G308" s="13"/>
      <c r="H308" s="203">
        <v>1</v>
      </c>
      <c r="I308" s="204"/>
      <c r="J308" s="13"/>
      <c r="K308" s="13"/>
      <c r="L308" s="199"/>
      <c r="M308" s="205"/>
      <c r="N308" s="206"/>
      <c r="O308" s="206"/>
      <c r="P308" s="206"/>
      <c r="Q308" s="206"/>
      <c r="R308" s="206"/>
      <c r="S308" s="206"/>
      <c r="T308" s="207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01" t="s">
        <v>140</v>
      </c>
      <c r="AU308" s="201" t="s">
        <v>138</v>
      </c>
      <c r="AV308" s="13" t="s">
        <v>138</v>
      </c>
      <c r="AW308" s="13" t="s">
        <v>30</v>
      </c>
      <c r="AX308" s="13" t="s">
        <v>73</v>
      </c>
      <c r="AY308" s="201" t="s">
        <v>130</v>
      </c>
    </row>
    <row r="309" s="13" customFormat="1">
      <c r="A309" s="13"/>
      <c r="B309" s="199"/>
      <c r="C309" s="13"/>
      <c r="D309" s="200" t="s">
        <v>140</v>
      </c>
      <c r="E309" s="201" t="s">
        <v>1</v>
      </c>
      <c r="F309" s="202" t="s">
        <v>397</v>
      </c>
      <c r="G309" s="13"/>
      <c r="H309" s="203">
        <v>1</v>
      </c>
      <c r="I309" s="204"/>
      <c r="J309" s="13"/>
      <c r="K309" s="13"/>
      <c r="L309" s="199"/>
      <c r="M309" s="205"/>
      <c r="N309" s="206"/>
      <c r="O309" s="206"/>
      <c r="P309" s="206"/>
      <c r="Q309" s="206"/>
      <c r="R309" s="206"/>
      <c r="S309" s="206"/>
      <c r="T309" s="20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01" t="s">
        <v>140</v>
      </c>
      <c r="AU309" s="201" t="s">
        <v>138</v>
      </c>
      <c r="AV309" s="13" t="s">
        <v>138</v>
      </c>
      <c r="AW309" s="13" t="s">
        <v>30</v>
      </c>
      <c r="AX309" s="13" t="s">
        <v>73</v>
      </c>
      <c r="AY309" s="201" t="s">
        <v>130</v>
      </c>
    </row>
    <row r="310" s="13" customFormat="1">
      <c r="A310" s="13"/>
      <c r="B310" s="199"/>
      <c r="C310" s="13"/>
      <c r="D310" s="200" t="s">
        <v>140</v>
      </c>
      <c r="E310" s="201" t="s">
        <v>1</v>
      </c>
      <c r="F310" s="202" t="s">
        <v>398</v>
      </c>
      <c r="G310" s="13"/>
      <c r="H310" s="203">
        <v>1</v>
      </c>
      <c r="I310" s="204"/>
      <c r="J310" s="13"/>
      <c r="K310" s="13"/>
      <c r="L310" s="199"/>
      <c r="M310" s="205"/>
      <c r="N310" s="206"/>
      <c r="O310" s="206"/>
      <c r="P310" s="206"/>
      <c r="Q310" s="206"/>
      <c r="R310" s="206"/>
      <c r="S310" s="206"/>
      <c r="T310" s="20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01" t="s">
        <v>140</v>
      </c>
      <c r="AU310" s="201" t="s">
        <v>138</v>
      </c>
      <c r="AV310" s="13" t="s">
        <v>138</v>
      </c>
      <c r="AW310" s="13" t="s">
        <v>30</v>
      </c>
      <c r="AX310" s="13" t="s">
        <v>73</v>
      </c>
      <c r="AY310" s="201" t="s">
        <v>130</v>
      </c>
    </row>
    <row r="311" s="13" customFormat="1">
      <c r="A311" s="13"/>
      <c r="B311" s="199"/>
      <c r="C311" s="13"/>
      <c r="D311" s="200" t="s">
        <v>140</v>
      </c>
      <c r="E311" s="201" t="s">
        <v>1</v>
      </c>
      <c r="F311" s="202" t="s">
        <v>399</v>
      </c>
      <c r="G311" s="13"/>
      <c r="H311" s="203">
        <v>1</v>
      </c>
      <c r="I311" s="204"/>
      <c r="J311" s="13"/>
      <c r="K311" s="13"/>
      <c r="L311" s="199"/>
      <c r="M311" s="205"/>
      <c r="N311" s="206"/>
      <c r="O311" s="206"/>
      <c r="P311" s="206"/>
      <c r="Q311" s="206"/>
      <c r="R311" s="206"/>
      <c r="S311" s="206"/>
      <c r="T311" s="20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01" t="s">
        <v>140</v>
      </c>
      <c r="AU311" s="201" t="s">
        <v>138</v>
      </c>
      <c r="AV311" s="13" t="s">
        <v>138</v>
      </c>
      <c r="AW311" s="13" t="s">
        <v>30</v>
      </c>
      <c r="AX311" s="13" t="s">
        <v>73</v>
      </c>
      <c r="AY311" s="201" t="s">
        <v>130</v>
      </c>
    </row>
    <row r="312" s="14" customFormat="1">
      <c r="A312" s="14"/>
      <c r="B312" s="208"/>
      <c r="C312" s="14"/>
      <c r="D312" s="200" t="s">
        <v>140</v>
      </c>
      <c r="E312" s="209" t="s">
        <v>1</v>
      </c>
      <c r="F312" s="210" t="s">
        <v>148</v>
      </c>
      <c r="G312" s="14"/>
      <c r="H312" s="211">
        <v>5</v>
      </c>
      <c r="I312" s="212"/>
      <c r="J312" s="14"/>
      <c r="K312" s="14"/>
      <c r="L312" s="208"/>
      <c r="M312" s="213"/>
      <c r="N312" s="214"/>
      <c r="O312" s="214"/>
      <c r="P312" s="214"/>
      <c r="Q312" s="214"/>
      <c r="R312" s="214"/>
      <c r="S312" s="214"/>
      <c r="T312" s="21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09" t="s">
        <v>140</v>
      </c>
      <c r="AU312" s="209" t="s">
        <v>138</v>
      </c>
      <c r="AV312" s="14" t="s">
        <v>137</v>
      </c>
      <c r="AW312" s="14" t="s">
        <v>30</v>
      </c>
      <c r="AX312" s="14" t="s">
        <v>81</v>
      </c>
      <c r="AY312" s="209" t="s">
        <v>130</v>
      </c>
    </row>
    <row r="313" s="2" customFormat="1" ht="24" customHeight="1">
      <c r="A313" s="37"/>
      <c r="B313" s="184"/>
      <c r="C313" s="216" t="s">
        <v>400</v>
      </c>
      <c r="D313" s="216" t="s">
        <v>178</v>
      </c>
      <c r="E313" s="217" t="s">
        <v>401</v>
      </c>
      <c r="F313" s="218" t="s">
        <v>402</v>
      </c>
      <c r="G313" s="219" t="s">
        <v>165</v>
      </c>
      <c r="H313" s="220">
        <v>1</v>
      </c>
      <c r="I313" s="221"/>
      <c r="J313" s="222">
        <f>ROUND(I313*H313,2)</f>
        <v>0</v>
      </c>
      <c r="K313" s="223"/>
      <c r="L313" s="224"/>
      <c r="M313" s="225" t="s">
        <v>1</v>
      </c>
      <c r="N313" s="226" t="s">
        <v>39</v>
      </c>
      <c r="O313" s="76"/>
      <c r="P313" s="195">
        <f>O313*H313</f>
        <v>0</v>
      </c>
      <c r="Q313" s="195">
        <v>0.01286</v>
      </c>
      <c r="R313" s="195">
        <f>Q313*H313</f>
        <v>0.01286</v>
      </c>
      <c r="S313" s="195">
        <v>0</v>
      </c>
      <c r="T313" s="196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97" t="s">
        <v>171</v>
      </c>
      <c r="AT313" s="197" t="s">
        <v>178</v>
      </c>
      <c r="AU313" s="197" t="s">
        <v>138</v>
      </c>
      <c r="AY313" s="18" t="s">
        <v>130</v>
      </c>
      <c r="BE313" s="198">
        <f>IF(N313="základní",J313,0)</f>
        <v>0</v>
      </c>
      <c r="BF313" s="198">
        <f>IF(N313="snížená",J313,0)</f>
        <v>0</v>
      </c>
      <c r="BG313" s="198">
        <f>IF(N313="zákl. přenesená",J313,0)</f>
        <v>0</v>
      </c>
      <c r="BH313" s="198">
        <f>IF(N313="sníž. přenesená",J313,0)</f>
        <v>0</v>
      </c>
      <c r="BI313" s="198">
        <f>IF(N313="nulová",J313,0)</f>
        <v>0</v>
      </c>
      <c r="BJ313" s="18" t="s">
        <v>138</v>
      </c>
      <c r="BK313" s="198">
        <f>ROUND(I313*H313,2)</f>
        <v>0</v>
      </c>
      <c r="BL313" s="18" t="s">
        <v>137</v>
      </c>
      <c r="BM313" s="197" t="s">
        <v>403</v>
      </c>
    </row>
    <row r="314" s="13" customFormat="1">
      <c r="A314" s="13"/>
      <c r="B314" s="199"/>
      <c r="C314" s="13"/>
      <c r="D314" s="200" t="s">
        <v>140</v>
      </c>
      <c r="E314" s="201" t="s">
        <v>1</v>
      </c>
      <c r="F314" s="202" t="s">
        <v>396</v>
      </c>
      <c r="G314" s="13"/>
      <c r="H314" s="203">
        <v>1</v>
      </c>
      <c r="I314" s="204"/>
      <c r="J314" s="13"/>
      <c r="K314" s="13"/>
      <c r="L314" s="199"/>
      <c r="M314" s="205"/>
      <c r="N314" s="206"/>
      <c r="O314" s="206"/>
      <c r="P314" s="206"/>
      <c r="Q314" s="206"/>
      <c r="R314" s="206"/>
      <c r="S314" s="206"/>
      <c r="T314" s="20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01" t="s">
        <v>140</v>
      </c>
      <c r="AU314" s="201" t="s">
        <v>138</v>
      </c>
      <c r="AV314" s="13" t="s">
        <v>138</v>
      </c>
      <c r="AW314" s="13" t="s">
        <v>30</v>
      </c>
      <c r="AX314" s="13" t="s">
        <v>81</v>
      </c>
      <c r="AY314" s="201" t="s">
        <v>130</v>
      </c>
    </row>
    <row r="315" s="2" customFormat="1" ht="24" customHeight="1">
      <c r="A315" s="37"/>
      <c r="B315" s="184"/>
      <c r="C315" s="216" t="s">
        <v>404</v>
      </c>
      <c r="D315" s="216" t="s">
        <v>178</v>
      </c>
      <c r="E315" s="217" t="s">
        <v>405</v>
      </c>
      <c r="F315" s="218" t="s">
        <v>406</v>
      </c>
      <c r="G315" s="219" t="s">
        <v>165</v>
      </c>
      <c r="H315" s="220">
        <v>3</v>
      </c>
      <c r="I315" s="221"/>
      <c r="J315" s="222">
        <f>ROUND(I315*H315,2)</f>
        <v>0</v>
      </c>
      <c r="K315" s="223"/>
      <c r="L315" s="224"/>
      <c r="M315" s="225" t="s">
        <v>1</v>
      </c>
      <c r="N315" s="226" t="s">
        <v>39</v>
      </c>
      <c r="O315" s="76"/>
      <c r="P315" s="195">
        <f>O315*H315</f>
        <v>0</v>
      </c>
      <c r="Q315" s="195">
        <v>0.014890000000000001</v>
      </c>
      <c r="R315" s="195">
        <f>Q315*H315</f>
        <v>0.044670000000000001</v>
      </c>
      <c r="S315" s="195">
        <v>0</v>
      </c>
      <c r="T315" s="196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97" t="s">
        <v>171</v>
      </c>
      <c r="AT315" s="197" t="s">
        <v>178</v>
      </c>
      <c r="AU315" s="197" t="s">
        <v>138</v>
      </c>
      <c r="AY315" s="18" t="s">
        <v>130</v>
      </c>
      <c r="BE315" s="198">
        <f>IF(N315="základní",J315,0)</f>
        <v>0</v>
      </c>
      <c r="BF315" s="198">
        <f>IF(N315="snížená",J315,0)</f>
        <v>0</v>
      </c>
      <c r="BG315" s="198">
        <f>IF(N315="zákl. přenesená",J315,0)</f>
        <v>0</v>
      </c>
      <c r="BH315" s="198">
        <f>IF(N315="sníž. přenesená",J315,0)</f>
        <v>0</v>
      </c>
      <c r="BI315" s="198">
        <f>IF(N315="nulová",J315,0)</f>
        <v>0</v>
      </c>
      <c r="BJ315" s="18" t="s">
        <v>138</v>
      </c>
      <c r="BK315" s="198">
        <f>ROUND(I315*H315,2)</f>
        <v>0</v>
      </c>
      <c r="BL315" s="18" t="s">
        <v>137</v>
      </c>
      <c r="BM315" s="197" t="s">
        <v>407</v>
      </c>
    </row>
    <row r="316" s="13" customFormat="1">
      <c r="A316" s="13"/>
      <c r="B316" s="199"/>
      <c r="C316" s="13"/>
      <c r="D316" s="200" t="s">
        <v>140</v>
      </c>
      <c r="E316" s="201" t="s">
        <v>1</v>
      </c>
      <c r="F316" s="202" t="s">
        <v>395</v>
      </c>
      <c r="G316" s="13"/>
      <c r="H316" s="203">
        <v>1</v>
      </c>
      <c r="I316" s="204"/>
      <c r="J316" s="13"/>
      <c r="K316" s="13"/>
      <c r="L316" s="199"/>
      <c r="M316" s="205"/>
      <c r="N316" s="206"/>
      <c r="O316" s="206"/>
      <c r="P316" s="206"/>
      <c r="Q316" s="206"/>
      <c r="R316" s="206"/>
      <c r="S316" s="206"/>
      <c r="T316" s="20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01" t="s">
        <v>140</v>
      </c>
      <c r="AU316" s="201" t="s">
        <v>138</v>
      </c>
      <c r="AV316" s="13" t="s">
        <v>138</v>
      </c>
      <c r="AW316" s="13" t="s">
        <v>30</v>
      </c>
      <c r="AX316" s="13" t="s">
        <v>73</v>
      </c>
      <c r="AY316" s="201" t="s">
        <v>130</v>
      </c>
    </row>
    <row r="317" s="13" customFormat="1">
      <c r="A317" s="13"/>
      <c r="B317" s="199"/>
      <c r="C317" s="13"/>
      <c r="D317" s="200" t="s">
        <v>140</v>
      </c>
      <c r="E317" s="201" t="s">
        <v>1</v>
      </c>
      <c r="F317" s="202" t="s">
        <v>408</v>
      </c>
      <c r="G317" s="13"/>
      <c r="H317" s="203">
        <v>1</v>
      </c>
      <c r="I317" s="204"/>
      <c r="J317" s="13"/>
      <c r="K317" s="13"/>
      <c r="L317" s="199"/>
      <c r="M317" s="205"/>
      <c r="N317" s="206"/>
      <c r="O317" s="206"/>
      <c r="P317" s="206"/>
      <c r="Q317" s="206"/>
      <c r="R317" s="206"/>
      <c r="S317" s="206"/>
      <c r="T317" s="20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01" t="s">
        <v>140</v>
      </c>
      <c r="AU317" s="201" t="s">
        <v>138</v>
      </c>
      <c r="AV317" s="13" t="s">
        <v>138</v>
      </c>
      <c r="AW317" s="13" t="s">
        <v>30</v>
      </c>
      <c r="AX317" s="13" t="s">
        <v>73</v>
      </c>
      <c r="AY317" s="201" t="s">
        <v>130</v>
      </c>
    </row>
    <row r="318" s="13" customFormat="1">
      <c r="A318" s="13"/>
      <c r="B318" s="199"/>
      <c r="C318" s="13"/>
      <c r="D318" s="200" t="s">
        <v>140</v>
      </c>
      <c r="E318" s="201" t="s">
        <v>1</v>
      </c>
      <c r="F318" s="202" t="s">
        <v>399</v>
      </c>
      <c r="G318" s="13"/>
      <c r="H318" s="203">
        <v>1</v>
      </c>
      <c r="I318" s="204"/>
      <c r="J318" s="13"/>
      <c r="K318" s="13"/>
      <c r="L318" s="199"/>
      <c r="M318" s="205"/>
      <c r="N318" s="206"/>
      <c r="O318" s="206"/>
      <c r="P318" s="206"/>
      <c r="Q318" s="206"/>
      <c r="R318" s="206"/>
      <c r="S318" s="206"/>
      <c r="T318" s="20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01" t="s">
        <v>140</v>
      </c>
      <c r="AU318" s="201" t="s">
        <v>138</v>
      </c>
      <c r="AV318" s="13" t="s">
        <v>138</v>
      </c>
      <c r="AW318" s="13" t="s">
        <v>30</v>
      </c>
      <c r="AX318" s="13" t="s">
        <v>73</v>
      </c>
      <c r="AY318" s="201" t="s">
        <v>130</v>
      </c>
    </row>
    <row r="319" s="14" customFormat="1">
      <c r="A319" s="14"/>
      <c r="B319" s="208"/>
      <c r="C319" s="14"/>
      <c r="D319" s="200" t="s">
        <v>140</v>
      </c>
      <c r="E319" s="209" t="s">
        <v>1</v>
      </c>
      <c r="F319" s="210" t="s">
        <v>148</v>
      </c>
      <c r="G319" s="14"/>
      <c r="H319" s="211">
        <v>3</v>
      </c>
      <c r="I319" s="212"/>
      <c r="J319" s="14"/>
      <c r="K319" s="14"/>
      <c r="L319" s="208"/>
      <c r="M319" s="213"/>
      <c r="N319" s="214"/>
      <c r="O319" s="214"/>
      <c r="P319" s="214"/>
      <c r="Q319" s="214"/>
      <c r="R319" s="214"/>
      <c r="S319" s="214"/>
      <c r="T319" s="21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09" t="s">
        <v>140</v>
      </c>
      <c r="AU319" s="209" t="s">
        <v>138</v>
      </c>
      <c r="AV319" s="14" t="s">
        <v>137</v>
      </c>
      <c r="AW319" s="14" t="s">
        <v>30</v>
      </c>
      <c r="AX319" s="14" t="s">
        <v>81</v>
      </c>
      <c r="AY319" s="209" t="s">
        <v>130</v>
      </c>
    </row>
    <row r="320" s="2" customFormat="1" ht="24" customHeight="1">
      <c r="A320" s="37"/>
      <c r="B320" s="184"/>
      <c r="C320" s="216" t="s">
        <v>409</v>
      </c>
      <c r="D320" s="216" t="s">
        <v>178</v>
      </c>
      <c r="E320" s="217" t="s">
        <v>410</v>
      </c>
      <c r="F320" s="218" t="s">
        <v>411</v>
      </c>
      <c r="G320" s="219" t="s">
        <v>165</v>
      </c>
      <c r="H320" s="220">
        <v>1</v>
      </c>
      <c r="I320" s="221"/>
      <c r="J320" s="222">
        <f>ROUND(I320*H320,2)</f>
        <v>0</v>
      </c>
      <c r="K320" s="223"/>
      <c r="L320" s="224"/>
      <c r="M320" s="225" t="s">
        <v>1</v>
      </c>
      <c r="N320" s="226" t="s">
        <v>39</v>
      </c>
      <c r="O320" s="76"/>
      <c r="P320" s="195">
        <f>O320*H320</f>
        <v>0</v>
      </c>
      <c r="Q320" s="195">
        <v>0.01521</v>
      </c>
      <c r="R320" s="195">
        <f>Q320*H320</f>
        <v>0.01521</v>
      </c>
      <c r="S320" s="195">
        <v>0</v>
      </c>
      <c r="T320" s="196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197" t="s">
        <v>171</v>
      </c>
      <c r="AT320" s="197" t="s">
        <v>178</v>
      </c>
      <c r="AU320" s="197" t="s">
        <v>138</v>
      </c>
      <c r="AY320" s="18" t="s">
        <v>130</v>
      </c>
      <c r="BE320" s="198">
        <f>IF(N320="základní",J320,0)</f>
        <v>0</v>
      </c>
      <c r="BF320" s="198">
        <f>IF(N320="snížená",J320,0)</f>
        <v>0</v>
      </c>
      <c r="BG320" s="198">
        <f>IF(N320="zákl. přenesená",J320,0)</f>
        <v>0</v>
      </c>
      <c r="BH320" s="198">
        <f>IF(N320="sníž. přenesená",J320,0)</f>
        <v>0</v>
      </c>
      <c r="BI320" s="198">
        <f>IF(N320="nulová",J320,0)</f>
        <v>0</v>
      </c>
      <c r="BJ320" s="18" t="s">
        <v>138</v>
      </c>
      <c r="BK320" s="198">
        <f>ROUND(I320*H320,2)</f>
        <v>0</v>
      </c>
      <c r="BL320" s="18" t="s">
        <v>137</v>
      </c>
      <c r="BM320" s="197" t="s">
        <v>412</v>
      </c>
    </row>
    <row r="321" s="13" customFormat="1">
      <c r="A321" s="13"/>
      <c r="B321" s="199"/>
      <c r="C321" s="13"/>
      <c r="D321" s="200" t="s">
        <v>140</v>
      </c>
      <c r="E321" s="201" t="s">
        <v>1</v>
      </c>
      <c r="F321" s="202" t="s">
        <v>398</v>
      </c>
      <c r="G321" s="13"/>
      <c r="H321" s="203">
        <v>1</v>
      </c>
      <c r="I321" s="204"/>
      <c r="J321" s="13"/>
      <c r="K321" s="13"/>
      <c r="L321" s="199"/>
      <c r="M321" s="205"/>
      <c r="N321" s="206"/>
      <c r="O321" s="206"/>
      <c r="P321" s="206"/>
      <c r="Q321" s="206"/>
      <c r="R321" s="206"/>
      <c r="S321" s="206"/>
      <c r="T321" s="20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01" t="s">
        <v>140</v>
      </c>
      <c r="AU321" s="201" t="s">
        <v>138</v>
      </c>
      <c r="AV321" s="13" t="s">
        <v>138</v>
      </c>
      <c r="AW321" s="13" t="s">
        <v>30</v>
      </c>
      <c r="AX321" s="13" t="s">
        <v>81</v>
      </c>
      <c r="AY321" s="201" t="s">
        <v>130</v>
      </c>
    </row>
    <row r="322" s="12" customFormat="1" ht="22.8" customHeight="1">
      <c r="A322" s="12"/>
      <c r="B322" s="171"/>
      <c r="C322" s="12"/>
      <c r="D322" s="172" t="s">
        <v>72</v>
      </c>
      <c r="E322" s="182" t="s">
        <v>177</v>
      </c>
      <c r="F322" s="182" t="s">
        <v>413</v>
      </c>
      <c r="G322" s="12"/>
      <c r="H322" s="12"/>
      <c r="I322" s="174"/>
      <c r="J322" s="183">
        <f>BK322</f>
        <v>0</v>
      </c>
      <c r="K322" s="12"/>
      <c r="L322" s="171"/>
      <c r="M322" s="176"/>
      <c r="N322" s="177"/>
      <c r="O322" s="177"/>
      <c r="P322" s="178">
        <f>SUM(P323:P386)</f>
        <v>0</v>
      </c>
      <c r="Q322" s="177"/>
      <c r="R322" s="178">
        <f>SUM(R323:R386)</f>
        <v>0.018477299999999999</v>
      </c>
      <c r="S322" s="177"/>
      <c r="T322" s="179">
        <f>SUM(T323:T386)</f>
        <v>50.214066000000003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172" t="s">
        <v>81</v>
      </c>
      <c r="AT322" s="180" t="s">
        <v>72</v>
      </c>
      <c r="AU322" s="180" t="s">
        <v>81</v>
      </c>
      <c r="AY322" s="172" t="s">
        <v>130</v>
      </c>
      <c r="BK322" s="181">
        <f>SUM(BK323:BK386)</f>
        <v>0</v>
      </c>
    </row>
    <row r="323" s="2" customFormat="1" ht="24" customHeight="1">
      <c r="A323" s="37"/>
      <c r="B323" s="184"/>
      <c r="C323" s="185" t="s">
        <v>414</v>
      </c>
      <c r="D323" s="185" t="s">
        <v>133</v>
      </c>
      <c r="E323" s="186" t="s">
        <v>415</v>
      </c>
      <c r="F323" s="187" t="s">
        <v>416</v>
      </c>
      <c r="G323" s="188" t="s">
        <v>144</v>
      </c>
      <c r="H323" s="189">
        <v>176.328</v>
      </c>
      <c r="I323" s="190"/>
      <c r="J323" s="191">
        <f>ROUND(I323*H323,2)</f>
        <v>0</v>
      </c>
      <c r="K323" s="192"/>
      <c r="L323" s="38"/>
      <c r="M323" s="193" t="s">
        <v>1</v>
      </c>
      <c r="N323" s="194" t="s">
        <v>39</v>
      </c>
      <c r="O323" s="76"/>
      <c r="P323" s="195">
        <f>O323*H323</f>
        <v>0</v>
      </c>
      <c r="Q323" s="195">
        <v>0</v>
      </c>
      <c r="R323" s="195">
        <f>Q323*H323</f>
        <v>0</v>
      </c>
      <c r="S323" s="195">
        <v>0</v>
      </c>
      <c r="T323" s="196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197" t="s">
        <v>137</v>
      </c>
      <c r="AT323" s="197" t="s">
        <v>133</v>
      </c>
      <c r="AU323" s="197" t="s">
        <v>138</v>
      </c>
      <c r="AY323" s="18" t="s">
        <v>130</v>
      </c>
      <c r="BE323" s="198">
        <f>IF(N323="základní",J323,0)</f>
        <v>0</v>
      </c>
      <c r="BF323" s="198">
        <f>IF(N323="snížená",J323,0)</f>
        <v>0</v>
      </c>
      <c r="BG323" s="198">
        <f>IF(N323="zákl. přenesená",J323,0)</f>
        <v>0</v>
      </c>
      <c r="BH323" s="198">
        <f>IF(N323="sníž. přenesená",J323,0)</f>
        <v>0</v>
      </c>
      <c r="BI323" s="198">
        <f>IF(N323="nulová",J323,0)</f>
        <v>0</v>
      </c>
      <c r="BJ323" s="18" t="s">
        <v>138</v>
      </c>
      <c r="BK323" s="198">
        <f>ROUND(I323*H323,2)</f>
        <v>0</v>
      </c>
      <c r="BL323" s="18" t="s">
        <v>137</v>
      </c>
      <c r="BM323" s="197" t="s">
        <v>417</v>
      </c>
    </row>
    <row r="324" s="13" customFormat="1">
      <c r="A324" s="13"/>
      <c r="B324" s="199"/>
      <c r="C324" s="13"/>
      <c r="D324" s="200" t="s">
        <v>140</v>
      </c>
      <c r="E324" s="201" t="s">
        <v>1</v>
      </c>
      <c r="F324" s="202" t="s">
        <v>418</v>
      </c>
      <c r="G324" s="13"/>
      <c r="H324" s="203">
        <v>176.328</v>
      </c>
      <c r="I324" s="204"/>
      <c r="J324" s="13"/>
      <c r="K324" s="13"/>
      <c r="L324" s="199"/>
      <c r="M324" s="205"/>
      <c r="N324" s="206"/>
      <c r="O324" s="206"/>
      <c r="P324" s="206"/>
      <c r="Q324" s="206"/>
      <c r="R324" s="206"/>
      <c r="S324" s="206"/>
      <c r="T324" s="207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01" t="s">
        <v>140</v>
      </c>
      <c r="AU324" s="201" t="s">
        <v>138</v>
      </c>
      <c r="AV324" s="13" t="s">
        <v>138</v>
      </c>
      <c r="AW324" s="13" t="s">
        <v>30</v>
      </c>
      <c r="AX324" s="13" t="s">
        <v>81</v>
      </c>
      <c r="AY324" s="201" t="s">
        <v>130</v>
      </c>
    </row>
    <row r="325" s="2" customFormat="1" ht="24" customHeight="1">
      <c r="A325" s="37"/>
      <c r="B325" s="184"/>
      <c r="C325" s="185" t="s">
        <v>419</v>
      </c>
      <c r="D325" s="185" t="s">
        <v>133</v>
      </c>
      <c r="E325" s="186" t="s">
        <v>420</v>
      </c>
      <c r="F325" s="187" t="s">
        <v>421</v>
      </c>
      <c r="G325" s="188" t="s">
        <v>144</v>
      </c>
      <c r="H325" s="189">
        <v>5289.8400000000001</v>
      </c>
      <c r="I325" s="190"/>
      <c r="J325" s="191">
        <f>ROUND(I325*H325,2)</f>
        <v>0</v>
      </c>
      <c r="K325" s="192"/>
      <c r="L325" s="38"/>
      <c r="M325" s="193" t="s">
        <v>1</v>
      </c>
      <c r="N325" s="194" t="s">
        <v>39</v>
      </c>
      <c r="O325" s="76"/>
      <c r="P325" s="195">
        <f>O325*H325</f>
        <v>0</v>
      </c>
      <c r="Q325" s="195">
        <v>0</v>
      </c>
      <c r="R325" s="195">
        <f>Q325*H325</f>
        <v>0</v>
      </c>
      <c r="S325" s="195">
        <v>0</v>
      </c>
      <c r="T325" s="196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197" t="s">
        <v>137</v>
      </c>
      <c r="AT325" s="197" t="s">
        <v>133</v>
      </c>
      <c r="AU325" s="197" t="s">
        <v>138</v>
      </c>
      <c r="AY325" s="18" t="s">
        <v>130</v>
      </c>
      <c r="BE325" s="198">
        <f>IF(N325="základní",J325,0)</f>
        <v>0</v>
      </c>
      <c r="BF325" s="198">
        <f>IF(N325="snížená",J325,0)</f>
        <v>0</v>
      </c>
      <c r="BG325" s="198">
        <f>IF(N325="zákl. přenesená",J325,0)</f>
        <v>0</v>
      </c>
      <c r="BH325" s="198">
        <f>IF(N325="sníž. přenesená",J325,0)</f>
        <v>0</v>
      </c>
      <c r="BI325" s="198">
        <f>IF(N325="nulová",J325,0)</f>
        <v>0</v>
      </c>
      <c r="BJ325" s="18" t="s">
        <v>138</v>
      </c>
      <c r="BK325" s="198">
        <f>ROUND(I325*H325,2)</f>
        <v>0</v>
      </c>
      <c r="BL325" s="18" t="s">
        <v>137</v>
      </c>
      <c r="BM325" s="197" t="s">
        <v>422</v>
      </c>
    </row>
    <row r="326" s="13" customFormat="1">
      <c r="A326" s="13"/>
      <c r="B326" s="199"/>
      <c r="C326" s="13"/>
      <c r="D326" s="200" t="s">
        <v>140</v>
      </c>
      <c r="E326" s="201" t="s">
        <v>1</v>
      </c>
      <c r="F326" s="202" t="s">
        <v>423</v>
      </c>
      <c r="G326" s="13"/>
      <c r="H326" s="203">
        <v>5289.8400000000001</v>
      </c>
      <c r="I326" s="204"/>
      <c r="J326" s="13"/>
      <c r="K326" s="13"/>
      <c r="L326" s="199"/>
      <c r="M326" s="205"/>
      <c r="N326" s="206"/>
      <c r="O326" s="206"/>
      <c r="P326" s="206"/>
      <c r="Q326" s="206"/>
      <c r="R326" s="206"/>
      <c r="S326" s="206"/>
      <c r="T326" s="20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01" t="s">
        <v>140</v>
      </c>
      <c r="AU326" s="201" t="s">
        <v>138</v>
      </c>
      <c r="AV326" s="13" t="s">
        <v>138</v>
      </c>
      <c r="AW326" s="13" t="s">
        <v>30</v>
      </c>
      <c r="AX326" s="13" t="s">
        <v>81</v>
      </c>
      <c r="AY326" s="201" t="s">
        <v>130</v>
      </c>
    </row>
    <row r="327" s="2" customFormat="1" ht="24" customHeight="1">
      <c r="A327" s="37"/>
      <c r="B327" s="184"/>
      <c r="C327" s="185" t="s">
        <v>424</v>
      </c>
      <c r="D327" s="185" t="s">
        <v>133</v>
      </c>
      <c r="E327" s="186" t="s">
        <v>425</v>
      </c>
      <c r="F327" s="187" t="s">
        <v>426</v>
      </c>
      <c r="G327" s="188" t="s">
        <v>144</v>
      </c>
      <c r="H327" s="189">
        <v>176.328</v>
      </c>
      <c r="I327" s="190"/>
      <c r="J327" s="191">
        <f>ROUND(I327*H327,2)</f>
        <v>0</v>
      </c>
      <c r="K327" s="192"/>
      <c r="L327" s="38"/>
      <c r="M327" s="193" t="s">
        <v>1</v>
      </c>
      <c r="N327" s="194" t="s">
        <v>39</v>
      </c>
      <c r="O327" s="76"/>
      <c r="P327" s="195">
        <f>O327*H327</f>
        <v>0</v>
      </c>
      <c r="Q327" s="195">
        <v>0</v>
      </c>
      <c r="R327" s="195">
        <f>Q327*H327</f>
        <v>0</v>
      </c>
      <c r="S327" s="195">
        <v>0</v>
      </c>
      <c r="T327" s="196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97" t="s">
        <v>137</v>
      </c>
      <c r="AT327" s="197" t="s">
        <v>133</v>
      </c>
      <c r="AU327" s="197" t="s">
        <v>138</v>
      </c>
      <c r="AY327" s="18" t="s">
        <v>130</v>
      </c>
      <c r="BE327" s="198">
        <f>IF(N327="základní",J327,0)</f>
        <v>0</v>
      </c>
      <c r="BF327" s="198">
        <f>IF(N327="snížená",J327,0)</f>
        <v>0</v>
      </c>
      <c r="BG327" s="198">
        <f>IF(N327="zákl. přenesená",J327,0)</f>
        <v>0</v>
      </c>
      <c r="BH327" s="198">
        <f>IF(N327="sníž. přenesená",J327,0)</f>
        <v>0</v>
      </c>
      <c r="BI327" s="198">
        <f>IF(N327="nulová",J327,0)</f>
        <v>0</v>
      </c>
      <c r="BJ327" s="18" t="s">
        <v>138</v>
      </c>
      <c r="BK327" s="198">
        <f>ROUND(I327*H327,2)</f>
        <v>0</v>
      </c>
      <c r="BL327" s="18" t="s">
        <v>137</v>
      </c>
      <c r="BM327" s="197" t="s">
        <v>427</v>
      </c>
    </row>
    <row r="328" s="2" customFormat="1" ht="24" customHeight="1">
      <c r="A328" s="37"/>
      <c r="B328" s="184"/>
      <c r="C328" s="185" t="s">
        <v>428</v>
      </c>
      <c r="D328" s="185" t="s">
        <v>133</v>
      </c>
      <c r="E328" s="186" t="s">
        <v>429</v>
      </c>
      <c r="F328" s="187" t="s">
        <v>430</v>
      </c>
      <c r="G328" s="188" t="s">
        <v>144</v>
      </c>
      <c r="H328" s="189">
        <v>108.69</v>
      </c>
      <c r="I328" s="190"/>
      <c r="J328" s="191">
        <f>ROUND(I328*H328,2)</f>
        <v>0</v>
      </c>
      <c r="K328" s="192"/>
      <c r="L328" s="38"/>
      <c r="M328" s="193" t="s">
        <v>1</v>
      </c>
      <c r="N328" s="194" t="s">
        <v>39</v>
      </c>
      <c r="O328" s="76"/>
      <c r="P328" s="195">
        <f>O328*H328</f>
        <v>0</v>
      </c>
      <c r="Q328" s="195">
        <v>0.00012999999999999999</v>
      </c>
      <c r="R328" s="195">
        <f>Q328*H328</f>
        <v>0.014129699999999999</v>
      </c>
      <c r="S328" s="195">
        <v>0</v>
      </c>
      <c r="T328" s="196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97" t="s">
        <v>137</v>
      </c>
      <c r="AT328" s="197" t="s">
        <v>133</v>
      </c>
      <c r="AU328" s="197" t="s">
        <v>138</v>
      </c>
      <c r="AY328" s="18" t="s">
        <v>130</v>
      </c>
      <c r="BE328" s="198">
        <f>IF(N328="základní",J328,0)</f>
        <v>0</v>
      </c>
      <c r="BF328" s="198">
        <f>IF(N328="snížená",J328,0)</f>
        <v>0</v>
      </c>
      <c r="BG328" s="198">
        <f>IF(N328="zákl. přenesená",J328,0)</f>
        <v>0</v>
      </c>
      <c r="BH328" s="198">
        <f>IF(N328="sníž. přenesená",J328,0)</f>
        <v>0</v>
      </c>
      <c r="BI328" s="198">
        <f>IF(N328="nulová",J328,0)</f>
        <v>0</v>
      </c>
      <c r="BJ328" s="18" t="s">
        <v>138</v>
      </c>
      <c r="BK328" s="198">
        <f>ROUND(I328*H328,2)</f>
        <v>0</v>
      </c>
      <c r="BL328" s="18" t="s">
        <v>137</v>
      </c>
      <c r="BM328" s="197" t="s">
        <v>431</v>
      </c>
    </row>
    <row r="329" s="13" customFormat="1">
      <c r="A329" s="13"/>
      <c r="B329" s="199"/>
      <c r="C329" s="13"/>
      <c r="D329" s="200" t="s">
        <v>140</v>
      </c>
      <c r="E329" s="201" t="s">
        <v>1</v>
      </c>
      <c r="F329" s="202" t="s">
        <v>432</v>
      </c>
      <c r="G329" s="13"/>
      <c r="H329" s="203">
        <v>31.489999999999998</v>
      </c>
      <c r="I329" s="204"/>
      <c r="J329" s="13"/>
      <c r="K329" s="13"/>
      <c r="L329" s="199"/>
      <c r="M329" s="205"/>
      <c r="N329" s="206"/>
      <c r="O329" s="206"/>
      <c r="P329" s="206"/>
      <c r="Q329" s="206"/>
      <c r="R329" s="206"/>
      <c r="S329" s="206"/>
      <c r="T329" s="207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01" t="s">
        <v>140</v>
      </c>
      <c r="AU329" s="201" t="s">
        <v>138</v>
      </c>
      <c r="AV329" s="13" t="s">
        <v>138</v>
      </c>
      <c r="AW329" s="13" t="s">
        <v>30</v>
      </c>
      <c r="AX329" s="13" t="s">
        <v>73</v>
      </c>
      <c r="AY329" s="201" t="s">
        <v>130</v>
      </c>
    </row>
    <row r="330" s="13" customFormat="1">
      <c r="A330" s="13"/>
      <c r="B330" s="199"/>
      <c r="C330" s="13"/>
      <c r="D330" s="200" t="s">
        <v>140</v>
      </c>
      <c r="E330" s="201" t="s">
        <v>1</v>
      </c>
      <c r="F330" s="202" t="s">
        <v>433</v>
      </c>
      <c r="G330" s="13"/>
      <c r="H330" s="203">
        <v>77.200000000000003</v>
      </c>
      <c r="I330" s="204"/>
      <c r="J330" s="13"/>
      <c r="K330" s="13"/>
      <c r="L330" s="199"/>
      <c r="M330" s="205"/>
      <c r="N330" s="206"/>
      <c r="O330" s="206"/>
      <c r="P330" s="206"/>
      <c r="Q330" s="206"/>
      <c r="R330" s="206"/>
      <c r="S330" s="206"/>
      <c r="T330" s="20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01" t="s">
        <v>140</v>
      </c>
      <c r="AU330" s="201" t="s">
        <v>138</v>
      </c>
      <c r="AV330" s="13" t="s">
        <v>138</v>
      </c>
      <c r="AW330" s="13" t="s">
        <v>30</v>
      </c>
      <c r="AX330" s="13" t="s">
        <v>73</v>
      </c>
      <c r="AY330" s="201" t="s">
        <v>130</v>
      </c>
    </row>
    <row r="331" s="14" customFormat="1">
      <c r="A331" s="14"/>
      <c r="B331" s="208"/>
      <c r="C331" s="14"/>
      <c r="D331" s="200" t="s">
        <v>140</v>
      </c>
      <c r="E331" s="209" t="s">
        <v>1</v>
      </c>
      <c r="F331" s="210" t="s">
        <v>148</v>
      </c>
      <c r="G331" s="14"/>
      <c r="H331" s="211">
        <v>108.69</v>
      </c>
      <c r="I331" s="212"/>
      <c r="J331" s="14"/>
      <c r="K331" s="14"/>
      <c r="L331" s="208"/>
      <c r="M331" s="213"/>
      <c r="N331" s="214"/>
      <c r="O331" s="214"/>
      <c r="P331" s="214"/>
      <c r="Q331" s="214"/>
      <c r="R331" s="214"/>
      <c r="S331" s="214"/>
      <c r="T331" s="215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09" t="s">
        <v>140</v>
      </c>
      <c r="AU331" s="209" t="s">
        <v>138</v>
      </c>
      <c r="AV331" s="14" t="s">
        <v>137</v>
      </c>
      <c r="AW331" s="14" t="s">
        <v>30</v>
      </c>
      <c r="AX331" s="14" t="s">
        <v>81</v>
      </c>
      <c r="AY331" s="209" t="s">
        <v>130</v>
      </c>
    </row>
    <row r="332" s="2" customFormat="1" ht="24" customHeight="1">
      <c r="A332" s="37"/>
      <c r="B332" s="184"/>
      <c r="C332" s="185" t="s">
        <v>434</v>
      </c>
      <c r="D332" s="185" t="s">
        <v>133</v>
      </c>
      <c r="E332" s="186" t="s">
        <v>435</v>
      </c>
      <c r="F332" s="187" t="s">
        <v>436</v>
      </c>
      <c r="G332" s="188" t="s">
        <v>144</v>
      </c>
      <c r="H332" s="189">
        <v>108.69</v>
      </c>
      <c r="I332" s="190"/>
      <c r="J332" s="191">
        <f>ROUND(I332*H332,2)</f>
        <v>0</v>
      </c>
      <c r="K332" s="192"/>
      <c r="L332" s="38"/>
      <c r="M332" s="193" t="s">
        <v>1</v>
      </c>
      <c r="N332" s="194" t="s">
        <v>39</v>
      </c>
      <c r="O332" s="76"/>
      <c r="P332" s="195">
        <f>O332*H332</f>
        <v>0</v>
      </c>
      <c r="Q332" s="195">
        <v>4.0000000000000003E-05</v>
      </c>
      <c r="R332" s="195">
        <f>Q332*H332</f>
        <v>0.0043476000000000001</v>
      </c>
      <c r="S332" s="195">
        <v>0</v>
      </c>
      <c r="T332" s="196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197" t="s">
        <v>137</v>
      </c>
      <c r="AT332" s="197" t="s">
        <v>133</v>
      </c>
      <c r="AU332" s="197" t="s">
        <v>138</v>
      </c>
      <c r="AY332" s="18" t="s">
        <v>130</v>
      </c>
      <c r="BE332" s="198">
        <f>IF(N332="základní",J332,0)</f>
        <v>0</v>
      </c>
      <c r="BF332" s="198">
        <f>IF(N332="snížená",J332,0)</f>
        <v>0</v>
      </c>
      <c r="BG332" s="198">
        <f>IF(N332="zákl. přenesená",J332,0)</f>
        <v>0</v>
      </c>
      <c r="BH332" s="198">
        <f>IF(N332="sníž. přenesená",J332,0)</f>
        <v>0</v>
      </c>
      <c r="BI332" s="198">
        <f>IF(N332="nulová",J332,0)</f>
        <v>0</v>
      </c>
      <c r="BJ332" s="18" t="s">
        <v>138</v>
      </c>
      <c r="BK332" s="198">
        <f>ROUND(I332*H332,2)</f>
        <v>0</v>
      </c>
      <c r="BL332" s="18" t="s">
        <v>137</v>
      </c>
      <c r="BM332" s="197" t="s">
        <v>437</v>
      </c>
    </row>
    <row r="333" s="13" customFormat="1">
      <c r="A333" s="13"/>
      <c r="B333" s="199"/>
      <c r="C333" s="13"/>
      <c r="D333" s="200" t="s">
        <v>140</v>
      </c>
      <c r="E333" s="201" t="s">
        <v>1</v>
      </c>
      <c r="F333" s="202" t="s">
        <v>432</v>
      </c>
      <c r="G333" s="13"/>
      <c r="H333" s="203">
        <v>31.489999999999998</v>
      </c>
      <c r="I333" s="204"/>
      <c r="J333" s="13"/>
      <c r="K333" s="13"/>
      <c r="L333" s="199"/>
      <c r="M333" s="205"/>
      <c r="N333" s="206"/>
      <c r="O333" s="206"/>
      <c r="P333" s="206"/>
      <c r="Q333" s="206"/>
      <c r="R333" s="206"/>
      <c r="S333" s="206"/>
      <c r="T333" s="20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01" t="s">
        <v>140</v>
      </c>
      <c r="AU333" s="201" t="s">
        <v>138</v>
      </c>
      <c r="AV333" s="13" t="s">
        <v>138</v>
      </c>
      <c r="AW333" s="13" t="s">
        <v>30</v>
      </c>
      <c r="AX333" s="13" t="s">
        <v>73</v>
      </c>
      <c r="AY333" s="201" t="s">
        <v>130</v>
      </c>
    </row>
    <row r="334" s="13" customFormat="1">
      <c r="A334" s="13"/>
      <c r="B334" s="199"/>
      <c r="C334" s="13"/>
      <c r="D334" s="200" t="s">
        <v>140</v>
      </c>
      <c r="E334" s="201" t="s">
        <v>1</v>
      </c>
      <c r="F334" s="202" t="s">
        <v>433</v>
      </c>
      <c r="G334" s="13"/>
      <c r="H334" s="203">
        <v>77.200000000000003</v>
      </c>
      <c r="I334" s="204"/>
      <c r="J334" s="13"/>
      <c r="K334" s="13"/>
      <c r="L334" s="199"/>
      <c r="M334" s="205"/>
      <c r="N334" s="206"/>
      <c r="O334" s="206"/>
      <c r="P334" s="206"/>
      <c r="Q334" s="206"/>
      <c r="R334" s="206"/>
      <c r="S334" s="206"/>
      <c r="T334" s="207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01" t="s">
        <v>140</v>
      </c>
      <c r="AU334" s="201" t="s">
        <v>138</v>
      </c>
      <c r="AV334" s="13" t="s">
        <v>138</v>
      </c>
      <c r="AW334" s="13" t="s">
        <v>30</v>
      </c>
      <c r="AX334" s="13" t="s">
        <v>73</v>
      </c>
      <c r="AY334" s="201" t="s">
        <v>130</v>
      </c>
    </row>
    <row r="335" s="14" customFormat="1">
      <c r="A335" s="14"/>
      <c r="B335" s="208"/>
      <c r="C335" s="14"/>
      <c r="D335" s="200" t="s">
        <v>140</v>
      </c>
      <c r="E335" s="209" t="s">
        <v>1</v>
      </c>
      <c r="F335" s="210" t="s">
        <v>148</v>
      </c>
      <c r="G335" s="14"/>
      <c r="H335" s="211">
        <v>108.69</v>
      </c>
      <c r="I335" s="212"/>
      <c r="J335" s="14"/>
      <c r="K335" s="14"/>
      <c r="L335" s="208"/>
      <c r="M335" s="213"/>
      <c r="N335" s="214"/>
      <c r="O335" s="214"/>
      <c r="P335" s="214"/>
      <c r="Q335" s="214"/>
      <c r="R335" s="214"/>
      <c r="S335" s="214"/>
      <c r="T335" s="215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09" t="s">
        <v>140</v>
      </c>
      <c r="AU335" s="209" t="s">
        <v>138</v>
      </c>
      <c r="AV335" s="14" t="s">
        <v>137</v>
      </c>
      <c r="AW335" s="14" t="s">
        <v>30</v>
      </c>
      <c r="AX335" s="14" t="s">
        <v>81</v>
      </c>
      <c r="AY335" s="209" t="s">
        <v>130</v>
      </c>
    </row>
    <row r="336" s="2" customFormat="1" ht="16.5" customHeight="1">
      <c r="A336" s="37"/>
      <c r="B336" s="184"/>
      <c r="C336" s="185" t="s">
        <v>438</v>
      </c>
      <c r="D336" s="185" t="s">
        <v>133</v>
      </c>
      <c r="E336" s="186" t="s">
        <v>439</v>
      </c>
      <c r="F336" s="187" t="s">
        <v>440</v>
      </c>
      <c r="G336" s="188" t="s">
        <v>144</v>
      </c>
      <c r="H336" s="189">
        <v>17.015000000000001</v>
      </c>
      <c r="I336" s="190"/>
      <c r="J336" s="191">
        <f>ROUND(I336*H336,2)</f>
        <v>0</v>
      </c>
      <c r="K336" s="192"/>
      <c r="L336" s="38"/>
      <c r="M336" s="193" t="s">
        <v>1</v>
      </c>
      <c r="N336" s="194" t="s">
        <v>39</v>
      </c>
      <c r="O336" s="76"/>
      <c r="P336" s="195">
        <f>O336*H336</f>
        <v>0</v>
      </c>
      <c r="Q336" s="195">
        <v>0</v>
      </c>
      <c r="R336" s="195">
        <f>Q336*H336</f>
        <v>0</v>
      </c>
      <c r="S336" s="195">
        <v>0.13100000000000001</v>
      </c>
      <c r="T336" s="196">
        <f>S336*H336</f>
        <v>2.2289650000000001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197" t="s">
        <v>137</v>
      </c>
      <c r="AT336" s="197" t="s">
        <v>133</v>
      </c>
      <c r="AU336" s="197" t="s">
        <v>138</v>
      </c>
      <c r="AY336" s="18" t="s">
        <v>130</v>
      </c>
      <c r="BE336" s="198">
        <f>IF(N336="základní",J336,0)</f>
        <v>0</v>
      </c>
      <c r="BF336" s="198">
        <f>IF(N336="snížená",J336,0)</f>
        <v>0</v>
      </c>
      <c r="BG336" s="198">
        <f>IF(N336="zákl. přenesená",J336,0)</f>
        <v>0</v>
      </c>
      <c r="BH336" s="198">
        <f>IF(N336="sníž. přenesená",J336,0)</f>
        <v>0</v>
      </c>
      <c r="BI336" s="198">
        <f>IF(N336="nulová",J336,0)</f>
        <v>0</v>
      </c>
      <c r="BJ336" s="18" t="s">
        <v>138</v>
      </c>
      <c r="BK336" s="198">
        <f>ROUND(I336*H336,2)</f>
        <v>0</v>
      </c>
      <c r="BL336" s="18" t="s">
        <v>137</v>
      </c>
      <c r="BM336" s="197" t="s">
        <v>441</v>
      </c>
    </row>
    <row r="337" s="15" customFormat="1">
      <c r="A337" s="15"/>
      <c r="B337" s="227"/>
      <c r="C337" s="15"/>
      <c r="D337" s="200" t="s">
        <v>140</v>
      </c>
      <c r="E337" s="228" t="s">
        <v>1</v>
      </c>
      <c r="F337" s="229" t="s">
        <v>194</v>
      </c>
      <c r="G337" s="15"/>
      <c r="H337" s="228" t="s">
        <v>1</v>
      </c>
      <c r="I337" s="230"/>
      <c r="J337" s="15"/>
      <c r="K337" s="15"/>
      <c r="L337" s="227"/>
      <c r="M337" s="231"/>
      <c r="N337" s="232"/>
      <c r="O337" s="232"/>
      <c r="P337" s="232"/>
      <c r="Q337" s="232"/>
      <c r="R337" s="232"/>
      <c r="S337" s="232"/>
      <c r="T337" s="233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28" t="s">
        <v>140</v>
      </c>
      <c r="AU337" s="228" t="s">
        <v>138</v>
      </c>
      <c r="AV337" s="15" t="s">
        <v>81</v>
      </c>
      <c r="AW337" s="15" t="s">
        <v>30</v>
      </c>
      <c r="AX337" s="15" t="s">
        <v>73</v>
      </c>
      <c r="AY337" s="228" t="s">
        <v>130</v>
      </c>
    </row>
    <row r="338" s="13" customFormat="1">
      <c r="A338" s="13"/>
      <c r="B338" s="199"/>
      <c r="C338" s="13"/>
      <c r="D338" s="200" t="s">
        <v>140</v>
      </c>
      <c r="E338" s="201" t="s">
        <v>1</v>
      </c>
      <c r="F338" s="202" t="s">
        <v>442</v>
      </c>
      <c r="G338" s="13"/>
      <c r="H338" s="203">
        <v>10.496</v>
      </c>
      <c r="I338" s="204"/>
      <c r="J338" s="13"/>
      <c r="K338" s="13"/>
      <c r="L338" s="199"/>
      <c r="M338" s="205"/>
      <c r="N338" s="206"/>
      <c r="O338" s="206"/>
      <c r="P338" s="206"/>
      <c r="Q338" s="206"/>
      <c r="R338" s="206"/>
      <c r="S338" s="206"/>
      <c r="T338" s="207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01" t="s">
        <v>140</v>
      </c>
      <c r="AU338" s="201" t="s">
        <v>138</v>
      </c>
      <c r="AV338" s="13" t="s">
        <v>138</v>
      </c>
      <c r="AW338" s="13" t="s">
        <v>30</v>
      </c>
      <c r="AX338" s="13" t="s">
        <v>73</v>
      </c>
      <c r="AY338" s="201" t="s">
        <v>130</v>
      </c>
    </row>
    <row r="339" s="13" customFormat="1">
      <c r="A339" s="13"/>
      <c r="B339" s="199"/>
      <c r="C339" s="13"/>
      <c r="D339" s="200" t="s">
        <v>140</v>
      </c>
      <c r="E339" s="201" t="s">
        <v>1</v>
      </c>
      <c r="F339" s="202" t="s">
        <v>443</v>
      </c>
      <c r="G339" s="13"/>
      <c r="H339" s="203">
        <v>6.5190000000000001</v>
      </c>
      <c r="I339" s="204"/>
      <c r="J339" s="13"/>
      <c r="K339" s="13"/>
      <c r="L339" s="199"/>
      <c r="M339" s="205"/>
      <c r="N339" s="206"/>
      <c r="O339" s="206"/>
      <c r="P339" s="206"/>
      <c r="Q339" s="206"/>
      <c r="R339" s="206"/>
      <c r="S339" s="206"/>
      <c r="T339" s="207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01" t="s">
        <v>140</v>
      </c>
      <c r="AU339" s="201" t="s">
        <v>138</v>
      </c>
      <c r="AV339" s="13" t="s">
        <v>138</v>
      </c>
      <c r="AW339" s="13" t="s">
        <v>30</v>
      </c>
      <c r="AX339" s="13" t="s">
        <v>73</v>
      </c>
      <c r="AY339" s="201" t="s">
        <v>130</v>
      </c>
    </row>
    <row r="340" s="14" customFormat="1">
      <c r="A340" s="14"/>
      <c r="B340" s="208"/>
      <c r="C340" s="14"/>
      <c r="D340" s="200" t="s">
        <v>140</v>
      </c>
      <c r="E340" s="209" t="s">
        <v>1</v>
      </c>
      <c r="F340" s="210" t="s">
        <v>148</v>
      </c>
      <c r="G340" s="14"/>
      <c r="H340" s="211">
        <v>17.015000000000001</v>
      </c>
      <c r="I340" s="212"/>
      <c r="J340" s="14"/>
      <c r="K340" s="14"/>
      <c r="L340" s="208"/>
      <c r="M340" s="213"/>
      <c r="N340" s="214"/>
      <c r="O340" s="214"/>
      <c r="P340" s="214"/>
      <c r="Q340" s="214"/>
      <c r="R340" s="214"/>
      <c r="S340" s="214"/>
      <c r="T340" s="215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09" t="s">
        <v>140</v>
      </c>
      <c r="AU340" s="209" t="s">
        <v>138</v>
      </c>
      <c r="AV340" s="14" t="s">
        <v>137</v>
      </c>
      <c r="AW340" s="14" t="s">
        <v>30</v>
      </c>
      <c r="AX340" s="14" t="s">
        <v>81</v>
      </c>
      <c r="AY340" s="209" t="s">
        <v>130</v>
      </c>
    </row>
    <row r="341" s="2" customFormat="1" ht="16.5" customHeight="1">
      <c r="A341" s="37"/>
      <c r="B341" s="184"/>
      <c r="C341" s="185" t="s">
        <v>444</v>
      </c>
      <c r="D341" s="185" t="s">
        <v>133</v>
      </c>
      <c r="E341" s="186" t="s">
        <v>445</v>
      </c>
      <c r="F341" s="187" t="s">
        <v>446</v>
      </c>
      <c r="G341" s="188" t="s">
        <v>144</v>
      </c>
      <c r="H341" s="189">
        <v>5.1820000000000004</v>
      </c>
      <c r="I341" s="190"/>
      <c r="J341" s="191">
        <f>ROUND(I341*H341,2)</f>
        <v>0</v>
      </c>
      <c r="K341" s="192"/>
      <c r="L341" s="38"/>
      <c r="M341" s="193" t="s">
        <v>1</v>
      </c>
      <c r="N341" s="194" t="s">
        <v>39</v>
      </c>
      <c r="O341" s="76"/>
      <c r="P341" s="195">
        <f>O341*H341</f>
        <v>0</v>
      </c>
      <c r="Q341" s="195">
        <v>0</v>
      </c>
      <c r="R341" s="195">
        <f>Q341*H341</f>
        <v>0</v>
      </c>
      <c r="S341" s="195">
        <v>0.26100000000000001</v>
      </c>
      <c r="T341" s="196">
        <f>S341*H341</f>
        <v>1.3525020000000001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197" t="s">
        <v>137</v>
      </c>
      <c r="AT341" s="197" t="s">
        <v>133</v>
      </c>
      <c r="AU341" s="197" t="s">
        <v>138</v>
      </c>
      <c r="AY341" s="18" t="s">
        <v>130</v>
      </c>
      <c r="BE341" s="198">
        <f>IF(N341="základní",J341,0)</f>
        <v>0</v>
      </c>
      <c r="BF341" s="198">
        <f>IF(N341="snížená",J341,0)</f>
        <v>0</v>
      </c>
      <c r="BG341" s="198">
        <f>IF(N341="zákl. přenesená",J341,0)</f>
        <v>0</v>
      </c>
      <c r="BH341" s="198">
        <f>IF(N341="sníž. přenesená",J341,0)</f>
        <v>0</v>
      </c>
      <c r="BI341" s="198">
        <f>IF(N341="nulová",J341,0)</f>
        <v>0</v>
      </c>
      <c r="BJ341" s="18" t="s">
        <v>138</v>
      </c>
      <c r="BK341" s="198">
        <f>ROUND(I341*H341,2)</f>
        <v>0</v>
      </c>
      <c r="BL341" s="18" t="s">
        <v>137</v>
      </c>
      <c r="BM341" s="197" t="s">
        <v>447</v>
      </c>
    </row>
    <row r="342" s="13" customFormat="1">
      <c r="A342" s="13"/>
      <c r="B342" s="199"/>
      <c r="C342" s="13"/>
      <c r="D342" s="200" t="s">
        <v>140</v>
      </c>
      <c r="E342" s="201" t="s">
        <v>1</v>
      </c>
      <c r="F342" s="202" t="s">
        <v>448</v>
      </c>
      <c r="G342" s="13"/>
      <c r="H342" s="203">
        <v>5.1820000000000004</v>
      </c>
      <c r="I342" s="204"/>
      <c r="J342" s="13"/>
      <c r="K342" s="13"/>
      <c r="L342" s="199"/>
      <c r="M342" s="205"/>
      <c r="N342" s="206"/>
      <c r="O342" s="206"/>
      <c r="P342" s="206"/>
      <c r="Q342" s="206"/>
      <c r="R342" s="206"/>
      <c r="S342" s="206"/>
      <c r="T342" s="207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01" t="s">
        <v>140</v>
      </c>
      <c r="AU342" s="201" t="s">
        <v>138</v>
      </c>
      <c r="AV342" s="13" t="s">
        <v>138</v>
      </c>
      <c r="AW342" s="13" t="s">
        <v>30</v>
      </c>
      <c r="AX342" s="13" t="s">
        <v>81</v>
      </c>
      <c r="AY342" s="201" t="s">
        <v>130</v>
      </c>
    </row>
    <row r="343" s="2" customFormat="1" ht="24" customHeight="1">
      <c r="A343" s="37"/>
      <c r="B343" s="184"/>
      <c r="C343" s="185" t="s">
        <v>449</v>
      </c>
      <c r="D343" s="185" t="s">
        <v>133</v>
      </c>
      <c r="E343" s="186" t="s">
        <v>450</v>
      </c>
      <c r="F343" s="187" t="s">
        <v>451</v>
      </c>
      <c r="G343" s="188" t="s">
        <v>136</v>
      </c>
      <c r="H343" s="189">
        <v>10.853999999999999</v>
      </c>
      <c r="I343" s="190"/>
      <c r="J343" s="191">
        <f>ROUND(I343*H343,2)</f>
        <v>0</v>
      </c>
      <c r="K343" s="192"/>
      <c r="L343" s="38"/>
      <c r="M343" s="193" t="s">
        <v>1</v>
      </c>
      <c r="N343" s="194" t="s">
        <v>39</v>
      </c>
      <c r="O343" s="76"/>
      <c r="P343" s="195">
        <f>O343*H343</f>
        <v>0</v>
      </c>
      <c r="Q343" s="195">
        <v>0</v>
      </c>
      <c r="R343" s="195">
        <f>Q343*H343</f>
        <v>0</v>
      </c>
      <c r="S343" s="195">
        <v>1.8</v>
      </c>
      <c r="T343" s="196">
        <f>S343*H343</f>
        <v>19.537199999999999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197" t="s">
        <v>137</v>
      </c>
      <c r="AT343" s="197" t="s">
        <v>133</v>
      </c>
      <c r="AU343" s="197" t="s">
        <v>138</v>
      </c>
      <c r="AY343" s="18" t="s">
        <v>130</v>
      </c>
      <c r="BE343" s="198">
        <f>IF(N343="základní",J343,0)</f>
        <v>0</v>
      </c>
      <c r="BF343" s="198">
        <f>IF(N343="snížená",J343,0)</f>
        <v>0</v>
      </c>
      <c r="BG343" s="198">
        <f>IF(N343="zákl. přenesená",J343,0)</f>
        <v>0</v>
      </c>
      <c r="BH343" s="198">
        <f>IF(N343="sníž. přenesená",J343,0)</f>
        <v>0</v>
      </c>
      <c r="BI343" s="198">
        <f>IF(N343="nulová",J343,0)</f>
        <v>0</v>
      </c>
      <c r="BJ343" s="18" t="s">
        <v>138</v>
      </c>
      <c r="BK343" s="198">
        <f>ROUND(I343*H343,2)</f>
        <v>0</v>
      </c>
      <c r="BL343" s="18" t="s">
        <v>137</v>
      </c>
      <c r="BM343" s="197" t="s">
        <v>452</v>
      </c>
    </row>
    <row r="344" s="15" customFormat="1">
      <c r="A344" s="15"/>
      <c r="B344" s="227"/>
      <c r="C344" s="15"/>
      <c r="D344" s="200" t="s">
        <v>140</v>
      </c>
      <c r="E344" s="228" t="s">
        <v>1</v>
      </c>
      <c r="F344" s="229" t="s">
        <v>194</v>
      </c>
      <c r="G344" s="15"/>
      <c r="H344" s="228" t="s">
        <v>1</v>
      </c>
      <c r="I344" s="230"/>
      <c r="J344" s="15"/>
      <c r="K344" s="15"/>
      <c r="L344" s="227"/>
      <c r="M344" s="231"/>
      <c r="N344" s="232"/>
      <c r="O344" s="232"/>
      <c r="P344" s="232"/>
      <c r="Q344" s="232"/>
      <c r="R344" s="232"/>
      <c r="S344" s="232"/>
      <c r="T344" s="233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28" t="s">
        <v>140</v>
      </c>
      <c r="AU344" s="228" t="s">
        <v>138</v>
      </c>
      <c r="AV344" s="15" t="s">
        <v>81</v>
      </c>
      <c r="AW344" s="15" t="s">
        <v>30</v>
      </c>
      <c r="AX344" s="15" t="s">
        <v>73</v>
      </c>
      <c r="AY344" s="228" t="s">
        <v>130</v>
      </c>
    </row>
    <row r="345" s="13" customFormat="1">
      <c r="A345" s="13"/>
      <c r="B345" s="199"/>
      <c r="C345" s="13"/>
      <c r="D345" s="200" t="s">
        <v>140</v>
      </c>
      <c r="E345" s="201" t="s">
        <v>1</v>
      </c>
      <c r="F345" s="202" t="s">
        <v>453</v>
      </c>
      <c r="G345" s="13"/>
      <c r="H345" s="203">
        <v>5.5190000000000001</v>
      </c>
      <c r="I345" s="204"/>
      <c r="J345" s="13"/>
      <c r="K345" s="13"/>
      <c r="L345" s="199"/>
      <c r="M345" s="205"/>
      <c r="N345" s="206"/>
      <c r="O345" s="206"/>
      <c r="P345" s="206"/>
      <c r="Q345" s="206"/>
      <c r="R345" s="206"/>
      <c r="S345" s="206"/>
      <c r="T345" s="20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01" t="s">
        <v>140</v>
      </c>
      <c r="AU345" s="201" t="s">
        <v>138</v>
      </c>
      <c r="AV345" s="13" t="s">
        <v>138</v>
      </c>
      <c r="AW345" s="13" t="s">
        <v>30</v>
      </c>
      <c r="AX345" s="13" t="s">
        <v>73</v>
      </c>
      <c r="AY345" s="201" t="s">
        <v>130</v>
      </c>
    </row>
    <row r="346" s="13" customFormat="1">
      <c r="A346" s="13"/>
      <c r="B346" s="199"/>
      <c r="C346" s="13"/>
      <c r="D346" s="200" t="s">
        <v>140</v>
      </c>
      <c r="E346" s="201" t="s">
        <v>1</v>
      </c>
      <c r="F346" s="202" t="s">
        <v>454</v>
      </c>
      <c r="G346" s="13"/>
      <c r="H346" s="203">
        <v>1.1910000000000001</v>
      </c>
      <c r="I346" s="204"/>
      <c r="J346" s="13"/>
      <c r="K346" s="13"/>
      <c r="L346" s="199"/>
      <c r="M346" s="205"/>
      <c r="N346" s="206"/>
      <c r="O346" s="206"/>
      <c r="P346" s="206"/>
      <c r="Q346" s="206"/>
      <c r="R346" s="206"/>
      <c r="S346" s="206"/>
      <c r="T346" s="20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01" t="s">
        <v>140</v>
      </c>
      <c r="AU346" s="201" t="s">
        <v>138</v>
      </c>
      <c r="AV346" s="13" t="s">
        <v>138</v>
      </c>
      <c r="AW346" s="13" t="s">
        <v>30</v>
      </c>
      <c r="AX346" s="13" t="s">
        <v>73</v>
      </c>
      <c r="AY346" s="201" t="s">
        <v>130</v>
      </c>
    </row>
    <row r="347" s="13" customFormat="1">
      <c r="A347" s="13"/>
      <c r="B347" s="199"/>
      <c r="C347" s="13"/>
      <c r="D347" s="200" t="s">
        <v>140</v>
      </c>
      <c r="E347" s="201" t="s">
        <v>1</v>
      </c>
      <c r="F347" s="202" t="s">
        <v>455</v>
      </c>
      <c r="G347" s="13"/>
      <c r="H347" s="203">
        <v>3.3879999999999999</v>
      </c>
      <c r="I347" s="204"/>
      <c r="J347" s="13"/>
      <c r="K347" s="13"/>
      <c r="L347" s="199"/>
      <c r="M347" s="205"/>
      <c r="N347" s="206"/>
      <c r="O347" s="206"/>
      <c r="P347" s="206"/>
      <c r="Q347" s="206"/>
      <c r="R347" s="206"/>
      <c r="S347" s="206"/>
      <c r="T347" s="207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01" t="s">
        <v>140</v>
      </c>
      <c r="AU347" s="201" t="s">
        <v>138</v>
      </c>
      <c r="AV347" s="13" t="s">
        <v>138</v>
      </c>
      <c r="AW347" s="13" t="s">
        <v>30</v>
      </c>
      <c r="AX347" s="13" t="s">
        <v>73</v>
      </c>
      <c r="AY347" s="201" t="s">
        <v>130</v>
      </c>
    </row>
    <row r="348" s="13" customFormat="1">
      <c r="A348" s="13"/>
      <c r="B348" s="199"/>
      <c r="C348" s="13"/>
      <c r="D348" s="200" t="s">
        <v>140</v>
      </c>
      <c r="E348" s="201" t="s">
        <v>1</v>
      </c>
      <c r="F348" s="202" t="s">
        <v>456</v>
      </c>
      <c r="G348" s="13"/>
      <c r="H348" s="203">
        <v>0.75600000000000001</v>
      </c>
      <c r="I348" s="204"/>
      <c r="J348" s="13"/>
      <c r="K348" s="13"/>
      <c r="L348" s="199"/>
      <c r="M348" s="205"/>
      <c r="N348" s="206"/>
      <c r="O348" s="206"/>
      <c r="P348" s="206"/>
      <c r="Q348" s="206"/>
      <c r="R348" s="206"/>
      <c r="S348" s="206"/>
      <c r="T348" s="207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01" t="s">
        <v>140</v>
      </c>
      <c r="AU348" s="201" t="s">
        <v>138</v>
      </c>
      <c r="AV348" s="13" t="s">
        <v>138</v>
      </c>
      <c r="AW348" s="13" t="s">
        <v>30</v>
      </c>
      <c r="AX348" s="13" t="s">
        <v>73</v>
      </c>
      <c r="AY348" s="201" t="s">
        <v>130</v>
      </c>
    </row>
    <row r="349" s="14" customFormat="1">
      <c r="A349" s="14"/>
      <c r="B349" s="208"/>
      <c r="C349" s="14"/>
      <c r="D349" s="200" t="s">
        <v>140</v>
      </c>
      <c r="E349" s="209" t="s">
        <v>1</v>
      </c>
      <c r="F349" s="210" t="s">
        <v>148</v>
      </c>
      <c r="G349" s="14"/>
      <c r="H349" s="211">
        <v>10.853999999999999</v>
      </c>
      <c r="I349" s="212"/>
      <c r="J349" s="14"/>
      <c r="K349" s="14"/>
      <c r="L349" s="208"/>
      <c r="M349" s="213"/>
      <c r="N349" s="214"/>
      <c r="O349" s="214"/>
      <c r="P349" s="214"/>
      <c r="Q349" s="214"/>
      <c r="R349" s="214"/>
      <c r="S349" s="214"/>
      <c r="T349" s="215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09" t="s">
        <v>140</v>
      </c>
      <c r="AU349" s="209" t="s">
        <v>138</v>
      </c>
      <c r="AV349" s="14" t="s">
        <v>137</v>
      </c>
      <c r="AW349" s="14" t="s">
        <v>30</v>
      </c>
      <c r="AX349" s="14" t="s">
        <v>81</v>
      </c>
      <c r="AY349" s="209" t="s">
        <v>130</v>
      </c>
    </row>
    <row r="350" s="2" customFormat="1" ht="24" customHeight="1">
      <c r="A350" s="37"/>
      <c r="B350" s="184"/>
      <c r="C350" s="185" t="s">
        <v>457</v>
      </c>
      <c r="D350" s="185" t="s">
        <v>133</v>
      </c>
      <c r="E350" s="186" t="s">
        <v>458</v>
      </c>
      <c r="F350" s="187" t="s">
        <v>459</v>
      </c>
      <c r="G350" s="188" t="s">
        <v>136</v>
      </c>
      <c r="H350" s="189">
        <v>2.8799999999999999</v>
      </c>
      <c r="I350" s="190"/>
      <c r="J350" s="191">
        <f>ROUND(I350*H350,2)</f>
        <v>0</v>
      </c>
      <c r="K350" s="192"/>
      <c r="L350" s="38"/>
      <c r="M350" s="193" t="s">
        <v>1</v>
      </c>
      <c r="N350" s="194" t="s">
        <v>39</v>
      </c>
      <c r="O350" s="76"/>
      <c r="P350" s="195">
        <f>O350*H350</f>
        <v>0</v>
      </c>
      <c r="Q350" s="195">
        <v>0</v>
      </c>
      <c r="R350" s="195">
        <f>Q350*H350</f>
        <v>0</v>
      </c>
      <c r="S350" s="195">
        <v>1.5940000000000001</v>
      </c>
      <c r="T350" s="196">
        <f>S350*H350</f>
        <v>4.5907200000000001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197" t="s">
        <v>137</v>
      </c>
      <c r="AT350" s="197" t="s">
        <v>133</v>
      </c>
      <c r="AU350" s="197" t="s">
        <v>138</v>
      </c>
      <c r="AY350" s="18" t="s">
        <v>130</v>
      </c>
      <c r="BE350" s="198">
        <f>IF(N350="základní",J350,0)</f>
        <v>0</v>
      </c>
      <c r="BF350" s="198">
        <f>IF(N350="snížená",J350,0)</f>
        <v>0</v>
      </c>
      <c r="BG350" s="198">
        <f>IF(N350="zákl. přenesená",J350,0)</f>
        <v>0</v>
      </c>
      <c r="BH350" s="198">
        <f>IF(N350="sníž. přenesená",J350,0)</f>
        <v>0</v>
      </c>
      <c r="BI350" s="198">
        <f>IF(N350="nulová",J350,0)</f>
        <v>0</v>
      </c>
      <c r="BJ350" s="18" t="s">
        <v>138</v>
      </c>
      <c r="BK350" s="198">
        <f>ROUND(I350*H350,2)</f>
        <v>0</v>
      </c>
      <c r="BL350" s="18" t="s">
        <v>137</v>
      </c>
      <c r="BM350" s="197" t="s">
        <v>460</v>
      </c>
    </row>
    <row r="351" s="13" customFormat="1">
      <c r="A351" s="13"/>
      <c r="B351" s="199"/>
      <c r="C351" s="13"/>
      <c r="D351" s="200" t="s">
        <v>140</v>
      </c>
      <c r="E351" s="201" t="s">
        <v>1</v>
      </c>
      <c r="F351" s="202" t="s">
        <v>461</v>
      </c>
      <c r="G351" s="13"/>
      <c r="H351" s="203">
        <v>2.8799999999999999</v>
      </c>
      <c r="I351" s="204"/>
      <c r="J351" s="13"/>
      <c r="K351" s="13"/>
      <c r="L351" s="199"/>
      <c r="M351" s="205"/>
      <c r="N351" s="206"/>
      <c r="O351" s="206"/>
      <c r="P351" s="206"/>
      <c r="Q351" s="206"/>
      <c r="R351" s="206"/>
      <c r="S351" s="206"/>
      <c r="T351" s="207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01" t="s">
        <v>140</v>
      </c>
      <c r="AU351" s="201" t="s">
        <v>138</v>
      </c>
      <c r="AV351" s="13" t="s">
        <v>138</v>
      </c>
      <c r="AW351" s="13" t="s">
        <v>30</v>
      </c>
      <c r="AX351" s="13" t="s">
        <v>81</v>
      </c>
      <c r="AY351" s="201" t="s">
        <v>130</v>
      </c>
    </row>
    <row r="352" s="2" customFormat="1" ht="16.5" customHeight="1">
      <c r="A352" s="37"/>
      <c r="B352" s="184"/>
      <c r="C352" s="185" t="s">
        <v>462</v>
      </c>
      <c r="D352" s="185" t="s">
        <v>133</v>
      </c>
      <c r="E352" s="186" t="s">
        <v>463</v>
      </c>
      <c r="F352" s="187" t="s">
        <v>464</v>
      </c>
      <c r="G352" s="188" t="s">
        <v>144</v>
      </c>
      <c r="H352" s="189">
        <v>7.5599999999999996</v>
      </c>
      <c r="I352" s="190"/>
      <c r="J352" s="191">
        <f>ROUND(I352*H352,2)</f>
        <v>0</v>
      </c>
      <c r="K352" s="192"/>
      <c r="L352" s="38"/>
      <c r="M352" s="193" t="s">
        <v>1</v>
      </c>
      <c r="N352" s="194" t="s">
        <v>39</v>
      </c>
      <c r="O352" s="76"/>
      <c r="P352" s="195">
        <f>O352*H352</f>
        <v>0</v>
      </c>
      <c r="Q352" s="195">
        <v>0</v>
      </c>
      <c r="R352" s="195">
        <f>Q352*H352</f>
        <v>0</v>
      </c>
      <c r="S352" s="195">
        <v>0.10000000000000001</v>
      </c>
      <c r="T352" s="196">
        <f>S352*H352</f>
        <v>0.75600000000000001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197" t="s">
        <v>137</v>
      </c>
      <c r="AT352" s="197" t="s">
        <v>133</v>
      </c>
      <c r="AU352" s="197" t="s">
        <v>138</v>
      </c>
      <c r="AY352" s="18" t="s">
        <v>130</v>
      </c>
      <c r="BE352" s="198">
        <f>IF(N352="základní",J352,0)</f>
        <v>0</v>
      </c>
      <c r="BF352" s="198">
        <f>IF(N352="snížená",J352,0)</f>
        <v>0</v>
      </c>
      <c r="BG352" s="198">
        <f>IF(N352="zákl. přenesená",J352,0)</f>
        <v>0</v>
      </c>
      <c r="BH352" s="198">
        <f>IF(N352="sníž. přenesená",J352,0)</f>
        <v>0</v>
      </c>
      <c r="BI352" s="198">
        <f>IF(N352="nulová",J352,0)</f>
        <v>0</v>
      </c>
      <c r="BJ352" s="18" t="s">
        <v>138</v>
      </c>
      <c r="BK352" s="198">
        <f>ROUND(I352*H352,2)</f>
        <v>0</v>
      </c>
      <c r="BL352" s="18" t="s">
        <v>137</v>
      </c>
      <c r="BM352" s="197" t="s">
        <v>465</v>
      </c>
    </row>
    <row r="353" s="13" customFormat="1">
      <c r="A353" s="13"/>
      <c r="B353" s="199"/>
      <c r="C353" s="13"/>
      <c r="D353" s="200" t="s">
        <v>140</v>
      </c>
      <c r="E353" s="201" t="s">
        <v>1</v>
      </c>
      <c r="F353" s="202" t="s">
        <v>466</v>
      </c>
      <c r="G353" s="13"/>
      <c r="H353" s="203">
        <v>7.5599999999999996</v>
      </c>
      <c r="I353" s="204"/>
      <c r="J353" s="13"/>
      <c r="K353" s="13"/>
      <c r="L353" s="199"/>
      <c r="M353" s="205"/>
      <c r="N353" s="206"/>
      <c r="O353" s="206"/>
      <c r="P353" s="206"/>
      <c r="Q353" s="206"/>
      <c r="R353" s="206"/>
      <c r="S353" s="206"/>
      <c r="T353" s="207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01" t="s">
        <v>140</v>
      </c>
      <c r="AU353" s="201" t="s">
        <v>138</v>
      </c>
      <c r="AV353" s="13" t="s">
        <v>138</v>
      </c>
      <c r="AW353" s="13" t="s">
        <v>30</v>
      </c>
      <c r="AX353" s="13" t="s">
        <v>81</v>
      </c>
      <c r="AY353" s="201" t="s">
        <v>130</v>
      </c>
    </row>
    <row r="354" s="2" customFormat="1" ht="16.5" customHeight="1">
      <c r="A354" s="37"/>
      <c r="B354" s="184"/>
      <c r="C354" s="185" t="s">
        <v>467</v>
      </c>
      <c r="D354" s="185" t="s">
        <v>133</v>
      </c>
      <c r="E354" s="186" t="s">
        <v>468</v>
      </c>
      <c r="F354" s="187" t="s">
        <v>469</v>
      </c>
      <c r="G354" s="188" t="s">
        <v>144</v>
      </c>
      <c r="H354" s="189">
        <v>92.099999999999994</v>
      </c>
      <c r="I354" s="190"/>
      <c r="J354" s="191">
        <f>ROUND(I354*H354,2)</f>
        <v>0</v>
      </c>
      <c r="K354" s="192"/>
      <c r="L354" s="38"/>
      <c r="M354" s="193" t="s">
        <v>1</v>
      </c>
      <c r="N354" s="194" t="s">
        <v>39</v>
      </c>
      <c r="O354" s="76"/>
      <c r="P354" s="195">
        <f>O354*H354</f>
        <v>0</v>
      </c>
      <c r="Q354" s="195">
        <v>0</v>
      </c>
      <c r="R354" s="195">
        <f>Q354*H354</f>
        <v>0</v>
      </c>
      <c r="S354" s="195">
        <v>0</v>
      </c>
      <c r="T354" s="196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197" t="s">
        <v>137</v>
      </c>
      <c r="AT354" s="197" t="s">
        <v>133</v>
      </c>
      <c r="AU354" s="197" t="s">
        <v>138</v>
      </c>
      <c r="AY354" s="18" t="s">
        <v>130</v>
      </c>
      <c r="BE354" s="198">
        <f>IF(N354="základní",J354,0)</f>
        <v>0</v>
      </c>
      <c r="BF354" s="198">
        <f>IF(N354="snížená",J354,0)</f>
        <v>0</v>
      </c>
      <c r="BG354" s="198">
        <f>IF(N354="zákl. přenesená",J354,0)</f>
        <v>0</v>
      </c>
      <c r="BH354" s="198">
        <f>IF(N354="sníž. přenesená",J354,0)</f>
        <v>0</v>
      </c>
      <c r="BI354" s="198">
        <f>IF(N354="nulová",J354,0)</f>
        <v>0</v>
      </c>
      <c r="BJ354" s="18" t="s">
        <v>138</v>
      </c>
      <c r="BK354" s="198">
        <f>ROUND(I354*H354,2)</f>
        <v>0</v>
      </c>
      <c r="BL354" s="18" t="s">
        <v>137</v>
      </c>
      <c r="BM354" s="197" t="s">
        <v>470</v>
      </c>
    </row>
    <row r="355" s="13" customFormat="1">
      <c r="A355" s="13"/>
      <c r="B355" s="199"/>
      <c r="C355" s="13"/>
      <c r="D355" s="200" t="s">
        <v>140</v>
      </c>
      <c r="E355" s="201" t="s">
        <v>1</v>
      </c>
      <c r="F355" s="202" t="s">
        <v>471</v>
      </c>
      <c r="G355" s="13"/>
      <c r="H355" s="203">
        <v>14.41</v>
      </c>
      <c r="I355" s="204"/>
      <c r="J355" s="13"/>
      <c r="K355" s="13"/>
      <c r="L355" s="199"/>
      <c r="M355" s="205"/>
      <c r="N355" s="206"/>
      <c r="O355" s="206"/>
      <c r="P355" s="206"/>
      <c r="Q355" s="206"/>
      <c r="R355" s="206"/>
      <c r="S355" s="206"/>
      <c r="T355" s="207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01" t="s">
        <v>140</v>
      </c>
      <c r="AU355" s="201" t="s">
        <v>138</v>
      </c>
      <c r="AV355" s="13" t="s">
        <v>138</v>
      </c>
      <c r="AW355" s="13" t="s">
        <v>30</v>
      </c>
      <c r="AX355" s="13" t="s">
        <v>73</v>
      </c>
      <c r="AY355" s="201" t="s">
        <v>130</v>
      </c>
    </row>
    <row r="356" s="13" customFormat="1">
      <c r="A356" s="13"/>
      <c r="B356" s="199"/>
      <c r="C356" s="13"/>
      <c r="D356" s="200" t="s">
        <v>140</v>
      </c>
      <c r="E356" s="201" t="s">
        <v>1</v>
      </c>
      <c r="F356" s="202" t="s">
        <v>472</v>
      </c>
      <c r="G356" s="13"/>
      <c r="H356" s="203">
        <v>77.689999999999998</v>
      </c>
      <c r="I356" s="204"/>
      <c r="J356" s="13"/>
      <c r="K356" s="13"/>
      <c r="L356" s="199"/>
      <c r="M356" s="205"/>
      <c r="N356" s="206"/>
      <c r="O356" s="206"/>
      <c r="P356" s="206"/>
      <c r="Q356" s="206"/>
      <c r="R356" s="206"/>
      <c r="S356" s="206"/>
      <c r="T356" s="207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01" t="s">
        <v>140</v>
      </c>
      <c r="AU356" s="201" t="s">
        <v>138</v>
      </c>
      <c r="AV356" s="13" t="s">
        <v>138</v>
      </c>
      <c r="AW356" s="13" t="s">
        <v>30</v>
      </c>
      <c r="AX356" s="13" t="s">
        <v>73</v>
      </c>
      <c r="AY356" s="201" t="s">
        <v>130</v>
      </c>
    </row>
    <row r="357" s="14" customFormat="1">
      <c r="A357" s="14"/>
      <c r="B357" s="208"/>
      <c r="C357" s="14"/>
      <c r="D357" s="200" t="s">
        <v>140</v>
      </c>
      <c r="E357" s="209" t="s">
        <v>1</v>
      </c>
      <c r="F357" s="210" t="s">
        <v>148</v>
      </c>
      <c r="G357" s="14"/>
      <c r="H357" s="211">
        <v>92.099999999999994</v>
      </c>
      <c r="I357" s="212"/>
      <c r="J357" s="14"/>
      <c r="K357" s="14"/>
      <c r="L357" s="208"/>
      <c r="M357" s="213"/>
      <c r="N357" s="214"/>
      <c r="O357" s="214"/>
      <c r="P357" s="214"/>
      <c r="Q357" s="214"/>
      <c r="R357" s="214"/>
      <c r="S357" s="214"/>
      <c r="T357" s="215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09" t="s">
        <v>140</v>
      </c>
      <c r="AU357" s="209" t="s">
        <v>138</v>
      </c>
      <c r="AV357" s="14" t="s">
        <v>137</v>
      </c>
      <c r="AW357" s="14" t="s">
        <v>30</v>
      </c>
      <c r="AX357" s="14" t="s">
        <v>81</v>
      </c>
      <c r="AY357" s="209" t="s">
        <v>130</v>
      </c>
    </row>
    <row r="358" s="2" customFormat="1" ht="24" customHeight="1">
      <c r="A358" s="37"/>
      <c r="B358" s="184"/>
      <c r="C358" s="185" t="s">
        <v>473</v>
      </c>
      <c r="D358" s="185" t="s">
        <v>133</v>
      </c>
      <c r="E358" s="186" t="s">
        <v>474</v>
      </c>
      <c r="F358" s="187" t="s">
        <v>475</v>
      </c>
      <c r="G358" s="188" t="s">
        <v>144</v>
      </c>
      <c r="H358" s="189">
        <v>12.536</v>
      </c>
      <c r="I358" s="190"/>
      <c r="J358" s="191">
        <f>ROUND(I358*H358,2)</f>
        <v>0</v>
      </c>
      <c r="K358" s="192"/>
      <c r="L358" s="38"/>
      <c r="M358" s="193" t="s">
        <v>1</v>
      </c>
      <c r="N358" s="194" t="s">
        <v>39</v>
      </c>
      <c r="O358" s="76"/>
      <c r="P358" s="195">
        <f>O358*H358</f>
        <v>0</v>
      </c>
      <c r="Q358" s="195">
        <v>0</v>
      </c>
      <c r="R358" s="195">
        <f>Q358*H358</f>
        <v>0</v>
      </c>
      <c r="S358" s="195">
        <v>0.035000000000000003</v>
      </c>
      <c r="T358" s="196">
        <f>S358*H358</f>
        <v>0.43876000000000004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197" t="s">
        <v>137</v>
      </c>
      <c r="AT358" s="197" t="s">
        <v>133</v>
      </c>
      <c r="AU358" s="197" t="s">
        <v>138</v>
      </c>
      <c r="AY358" s="18" t="s">
        <v>130</v>
      </c>
      <c r="BE358" s="198">
        <f>IF(N358="základní",J358,0)</f>
        <v>0</v>
      </c>
      <c r="BF358" s="198">
        <f>IF(N358="snížená",J358,0)</f>
        <v>0</v>
      </c>
      <c r="BG358" s="198">
        <f>IF(N358="zákl. přenesená",J358,0)</f>
        <v>0</v>
      </c>
      <c r="BH358" s="198">
        <f>IF(N358="sníž. přenesená",J358,0)</f>
        <v>0</v>
      </c>
      <c r="BI358" s="198">
        <f>IF(N358="nulová",J358,0)</f>
        <v>0</v>
      </c>
      <c r="BJ358" s="18" t="s">
        <v>138</v>
      </c>
      <c r="BK358" s="198">
        <f>ROUND(I358*H358,2)</f>
        <v>0</v>
      </c>
      <c r="BL358" s="18" t="s">
        <v>137</v>
      </c>
      <c r="BM358" s="197" t="s">
        <v>476</v>
      </c>
    </row>
    <row r="359" s="13" customFormat="1">
      <c r="A359" s="13"/>
      <c r="B359" s="199"/>
      <c r="C359" s="13"/>
      <c r="D359" s="200" t="s">
        <v>140</v>
      </c>
      <c r="E359" s="201" t="s">
        <v>1</v>
      </c>
      <c r="F359" s="202" t="s">
        <v>477</v>
      </c>
      <c r="G359" s="13"/>
      <c r="H359" s="203">
        <v>12.536</v>
      </c>
      <c r="I359" s="204"/>
      <c r="J359" s="13"/>
      <c r="K359" s="13"/>
      <c r="L359" s="199"/>
      <c r="M359" s="205"/>
      <c r="N359" s="206"/>
      <c r="O359" s="206"/>
      <c r="P359" s="206"/>
      <c r="Q359" s="206"/>
      <c r="R359" s="206"/>
      <c r="S359" s="206"/>
      <c r="T359" s="207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01" t="s">
        <v>140</v>
      </c>
      <c r="AU359" s="201" t="s">
        <v>138</v>
      </c>
      <c r="AV359" s="13" t="s">
        <v>138</v>
      </c>
      <c r="AW359" s="13" t="s">
        <v>30</v>
      </c>
      <c r="AX359" s="13" t="s">
        <v>81</v>
      </c>
      <c r="AY359" s="201" t="s">
        <v>130</v>
      </c>
    </row>
    <row r="360" s="2" customFormat="1" ht="16.5" customHeight="1">
      <c r="A360" s="37"/>
      <c r="B360" s="184"/>
      <c r="C360" s="185" t="s">
        <v>229</v>
      </c>
      <c r="D360" s="185" t="s">
        <v>133</v>
      </c>
      <c r="E360" s="186" t="s">
        <v>478</v>
      </c>
      <c r="F360" s="187" t="s">
        <v>479</v>
      </c>
      <c r="G360" s="188" t="s">
        <v>199</v>
      </c>
      <c r="H360" s="189">
        <v>14.5</v>
      </c>
      <c r="I360" s="190"/>
      <c r="J360" s="191">
        <f>ROUND(I360*H360,2)</f>
        <v>0</v>
      </c>
      <c r="K360" s="192"/>
      <c r="L360" s="38"/>
      <c r="M360" s="193" t="s">
        <v>1</v>
      </c>
      <c r="N360" s="194" t="s">
        <v>39</v>
      </c>
      <c r="O360" s="76"/>
      <c r="P360" s="195">
        <f>O360*H360</f>
        <v>0</v>
      </c>
      <c r="Q360" s="195">
        <v>0</v>
      </c>
      <c r="R360" s="195">
        <f>Q360*H360</f>
        <v>0</v>
      </c>
      <c r="S360" s="195">
        <v>0.0089999999999999993</v>
      </c>
      <c r="T360" s="196">
        <f>S360*H360</f>
        <v>0.13049999999999998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197" t="s">
        <v>137</v>
      </c>
      <c r="AT360" s="197" t="s">
        <v>133</v>
      </c>
      <c r="AU360" s="197" t="s">
        <v>138</v>
      </c>
      <c r="AY360" s="18" t="s">
        <v>130</v>
      </c>
      <c r="BE360" s="198">
        <f>IF(N360="základní",J360,0)</f>
        <v>0</v>
      </c>
      <c r="BF360" s="198">
        <f>IF(N360="snížená",J360,0)</f>
        <v>0</v>
      </c>
      <c r="BG360" s="198">
        <f>IF(N360="zákl. přenesená",J360,0)</f>
        <v>0</v>
      </c>
      <c r="BH360" s="198">
        <f>IF(N360="sníž. přenesená",J360,0)</f>
        <v>0</v>
      </c>
      <c r="BI360" s="198">
        <f>IF(N360="nulová",J360,0)</f>
        <v>0</v>
      </c>
      <c r="BJ360" s="18" t="s">
        <v>138</v>
      </c>
      <c r="BK360" s="198">
        <f>ROUND(I360*H360,2)</f>
        <v>0</v>
      </c>
      <c r="BL360" s="18" t="s">
        <v>137</v>
      </c>
      <c r="BM360" s="197" t="s">
        <v>480</v>
      </c>
    </row>
    <row r="361" s="13" customFormat="1">
      <c r="A361" s="13"/>
      <c r="B361" s="199"/>
      <c r="C361" s="13"/>
      <c r="D361" s="200" t="s">
        <v>140</v>
      </c>
      <c r="E361" s="201" t="s">
        <v>1</v>
      </c>
      <c r="F361" s="202" t="s">
        <v>481</v>
      </c>
      <c r="G361" s="13"/>
      <c r="H361" s="203">
        <v>14.5</v>
      </c>
      <c r="I361" s="204"/>
      <c r="J361" s="13"/>
      <c r="K361" s="13"/>
      <c r="L361" s="199"/>
      <c r="M361" s="205"/>
      <c r="N361" s="206"/>
      <c r="O361" s="206"/>
      <c r="P361" s="206"/>
      <c r="Q361" s="206"/>
      <c r="R361" s="206"/>
      <c r="S361" s="206"/>
      <c r="T361" s="20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01" t="s">
        <v>140</v>
      </c>
      <c r="AU361" s="201" t="s">
        <v>138</v>
      </c>
      <c r="AV361" s="13" t="s">
        <v>138</v>
      </c>
      <c r="AW361" s="13" t="s">
        <v>30</v>
      </c>
      <c r="AX361" s="13" t="s">
        <v>81</v>
      </c>
      <c r="AY361" s="201" t="s">
        <v>130</v>
      </c>
    </row>
    <row r="362" s="2" customFormat="1" ht="24" customHeight="1">
      <c r="A362" s="37"/>
      <c r="B362" s="184"/>
      <c r="C362" s="185" t="s">
        <v>285</v>
      </c>
      <c r="D362" s="185" t="s">
        <v>133</v>
      </c>
      <c r="E362" s="186" t="s">
        <v>482</v>
      </c>
      <c r="F362" s="187" t="s">
        <v>483</v>
      </c>
      <c r="G362" s="188" t="s">
        <v>144</v>
      </c>
      <c r="H362" s="189">
        <v>30.780999999999999</v>
      </c>
      <c r="I362" s="190"/>
      <c r="J362" s="191">
        <f>ROUND(I362*H362,2)</f>
        <v>0</v>
      </c>
      <c r="K362" s="192"/>
      <c r="L362" s="38"/>
      <c r="M362" s="193" t="s">
        <v>1</v>
      </c>
      <c r="N362" s="194" t="s">
        <v>39</v>
      </c>
      <c r="O362" s="76"/>
      <c r="P362" s="195">
        <f>O362*H362</f>
        <v>0</v>
      </c>
      <c r="Q362" s="195">
        <v>0</v>
      </c>
      <c r="R362" s="195">
        <f>Q362*H362</f>
        <v>0</v>
      </c>
      <c r="S362" s="195">
        <v>0.54500000000000004</v>
      </c>
      <c r="T362" s="196">
        <f>S362*H362</f>
        <v>16.775645000000001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R362" s="197" t="s">
        <v>137</v>
      </c>
      <c r="AT362" s="197" t="s">
        <v>133</v>
      </c>
      <c r="AU362" s="197" t="s">
        <v>138</v>
      </c>
      <c r="AY362" s="18" t="s">
        <v>130</v>
      </c>
      <c r="BE362" s="198">
        <f>IF(N362="základní",J362,0)</f>
        <v>0</v>
      </c>
      <c r="BF362" s="198">
        <f>IF(N362="snížená",J362,0)</f>
        <v>0</v>
      </c>
      <c r="BG362" s="198">
        <f>IF(N362="zákl. přenesená",J362,0)</f>
        <v>0</v>
      </c>
      <c r="BH362" s="198">
        <f>IF(N362="sníž. přenesená",J362,0)</f>
        <v>0</v>
      </c>
      <c r="BI362" s="198">
        <f>IF(N362="nulová",J362,0)</f>
        <v>0</v>
      </c>
      <c r="BJ362" s="18" t="s">
        <v>138</v>
      </c>
      <c r="BK362" s="198">
        <f>ROUND(I362*H362,2)</f>
        <v>0</v>
      </c>
      <c r="BL362" s="18" t="s">
        <v>137</v>
      </c>
      <c r="BM362" s="197" t="s">
        <v>484</v>
      </c>
    </row>
    <row r="363" s="15" customFormat="1">
      <c r="A363" s="15"/>
      <c r="B363" s="227"/>
      <c r="C363" s="15"/>
      <c r="D363" s="200" t="s">
        <v>140</v>
      </c>
      <c r="E363" s="228" t="s">
        <v>1</v>
      </c>
      <c r="F363" s="229" t="s">
        <v>485</v>
      </c>
      <c r="G363" s="15"/>
      <c r="H363" s="228" t="s">
        <v>1</v>
      </c>
      <c r="I363" s="230"/>
      <c r="J363" s="15"/>
      <c r="K363" s="15"/>
      <c r="L363" s="227"/>
      <c r="M363" s="231"/>
      <c r="N363" s="232"/>
      <c r="O363" s="232"/>
      <c r="P363" s="232"/>
      <c r="Q363" s="232"/>
      <c r="R363" s="232"/>
      <c r="S363" s="232"/>
      <c r="T363" s="233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28" t="s">
        <v>140</v>
      </c>
      <c r="AU363" s="228" t="s">
        <v>138</v>
      </c>
      <c r="AV363" s="15" t="s">
        <v>81</v>
      </c>
      <c r="AW363" s="15" t="s">
        <v>30</v>
      </c>
      <c r="AX363" s="15" t="s">
        <v>73</v>
      </c>
      <c r="AY363" s="228" t="s">
        <v>130</v>
      </c>
    </row>
    <row r="364" s="13" customFormat="1">
      <c r="A364" s="13"/>
      <c r="B364" s="199"/>
      <c r="C364" s="13"/>
      <c r="D364" s="200" t="s">
        <v>140</v>
      </c>
      <c r="E364" s="201" t="s">
        <v>1</v>
      </c>
      <c r="F364" s="202" t="s">
        <v>486</v>
      </c>
      <c r="G364" s="13"/>
      <c r="H364" s="203">
        <v>30.780999999999999</v>
      </c>
      <c r="I364" s="204"/>
      <c r="J364" s="13"/>
      <c r="K364" s="13"/>
      <c r="L364" s="199"/>
      <c r="M364" s="205"/>
      <c r="N364" s="206"/>
      <c r="O364" s="206"/>
      <c r="P364" s="206"/>
      <c r="Q364" s="206"/>
      <c r="R364" s="206"/>
      <c r="S364" s="206"/>
      <c r="T364" s="20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01" t="s">
        <v>140</v>
      </c>
      <c r="AU364" s="201" t="s">
        <v>138</v>
      </c>
      <c r="AV364" s="13" t="s">
        <v>138</v>
      </c>
      <c r="AW364" s="13" t="s">
        <v>30</v>
      </c>
      <c r="AX364" s="13" t="s">
        <v>81</v>
      </c>
      <c r="AY364" s="201" t="s">
        <v>130</v>
      </c>
    </row>
    <row r="365" s="2" customFormat="1" ht="24" customHeight="1">
      <c r="A365" s="37"/>
      <c r="B365" s="184"/>
      <c r="C365" s="185" t="s">
        <v>487</v>
      </c>
      <c r="D365" s="185" t="s">
        <v>133</v>
      </c>
      <c r="E365" s="186" t="s">
        <v>488</v>
      </c>
      <c r="F365" s="187" t="s">
        <v>489</v>
      </c>
      <c r="G365" s="188" t="s">
        <v>144</v>
      </c>
      <c r="H365" s="189">
        <v>1.946</v>
      </c>
      <c r="I365" s="190"/>
      <c r="J365" s="191">
        <f>ROUND(I365*H365,2)</f>
        <v>0</v>
      </c>
      <c r="K365" s="192"/>
      <c r="L365" s="38"/>
      <c r="M365" s="193" t="s">
        <v>1</v>
      </c>
      <c r="N365" s="194" t="s">
        <v>39</v>
      </c>
      <c r="O365" s="76"/>
      <c r="P365" s="195">
        <f>O365*H365</f>
        <v>0</v>
      </c>
      <c r="Q365" s="195">
        <v>0</v>
      </c>
      <c r="R365" s="195">
        <f>Q365*H365</f>
        <v>0</v>
      </c>
      <c r="S365" s="195">
        <v>0.062</v>
      </c>
      <c r="T365" s="196">
        <f>S365*H365</f>
        <v>0.120652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197" t="s">
        <v>137</v>
      </c>
      <c r="AT365" s="197" t="s">
        <v>133</v>
      </c>
      <c r="AU365" s="197" t="s">
        <v>138</v>
      </c>
      <c r="AY365" s="18" t="s">
        <v>130</v>
      </c>
      <c r="BE365" s="198">
        <f>IF(N365="základní",J365,0)</f>
        <v>0</v>
      </c>
      <c r="BF365" s="198">
        <f>IF(N365="snížená",J365,0)</f>
        <v>0</v>
      </c>
      <c r="BG365" s="198">
        <f>IF(N365="zákl. přenesená",J365,0)</f>
        <v>0</v>
      </c>
      <c r="BH365" s="198">
        <f>IF(N365="sníž. přenesená",J365,0)</f>
        <v>0</v>
      </c>
      <c r="BI365" s="198">
        <f>IF(N365="nulová",J365,0)</f>
        <v>0</v>
      </c>
      <c r="BJ365" s="18" t="s">
        <v>138</v>
      </c>
      <c r="BK365" s="198">
        <f>ROUND(I365*H365,2)</f>
        <v>0</v>
      </c>
      <c r="BL365" s="18" t="s">
        <v>137</v>
      </c>
      <c r="BM365" s="197" t="s">
        <v>490</v>
      </c>
    </row>
    <row r="366" s="13" customFormat="1">
      <c r="A366" s="13"/>
      <c r="B366" s="199"/>
      <c r="C366" s="13"/>
      <c r="D366" s="200" t="s">
        <v>140</v>
      </c>
      <c r="E366" s="201" t="s">
        <v>1</v>
      </c>
      <c r="F366" s="202" t="s">
        <v>491</v>
      </c>
      <c r="G366" s="13"/>
      <c r="H366" s="203">
        <v>1.946</v>
      </c>
      <c r="I366" s="204"/>
      <c r="J366" s="13"/>
      <c r="K366" s="13"/>
      <c r="L366" s="199"/>
      <c r="M366" s="205"/>
      <c r="N366" s="206"/>
      <c r="O366" s="206"/>
      <c r="P366" s="206"/>
      <c r="Q366" s="206"/>
      <c r="R366" s="206"/>
      <c r="S366" s="206"/>
      <c r="T366" s="20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01" t="s">
        <v>140</v>
      </c>
      <c r="AU366" s="201" t="s">
        <v>138</v>
      </c>
      <c r="AV366" s="13" t="s">
        <v>138</v>
      </c>
      <c r="AW366" s="13" t="s">
        <v>30</v>
      </c>
      <c r="AX366" s="13" t="s">
        <v>81</v>
      </c>
      <c r="AY366" s="201" t="s">
        <v>130</v>
      </c>
    </row>
    <row r="367" s="2" customFormat="1" ht="16.5" customHeight="1">
      <c r="A367" s="37"/>
      <c r="B367" s="184"/>
      <c r="C367" s="185" t="s">
        <v>389</v>
      </c>
      <c r="D367" s="185" t="s">
        <v>133</v>
      </c>
      <c r="E367" s="186" t="s">
        <v>492</v>
      </c>
      <c r="F367" s="187" t="s">
        <v>493</v>
      </c>
      <c r="G367" s="188" t="s">
        <v>144</v>
      </c>
      <c r="H367" s="189">
        <v>10.6</v>
      </c>
      <c r="I367" s="190"/>
      <c r="J367" s="191">
        <f>ROUND(I367*H367,2)</f>
        <v>0</v>
      </c>
      <c r="K367" s="192"/>
      <c r="L367" s="38"/>
      <c r="M367" s="193" t="s">
        <v>1</v>
      </c>
      <c r="N367" s="194" t="s">
        <v>39</v>
      </c>
      <c r="O367" s="76"/>
      <c r="P367" s="195">
        <f>O367*H367</f>
        <v>0</v>
      </c>
      <c r="Q367" s="195">
        <v>0</v>
      </c>
      <c r="R367" s="195">
        <f>Q367*H367</f>
        <v>0</v>
      </c>
      <c r="S367" s="195">
        <v>0.075999999999999998</v>
      </c>
      <c r="T367" s="196">
        <f>S367*H367</f>
        <v>0.80559999999999998</v>
      </c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R367" s="197" t="s">
        <v>137</v>
      </c>
      <c r="AT367" s="197" t="s">
        <v>133</v>
      </c>
      <c r="AU367" s="197" t="s">
        <v>138</v>
      </c>
      <c r="AY367" s="18" t="s">
        <v>130</v>
      </c>
      <c r="BE367" s="198">
        <f>IF(N367="základní",J367,0)</f>
        <v>0</v>
      </c>
      <c r="BF367" s="198">
        <f>IF(N367="snížená",J367,0)</f>
        <v>0</v>
      </c>
      <c r="BG367" s="198">
        <f>IF(N367="zákl. přenesená",J367,0)</f>
        <v>0</v>
      </c>
      <c r="BH367" s="198">
        <f>IF(N367="sníž. přenesená",J367,0)</f>
        <v>0</v>
      </c>
      <c r="BI367" s="198">
        <f>IF(N367="nulová",J367,0)</f>
        <v>0</v>
      </c>
      <c r="BJ367" s="18" t="s">
        <v>138</v>
      </c>
      <c r="BK367" s="198">
        <f>ROUND(I367*H367,2)</f>
        <v>0</v>
      </c>
      <c r="BL367" s="18" t="s">
        <v>137</v>
      </c>
      <c r="BM367" s="197" t="s">
        <v>494</v>
      </c>
    </row>
    <row r="368" s="13" customFormat="1">
      <c r="A368" s="13"/>
      <c r="B368" s="199"/>
      <c r="C368" s="13"/>
      <c r="D368" s="200" t="s">
        <v>140</v>
      </c>
      <c r="E368" s="201" t="s">
        <v>1</v>
      </c>
      <c r="F368" s="202" t="s">
        <v>495</v>
      </c>
      <c r="G368" s="13"/>
      <c r="H368" s="203">
        <v>4</v>
      </c>
      <c r="I368" s="204"/>
      <c r="J368" s="13"/>
      <c r="K368" s="13"/>
      <c r="L368" s="199"/>
      <c r="M368" s="205"/>
      <c r="N368" s="206"/>
      <c r="O368" s="206"/>
      <c r="P368" s="206"/>
      <c r="Q368" s="206"/>
      <c r="R368" s="206"/>
      <c r="S368" s="206"/>
      <c r="T368" s="20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01" t="s">
        <v>140</v>
      </c>
      <c r="AU368" s="201" t="s">
        <v>138</v>
      </c>
      <c r="AV368" s="13" t="s">
        <v>138</v>
      </c>
      <c r="AW368" s="13" t="s">
        <v>30</v>
      </c>
      <c r="AX368" s="13" t="s">
        <v>73</v>
      </c>
      <c r="AY368" s="201" t="s">
        <v>130</v>
      </c>
    </row>
    <row r="369" s="13" customFormat="1">
      <c r="A369" s="13"/>
      <c r="B369" s="199"/>
      <c r="C369" s="13"/>
      <c r="D369" s="200" t="s">
        <v>140</v>
      </c>
      <c r="E369" s="201" t="s">
        <v>1</v>
      </c>
      <c r="F369" s="202" t="s">
        <v>496</v>
      </c>
      <c r="G369" s="13"/>
      <c r="H369" s="203">
        <v>6.5999999999999996</v>
      </c>
      <c r="I369" s="204"/>
      <c r="J369" s="13"/>
      <c r="K369" s="13"/>
      <c r="L369" s="199"/>
      <c r="M369" s="205"/>
      <c r="N369" s="206"/>
      <c r="O369" s="206"/>
      <c r="P369" s="206"/>
      <c r="Q369" s="206"/>
      <c r="R369" s="206"/>
      <c r="S369" s="206"/>
      <c r="T369" s="20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01" t="s">
        <v>140</v>
      </c>
      <c r="AU369" s="201" t="s">
        <v>138</v>
      </c>
      <c r="AV369" s="13" t="s">
        <v>138</v>
      </c>
      <c r="AW369" s="13" t="s">
        <v>30</v>
      </c>
      <c r="AX369" s="13" t="s">
        <v>73</v>
      </c>
      <c r="AY369" s="201" t="s">
        <v>130</v>
      </c>
    </row>
    <row r="370" s="14" customFormat="1">
      <c r="A370" s="14"/>
      <c r="B370" s="208"/>
      <c r="C370" s="14"/>
      <c r="D370" s="200" t="s">
        <v>140</v>
      </c>
      <c r="E370" s="209" t="s">
        <v>1</v>
      </c>
      <c r="F370" s="210" t="s">
        <v>148</v>
      </c>
      <c r="G370" s="14"/>
      <c r="H370" s="211">
        <v>10.6</v>
      </c>
      <c r="I370" s="212"/>
      <c r="J370" s="14"/>
      <c r="K370" s="14"/>
      <c r="L370" s="208"/>
      <c r="M370" s="213"/>
      <c r="N370" s="214"/>
      <c r="O370" s="214"/>
      <c r="P370" s="214"/>
      <c r="Q370" s="214"/>
      <c r="R370" s="214"/>
      <c r="S370" s="214"/>
      <c r="T370" s="215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09" t="s">
        <v>140</v>
      </c>
      <c r="AU370" s="209" t="s">
        <v>138</v>
      </c>
      <c r="AV370" s="14" t="s">
        <v>137</v>
      </c>
      <c r="AW370" s="14" t="s">
        <v>30</v>
      </c>
      <c r="AX370" s="14" t="s">
        <v>81</v>
      </c>
      <c r="AY370" s="209" t="s">
        <v>130</v>
      </c>
    </row>
    <row r="371" s="2" customFormat="1" ht="24" customHeight="1">
      <c r="A371" s="37"/>
      <c r="B371" s="184"/>
      <c r="C371" s="185" t="s">
        <v>497</v>
      </c>
      <c r="D371" s="185" t="s">
        <v>133</v>
      </c>
      <c r="E371" s="186" t="s">
        <v>498</v>
      </c>
      <c r="F371" s="187" t="s">
        <v>499</v>
      </c>
      <c r="G371" s="188" t="s">
        <v>165</v>
      </c>
      <c r="H371" s="189">
        <v>1</v>
      </c>
      <c r="I371" s="190"/>
      <c r="J371" s="191">
        <f>ROUND(I371*H371,2)</f>
        <v>0</v>
      </c>
      <c r="K371" s="192"/>
      <c r="L371" s="38"/>
      <c r="M371" s="193" t="s">
        <v>1</v>
      </c>
      <c r="N371" s="194" t="s">
        <v>39</v>
      </c>
      <c r="O371" s="76"/>
      <c r="P371" s="195">
        <f>O371*H371</f>
        <v>0</v>
      </c>
      <c r="Q371" s="195">
        <v>0</v>
      </c>
      <c r="R371" s="195">
        <f>Q371*H371</f>
        <v>0</v>
      </c>
      <c r="S371" s="195">
        <v>0</v>
      </c>
      <c r="T371" s="196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197" t="s">
        <v>137</v>
      </c>
      <c r="AT371" s="197" t="s">
        <v>133</v>
      </c>
      <c r="AU371" s="197" t="s">
        <v>138</v>
      </c>
      <c r="AY371" s="18" t="s">
        <v>130</v>
      </c>
      <c r="BE371" s="198">
        <f>IF(N371="základní",J371,0)</f>
        <v>0</v>
      </c>
      <c r="BF371" s="198">
        <f>IF(N371="snížená",J371,0)</f>
        <v>0</v>
      </c>
      <c r="BG371" s="198">
        <f>IF(N371="zákl. přenesená",J371,0)</f>
        <v>0</v>
      </c>
      <c r="BH371" s="198">
        <f>IF(N371="sníž. přenesená",J371,0)</f>
        <v>0</v>
      </c>
      <c r="BI371" s="198">
        <f>IF(N371="nulová",J371,0)</f>
        <v>0</v>
      </c>
      <c r="BJ371" s="18" t="s">
        <v>138</v>
      </c>
      <c r="BK371" s="198">
        <f>ROUND(I371*H371,2)</f>
        <v>0</v>
      </c>
      <c r="BL371" s="18" t="s">
        <v>137</v>
      </c>
      <c r="BM371" s="197" t="s">
        <v>500</v>
      </c>
    </row>
    <row r="372" s="2" customFormat="1" ht="24" customHeight="1">
      <c r="A372" s="37"/>
      <c r="B372" s="184"/>
      <c r="C372" s="185" t="s">
        <v>501</v>
      </c>
      <c r="D372" s="185" t="s">
        <v>133</v>
      </c>
      <c r="E372" s="186" t="s">
        <v>502</v>
      </c>
      <c r="F372" s="187" t="s">
        <v>503</v>
      </c>
      <c r="G372" s="188" t="s">
        <v>165</v>
      </c>
      <c r="H372" s="189">
        <v>1</v>
      </c>
      <c r="I372" s="190"/>
      <c r="J372" s="191">
        <f>ROUND(I372*H372,2)</f>
        <v>0</v>
      </c>
      <c r="K372" s="192"/>
      <c r="L372" s="38"/>
      <c r="M372" s="193" t="s">
        <v>1</v>
      </c>
      <c r="N372" s="194" t="s">
        <v>39</v>
      </c>
      <c r="O372" s="76"/>
      <c r="P372" s="195">
        <f>O372*H372</f>
        <v>0</v>
      </c>
      <c r="Q372" s="195">
        <v>0</v>
      </c>
      <c r="R372" s="195">
        <f>Q372*H372</f>
        <v>0</v>
      </c>
      <c r="S372" s="195">
        <v>0</v>
      </c>
      <c r="T372" s="196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197" t="s">
        <v>137</v>
      </c>
      <c r="AT372" s="197" t="s">
        <v>133</v>
      </c>
      <c r="AU372" s="197" t="s">
        <v>138</v>
      </c>
      <c r="AY372" s="18" t="s">
        <v>130</v>
      </c>
      <c r="BE372" s="198">
        <f>IF(N372="základní",J372,0)</f>
        <v>0</v>
      </c>
      <c r="BF372" s="198">
        <f>IF(N372="snížená",J372,0)</f>
        <v>0</v>
      </c>
      <c r="BG372" s="198">
        <f>IF(N372="zákl. přenesená",J372,0)</f>
        <v>0</v>
      </c>
      <c r="BH372" s="198">
        <f>IF(N372="sníž. přenesená",J372,0)</f>
        <v>0</v>
      </c>
      <c r="BI372" s="198">
        <f>IF(N372="nulová",J372,0)</f>
        <v>0</v>
      </c>
      <c r="BJ372" s="18" t="s">
        <v>138</v>
      </c>
      <c r="BK372" s="198">
        <f>ROUND(I372*H372,2)</f>
        <v>0</v>
      </c>
      <c r="BL372" s="18" t="s">
        <v>137</v>
      </c>
      <c r="BM372" s="197" t="s">
        <v>504</v>
      </c>
    </row>
    <row r="373" s="2" customFormat="1" ht="24" customHeight="1">
      <c r="A373" s="37"/>
      <c r="B373" s="184"/>
      <c r="C373" s="185" t="s">
        <v>505</v>
      </c>
      <c r="D373" s="185" t="s">
        <v>133</v>
      </c>
      <c r="E373" s="186" t="s">
        <v>506</v>
      </c>
      <c r="F373" s="187" t="s">
        <v>507</v>
      </c>
      <c r="G373" s="188" t="s">
        <v>136</v>
      </c>
      <c r="H373" s="189">
        <v>0.28599999999999998</v>
      </c>
      <c r="I373" s="190"/>
      <c r="J373" s="191">
        <f>ROUND(I373*H373,2)</f>
        <v>0</v>
      </c>
      <c r="K373" s="192"/>
      <c r="L373" s="38"/>
      <c r="M373" s="193" t="s">
        <v>1</v>
      </c>
      <c r="N373" s="194" t="s">
        <v>39</v>
      </c>
      <c r="O373" s="76"/>
      <c r="P373" s="195">
        <f>O373*H373</f>
        <v>0</v>
      </c>
      <c r="Q373" s="195">
        <v>0</v>
      </c>
      <c r="R373" s="195">
        <f>Q373*H373</f>
        <v>0</v>
      </c>
      <c r="S373" s="195">
        <v>1.8</v>
      </c>
      <c r="T373" s="196">
        <f>S373*H373</f>
        <v>0.51479999999999992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197" t="s">
        <v>137</v>
      </c>
      <c r="AT373" s="197" t="s">
        <v>133</v>
      </c>
      <c r="AU373" s="197" t="s">
        <v>138</v>
      </c>
      <c r="AY373" s="18" t="s">
        <v>130</v>
      </c>
      <c r="BE373" s="198">
        <f>IF(N373="základní",J373,0)</f>
        <v>0</v>
      </c>
      <c r="BF373" s="198">
        <f>IF(N373="snížená",J373,0)</f>
        <v>0</v>
      </c>
      <c r="BG373" s="198">
        <f>IF(N373="zákl. přenesená",J373,0)</f>
        <v>0</v>
      </c>
      <c r="BH373" s="198">
        <f>IF(N373="sníž. přenesená",J373,0)</f>
        <v>0</v>
      </c>
      <c r="BI373" s="198">
        <f>IF(N373="nulová",J373,0)</f>
        <v>0</v>
      </c>
      <c r="BJ373" s="18" t="s">
        <v>138</v>
      </c>
      <c r="BK373" s="198">
        <f>ROUND(I373*H373,2)</f>
        <v>0</v>
      </c>
      <c r="BL373" s="18" t="s">
        <v>137</v>
      </c>
      <c r="BM373" s="197" t="s">
        <v>508</v>
      </c>
    </row>
    <row r="374" s="13" customFormat="1">
      <c r="A374" s="13"/>
      <c r="B374" s="199"/>
      <c r="C374" s="13"/>
      <c r="D374" s="200" t="s">
        <v>140</v>
      </c>
      <c r="E374" s="201" t="s">
        <v>1</v>
      </c>
      <c r="F374" s="202" t="s">
        <v>509</v>
      </c>
      <c r="G374" s="13"/>
      <c r="H374" s="203">
        <v>0.28599999999999998</v>
      </c>
      <c r="I374" s="204"/>
      <c r="J374" s="13"/>
      <c r="K374" s="13"/>
      <c r="L374" s="199"/>
      <c r="M374" s="205"/>
      <c r="N374" s="206"/>
      <c r="O374" s="206"/>
      <c r="P374" s="206"/>
      <c r="Q374" s="206"/>
      <c r="R374" s="206"/>
      <c r="S374" s="206"/>
      <c r="T374" s="207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01" t="s">
        <v>140</v>
      </c>
      <c r="AU374" s="201" t="s">
        <v>138</v>
      </c>
      <c r="AV374" s="13" t="s">
        <v>138</v>
      </c>
      <c r="AW374" s="13" t="s">
        <v>30</v>
      </c>
      <c r="AX374" s="13" t="s">
        <v>81</v>
      </c>
      <c r="AY374" s="201" t="s">
        <v>130</v>
      </c>
    </row>
    <row r="375" s="2" customFormat="1" ht="24" customHeight="1">
      <c r="A375" s="37"/>
      <c r="B375" s="184"/>
      <c r="C375" s="185" t="s">
        <v>510</v>
      </c>
      <c r="D375" s="185" t="s">
        <v>133</v>
      </c>
      <c r="E375" s="186" t="s">
        <v>511</v>
      </c>
      <c r="F375" s="187" t="s">
        <v>512</v>
      </c>
      <c r="G375" s="188" t="s">
        <v>199</v>
      </c>
      <c r="H375" s="189">
        <v>2.3999999999999999</v>
      </c>
      <c r="I375" s="190"/>
      <c r="J375" s="191">
        <f>ROUND(I375*H375,2)</f>
        <v>0</v>
      </c>
      <c r="K375" s="192"/>
      <c r="L375" s="38"/>
      <c r="M375" s="193" t="s">
        <v>1</v>
      </c>
      <c r="N375" s="194" t="s">
        <v>39</v>
      </c>
      <c r="O375" s="76"/>
      <c r="P375" s="195">
        <f>O375*H375</f>
        <v>0</v>
      </c>
      <c r="Q375" s="195">
        <v>0</v>
      </c>
      <c r="R375" s="195">
        <f>Q375*H375</f>
        <v>0</v>
      </c>
      <c r="S375" s="195">
        <v>0.042000000000000003</v>
      </c>
      <c r="T375" s="196">
        <f>S375*H375</f>
        <v>0.1008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197" t="s">
        <v>137</v>
      </c>
      <c r="AT375" s="197" t="s">
        <v>133</v>
      </c>
      <c r="AU375" s="197" t="s">
        <v>138</v>
      </c>
      <c r="AY375" s="18" t="s">
        <v>130</v>
      </c>
      <c r="BE375" s="198">
        <f>IF(N375="základní",J375,0)</f>
        <v>0</v>
      </c>
      <c r="BF375" s="198">
        <f>IF(N375="snížená",J375,0)</f>
        <v>0</v>
      </c>
      <c r="BG375" s="198">
        <f>IF(N375="zákl. přenesená",J375,0)</f>
        <v>0</v>
      </c>
      <c r="BH375" s="198">
        <f>IF(N375="sníž. přenesená",J375,0)</f>
        <v>0</v>
      </c>
      <c r="BI375" s="198">
        <f>IF(N375="nulová",J375,0)</f>
        <v>0</v>
      </c>
      <c r="BJ375" s="18" t="s">
        <v>138</v>
      </c>
      <c r="BK375" s="198">
        <f>ROUND(I375*H375,2)</f>
        <v>0</v>
      </c>
      <c r="BL375" s="18" t="s">
        <v>137</v>
      </c>
      <c r="BM375" s="197" t="s">
        <v>513</v>
      </c>
    </row>
    <row r="376" s="13" customFormat="1">
      <c r="A376" s="13"/>
      <c r="B376" s="199"/>
      <c r="C376" s="13"/>
      <c r="D376" s="200" t="s">
        <v>140</v>
      </c>
      <c r="E376" s="201" t="s">
        <v>1</v>
      </c>
      <c r="F376" s="202" t="s">
        <v>514</v>
      </c>
      <c r="G376" s="13"/>
      <c r="H376" s="203">
        <v>2.3999999999999999</v>
      </c>
      <c r="I376" s="204"/>
      <c r="J376" s="13"/>
      <c r="K376" s="13"/>
      <c r="L376" s="199"/>
      <c r="M376" s="205"/>
      <c r="N376" s="206"/>
      <c r="O376" s="206"/>
      <c r="P376" s="206"/>
      <c r="Q376" s="206"/>
      <c r="R376" s="206"/>
      <c r="S376" s="206"/>
      <c r="T376" s="20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01" t="s">
        <v>140</v>
      </c>
      <c r="AU376" s="201" t="s">
        <v>138</v>
      </c>
      <c r="AV376" s="13" t="s">
        <v>138</v>
      </c>
      <c r="AW376" s="13" t="s">
        <v>30</v>
      </c>
      <c r="AX376" s="13" t="s">
        <v>81</v>
      </c>
      <c r="AY376" s="201" t="s">
        <v>130</v>
      </c>
    </row>
    <row r="377" s="2" customFormat="1" ht="24" customHeight="1">
      <c r="A377" s="37"/>
      <c r="B377" s="184"/>
      <c r="C377" s="185" t="s">
        <v>515</v>
      </c>
      <c r="D377" s="185" t="s">
        <v>133</v>
      </c>
      <c r="E377" s="186" t="s">
        <v>516</v>
      </c>
      <c r="F377" s="187" t="s">
        <v>517</v>
      </c>
      <c r="G377" s="188" t="s">
        <v>144</v>
      </c>
      <c r="H377" s="189">
        <v>45.942999999999998</v>
      </c>
      <c r="I377" s="190"/>
      <c r="J377" s="191">
        <f>ROUND(I377*H377,2)</f>
        <v>0</v>
      </c>
      <c r="K377" s="192"/>
      <c r="L377" s="38"/>
      <c r="M377" s="193" t="s">
        <v>1</v>
      </c>
      <c r="N377" s="194" t="s">
        <v>39</v>
      </c>
      <c r="O377" s="76"/>
      <c r="P377" s="195">
        <f>O377*H377</f>
        <v>0</v>
      </c>
      <c r="Q377" s="195">
        <v>0</v>
      </c>
      <c r="R377" s="195">
        <f>Q377*H377</f>
        <v>0</v>
      </c>
      <c r="S377" s="195">
        <v>0.045999999999999999</v>
      </c>
      <c r="T377" s="196">
        <f>S377*H377</f>
        <v>2.113378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197" t="s">
        <v>137</v>
      </c>
      <c r="AT377" s="197" t="s">
        <v>133</v>
      </c>
      <c r="AU377" s="197" t="s">
        <v>138</v>
      </c>
      <c r="AY377" s="18" t="s">
        <v>130</v>
      </c>
      <c r="BE377" s="198">
        <f>IF(N377="základní",J377,0)</f>
        <v>0</v>
      </c>
      <c r="BF377" s="198">
        <f>IF(N377="snížená",J377,0)</f>
        <v>0</v>
      </c>
      <c r="BG377" s="198">
        <f>IF(N377="zákl. přenesená",J377,0)</f>
        <v>0</v>
      </c>
      <c r="BH377" s="198">
        <f>IF(N377="sníž. přenesená",J377,0)</f>
        <v>0</v>
      </c>
      <c r="BI377" s="198">
        <f>IF(N377="nulová",J377,0)</f>
        <v>0</v>
      </c>
      <c r="BJ377" s="18" t="s">
        <v>138</v>
      </c>
      <c r="BK377" s="198">
        <f>ROUND(I377*H377,2)</f>
        <v>0</v>
      </c>
      <c r="BL377" s="18" t="s">
        <v>137</v>
      </c>
      <c r="BM377" s="197" t="s">
        <v>518</v>
      </c>
    </row>
    <row r="378" s="15" customFormat="1">
      <c r="A378" s="15"/>
      <c r="B378" s="227"/>
      <c r="C378" s="15"/>
      <c r="D378" s="200" t="s">
        <v>140</v>
      </c>
      <c r="E378" s="228" t="s">
        <v>1</v>
      </c>
      <c r="F378" s="229" t="s">
        <v>194</v>
      </c>
      <c r="G378" s="15"/>
      <c r="H378" s="228" t="s">
        <v>1</v>
      </c>
      <c r="I378" s="230"/>
      <c r="J378" s="15"/>
      <c r="K378" s="15"/>
      <c r="L378" s="227"/>
      <c r="M378" s="231"/>
      <c r="N378" s="232"/>
      <c r="O378" s="232"/>
      <c r="P378" s="232"/>
      <c r="Q378" s="232"/>
      <c r="R378" s="232"/>
      <c r="S378" s="232"/>
      <c r="T378" s="233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28" t="s">
        <v>140</v>
      </c>
      <c r="AU378" s="228" t="s">
        <v>138</v>
      </c>
      <c r="AV378" s="15" t="s">
        <v>81</v>
      </c>
      <c r="AW378" s="15" t="s">
        <v>30</v>
      </c>
      <c r="AX378" s="15" t="s">
        <v>73</v>
      </c>
      <c r="AY378" s="228" t="s">
        <v>130</v>
      </c>
    </row>
    <row r="379" s="13" customFormat="1">
      <c r="A379" s="13"/>
      <c r="B379" s="199"/>
      <c r="C379" s="13"/>
      <c r="D379" s="200" t="s">
        <v>140</v>
      </c>
      <c r="E379" s="201" t="s">
        <v>1</v>
      </c>
      <c r="F379" s="202" t="s">
        <v>237</v>
      </c>
      <c r="G379" s="13"/>
      <c r="H379" s="203">
        <v>45.942999999999998</v>
      </c>
      <c r="I379" s="204"/>
      <c r="J379" s="13"/>
      <c r="K379" s="13"/>
      <c r="L379" s="199"/>
      <c r="M379" s="205"/>
      <c r="N379" s="206"/>
      <c r="O379" s="206"/>
      <c r="P379" s="206"/>
      <c r="Q379" s="206"/>
      <c r="R379" s="206"/>
      <c r="S379" s="206"/>
      <c r="T379" s="207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01" t="s">
        <v>140</v>
      </c>
      <c r="AU379" s="201" t="s">
        <v>138</v>
      </c>
      <c r="AV379" s="13" t="s">
        <v>138</v>
      </c>
      <c r="AW379" s="13" t="s">
        <v>30</v>
      </c>
      <c r="AX379" s="13" t="s">
        <v>81</v>
      </c>
      <c r="AY379" s="201" t="s">
        <v>130</v>
      </c>
    </row>
    <row r="380" s="2" customFormat="1" ht="24" customHeight="1">
      <c r="A380" s="37"/>
      <c r="B380" s="184"/>
      <c r="C380" s="185" t="s">
        <v>519</v>
      </c>
      <c r="D380" s="185" t="s">
        <v>133</v>
      </c>
      <c r="E380" s="186" t="s">
        <v>520</v>
      </c>
      <c r="F380" s="187" t="s">
        <v>521</v>
      </c>
      <c r="G380" s="188" t="s">
        <v>144</v>
      </c>
      <c r="H380" s="189">
        <v>11.007999999999999</v>
      </c>
      <c r="I380" s="190"/>
      <c r="J380" s="191">
        <f>ROUND(I380*H380,2)</f>
        <v>0</v>
      </c>
      <c r="K380" s="192"/>
      <c r="L380" s="38"/>
      <c r="M380" s="193" t="s">
        <v>1</v>
      </c>
      <c r="N380" s="194" t="s">
        <v>39</v>
      </c>
      <c r="O380" s="76"/>
      <c r="P380" s="195">
        <f>O380*H380</f>
        <v>0</v>
      </c>
      <c r="Q380" s="195">
        <v>0</v>
      </c>
      <c r="R380" s="195">
        <f>Q380*H380</f>
        <v>0</v>
      </c>
      <c r="S380" s="195">
        <v>0.068000000000000005</v>
      </c>
      <c r="T380" s="196">
        <f>S380*H380</f>
        <v>0.74854399999999999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197" t="s">
        <v>137</v>
      </c>
      <c r="AT380" s="197" t="s">
        <v>133</v>
      </c>
      <c r="AU380" s="197" t="s">
        <v>138</v>
      </c>
      <c r="AY380" s="18" t="s">
        <v>130</v>
      </c>
      <c r="BE380" s="198">
        <f>IF(N380="základní",J380,0)</f>
        <v>0</v>
      </c>
      <c r="BF380" s="198">
        <f>IF(N380="snížená",J380,0)</f>
        <v>0</v>
      </c>
      <c r="BG380" s="198">
        <f>IF(N380="zákl. přenesená",J380,0)</f>
        <v>0</v>
      </c>
      <c r="BH380" s="198">
        <f>IF(N380="sníž. přenesená",J380,0)</f>
        <v>0</v>
      </c>
      <c r="BI380" s="198">
        <f>IF(N380="nulová",J380,0)</f>
        <v>0</v>
      </c>
      <c r="BJ380" s="18" t="s">
        <v>138</v>
      </c>
      <c r="BK380" s="198">
        <f>ROUND(I380*H380,2)</f>
        <v>0</v>
      </c>
      <c r="BL380" s="18" t="s">
        <v>137</v>
      </c>
      <c r="BM380" s="197" t="s">
        <v>522</v>
      </c>
    </row>
    <row r="381" s="15" customFormat="1">
      <c r="A381" s="15"/>
      <c r="B381" s="227"/>
      <c r="C381" s="15"/>
      <c r="D381" s="200" t="s">
        <v>140</v>
      </c>
      <c r="E381" s="228" t="s">
        <v>1</v>
      </c>
      <c r="F381" s="229" t="s">
        <v>192</v>
      </c>
      <c r="G381" s="15"/>
      <c r="H381" s="228" t="s">
        <v>1</v>
      </c>
      <c r="I381" s="230"/>
      <c r="J381" s="15"/>
      <c r="K381" s="15"/>
      <c r="L381" s="227"/>
      <c r="M381" s="231"/>
      <c r="N381" s="232"/>
      <c r="O381" s="232"/>
      <c r="P381" s="232"/>
      <c r="Q381" s="232"/>
      <c r="R381" s="232"/>
      <c r="S381" s="232"/>
      <c r="T381" s="233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28" t="s">
        <v>140</v>
      </c>
      <c r="AU381" s="228" t="s">
        <v>138</v>
      </c>
      <c r="AV381" s="15" t="s">
        <v>81</v>
      </c>
      <c r="AW381" s="15" t="s">
        <v>30</v>
      </c>
      <c r="AX381" s="15" t="s">
        <v>73</v>
      </c>
      <c r="AY381" s="228" t="s">
        <v>130</v>
      </c>
    </row>
    <row r="382" s="13" customFormat="1">
      <c r="A382" s="13"/>
      <c r="B382" s="199"/>
      <c r="C382" s="13"/>
      <c r="D382" s="200" t="s">
        <v>140</v>
      </c>
      <c r="E382" s="201" t="s">
        <v>1</v>
      </c>
      <c r="F382" s="202" t="s">
        <v>523</v>
      </c>
      <c r="G382" s="13"/>
      <c r="H382" s="203">
        <v>6.1600000000000001</v>
      </c>
      <c r="I382" s="204"/>
      <c r="J382" s="13"/>
      <c r="K382" s="13"/>
      <c r="L382" s="199"/>
      <c r="M382" s="205"/>
      <c r="N382" s="206"/>
      <c r="O382" s="206"/>
      <c r="P382" s="206"/>
      <c r="Q382" s="206"/>
      <c r="R382" s="206"/>
      <c r="S382" s="206"/>
      <c r="T382" s="20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01" t="s">
        <v>140</v>
      </c>
      <c r="AU382" s="201" t="s">
        <v>138</v>
      </c>
      <c r="AV382" s="13" t="s">
        <v>138</v>
      </c>
      <c r="AW382" s="13" t="s">
        <v>30</v>
      </c>
      <c r="AX382" s="13" t="s">
        <v>73</v>
      </c>
      <c r="AY382" s="201" t="s">
        <v>130</v>
      </c>
    </row>
    <row r="383" s="13" customFormat="1">
      <c r="A383" s="13"/>
      <c r="B383" s="199"/>
      <c r="C383" s="13"/>
      <c r="D383" s="200" t="s">
        <v>140</v>
      </c>
      <c r="E383" s="201" t="s">
        <v>1</v>
      </c>
      <c r="F383" s="202" t="s">
        <v>524</v>
      </c>
      <c r="G383" s="13"/>
      <c r="H383" s="203">
        <v>1.6080000000000001</v>
      </c>
      <c r="I383" s="204"/>
      <c r="J383" s="13"/>
      <c r="K383" s="13"/>
      <c r="L383" s="199"/>
      <c r="M383" s="205"/>
      <c r="N383" s="206"/>
      <c r="O383" s="206"/>
      <c r="P383" s="206"/>
      <c r="Q383" s="206"/>
      <c r="R383" s="206"/>
      <c r="S383" s="206"/>
      <c r="T383" s="20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01" t="s">
        <v>140</v>
      </c>
      <c r="AU383" s="201" t="s">
        <v>138</v>
      </c>
      <c r="AV383" s="13" t="s">
        <v>138</v>
      </c>
      <c r="AW383" s="13" t="s">
        <v>30</v>
      </c>
      <c r="AX383" s="13" t="s">
        <v>73</v>
      </c>
      <c r="AY383" s="201" t="s">
        <v>130</v>
      </c>
    </row>
    <row r="384" s="15" customFormat="1">
      <c r="A384" s="15"/>
      <c r="B384" s="227"/>
      <c r="C384" s="15"/>
      <c r="D384" s="200" t="s">
        <v>140</v>
      </c>
      <c r="E384" s="228" t="s">
        <v>1</v>
      </c>
      <c r="F384" s="229" t="s">
        <v>194</v>
      </c>
      <c r="G384" s="15"/>
      <c r="H384" s="228" t="s">
        <v>1</v>
      </c>
      <c r="I384" s="230"/>
      <c r="J384" s="15"/>
      <c r="K384" s="15"/>
      <c r="L384" s="227"/>
      <c r="M384" s="231"/>
      <c r="N384" s="232"/>
      <c r="O384" s="232"/>
      <c r="P384" s="232"/>
      <c r="Q384" s="232"/>
      <c r="R384" s="232"/>
      <c r="S384" s="232"/>
      <c r="T384" s="233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28" t="s">
        <v>140</v>
      </c>
      <c r="AU384" s="228" t="s">
        <v>138</v>
      </c>
      <c r="AV384" s="15" t="s">
        <v>81</v>
      </c>
      <c r="AW384" s="15" t="s">
        <v>30</v>
      </c>
      <c r="AX384" s="15" t="s">
        <v>73</v>
      </c>
      <c r="AY384" s="228" t="s">
        <v>130</v>
      </c>
    </row>
    <row r="385" s="13" customFormat="1">
      <c r="A385" s="13"/>
      <c r="B385" s="199"/>
      <c r="C385" s="13"/>
      <c r="D385" s="200" t="s">
        <v>140</v>
      </c>
      <c r="E385" s="201" t="s">
        <v>1</v>
      </c>
      <c r="F385" s="202" t="s">
        <v>525</v>
      </c>
      <c r="G385" s="13"/>
      <c r="H385" s="203">
        <v>3.2400000000000002</v>
      </c>
      <c r="I385" s="204"/>
      <c r="J385" s="13"/>
      <c r="K385" s="13"/>
      <c r="L385" s="199"/>
      <c r="M385" s="205"/>
      <c r="N385" s="206"/>
      <c r="O385" s="206"/>
      <c r="P385" s="206"/>
      <c r="Q385" s="206"/>
      <c r="R385" s="206"/>
      <c r="S385" s="206"/>
      <c r="T385" s="207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01" t="s">
        <v>140</v>
      </c>
      <c r="AU385" s="201" t="s">
        <v>138</v>
      </c>
      <c r="AV385" s="13" t="s">
        <v>138</v>
      </c>
      <c r="AW385" s="13" t="s">
        <v>30</v>
      </c>
      <c r="AX385" s="13" t="s">
        <v>73</v>
      </c>
      <c r="AY385" s="201" t="s">
        <v>130</v>
      </c>
    </row>
    <row r="386" s="14" customFormat="1">
      <c r="A386" s="14"/>
      <c r="B386" s="208"/>
      <c r="C386" s="14"/>
      <c r="D386" s="200" t="s">
        <v>140</v>
      </c>
      <c r="E386" s="209" t="s">
        <v>1</v>
      </c>
      <c r="F386" s="210" t="s">
        <v>148</v>
      </c>
      <c r="G386" s="14"/>
      <c r="H386" s="211">
        <v>11.008000000000001</v>
      </c>
      <c r="I386" s="212"/>
      <c r="J386" s="14"/>
      <c r="K386" s="14"/>
      <c r="L386" s="208"/>
      <c r="M386" s="213"/>
      <c r="N386" s="214"/>
      <c r="O386" s="214"/>
      <c r="P386" s="214"/>
      <c r="Q386" s="214"/>
      <c r="R386" s="214"/>
      <c r="S386" s="214"/>
      <c r="T386" s="215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09" t="s">
        <v>140</v>
      </c>
      <c r="AU386" s="209" t="s">
        <v>138</v>
      </c>
      <c r="AV386" s="14" t="s">
        <v>137</v>
      </c>
      <c r="AW386" s="14" t="s">
        <v>30</v>
      </c>
      <c r="AX386" s="14" t="s">
        <v>81</v>
      </c>
      <c r="AY386" s="209" t="s">
        <v>130</v>
      </c>
    </row>
    <row r="387" s="12" customFormat="1" ht="22.8" customHeight="1">
      <c r="A387" s="12"/>
      <c r="B387" s="171"/>
      <c r="C387" s="12"/>
      <c r="D387" s="172" t="s">
        <v>72</v>
      </c>
      <c r="E387" s="182" t="s">
        <v>526</v>
      </c>
      <c r="F387" s="182" t="s">
        <v>527</v>
      </c>
      <c r="G387" s="12"/>
      <c r="H387" s="12"/>
      <c r="I387" s="174"/>
      <c r="J387" s="183">
        <f>BK387</f>
        <v>0</v>
      </c>
      <c r="K387" s="12"/>
      <c r="L387" s="171"/>
      <c r="M387" s="176"/>
      <c r="N387" s="177"/>
      <c r="O387" s="177"/>
      <c r="P387" s="178">
        <f>SUM(P388:P392)</f>
        <v>0</v>
      </c>
      <c r="Q387" s="177"/>
      <c r="R387" s="178">
        <f>SUM(R388:R392)</f>
        <v>0</v>
      </c>
      <c r="S387" s="177"/>
      <c r="T387" s="179">
        <f>SUM(T388:T392)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172" t="s">
        <v>81</v>
      </c>
      <c r="AT387" s="180" t="s">
        <v>72</v>
      </c>
      <c r="AU387" s="180" t="s">
        <v>81</v>
      </c>
      <c r="AY387" s="172" t="s">
        <v>130</v>
      </c>
      <c r="BK387" s="181">
        <f>SUM(BK388:BK392)</f>
        <v>0</v>
      </c>
    </row>
    <row r="388" s="2" customFormat="1" ht="24" customHeight="1">
      <c r="A388" s="37"/>
      <c r="B388" s="184"/>
      <c r="C388" s="185" t="s">
        <v>528</v>
      </c>
      <c r="D388" s="185" t="s">
        <v>133</v>
      </c>
      <c r="E388" s="186" t="s">
        <v>529</v>
      </c>
      <c r="F388" s="187" t="s">
        <v>530</v>
      </c>
      <c r="G388" s="188" t="s">
        <v>174</v>
      </c>
      <c r="H388" s="189">
        <v>72.617000000000004</v>
      </c>
      <c r="I388" s="190"/>
      <c r="J388" s="191">
        <f>ROUND(I388*H388,2)</f>
        <v>0</v>
      </c>
      <c r="K388" s="192"/>
      <c r="L388" s="38"/>
      <c r="M388" s="193" t="s">
        <v>1</v>
      </c>
      <c r="N388" s="194" t="s">
        <v>39</v>
      </c>
      <c r="O388" s="76"/>
      <c r="P388" s="195">
        <f>O388*H388</f>
        <v>0</v>
      </c>
      <c r="Q388" s="195">
        <v>0</v>
      </c>
      <c r="R388" s="195">
        <f>Q388*H388</f>
        <v>0</v>
      </c>
      <c r="S388" s="195">
        <v>0</v>
      </c>
      <c r="T388" s="196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197" t="s">
        <v>137</v>
      </c>
      <c r="AT388" s="197" t="s">
        <v>133</v>
      </c>
      <c r="AU388" s="197" t="s">
        <v>138</v>
      </c>
      <c r="AY388" s="18" t="s">
        <v>130</v>
      </c>
      <c r="BE388" s="198">
        <f>IF(N388="základní",J388,0)</f>
        <v>0</v>
      </c>
      <c r="BF388" s="198">
        <f>IF(N388="snížená",J388,0)</f>
        <v>0</v>
      </c>
      <c r="BG388" s="198">
        <f>IF(N388="zákl. přenesená",J388,0)</f>
        <v>0</v>
      </c>
      <c r="BH388" s="198">
        <f>IF(N388="sníž. přenesená",J388,0)</f>
        <v>0</v>
      </c>
      <c r="BI388" s="198">
        <f>IF(N388="nulová",J388,0)</f>
        <v>0</v>
      </c>
      <c r="BJ388" s="18" t="s">
        <v>138</v>
      </c>
      <c r="BK388" s="198">
        <f>ROUND(I388*H388,2)</f>
        <v>0</v>
      </c>
      <c r="BL388" s="18" t="s">
        <v>137</v>
      </c>
      <c r="BM388" s="197" t="s">
        <v>531</v>
      </c>
    </row>
    <row r="389" s="2" customFormat="1" ht="24" customHeight="1">
      <c r="A389" s="37"/>
      <c r="B389" s="184"/>
      <c r="C389" s="185" t="s">
        <v>532</v>
      </c>
      <c r="D389" s="185" t="s">
        <v>133</v>
      </c>
      <c r="E389" s="186" t="s">
        <v>533</v>
      </c>
      <c r="F389" s="187" t="s">
        <v>534</v>
      </c>
      <c r="G389" s="188" t="s">
        <v>174</v>
      </c>
      <c r="H389" s="189">
        <v>72.617000000000004</v>
      </c>
      <c r="I389" s="190"/>
      <c r="J389" s="191">
        <f>ROUND(I389*H389,2)</f>
        <v>0</v>
      </c>
      <c r="K389" s="192"/>
      <c r="L389" s="38"/>
      <c r="M389" s="193" t="s">
        <v>1</v>
      </c>
      <c r="N389" s="194" t="s">
        <v>39</v>
      </c>
      <c r="O389" s="76"/>
      <c r="P389" s="195">
        <f>O389*H389</f>
        <v>0</v>
      </c>
      <c r="Q389" s="195">
        <v>0</v>
      </c>
      <c r="R389" s="195">
        <f>Q389*H389</f>
        <v>0</v>
      </c>
      <c r="S389" s="195">
        <v>0</v>
      </c>
      <c r="T389" s="196">
        <f>S389*H389</f>
        <v>0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R389" s="197" t="s">
        <v>137</v>
      </c>
      <c r="AT389" s="197" t="s">
        <v>133</v>
      </c>
      <c r="AU389" s="197" t="s">
        <v>138</v>
      </c>
      <c r="AY389" s="18" t="s">
        <v>130</v>
      </c>
      <c r="BE389" s="198">
        <f>IF(N389="základní",J389,0)</f>
        <v>0</v>
      </c>
      <c r="BF389" s="198">
        <f>IF(N389="snížená",J389,0)</f>
        <v>0</v>
      </c>
      <c r="BG389" s="198">
        <f>IF(N389="zákl. přenesená",J389,0)</f>
        <v>0</v>
      </c>
      <c r="BH389" s="198">
        <f>IF(N389="sníž. přenesená",J389,0)</f>
        <v>0</v>
      </c>
      <c r="BI389" s="198">
        <f>IF(N389="nulová",J389,0)</f>
        <v>0</v>
      </c>
      <c r="BJ389" s="18" t="s">
        <v>138</v>
      </c>
      <c r="BK389" s="198">
        <f>ROUND(I389*H389,2)</f>
        <v>0</v>
      </c>
      <c r="BL389" s="18" t="s">
        <v>137</v>
      </c>
      <c r="BM389" s="197" t="s">
        <v>535</v>
      </c>
    </row>
    <row r="390" s="2" customFormat="1" ht="24" customHeight="1">
      <c r="A390" s="37"/>
      <c r="B390" s="184"/>
      <c r="C390" s="185" t="s">
        <v>536</v>
      </c>
      <c r="D390" s="185" t="s">
        <v>133</v>
      </c>
      <c r="E390" s="186" t="s">
        <v>537</v>
      </c>
      <c r="F390" s="187" t="s">
        <v>538</v>
      </c>
      <c r="G390" s="188" t="s">
        <v>174</v>
      </c>
      <c r="H390" s="189">
        <v>1379.723</v>
      </c>
      <c r="I390" s="190"/>
      <c r="J390" s="191">
        <f>ROUND(I390*H390,2)</f>
        <v>0</v>
      </c>
      <c r="K390" s="192"/>
      <c r="L390" s="38"/>
      <c r="M390" s="193" t="s">
        <v>1</v>
      </c>
      <c r="N390" s="194" t="s">
        <v>39</v>
      </c>
      <c r="O390" s="76"/>
      <c r="P390" s="195">
        <f>O390*H390</f>
        <v>0</v>
      </c>
      <c r="Q390" s="195">
        <v>0</v>
      </c>
      <c r="R390" s="195">
        <f>Q390*H390</f>
        <v>0</v>
      </c>
      <c r="S390" s="195">
        <v>0</v>
      </c>
      <c r="T390" s="196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197" t="s">
        <v>137</v>
      </c>
      <c r="AT390" s="197" t="s">
        <v>133</v>
      </c>
      <c r="AU390" s="197" t="s">
        <v>138</v>
      </c>
      <c r="AY390" s="18" t="s">
        <v>130</v>
      </c>
      <c r="BE390" s="198">
        <f>IF(N390="základní",J390,0)</f>
        <v>0</v>
      </c>
      <c r="BF390" s="198">
        <f>IF(N390="snížená",J390,0)</f>
        <v>0</v>
      </c>
      <c r="BG390" s="198">
        <f>IF(N390="zákl. přenesená",J390,0)</f>
        <v>0</v>
      </c>
      <c r="BH390" s="198">
        <f>IF(N390="sníž. přenesená",J390,0)</f>
        <v>0</v>
      </c>
      <c r="BI390" s="198">
        <f>IF(N390="nulová",J390,0)</f>
        <v>0</v>
      </c>
      <c r="BJ390" s="18" t="s">
        <v>138</v>
      </c>
      <c r="BK390" s="198">
        <f>ROUND(I390*H390,2)</f>
        <v>0</v>
      </c>
      <c r="BL390" s="18" t="s">
        <v>137</v>
      </c>
      <c r="BM390" s="197" t="s">
        <v>539</v>
      </c>
    </row>
    <row r="391" s="13" customFormat="1">
      <c r="A391" s="13"/>
      <c r="B391" s="199"/>
      <c r="C391" s="13"/>
      <c r="D391" s="200" t="s">
        <v>140</v>
      </c>
      <c r="E391" s="13"/>
      <c r="F391" s="202" t="s">
        <v>540</v>
      </c>
      <c r="G391" s="13"/>
      <c r="H391" s="203">
        <v>1379.723</v>
      </c>
      <c r="I391" s="204"/>
      <c r="J391" s="13"/>
      <c r="K391" s="13"/>
      <c r="L391" s="199"/>
      <c r="M391" s="205"/>
      <c r="N391" s="206"/>
      <c r="O391" s="206"/>
      <c r="P391" s="206"/>
      <c r="Q391" s="206"/>
      <c r="R391" s="206"/>
      <c r="S391" s="206"/>
      <c r="T391" s="20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01" t="s">
        <v>140</v>
      </c>
      <c r="AU391" s="201" t="s">
        <v>138</v>
      </c>
      <c r="AV391" s="13" t="s">
        <v>138</v>
      </c>
      <c r="AW391" s="13" t="s">
        <v>3</v>
      </c>
      <c r="AX391" s="13" t="s">
        <v>81</v>
      </c>
      <c r="AY391" s="201" t="s">
        <v>130</v>
      </c>
    </row>
    <row r="392" s="2" customFormat="1" ht="24" customHeight="1">
      <c r="A392" s="37"/>
      <c r="B392" s="184"/>
      <c r="C392" s="185" t="s">
        <v>541</v>
      </c>
      <c r="D392" s="185" t="s">
        <v>133</v>
      </c>
      <c r="E392" s="186" t="s">
        <v>542</v>
      </c>
      <c r="F392" s="187" t="s">
        <v>543</v>
      </c>
      <c r="G392" s="188" t="s">
        <v>174</v>
      </c>
      <c r="H392" s="189">
        <v>72.602999999999994</v>
      </c>
      <c r="I392" s="190"/>
      <c r="J392" s="191">
        <f>ROUND(I392*H392,2)</f>
        <v>0</v>
      </c>
      <c r="K392" s="192"/>
      <c r="L392" s="38"/>
      <c r="M392" s="193" t="s">
        <v>1</v>
      </c>
      <c r="N392" s="194" t="s">
        <v>39</v>
      </c>
      <c r="O392" s="76"/>
      <c r="P392" s="195">
        <f>O392*H392</f>
        <v>0</v>
      </c>
      <c r="Q392" s="195">
        <v>0</v>
      </c>
      <c r="R392" s="195">
        <f>Q392*H392</f>
        <v>0</v>
      </c>
      <c r="S392" s="195">
        <v>0</v>
      </c>
      <c r="T392" s="196">
        <f>S392*H392</f>
        <v>0</v>
      </c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R392" s="197" t="s">
        <v>137</v>
      </c>
      <c r="AT392" s="197" t="s">
        <v>133</v>
      </c>
      <c r="AU392" s="197" t="s">
        <v>138</v>
      </c>
      <c r="AY392" s="18" t="s">
        <v>130</v>
      </c>
      <c r="BE392" s="198">
        <f>IF(N392="základní",J392,0)</f>
        <v>0</v>
      </c>
      <c r="BF392" s="198">
        <f>IF(N392="snížená",J392,0)</f>
        <v>0</v>
      </c>
      <c r="BG392" s="198">
        <f>IF(N392="zákl. přenesená",J392,0)</f>
        <v>0</v>
      </c>
      <c r="BH392" s="198">
        <f>IF(N392="sníž. přenesená",J392,0)</f>
        <v>0</v>
      </c>
      <c r="BI392" s="198">
        <f>IF(N392="nulová",J392,0)</f>
        <v>0</v>
      </c>
      <c r="BJ392" s="18" t="s">
        <v>138</v>
      </c>
      <c r="BK392" s="198">
        <f>ROUND(I392*H392,2)</f>
        <v>0</v>
      </c>
      <c r="BL392" s="18" t="s">
        <v>137</v>
      </c>
      <c r="BM392" s="197" t="s">
        <v>544</v>
      </c>
    </row>
    <row r="393" s="12" customFormat="1" ht="22.8" customHeight="1">
      <c r="A393" s="12"/>
      <c r="B393" s="171"/>
      <c r="C393" s="12"/>
      <c r="D393" s="172" t="s">
        <v>72</v>
      </c>
      <c r="E393" s="182" t="s">
        <v>545</v>
      </c>
      <c r="F393" s="182" t="s">
        <v>546</v>
      </c>
      <c r="G393" s="12"/>
      <c r="H393" s="12"/>
      <c r="I393" s="174"/>
      <c r="J393" s="183">
        <f>BK393</f>
        <v>0</v>
      </c>
      <c r="K393" s="12"/>
      <c r="L393" s="171"/>
      <c r="M393" s="176"/>
      <c r="N393" s="177"/>
      <c r="O393" s="177"/>
      <c r="P393" s="178">
        <f>P394</f>
        <v>0</v>
      </c>
      <c r="Q393" s="177"/>
      <c r="R393" s="178">
        <f>R394</f>
        <v>0</v>
      </c>
      <c r="S393" s="177"/>
      <c r="T393" s="179">
        <f>T394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172" t="s">
        <v>81</v>
      </c>
      <c r="AT393" s="180" t="s">
        <v>72</v>
      </c>
      <c r="AU393" s="180" t="s">
        <v>81</v>
      </c>
      <c r="AY393" s="172" t="s">
        <v>130</v>
      </c>
      <c r="BK393" s="181">
        <f>BK394</f>
        <v>0</v>
      </c>
    </row>
    <row r="394" s="2" customFormat="1" ht="16.5" customHeight="1">
      <c r="A394" s="37"/>
      <c r="B394" s="184"/>
      <c r="C394" s="185" t="s">
        <v>547</v>
      </c>
      <c r="D394" s="185" t="s">
        <v>133</v>
      </c>
      <c r="E394" s="186" t="s">
        <v>548</v>
      </c>
      <c r="F394" s="187" t="s">
        <v>549</v>
      </c>
      <c r="G394" s="188" t="s">
        <v>174</v>
      </c>
      <c r="H394" s="189">
        <v>51.268000000000001</v>
      </c>
      <c r="I394" s="190"/>
      <c r="J394" s="191">
        <f>ROUND(I394*H394,2)</f>
        <v>0</v>
      </c>
      <c r="K394" s="192"/>
      <c r="L394" s="38"/>
      <c r="M394" s="193" t="s">
        <v>1</v>
      </c>
      <c r="N394" s="194" t="s">
        <v>39</v>
      </c>
      <c r="O394" s="76"/>
      <c r="P394" s="195">
        <f>O394*H394</f>
        <v>0</v>
      </c>
      <c r="Q394" s="195">
        <v>0</v>
      </c>
      <c r="R394" s="195">
        <f>Q394*H394</f>
        <v>0</v>
      </c>
      <c r="S394" s="195">
        <v>0</v>
      </c>
      <c r="T394" s="196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197" t="s">
        <v>137</v>
      </c>
      <c r="AT394" s="197" t="s">
        <v>133</v>
      </c>
      <c r="AU394" s="197" t="s">
        <v>138</v>
      </c>
      <c r="AY394" s="18" t="s">
        <v>130</v>
      </c>
      <c r="BE394" s="198">
        <f>IF(N394="základní",J394,0)</f>
        <v>0</v>
      </c>
      <c r="BF394" s="198">
        <f>IF(N394="snížená",J394,0)</f>
        <v>0</v>
      </c>
      <c r="BG394" s="198">
        <f>IF(N394="zákl. přenesená",J394,0)</f>
        <v>0</v>
      </c>
      <c r="BH394" s="198">
        <f>IF(N394="sníž. přenesená",J394,0)</f>
        <v>0</v>
      </c>
      <c r="BI394" s="198">
        <f>IF(N394="nulová",J394,0)</f>
        <v>0</v>
      </c>
      <c r="BJ394" s="18" t="s">
        <v>138</v>
      </c>
      <c r="BK394" s="198">
        <f>ROUND(I394*H394,2)</f>
        <v>0</v>
      </c>
      <c r="BL394" s="18" t="s">
        <v>137</v>
      </c>
      <c r="BM394" s="197" t="s">
        <v>550</v>
      </c>
    </row>
    <row r="395" s="12" customFormat="1" ht="25.92" customHeight="1">
      <c r="A395" s="12"/>
      <c r="B395" s="171"/>
      <c r="C395" s="12"/>
      <c r="D395" s="172" t="s">
        <v>72</v>
      </c>
      <c r="E395" s="173" t="s">
        <v>551</v>
      </c>
      <c r="F395" s="173" t="s">
        <v>552</v>
      </c>
      <c r="G395" s="12"/>
      <c r="H395" s="12"/>
      <c r="I395" s="174"/>
      <c r="J395" s="175">
        <f>BK395</f>
        <v>0</v>
      </c>
      <c r="K395" s="12"/>
      <c r="L395" s="171"/>
      <c r="M395" s="176"/>
      <c r="N395" s="177"/>
      <c r="O395" s="177"/>
      <c r="P395" s="178">
        <f>P396+P405+P423+P492+P508+P536+P557+P576+P578+P583+P603+P622+P634+P637</f>
        <v>0</v>
      </c>
      <c r="Q395" s="177"/>
      <c r="R395" s="178">
        <f>R396+R405+R423+R492+R508+R536+R557+R576+R578+R583+R603+R622+R634+R637</f>
        <v>13.609599270000002</v>
      </c>
      <c r="S395" s="177"/>
      <c r="T395" s="179">
        <f>T396+T405+T423+T492+T508+T536+T557+T576+T578+T583+T603+T622+T634+T637</f>
        <v>22.40330183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172" t="s">
        <v>138</v>
      </c>
      <c r="AT395" s="180" t="s">
        <v>72</v>
      </c>
      <c r="AU395" s="180" t="s">
        <v>73</v>
      </c>
      <c r="AY395" s="172" t="s">
        <v>130</v>
      </c>
      <c r="BK395" s="181">
        <f>BK396+BK405+BK423+BK492+BK508+BK536+BK557+BK576+BK578+BK583+BK603+BK622+BK634+BK637</f>
        <v>0</v>
      </c>
    </row>
    <row r="396" s="12" customFormat="1" ht="22.8" customHeight="1">
      <c r="A396" s="12"/>
      <c r="B396" s="171"/>
      <c r="C396" s="12"/>
      <c r="D396" s="172" t="s">
        <v>72</v>
      </c>
      <c r="E396" s="182" t="s">
        <v>553</v>
      </c>
      <c r="F396" s="182" t="s">
        <v>554</v>
      </c>
      <c r="G396" s="12"/>
      <c r="H396" s="12"/>
      <c r="I396" s="174"/>
      <c r="J396" s="183">
        <f>BK396</f>
        <v>0</v>
      </c>
      <c r="K396" s="12"/>
      <c r="L396" s="171"/>
      <c r="M396" s="176"/>
      <c r="N396" s="177"/>
      <c r="O396" s="177"/>
      <c r="P396" s="178">
        <f>SUM(P397:P404)</f>
        <v>0</v>
      </c>
      <c r="Q396" s="177"/>
      <c r="R396" s="178">
        <f>SUM(R397:R404)</f>
        <v>0.095901100000000003</v>
      </c>
      <c r="S396" s="177"/>
      <c r="T396" s="179">
        <f>SUM(T397:T404)</f>
        <v>0</v>
      </c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R396" s="172" t="s">
        <v>138</v>
      </c>
      <c r="AT396" s="180" t="s">
        <v>72</v>
      </c>
      <c r="AU396" s="180" t="s">
        <v>81</v>
      </c>
      <c r="AY396" s="172" t="s">
        <v>130</v>
      </c>
      <c r="BK396" s="181">
        <f>SUM(BK397:BK404)</f>
        <v>0</v>
      </c>
    </row>
    <row r="397" s="2" customFormat="1" ht="24" customHeight="1">
      <c r="A397" s="37"/>
      <c r="B397" s="184"/>
      <c r="C397" s="185" t="s">
        <v>555</v>
      </c>
      <c r="D397" s="185" t="s">
        <v>133</v>
      </c>
      <c r="E397" s="186" t="s">
        <v>556</v>
      </c>
      <c r="F397" s="187" t="s">
        <v>557</v>
      </c>
      <c r="G397" s="188" t="s">
        <v>144</v>
      </c>
      <c r="H397" s="189">
        <v>6.8300000000000001</v>
      </c>
      <c r="I397" s="190"/>
      <c r="J397" s="191">
        <f>ROUND(I397*H397,2)</f>
        <v>0</v>
      </c>
      <c r="K397" s="192"/>
      <c r="L397" s="38"/>
      <c r="M397" s="193" t="s">
        <v>1</v>
      </c>
      <c r="N397" s="194" t="s">
        <v>39</v>
      </c>
      <c r="O397" s="76"/>
      <c r="P397" s="195">
        <f>O397*H397</f>
        <v>0</v>
      </c>
      <c r="Q397" s="195">
        <v>0.0045199999999999997</v>
      </c>
      <c r="R397" s="195">
        <f>Q397*H397</f>
        <v>0.030871599999999999</v>
      </c>
      <c r="S397" s="195">
        <v>0</v>
      </c>
      <c r="T397" s="196">
        <f>S397*H397</f>
        <v>0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197" t="s">
        <v>220</v>
      </c>
      <c r="AT397" s="197" t="s">
        <v>133</v>
      </c>
      <c r="AU397" s="197" t="s">
        <v>138</v>
      </c>
      <c r="AY397" s="18" t="s">
        <v>130</v>
      </c>
      <c r="BE397" s="198">
        <f>IF(N397="základní",J397,0)</f>
        <v>0</v>
      </c>
      <c r="BF397" s="198">
        <f>IF(N397="snížená",J397,0)</f>
        <v>0</v>
      </c>
      <c r="BG397" s="198">
        <f>IF(N397="zákl. přenesená",J397,0)</f>
        <v>0</v>
      </c>
      <c r="BH397" s="198">
        <f>IF(N397="sníž. přenesená",J397,0)</f>
        <v>0</v>
      </c>
      <c r="BI397" s="198">
        <f>IF(N397="nulová",J397,0)</f>
        <v>0</v>
      </c>
      <c r="BJ397" s="18" t="s">
        <v>138</v>
      </c>
      <c r="BK397" s="198">
        <f>ROUND(I397*H397,2)</f>
        <v>0</v>
      </c>
      <c r="BL397" s="18" t="s">
        <v>220</v>
      </c>
      <c r="BM397" s="197" t="s">
        <v>558</v>
      </c>
    </row>
    <row r="398" s="13" customFormat="1">
      <c r="A398" s="13"/>
      <c r="B398" s="199"/>
      <c r="C398" s="13"/>
      <c r="D398" s="200" t="s">
        <v>140</v>
      </c>
      <c r="E398" s="201" t="s">
        <v>1</v>
      </c>
      <c r="F398" s="202" t="s">
        <v>559</v>
      </c>
      <c r="G398" s="13"/>
      <c r="H398" s="203">
        <v>6.8300000000000001</v>
      </c>
      <c r="I398" s="204"/>
      <c r="J398" s="13"/>
      <c r="K398" s="13"/>
      <c r="L398" s="199"/>
      <c r="M398" s="205"/>
      <c r="N398" s="206"/>
      <c r="O398" s="206"/>
      <c r="P398" s="206"/>
      <c r="Q398" s="206"/>
      <c r="R398" s="206"/>
      <c r="S398" s="206"/>
      <c r="T398" s="207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01" t="s">
        <v>140</v>
      </c>
      <c r="AU398" s="201" t="s">
        <v>138</v>
      </c>
      <c r="AV398" s="13" t="s">
        <v>138</v>
      </c>
      <c r="AW398" s="13" t="s">
        <v>30</v>
      </c>
      <c r="AX398" s="13" t="s">
        <v>81</v>
      </c>
      <c r="AY398" s="201" t="s">
        <v>130</v>
      </c>
    </row>
    <row r="399" s="2" customFormat="1" ht="24" customHeight="1">
      <c r="A399" s="37"/>
      <c r="B399" s="184"/>
      <c r="C399" s="185" t="s">
        <v>560</v>
      </c>
      <c r="D399" s="185" t="s">
        <v>133</v>
      </c>
      <c r="E399" s="186" t="s">
        <v>561</v>
      </c>
      <c r="F399" s="187" t="s">
        <v>562</v>
      </c>
      <c r="G399" s="188" t="s">
        <v>144</v>
      </c>
      <c r="H399" s="189">
        <v>14.451000000000001</v>
      </c>
      <c r="I399" s="190"/>
      <c r="J399" s="191">
        <f>ROUND(I399*H399,2)</f>
        <v>0</v>
      </c>
      <c r="K399" s="192"/>
      <c r="L399" s="38"/>
      <c r="M399" s="193" t="s">
        <v>1</v>
      </c>
      <c r="N399" s="194" t="s">
        <v>39</v>
      </c>
      <c r="O399" s="76"/>
      <c r="P399" s="195">
        <f>O399*H399</f>
        <v>0</v>
      </c>
      <c r="Q399" s="195">
        <v>0.0044999999999999997</v>
      </c>
      <c r="R399" s="195">
        <f>Q399*H399</f>
        <v>0.065029500000000004</v>
      </c>
      <c r="S399" s="195">
        <v>0</v>
      </c>
      <c r="T399" s="196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197" t="s">
        <v>220</v>
      </c>
      <c r="AT399" s="197" t="s">
        <v>133</v>
      </c>
      <c r="AU399" s="197" t="s">
        <v>138</v>
      </c>
      <c r="AY399" s="18" t="s">
        <v>130</v>
      </c>
      <c r="BE399" s="198">
        <f>IF(N399="základní",J399,0)</f>
        <v>0</v>
      </c>
      <c r="BF399" s="198">
        <f>IF(N399="snížená",J399,0)</f>
        <v>0</v>
      </c>
      <c r="BG399" s="198">
        <f>IF(N399="zákl. přenesená",J399,0)</f>
        <v>0</v>
      </c>
      <c r="BH399" s="198">
        <f>IF(N399="sníž. přenesená",J399,0)</f>
        <v>0</v>
      </c>
      <c r="BI399" s="198">
        <f>IF(N399="nulová",J399,0)</f>
        <v>0</v>
      </c>
      <c r="BJ399" s="18" t="s">
        <v>138</v>
      </c>
      <c r="BK399" s="198">
        <f>ROUND(I399*H399,2)</f>
        <v>0</v>
      </c>
      <c r="BL399" s="18" t="s">
        <v>220</v>
      </c>
      <c r="BM399" s="197" t="s">
        <v>563</v>
      </c>
    </row>
    <row r="400" s="15" customFormat="1">
      <c r="A400" s="15"/>
      <c r="B400" s="227"/>
      <c r="C400" s="15"/>
      <c r="D400" s="200" t="s">
        <v>140</v>
      </c>
      <c r="E400" s="228" t="s">
        <v>1</v>
      </c>
      <c r="F400" s="229" t="s">
        <v>564</v>
      </c>
      <c r="G400" s="15"/>
      <c r="H400" s="228" t="s">
        <v>1</v>
      </c>
      <c r="I400" s="230"/>
      <c r="J400" s="15"/>
      <c r="K400" s="15"/>
      <c r="L400" s="227"/>
      <c r="M400" s="231"/>
      <c r="N400" s="232"/>
      <c r="O400" s="232"/>
      <c r="P400" s="232"/>
      <c r="Q400" s="232"/>
      <c r="R400" s="232"/>
      <c r="S400" s="232"/>
      <c r="T400" s="233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28" t="s">
        <v>140</v>
      </c>
      <c r="AU400" s="228" t="s">
        <v>138</v>
      </c>
      <c r="AV400" s="15" t="s">
        <v>81</v>
      </c>
      <c r="AW400" s="15" t="s">
        <v>30</v>
      </c>
      <c r="AX400" s="15" t="s">
        <v>73</v>
      </c>
      <c r="AY400" s="228" t="s">
        <v>130</v>
      </c>
    </row>
    <row r="401" s="13" customFormat="1">
      <c r="A401" s="13"/>
      <c r="B401" s="199"/>
      <c r="C401" s="13"/>
      <c r="D401" s="200" t="s">
        <v>140</v>
      </c>
      <c r="E401" s="201" t="s">
        <v>1</v>
      </c>
      <c r="F401" s="202" t="s">
        <v>565</v>
      </c>
      <c r="G401" s="13"/>
      <c r="H401" s="203">
        <v>0.78000000000000003</v>
      </c>
      <c r="I401" s="204"/>
      <c r="J401" s="13"/>
      <c r="K401" s="13"/>
      <c r="L401" s="199"/>
      <c r="M401" s="205"/>
      <c r="N401" s="206"/>
      <c r="O401" s="206"/>
      <c r="P401" s="206"/>
      <c r="Q401" s="206"/>
      <c r="R401" s="206"/>
      <c r="S401" s="206"/>
      <c r="T401" s="207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01" t="s">
        <v>140</v>
      </c>
      <c r="AU401" s="201" t="s">
        <v>138</v>
      </c>
      <c r="AV401" s="13" t="s">
        <v>138</v>
      </c>
      <c r="AW401" s="13" t="s">
        <v>30</v>
      </c>
      <c r="AX401" s="13" t="s">
        <v>73</v>
      </c>
      <c r="AY401" s="201" t="s">
        <v>130</v>
      </c>
    </row>
    <row r="402" s="13" customFormat="1">
      <c r="A402" s="13"/>
      <c r="B402" s="199"/>
      <c r="C402" s="13"/>
      <c r="D402" s="200" t="s">
        <v>140</v>
      </c>
      <c r="E402" s="201" t="s">
        <v>1</v>
      </c>
      <c r="F402" s="202" t="s">
        <v>566</v>
      </c>
      <c r="G402" s="13"/>
      <c r="H402" s="203">
        <v>13.670999999999999</v>
      </c>
      <c r="I402" s="204"/>
      <c r="J402" s="13"/>
      <c r="K402" s="13"/>
      <c r="L402" s="199"/>
      <c r="M402" s="205"/>
      <c r="N402" s="206"/>
      <c r="O402" s="206"/>
      <c r="P402" s="206"/>
      <c r="Q402" s="206"/>
      <c r="R402" s="206"/>
      <c r="S402" s="206"/>
      <c r="T402" s="207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01" t="s">
        <v>140</v>
      </c>
      <c r="AU402" s="201" t="s">
        <v>138</v>
      </c>
      <c r="AV402" s="13" t="s">
        <v>138</v>
      </c>
      <c r="AW402" s="13" t="s">
        <v>30</v>
      </c>
      <c r="AX402" s="13" t="s">
        <v>73</v>
      </c>
      <c r="AY402" s="201" t="s">
        <v>130</v>
      </c>
    </row>
    <row r="403" s="14" customFormat="1">
      <c r="A403" s="14"/>
      <c r="B403" s="208"/>
      <c r="C403" s="14"/>
      <c r="D403" s="200" t="s">
        <v>140</v>
      </c>
      <c r="E403" s="209" t="s">
        <v>1</v>
      </c>
      <c r="F403" s="210" t="s">
        <v>148</v>
      </c>
      <c r="G403" s="14"/>
      <c r="H403" s="211">
        <v>14.450999999999999</v>
      </c>
      <c r="I403" s="212"/>
      <c r="J403" s="14"/>
      <c r="K403" s="14"/>
      <c r="L403" s="208"/>
      <c r="M403" s="213"/>
      <c r="N403" s="214"/>
      <c r="O403" s="214"/>
      <c r="P403" s="214"/>
      <c r="Q403" s="214"/>
      <c r="R403" s="214"/>
      <c r="S403" s="214"/>
      <c r="T403" s="215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09" t="s">
        <v>140</v>
      </c>
      <c r="AU403" s="209" t="s">
        <v>138</v>
      </c>
      <c r="AV403" s="14" t="s">
        <v>137</v>
      </c>
      <c r="AW403" s="14" t="s">
        <v>30</v>
      </c>
      <c r="AX403" s="14" t="s">
        <v>81</v>
      </c>
      <c r="AY403" s="209" t="s">
        <v>130</v>
      </c>
    </row>
    <row r="404" s="2" customFormat="1" ht="24" customHeight="1">
      <c r="A404" s="37"/>
      <c r="B404" s="184"/>
      <c r="C404" s="185" t="s">
        <v>567</v>
      </c>
      <c r="D404" s="185" t="s">
        <v>133</v>
      </c>
      <c r="E404" s="186" t="s">
        <v>568</v>
      </c>
      <c r="F404" s="187" t="s">
        <v>569</v>
      </c>
      <c r="G404" s="188" t="s">
        <v>174</v>
      </c>
      <c r="H404" s="189">
        <v>0.096000000000000002</v>
      </c>
      <c r="I404" s="190"/>
      <c r="J404" s="191">
        <f>ROUND(I404*H404,2)</f>
        <v>0</v>
      </c>
      <c r="K404" s="192"/>
      <c r="L404" s="38"/>
      <c r="M404" s="193" t="s">
        <v>1</v>
      </c>
      <c r="N404" s="194" t="s">
        <v>39</v>
      </c>
      <c r="O404" s="76"/>
      <c r="P404" s="195">
        <f>O404*H404</f>
        <v>0</v>
      </c>
      <c r="Q404" s="195">
        <v>0</v>
      </c>
      <c r="R404" s="195">
        <f>Q404*H404</f>
        <v>0</v>
      </c>
      <c r="S404" s="195">
        <v>0</v>
      </c>
      <c r="T404" s="196">
        <f>S404*H404</f>
        <v>0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R404" s="197" t="s">
        <v>220</v>
      </c>
      <c r="AT404" s="197" t="s">
        <v>133</v>
      </c>
      <c r="AU404" s="197" t="s">
        <v>138</v>
      </c>
      <c r="AY404" s="18" t="s">
        <v>130</v>
      </c>
      <c r="BE404" s="198">
        <f>IF(N404="základní",J404,0)</f>
        <v>0</v>
      </c>
      <c r="BF404" s="198">
        <f>IF(N404="snížená",J404,0)</f>
        <v>0</v>
      </c>
      <c r="BG404" s="198">
        <f>IF(N404="zákl. přenesená",J404,0)</f>
        <v>0</v>
      </c>
      <c r="BH404" s="198">
        <f>IF(N404="sníž. přenesená",J404,0)</f>
        <v>0</v>
      </c>
      <c r="BI404" s="198">
        <f>IF(N404="nulová",J404,0)</f>
        <v>0</v>
      </c>
      <c r="BJ404" s="18" t="s">
        <v>138</v>
      </c>
      <c r="BK404" s="198">
        <f>ROUND(I404*H404,2)</f>
        <v>0</v>
      </c>
      <c r="BL404" s="18" t="s">
        <v>220</v>
      </c>
      <c r="BM404" s="197" t="s">
        <v>570</v>
      </c>
    </row>
    <row r="405" s="12" customFormat="1" ht="22.8" customHeight="1">
      <c r="A405" s="12"/>
      <c r="B405" s="171"/>
      <c r="C405" s="12"/>
      <c r="D405" s="172" t="s">
        <v>72</v>
      </c>
      <c r="E405" s="182" t="s">
        <v>571</v>
      </c>
      <c r="F405" s="182" t="s">
        <v>572</v>
      </c>
      <c r="G405" s="12"/>
      <c r="H405" s="12"/>
      <c r="I405" s="174"/>
      <c r="J405" s="183">
        <f>BK405</f>
        <v>0</v>
      </c>
      <c r="K405" s="12"/>
      <c r="L405" s="171"/>
      <c r="M405" s="176"/>
      <c r="N405" s="177"/>
      <c r="O405" s="177"/>
      <c r="P405" s="178">
        <f>SUM(P406:P422)</f>
        <v>0</v>
      </c>
      <c r="Q405" s="177"/>
      <c r="R405" s="178">
        <f>SUM(R406:R422)</f>
        <v>1.9487008000000001</v>
      </c>
      <c r="S405" s="177"/>
      <c r="T405" s="179">
        <f>SUM(T406:T422)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72" t="s">
        <v>138</v>
      </c>
      <c r="AT405" s="180" t="s">
        <v>72</v>
      </c>
      <c r="AU405" s="180" t="s">
        <v>81</v>
      </c>
      <c r="AY405" s="172" t="s">
        <v>130</v>
      </c>
      <c r="BK405" s="181">
        <f>SUM(BK406:BK422)</f>
        <v>0</v>
      </c>
    </row>
    <row r="406" s="2" customFormat="1" ht="24" customHeight="1">
      <c r="A406" s="37"/>
      <c r="B406" s="184"/>
      <c r="C406" s="185" t="s">
        <v>573</v>
      </c>
      <c r="D406" s="185" t="s">
        <v>133</v>
      </c>
      <c r="E406" s="186" t="s">
        <v>574</v>
      </c>
      <c r="F406" s="187" t="s">
        <v>575</v>
      </c>
      <c r="G406" s="188" t="s">
        <v>144</v>
      </c>
      <c r="H406" s="189">
        <v>247.25999999999999</v>
      </c>
      <c r="I406" s="190"/>
      <c r="J406" s="191">
        <f>ROUND(I406*H406,2)</f>
        <v>0</v>
      </c>
      <c r="K406" s="192"/>
      <c r="L406" s="38"/>
      <c r="M406" s="193" t="s">
        <v>1</v>
      </c>
      <c r="N406" s="194" t="s">
        <v>39</v>
      </c>
      <c r="O406" s="76"/>
      <c r="P406" s="195">
        <f>O406*H406</f>
        <v>0</v>
      </c>
      <c r="Q406" s="195">
        <v>0.00029999999999999997</v>
      </c>
      <c r="R406" s="195">
        <f>Q406*H406</f>
        <v>0.074177999999999994</v>
      </c>
      <c r="S406" s="195">
        <v>0</v>
      </c>
      <c r="T406" s="196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197" t="s">
        <v>220</v>
      </c>
      <c r="AT406" s="197" t="s">
        <v>133</v>
      </c>
      <c r="AU406" s="197" t="s">
        <v>138</v>
      </c>
      <c r="AY406" s="18" t="s">
        <v>130</v>
      </c>
      <c r="BE406" s="198">
        <f>IF(N406="základní",J406,0)</f>
        <v>0</v>
      </c>
      <c r="BF406" s="198">
        <f>IF(N406="snížená",J406,0)</f>
        <v>0</v>
      </c>
      <c r="BG406" s="198">
        <f>IF(N406="zákl. přenesená",J406,0)</f>
        <v>0</v>
      </c>
      <c r="BH406" s="198">
        <f>IF(N406="sníž. přenesená",J406,0)</f>
        <v>0</v>
      </c>
      <c r="BI406" s="198">
        <f>IF(N406="nulová",J406,0)</f>
        <v>0</v>
      </c>
      <c r="BJ406" s="18" t="s">
        <v>138</v>
      </c>
      <c r="BK406" s="198">
        <f>ROUND(I406*H406,2)</f>
        <v>0</v>
      </c>
      <c r="BL406" s="18" t="s">
        <v>220</v>
      </c>
      <c r="BM406" s="197" t="s">
        <v>576</v>
      </c>
    </row>
    <row r="407" s="13" customFormat="1">
      <c r="A407" s="13"/>
      <c r="B407" s="199"/>
      <c r="C407" s="13"/>
      <c r="D407" s="200" t="s">
        <v>140</v>
      </c>
      <c r="E407" s="201" t="s">
        <v>1</v>
      </c>
      <c r="F407" s="202" t="s">
        <v>577</v>
      </c>
      <c r="G407" s="13"/>
      <c r="H407" s="203">
        <v>123.63</v>
      </c>
      <c r="I407" s="204"/>
      <c r="J407" s="13"/>
      <c r="K407" s="13"/>
      <c r="L407" s="199"/>
      <c r="M407" s="205"/>
      <c r="N407" s="206"/>
      <c r="O407" s="206"/>
      <c r="P407" s="206"/>
      <c r="Q407" s="206"/>
      <c r="R407" s="206"/>
      <c r="S407" s="206"/>
      <c r="T407" s="207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01" t="s">
        <v>140</v>
      </c>
      <c r="AU407" s="201" t="s">
        <v>138</v>
      </c>
      <c r="AV407" s="13" t="s">
        <v>138</v>
      </c>
      <c r="AW407" s="13" t="s">
        <v>30</v>
      </c>
      <c r="AX407" s="13" t="s">
        <v>73</v>
      </c>
      <c r="AY407" s="201" t="s">
        <v>130</v>
      </c>
    </row>
    <row r="408" s="13" customFormat="1">
      <c r="A408" s="13"/>
      <c r="B408" s="199"/>
      <c r="C408" s="13"/>
      <c r="D408" s="200" t="s">
        <v>140</v>
      </c>
      <c r="E408" s="201" t="s">
        <v>1</v>
      </c>
      <c r="F408" s="202" t="s">
        <v>578</v>
      </c>
      <c r="G408" s="13"/>
      <c r="H408" s="203">
        <v>123.63</v>
      </c>
      <c r="I408" s="204"/>
      <c r="J408" s="13"/>
      <c r="K408" s="13"/>
      <c r="L408" s="199"/>
      <c r="M408" s="205"/>
      <c r="N408" s="206"/>
      <c r="O408" s="206"/>
      <c r="P408" s="206"/>
      <c r="Q408" s="206"/>
      <c r="R408" s="206"/>
      <c r="S408" s="206"/>
      <c r="T408" s="207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01" t="s">
        <v>140</v>
      </c>
      <c r="AU408" s="201" t="s">
        <v>138</v>
      </c>
      <c r="AV408" s="13" t="s">
        <v>138</v>
      </c>
      <c r="AW408" s="13" t="s">
        <v>30</v>
      </c>
      <c r="AX408" s="13" t="s">
        <v>73</v>
      </c>
      <c r="AY408" s="201" t="s">
        <v>130</v>
      </c>
    </row>
    <row r="409" s="14" customFormat="1">
      <c r="A409" s="14"/>
      <c r="B409" s="208"/>
      <c r="C409" s="14"/>
      <c r="D409" s="200" t="s">
        <v>140</v>
      </c>
      <c r="E409" s="209" t="s">
        <v>1</v>
      </c>
      <c r="F409" s="210" t="s">
        <v>148</v>
      </c>
      <c r="G409" s="14"/>
      <c r="H409" s="211">
        <v>247.25999999999999</v>
      </c>
      <c r="I409" s="212"/>
      <c r="J409" s="14"/>
      <c r="K409" s="14"/>
      <c r="L409" s="208"/>
      <c r="M409" s="213"/>
      <c r="N409" s="214"/>
      <c r="O409" s="214"/>
      <c r="P409" s="214"/>
      <c r="Q409" s="214"/>
      <c r="R409" s="214"/>
      <c r="S409" s="214"/>
      <c r="T409" s="215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09" t="s">
        <v>140</v>
      </c>
      <c r="AU409" s="209" t="s">
        <v>138</v>
      </c>
      <c r="AV409" s="14" t="s">
        <v>137</v>
      </c>
      <c r="AW409" s="14" t="s">
        <v>30</v>
      </c>
      <c r="AX409" s="14" t="s">
        <v>81</v>
      </c>
      <c r="AY409" s="209" t="s">
        <v>130</v>
      </c>
    </row>
    <row r="410" s="2" customFormat="1" ht="24" customHeight="1">
      <c r="A410" s="37"/>
      <c r="B410" s="184"/>
      <c r="C410" s="216" t="s">
        <v>579</v>
      </c>
      <c r="D410" s="216" t="s">
        <v>178</v>
      </c>
      <c r="E410" s="217" t="s">
        <v>580</v>
      </c>
      <c r="F410" s="218" t="s">
        <v>581</v>
      </c>
      <c r="G410" s="219" t="s">
        <v>144</v>
      </c>
      <c r="H410" s="220">
        <v>129.81200000000001</v>
      </c>
      <c r="I410" s="221"/>
      <c r="J410" s="222">
        <f>ROUND(I410*H410,2)</f>
        <v>0</v>
      </c>
      <c r="K410" s="223"/>
      <c r="L410" s="224"/>
      <c r="M410" s="225" t="s">
        <v>1</v>
      </c>
      <c r="N410" s="226" t="s">
        <v>39</v>
      </c>
      <c r="O410" s="76"/>
      <c r="P410" s="195">
        <f>O410*H410</f>
        <v>0</v>
      </c>
      <c r="Q410" s="195">
        <v>0.0094999999999999998</v>
      </c>
      <c r="R410" s="195">
        <f>Q410*H410</f>
        <v>1.233214</v>
      </c>
      <c r="S410" s="195">
        <v>0</v>
      </c>
      <c r="T410" s="196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197" t="s">
        <v>324</v>
      </c>
      <c r="AT410" s="197" t="s">
        <v>178</v>
      </c>
      <c r="AU410" s="197" t="s">
        <v>138</v>
      </c>
      <c r="AY410" s="18" t="s">
        <v>130</v>
      </c>
      <c r="BE410" s="198">
        <f>IF(N410="základní",J410,0)</f>
        <v>0</v>
      </c>
      <c r="BF410" s="198">
        <f>IF(N410="snížená",J410,0)</f>
        <v>0</v>
      </c>
      <c r="BG410" s="198">
        <f>IF(N410="zákl. přenesená",J410,0)</f>
        <v>0</v>
      </c>
      <c r="BH410" s="198">
        <f>IF(N410="sníž. přenesená",J410,0)</f>
        <v>0</v>
      </c>
      <c r="BI410" s="198">
        <f>IF(N410="nulová",J410,0)</f>
        <v>0</v>
      </c>
      <c r="BJ410" s="18" t="s">
        <v>138</v>
      </c>
      <c r="BK410" s="198">
        <f>ROUND(I410*H410,2)</f>
        <v>0</v>
      </c>
      <c r="BL410" s="18" t="s">
        <v>220</v>
      </c>
      <c r="BM410" s="197" t="s">
        <v>582</v>
      </c>
    </row>
    <row r="411" s="13" customFormat="1">
      <c r="A411" s="13"/>
      <c r="B411" s="199"/>
      <c r="C411" s="13"/>
      <c r="D411" s="200" t="s">
        <v>140</v>
      </c>
      <c r="E411" s="201" t="s">
        <v>1</v>
      </c>
      <c r="F411" s="202" t="s">
        <v>583</v>
      </c>
      <c r="G411" s="13"/>
      <c r="H411" s="203">
        <v>129.81200000000001</v>
      </c>
      <c r="I411" s="204"/>
      <c r="J411" s="13"/>
      <c r="K411" s="13"/>
      <c r="L411" s="199"/>
      <c r="M411" s="205"/>
      <c r="N411" s="206"/>
      <c r="O411" s="206"/>
      <c r="P411" s="206"/>
      <c r="Q411" s="206"/>
      <c r="R411" s="206"/>
      <c r="S411" s="206"/>
      <c r="T411" s="207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01" t="s">
        <v>140</v>
      </c>
      <c r="AU411" s="201" t="s">
        <v>138</v>
      </c>
      <c r="AV411" s="13" t="s">
        <v>138</v>
      </c>
      <c r="AW411" s="13" t="s">
        <v>30</v>
      </c>
      <c r="AX411" s="13" t="s">
        <v>81</v>
      </c>
      <c r="AY411" s="201" t="s">
        <v>130</v>
      </c>
    </row>
    <row r="412" s="2" customFormat="1" ht="24" customHeight="1">
      <c r="A412" s="37"/>
      <c r="B412" s="184"/>
      <c r="C412" s="216" t="s">
        <v>584</v>
      </c>
      <c r="D412" s="216" t="s">
        <v>178</v>
      </c>
      <c r="E412" s="217" t="s">
        <v>585</v>
      </c>
      <c r="F412" s="218" t="s">
        <v>586</v>
      </c>
      <c r="G412" s="219" t="s">
        <v>144</v>
      </c>
      <c r="H412" s="220">
        <v>129.81200000000001</v>
      </c>
      <c r="I412" s="221"/>
      <c r="J412" s="222">
        <f>ROUND(I412*H412,2)</f>
        <v>0</v>
      </c>
      <c r="K412" s="223"/>
      <c r="L412" s="224"/>
      <c r="M412" s="225" t="s">
        <v>1</v>
      </c>
      <c r="N412" s="226" t="s">
        <v>39</v>
      </c>
      <c r="O412" s="76"/>
      <c r="P412" s="195">
        <f>O412*H412</f>
        <v>0</v>
      </c>
      <c r="Q412" s="195">
        <v>0.0023999999999999998</v>
      </c>
      <c r="R412" s="195">
        <f>Q412*H412</f>
        <v>0.31154880000000001</v>
      </c>
      <c r="S412" s="195">
        <v>0</v>
      </c>
      <c r="T412" s="196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197" t="s">
        <v>324</v>
      </c>
      <c r="AT412" s="197" t="s">
        <v>178</v>
      </c>
      <c r="AU412" s="197" t="s">
        <v>138</v>
      </c>
      <c r="AY412" s="18" t="s">
        <v>130</v>
      </c>
      <c r="BE412" s="198">
        <f>IF(N412="základní",J412,0)</f>
        <v>0</v>
      </c>
      <c r="BF412" s="198">
        <f>IF(N412="snížená",J412,0)</f>
        <v>0</v>
      </c>
      <c r="BG412" s="198">
        <f>IF(N412="zákl. přenesená",J412,0)</f>
        <v>0</v>
      </c>
      <c r="BH412" s="198">
        <f>IF(N412="sníž. přenesená",J412,0)</f>
        <v>0</v>
      </c>
      <c r="BI412" s="198">
        <f>IF(N412="nulová",J412,0)</f>
        <v>0</v>
      </c>
      <c r="BJ412" s="18" t="s">
        <v>138</v>
      </c>
      <c r="BK412" s="198">
        <f>ROUND(I412*H412,2)</f>
        <v>0</v>
      </c>
      <c r="BL412" s="18" t="s">
        <v>220</v>
      </c>
      <c r="BM412" s="197" t="s">
        <v>587</v>
      </c>
    </row>
    <row r="413" s="13" customFormat="1">
      <c r="A413" s="13"/>
      <c r="B413" s="199"/>
      <c r="C413" s="13"/>
      <c r="D413" s="200" t="s">
        <v>140</v>
      </c>
      <c r="E413" s="201" t="s">
        <v>1</v>
      </c>
      <c r="F413" s="202" t="s">
        <v>588</v>
      </c>
      <c r="G413" s="13"/>
      <c r="H413" s="203">
        <v>129.81200000000001</v>
      </c>
      <c r="I413" s="204"/>
      <c r="J413" s="13"/>
      <c r="K413" s="13"/>
      <c r="L413" s="199"/>
      <c r="M413" s="205"/>
      <c r="N413" s="206"/>
      <c r="O413" s="206"/>
      <c r="P413" s="206"/>
      <c r="Q413" s="206"/>
      <c r="R413" s="206"/>
      <c r="S413" s="206"/>
      <c r="T413" s="207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01" t="s">
        <v>140</v>
      </c>
      <c r="AU413" s="201" t="s">
        <v>138</v>
      </c>
      <c r="AV413" s="13" t="s">
        <v>138</v>
      </c>
      <c r="AW413" s="13" t="s">
        <v>30</v>
      </c>
      <c r="AX413" s="13" t="s">
        <v>81</v>
      </c>
      <c r="AY413" s="201" t="s">
        <v>130</v>
      </c>
    </row>
    <row r="414" s="2" customFormat="1" ht="24" customHeight="1">
      <c r="A414" s="37"/>
      <c r="B414" s="184"/>
      <c r="C414" s="185" t="s">
        <v>589</v>
      </c>
      <c r="D414" s="185" t="s">
        <v>133</v>
      </c>
      <c r="E414" s="186" t="s">
        <v>590</v>
      </c>
      <c r="F414" s="187" t="s">
        <v>591</v>
      </c>
      <c r="G414" s="188" t="s">
        <v>144</v>
      </c>
      <c r="H414" s="189">
        <v>16</v>
      </c>
      <c r="I414" s="190"/>
      <c r="J414" s="191">
        <f>ROUND(I414*H414,2)</f>
        <v>0</v>
      </c>
      <c r="K414" s="192"/>
      <c r="L414" s="38"/>
      <c r="M414" s="193" t="s">
        <v>1</v>
      </c>
      <c r="N414" s="194" t="s">
        <v>39</v>
      </c>
      <c r="O414" s="76"/>
      <c r="P414" s="195">
        <f>O414*H414</f>
        <v>0</v>
      </c>
      <c r="Q414" s="195">
        <v>0.00029999999999999997</v>
      </c>
      <c r="R414" s="195">
        <f>Q414*H414</f>
        <v>0.0047999999999999996</v>
      </c>
      <c r="S414" s="195">
        <v>0</v>
      </c>
      <c r="T414" s="196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197" t="s">
        <v>220</v>
      </c>
      <c r="AT414" s="197" t="s">
        <v>133</v>
      </c>
      <c r="AU414" s="197" t="s">
        <v>138</v>
      </c>
      <c r="AY414" s="18" t="s">
        <v>130</v>
      </c>
      <c r="BE414" s="198">
        <f>IF(N414="základní",J414,0)</f>
        <v>0</v>
      </c>
      <c r="BF414" s="198">
        <f>IF(N414="snížená",J414,0)</f>
        <v>0</v>
      </c>
      <c r="BG414" s="198">
        <f>IF(N414="zákl. přenesená",J414,0)</f>
        <v>0</v>
      </c>
      <c r="BH414" s="198">
        <f>IF(N414="sníž. přenesená",J414,0)</f>
        <v>0</v>
      </c>
      <c r="BI414" s="198">
        <f>IF(N414="nulová",J414,0)</f>
        <v>0</v>
      </c>
      <c r="BJ414" s="18" t="s">
        <v>138</v>
      </c>
      <c r="BK414" s="198">
        <f>ROUND(I414*H414,2)</f>
        <v>0</v>
      </c>
      <c r="BL414" s="18" t="s">
        <v>220</v>
      </c>
      <c r="BM414" s="197" t="s">
        <v>592</v>
      </c>
    </row>
    <row r="415" s="13" customFormat="1">
      <c r="A415" s="13"/>
      <c r="B415" s="199"/>
      <c r="C415" s="13"/>
      <c r="D415" s="200" t="s">
        <v>140</v>
      </c>
      <c r="E415" s="201" t="s">
        <v>1</v>
      </c>
      <c r="F415" s="202" t="s">
        <v>593</v>
      </c>
      <c r="G415" s="13"/>
      <c r="H415" s="203">
        <v>16</v>
      </c>
      <c r="I415" s="204"/>
      <c r="J415" s="13"/>
      <c r="K415" s="13"/>
      <c r="L415" s="199"/>
      <c r="M415" s="205"/>
      <c r="N415" s="206"/>
      <c r="O415" s="206"/>
      <c r="P415" s="206"/>
      <c r="Q415" s="206"/>
      <c r="R415" s="206"/>
      <c r="S415" s="206"/>
      <c r="T415" s="207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01" t="s">
        <v>140</v>
      </c>
      <c r="AU415" s="201" t="s">
        <v>138</v>
      </c>
      <c r="AV415" s="13" t="s">
        <v>138</v>
      </c>
      <c r="AW415" s="13" t="s">
        <v>30</v>
      </c>
      <c r="AX415" s="13" t="s">
        <v>81</v>
      </c>
      <c r="AY415" s="201" t="s">
        <v>130</v>
      </c>
    </row>
    <row r="416" s="2" customFormat="1" ht="24" customHeight="1">
      <c r="A416" s="37"/>
      <c r="B416" s="184"/>
      <c r="C416" s="216" t="s">
        <v>594</v>
      </c>
      <c r="D416" s="216" t="s">
        <v>178</v>
      </c>
      <c r="E416" s="217" t="s">
        <v>595</v>
      </c>
      <c r="F416" s="218" t="s">
        <v>596</v>
      </c>
      <c r="G416" s="219" t="s">
        <v>144</v>
      </c>
      <c r="H416" s="220">
        <v>16.800000000000001</v>
      </c>
      <c r="I416" s="221"/>
      <c r="J416" s="222">
        <f>ROUND(I416*H416,2)</f>
        <v>0</v>
      </c>
      <c r="K416" s="223"/>
      <c r="L416" s="224"/>
      <c r="M416" s="225" t="s">
        <v>1</v>
      </c>
      <c r="N416" s="226" t="s">
        <v>39</v>
      </c>
      <c r="O416" s="76"/>
      <c r="P416" s="195">
        <f>O416*H416</f>
        <v>0</v>
      </c>
      <c r="Q416" s="195">
        <v>0.0018</v>
      </c>
      <c r="R416" s="195">
        <f>Q416*H416</f>
        <v>0.03024</v>
      </c>
      <c r="S416" s="195">
        <v>0</v>
      </c>
      <c r="T416" s="196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197" t="s">
        <v>324</v>
      </c>
      <c r="AT416" s="197" t="s">
        <v>178</v>
      </c>
      <c r="AU416" s="197" t="s">
        <v>138</v>
      </c>
      <c r="AY416" s="18" t="s">
        <v>130</v>
      </c>
      <c r="BE416" s="198">
        <f>IF(N416="základní",J416,0)</f>
        <v>0</v>
      </c>
      <c r="BF416" s="198">
        <f>IF(N416="snížená",J416,0)</f>
        <v>0</v>
      </c>
      <c r="BG416" s="198">
        <f>IF(N416="zákl. přenesená",J416,0)</f>
        <v>0</v>
      </c>
      <c r="BH416" s="198">
        <f>IF(N416="sníž. přenesená",J416,0)</f>
        <v>0</v>
      </c>
      <c r="BI416" s="198">
        <f>IF(N416="nulová",J416,0)</f>
        <v>0</v>
      </c>
      <c r="BJ416" s="18" t="s">
        <v>138</v>
      </c>
      <c r="BK416" s="198">
        <f>ROUND(I416*H416,2)</f>
        <v>0</v>
      </c>
      <c r="BL416" s="18" t="s">
        <v>220</v>
      </c>
      <c r="BM416" s="197" t="s">
        <v>597</v>
      </c>
    </row>
    <row r="417" s="13" customFormat="1">
      <c r="A417" s="13"/>
      <c r="B417" s="199"/>
      <c r="C417" s="13"/>
      <c r="D417" s="200" t="s">
        <v>140</v>
      </c>
      <c r="E417" s="201" t="s">
        <v>1</v>
      </c>
      <c r="F417" s="202" t="s">
        <v>598</v>
      </c>
      <c r="G417" s="13"/>
      <c r="H417" s="203">
        <v>16.800000000000001</v>
      </c>
      <c r="I417" s="204"/>
      <c r="J417" s="13"/>
      <c r="K417" s="13"/>
      <c r="L417" s="199"/>
      <c r="M417" s="205"/>
      <c r="N417" s="206"/>
      <c r="O417" s="206"/>
      <c r="P417" s="206"/>
      <c r="Q417" s="206"/>
      <c r="R417" s="206"/>
      <c r="S417" s="206"/>
      <c r="T417" s="20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01" t="s">
        <v>140</v>
      </c>
      <c r="AU417" s="201" t="s">
        <v>138</v>
      </c>
      <c r="AV417" s="13" t="s">
        <v>138</v>
      </c>
      <c r="AW417" s="13" t="s">
        <v>30</v>
      </c>
      <c r="AX417" s="13" t="s">
        <v>81</v>
      </c>
      <c r="AY417" s="201" t="s">
        <v>130</v>
      </c>
    </row>
    <row r="418" s="2" customFormat="1" ht="36" customHeight="1">
      <c r="A418" s="37"/>
      <c r="B418" s="184"/>
      <c r="C418" s="185" t="s">
        <v>599</v>
      </c>
      <c r="D418" s="185" t="s">
        <v>133</v>
      </c>
      <c r="E418" s="186" t="s">
        <v>600</v>
      </c>
      <c r="F418" s="187" t="s">
        <v>601</v>
      </c>
      <c r="G418" s="188" t="s">
        <v>144</v>
      </c>
      <c r="H418" s="189">
        <v>32</v>
      </c>
      <c r="I418" s="190"/>
      <c r="J418" s="191">
        <f>ROUND(I418*H418,2)</f>
        <v>0</v>
      </c>
      <c r="K418" s="192"/>
      <c r="L418" s="38"/>
      <c r="M418" s="193" t="s">
        <v>1</v>
      </c>
      <c r="N418" s="194" t="s">
        <v>39</v>
      </c>
      <c r="O418" s="76"/>
      <c r="P418" s="195">
        <f>O418*H418</f>
        <v>0</v>
      </c>
      <c r="Q418" s="195">
        <v>0.0060600000000000003</v>
      </c>
      <c r="R418" s="195">
        <f>Q418*H418</f>
        <v>0.19392000000000001</v>
      </c>
      <c r="S418" s="195">
        <v>0</v>
      </c>
      <c r="T418" s="196">
        <f>S418*H418</f>
        <v>0</v>
      </c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R418" s="197" t="s">
        <v>220</v>
      </c>
      <c r="AT418" s="197" t="s">
        <v>133</v>
      </c>
      <c r="AU418" s="197" t="s">
        <v>138</v>
      </c>
      <c r="AY418" s="18" t="s">
        <v>130</v>
      </c>
      <c r="BE418" s="198">
        <f>IF(N418="základní",J418,0)</f>
        <v>0</v>
      </c>
      <c r="BF418" s="198">
        <f>IF(N418="snížená",J418,0)</f>
        <v>0</v>
      </c>
      <c r="BG418" s="198">
        <f>IF(N418="zákl. přenesená",J418,0)</f>
        <v>0</v>
      </c>
      <c r="BH418" s="198">
        <f>IF(N418="sníž. přenesená",J418,0)</f>
        <v>0</v>
      </c>
      <c r="BI418" s="198">
        <f>IF(N418="nulová",J418,0)</f>
        <v>0</v>
      </c>
      <c r="BJ418" s="18" t="s">
        <v>138</v>
      </c>
      <c r="BK418" s="198">
        <f>ROUND(I418*H418,2)</f>
        <v>0</v>
      </c>
      <c r="BL418" s="18" t="s">
        <v>220</v>
      </c>
      <c r="BM418" s="197" t="s">
        <v>602</v>
      </c>
    </row>
    <row r="419" s="13" customFormat="1">
      <c r="A419" s="13"/>
      <c r="B419" s="199"/>
      <c r="C419" s="13"/>
      <c r="D419" s="200" t="s">
        <v>140</v>
      </c>
      <c r="E419" s="201" t="s">
        <v>1</v>
      </c>
      <c r="F419" s="202" t="s">
        <v>603</v>
      </c>
      <c r="G419" s="13"/>
      <c r="H419" s="203">
        <v>32</v>
      </c>
      <c r="I419" s="204"/>
      <c r="J419" s="13"/>
      <c r="K419" s="13"/>
      <c r="L419" s="199"/>
      <c r="M419" s="205"/>
      <c r="N419" s="206"/>
      <c r="O419" s="206"/>
      <c r="P419" s="206"/>
      <c r="Q419" s="206"/>
      <c r="R419" s="206"/>
      <c r="S419" s="206"/>
      <c r="T419" s="20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01" t="s">
        <v>140</v>
      </c>
      <c r="AU419" s="201" t="s">
        <v>138</v>
      </c>
      <c r="AV419" s="13" t="s">
        <v>138</v>
      </c>
      <c r="AW419" s="13" t="s">
        <v>30</v>
      </c>
      <c r="AX419" s="13" t="s">
        <v>81</v>
      </c>
      <c r="AY419" s="201" t="s">
        <v>130</v>
      </c>
    </row>
    <row r="420" s="2" customFormat="1" ht="24" customHeight="1">
      <c r="A420" s="37"/>
      <c r="B420" s="184"/>
      <c r="C420" s="216" t="s">
        <v>604</v>
      </c>
      <c r="D420" s="216" t="s">
        <v>178</v>
      </c>
      <c r="E420" s="217" t="s">
        <v>605</v>
      </c>
      <c r="F420" s="218" t="s">
        <v>606</v>
      </c>
      <c r="G420" s="219" t="s">
        <v>144</v>
      </c>
      <c r="H420" s="220">
        <v>33.600000000000001</v>
      </c>
      <c r="I420" s="221"/>
      <c r="J420" s="222">
        <f>ROUND(I420*H420,2)</f>
        <v>0</v>
      </c>
      <c r="K420" s="223"/>
      <c r="L420" s="224"/>
      <c r="M420" s="225" t="s">
        <v>1</v>
      </c>
      <c r="N420" s="226" t="s">
        <v>39</v>
      </c>
      <c r="O420" s="76"/>
      <c r="P420" s="195">
        <f>O420*H420</f>
        <v>0</v>
      </c>
      <c r="Q420" s="195">
        <v>0.0030000000000000001</v>
      </c>
      <c r="R420" s="195">
        <f>Q420*H420</f>
        <v>0.1008</v>
      </c>
      <c r="S420" s="195">
        <v>0</v>
      </c>
      <c r="T420" s="196">
        <f>S420*H420</f>
        <v>0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197" t="s">
        <v>324</v>
      </c>
      <c r="AT420" s="197" t="s">
        <v>178</v>
      </c>
      <c r="AU420" s="197" t="s">
        <v>138</v>
      </c>
      <c r="AY420" s="18" t="s">
        <v>130</v>
      </c>
      <c r="BE420" s="198">
        <f>IF(N420="základní",J420,0)</f>
        <v>0</v>
      </c>
      <c r="BF420" s="198">
        <f>IF(N420="snížená",J420,0)</f>
        <v>0</v>
      </c>
      <c r="BG420" s="198">
        <f>IF(N420="zákl. přenesená",J420,0)</f>
        <v>0</v>
      </c>
      <c r="BH420" s="198">
        <f>IF(N420="sníž. přenesená",J420,0)</f>
        <v>0</v>
      </c>
      <c r="BI420" s="198">
        <f>IF(N420="nulová",J420,0)</f>
        <v>0</v>
      </c>
      <c r="BJ420" s="18" t="s">
        <v>138</v>
      </c>
      <c r="BK420" s="198">
        <f>ROUND(I420*H420,2)</f>
        <v>0</v>
      </c>
      <c r="BL420" s="18" t="s">
        <v>220</v>
      </c>
      <c r="BM420" s="197" t="s">
        <v>607</v>
      </c>
    </row>
    <row r="421" s="13" customFormat="1">
      <c r="A421" s="13"/>
      <c r="B421" s="199"/>
      <c r="C421" s="13"/>
      <c r="D421" s="200" t="s">
        <v>140</v>
      </c>
      <c r="E421" s="201" t="s">
        <v>1</v>
      </c>
      <c r="F421" s="202" t="s">
        <v>608</v>
      </c>
      <c r="G421" s="13"/>
      <c r="H421" s="203">
        <v>33.600000000000001</v>
      </c>
      <c r="I421" s="204"/>
      <c r="J421" s="13"/>
      <c r="K421" s="13"/>
      <c r="L421" s="199"/>
      <c r="M421" s="205"/>
      <c r="N421" s="206"/>
      <c r="O421" s="206"/>
      <c r="P421" s="206"/>
      <c r="Q421" s="206"/>
      <c r="R421" s="206"/>
      <c r="S421" s="206"/>
      <c r="T421" s="207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01" t="s">
        <v>140</v>
      </c>
      <c r="AU421" s="201" t="s">
        <v>138</v>
      </c>
      <c r="AV421" s="13" t="s">
        <v>138</v>
      </c>
      <c r="AW421" s="13" t="s">
        <v>30</v>
      </c>
      <c r="AX421" s="13" t="s">
        <v>81</v>
      </c>
      <c r="AY421" s="201" t="s">
        <v>130</v>
      </c>
    </row>
    <row r="422" s="2" customFormat="1" ht="24" customHeight="1">
      <c r="A422" s="37"/>
      <c r="B422" s="184"/>
      <c r="C422" s="185" t="s">
        <v>609</v>
      </c>
      <c r="D422" s="185" t="s">
        <v>133</v>
      </c>
      <c r="E422" s="186" t="s">
        <v>610</v>
      </c>
      <c r="F422" s="187" t="s">
        <v>611</v>
      </c>
      <c r="G422" s="188" t="s">
        <v>174</v>
      </c>
      <c r="H422" s="189">
        <v>1.9490000000000001</v>
      </c>
      <c r="I422" s="190"/>
      <c r="J422" s="191">
        <f>ROUND(I422*H422,2)</f>
        <v>0</v>
      </c>
      <c r="K422" s="192"/>
      <c r="L422" s="38"/>
      <c r="M422" s="193" t="s">
        <v>1</v>
      </c>
      <c r="N422" s="194" t="s">
        <v>39</v>
      </c>
      <c r="O422" s="76"/>
      <c r="P422" s="195">
        <f>O422*H422</f>
        <v>0</v>
      </c>
      <c r="Q422" s="195">
        <v>0</v>
      </c>
      <c r="R422" s="195">
        <f>Q422*H422</f>
        <v>0</v>
      </c>
      <c r="S422" s="195">
        <v>0</v>
      </c>
      <c r="T422" s="196">
        <f>S422*H422</f>
        <v>0</v>
      </c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R422" s="197" t="s">
        <v>220</v>
      </c>
      <c r="AT422" s="197" t="s">
        <v>133</v>
      </c>
      <c r="AU422" s="197" t="s">
        <v>138</v>
      </c>
      <c r="AY422" s="18" t="s">
        <v>130</v>
      </c>
      <c r="BE422" s="198">
        <f>IF(N422="základní",J422,0)</f>
        <v>0</v>
      </c>
      <c r="BF422" s="198">
        <f>IF(N422="snížená",J422,0)</f>
        <v>0</v>
      </c>
      <c r="BG422" s="198">
        <f>IF(N422="zákl. přenesená",J422,0)</f>
        <v>0</v>
      </c>
      <c r="BH422" s="198">
        <f>IF(N422="sníž. přenesená",J422,0)</f>
        <v>0</v>
      </c>
      <c r="BI422" s="198">
        <f>IF(N422="nulová",J422,0)</f>
        <v>0</v>
      </c>
      <c r="BJ422" s="18" t="s">
        <v>138</v>
      </c>
      <c r="BK422" s="198">
        <f>ROUND(I422*H422,2)</f>
        <v>0</v>
      </c>
      <c r="BL422" s="18" t="s">
        <v>220</v>
      </c>
      <c r="BM422" s="197" t="s">
        <v>612</v>
      </c>
    </row>
    <row r="423" s="12" customFormat="1" ht="22.8" customHeight="1">
      <c r="A423" s="12"/>
      <c r="B423" s="171"/>
      <c r="C423" s="12"/>
      <c r="D423" s="172" t="s">
        <v>72</v>
      </c>
      <c r="E423" s="182" t="s">
        <v>613</v>
      </c>
      <c r="F423" s="182" t="s">
        <v>614</v>
      </c>
      <c r="G423" s="12"/>
      <c r="H423" s="12"/>
      <c r="I423" s="174"/>
      <c r="J423" s="183">
        <f>BK423</f>
        <v>0</v>
      </c>
      <c r="K423" s="12"/>
      <c r="L423" s="171"/>
      <c r="M423" s="176"/>
      <c r="N423" s="177"/>
      <c r="O423" s="177"/>
      <c r="P423" s="178">
        <f>SUM(P424:P491)</f>
        <v>0</v>
      </c>
      <c r="Q423" s="177"/>
      <c r="R423" s="178">
        <f>SUM(R424:R491)</f>
        <v>6.7158237100000013</v>
      </c>
      <c r="S423" s="177"/>
      <c r="T423" s="179">
        <f>SUM(T424:T491)</f>
        <v>5.2912650000000001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172" t="s">
        <v>138</v>
      </c>
      <c r="AT423" s="180" t="s">
        <v>72</v>
      </c>
      <c r="AU423" s="180" t="s">
        <v>81</v>
      </c>
      <c r="AY423" s="172" t="s">
        <v>130</v>
      </c>
      <c r="BK423" s="181">
        <f>SUM(BK424:BK491)</f>
        <v>0</v>
      </c>
    </row>
    <row r="424" s="2" customFormat="1" ht="24" customHeight="1">
      <c r="A424" s="37"/>
      <c r="B424" s="184"/>
      <c r="C424" s="185" t="s">
        <v>615</v>
      </c>
      <c r="D424" s="185" t="s">
        <v>133</v>
      </c>
      <c r="E424" s="186" t="s">
        <v>616</v>
      </c>
      <c r="F424" s="187" t="s">
        <v>617</v>
      </c>
      <c r="G424" s="188" t="s">
        <v>136</v>
      </c>
      <c r="H424" s="189">
        <v>6.5519999999999996</v>
      </c>
      <c r="I424" s="190"/>
      <c r="J424" s="191">
        <f>ROUND(I424*H424,2)</f>
        <v>0</v>
      </c>
      <c r="K424" s="192"/>
      <c r="L424" s="38"/>
      <c r="M424" s="193" t="s">
        <v>1</v>
      </c>
      <c r="N424" s="194" t="s">
        <v>39</v>
      </c>
      <c r="O424" s="76"/>
      <c r="P424" s="195">
        <f>O424*H424</f>
        <v>0</v>
      </c>
      <c r="Q424" s="195">
        <v>0.00122</v>
      </c>
      <c r="R424" s="195">
        <f>Q424*H424</f>
        <v>0.0079934399999999992</v>
      </c>
      <c r="S424" s="195">
        <v>0</v>
      </c>
      <c r="T424" s="196">
        <f>S424*H424</f>
        <v>0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197" t="s">
        <v>220</v>
      </c>
      <c r="AT424" s="197" t="s">
        <v>133</v>
      </c>
      <c r="AU424" s="197" t="s">
        <v>138</v>
      </c>
      <c r="AY424" s="18" t="s">
        <v>130</v>
      </c>
      <c r="BE424" s="198">
        <f>IF(N424="základní",J424,0)</f>
        <v>0</v>
      </c>
      <c r="BF424" s="198">
        <f>IF(N424="snížená",J424,0)</f>
        <v>0</v>
      </c>
      <c r="BG424" s="198">
        <f>IF(N424="zákl. přenesená",J424,0)</f>
        <v>0</v>
      </c>
      <c r="BH424" s="198">
        <f>IF(N424="sníž. přenesená",J424,0)</f>
        <v>0</v>
      </c>
      <c r="BI424" s="198">
        <f>IF(N424="nulová",J424,0)</f>
        <v>0</v>
      </c>
      <c r="BJ424" s="18" t="s">
        <v>138</v>
      </c>
      <c r="BK424" s="198">
        <f>ROUND(I424*H424,2)</f>
        <v>0</v>
      </c>
      <c r="BL424" s="18" t="s">
        <v>220</v>
      </c>
      <c r="BM424" s="197" t="s">
        <v>618</v>
      </c>
    </row>
    <row r="425" s="13" customFormat="1">
      <c r="A425" s="13"/>
      <c r="B425" s="199"/>
      <c r="C425" s="13"/>
      <c r="D425" s="200" t="s">
        <v>140</v>
      </c>
      <c r="E425" s="201" t="s">
        <v>1</v>
      </c>
      <c r="F425" s="202" t="s">
        <v>619</v>
      </c>
      <c r="G425" s="13"/>
      <c r="H425" s="203">
        <v>2.7930000000000001</v>
      </c>
      <c r="I425" s="204"/>
      <c r="J425" s="13"/>
      <c r="K425" s="13"/>
      <c r="L425" s="199"/>
      <c r="M425" s="205"/>
      <c r="N425" s="206"/>
      <c r="O425" s="206"/>
      <c r="P425" s="206"/>
      <c r="Q425" s="206"/>
      <c r="R425" s="206"/>
      <c r="S425" s="206"/>
      <c r="T425" s="207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01" t="s">
        <v>140</v>
      </c>
      <c r="AU425" s="201" t="s">
        <v>138</v>
      </c>
      <c r="AV425" s="13" t="s">
        <v>138</v>
      </c>
      <c r="AW425" s="13" t="s">
        <v>30</v>
      </c>
      <c r="AX425" s="13" t="s">
        <v>73</v>
      </c>
      <c r="AY425" s="201" t="s">
        <v>130</v>
      </c>
    </row>
    <row r="426" s="15" customFormat="1">
      <c r="A426" s="15"/>
      <c r="B426" s="227"/>
      <c r="C426" s="15"/>
      <c r="D426" s="200" t="s">
        <v>140</v>
      </c>
      <c r="E426" s="228" t="s">
        <v>1</v>
      </c>
      <c r="F426" s="229" t="s">
        <v>620</v>
      </c>
      <c r="G426" s="15"/>
      <c r="H426" s="228" t="s">
        <v>1</v>
      </c>
      <c r="I426" s="230"/>
      <c r="J426" s="15"/>
      <c r="K426" s="15"/>
      <c r="L426" s="227"/>
      <c r="M426" s="231"/>
      <c r="N426" s="232"/>
      <c r="O426" s="232"/>
      <c r="P426" s="232"/>
      <c r="Q426" s="232"/>
      <c r="R426" s="232"/>
      <c r="S426" s="232"/>
      <c r="T426" s="233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28" t="s">
        <v>140</v>
      </c>
      <c r="AU426" s="228" t="s">
        <v>138</v>
      </c>
      <c r="AV426" s="15" t="s">
        <v>81</v>
      </c>
      <c r="AW426" s="15" t="s">
        <v>30</v>
      </c>
      <c r="AX426" s="15" t="s">
        <v>73</v>
      </c>
      <c r="AY426" s="228" t="s">
        <v>130</v>
      </c>
    </row>
    <row r="427" s="13" customFormat="1">
      <c r="A427" s="13"/>
      <c r="B427" s="199"/>
      <c r="C427" s="13"/>
      <c r="D427" s="200" t="s">
        <v>140</v>
      </c>
      <c r="E427" s="201" t="s">
        <v>1</v>
      </c>
      <c r="F427" s="202" t="s">
        <v>621</v>
      </c>
      <c r="G427" s="13"/>
      <c r="H427" s="203">
        <v>0.01</v>
      </c>
      <c r="I427" s="204"/>
      <c r="J427" s="13"/>
      <c r="K427" s="13"/>
      <c r="L427" s="199"/>
      <c r="M427" s="205"/>
      <c r="N427" s="206"/>
      <c r="O427" s="206"/>
      <c r="P427" s="206"/>
      <c r="Q427" s="206"/>
      <c r="R427" s="206"/>
      <c r="S427" s="206"/>
      <c r="T427" s="20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01" t="s">
        <v>140</v>
      </c>
      <c r="AU427" s="201" t="s">
        <v>138</v>
      </c>
      <c r="AV427" s="13" t="s">
        <v>138</v>
      </c>
      <c r="AW427" s="13" t="s">
        <v>30</v>
      </c>
      <c r="AX427" s="13" t="s">
        <v>73</v>
      </c>
      <c r="AY427" s="201" t="s">
        <v>130</v>
      </c>
    </row>
    <row r="428" s="13" customFormat="1">
      <c r="A428" s="13"/>
      <c r="B428" s="199"/>
      <c r="C428" s="13"/>
      <c r="D428" s="200" t="s">
        <v>140</v>
      </c>
      <c r="E428" s="201" t="s">
        <v>1</v>
      </c>
      <c r="F428" s="202" t="s">
        <v>622</v>
      </c>
      <c r="G428" s="13"/>
      <c r="H428" s="203">
        <v>3.52</v>
      </c>
      <c r="I428" s="204"/>
      <c r="J428" s="13"/>
      <c r="K428" s="13"/>
      <c r="L428" s="199"/>
      <c r="M428" s="205"/>
      <c r="N428" s="206"/>
      <c r="O428" s="206"/>
      <c r="P428" s="206"/>
      <c r="Q428" s="206"/>
      <c r="R428" s="206"/>
      <c r="S428" s="206"/>
      <c r="T428" s="207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01" t="s">
        <v>140</v>
      </c>
      <c r="AU428" s="201" t="s">
        <v>138</v>
      </c>
      <c r="AV428" s="13" t="s">
        <v>138</v>
      </c>
      <c r="AW428" s="13" t="s">
        <v>30</v>
      </c>
      <c r="AX428" s="13" t="s">
        <v>73</v>
      </c>
      <c r="AY428" s="201" t="s">
        <v>130</v>
      </c>
    </row>
    <row r="429" s="13" customFormat="1">
      <c r="A429" s="13"/>
      <c r="B429" s="199"/>
      <c r="C429" s="13"/>
      <c r="D429" s="200" t="s">
        <v>140</v>
      </c>
      <c r="E429" s="201" t="s">
        <v>1</v>
      </c>
      <c r="F429" s="202" t="s">
        <v>623</v>
      </c>
      <c r="G429" s="13"/>
      <c r="H429" s="203">
        <v>0.17100000000000001</v>
      </c>
      <c r="I429" s="204"/>
      <c r="J429" s="13"/>
      <c r="K429" s="13"/>
      <c r="L429" s="199"/>
      <c r="M429" s="205"/>
      <c r="N429" s="206"/>
      <c r="O429" s="206"/>
      <c r="P429" s="206"/>
      <c r="Q429" s="206"/>
      <c r="R429" s="206"/>
      <c r="S429" s="206"/>
      <c r="T429" s="207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01" t="s">
        <v>140</v>
      </c>
      <c r="AU429" s="201" t="s">
        <v>138</v>
      </c>
      <c r="AV429" s="13" t="s">
        <v>138</v>
      </c>
      <c r="AW429" s="13" t="s">
        <v>30</v>
      </c>
      <c r="AX429" s="13" t="s">
        <v>73</v>
      </c>
      <c r="AY429" s="201" t="s">
        <v>130</v>
      </c>
    </row>
    <row r="430" s="13" customFormat="1">
      <c r="A430" s="13"/>
      <c r="B430" s="199"/>
      <c r="C430" s="13"/>
      <c r="D430" s="200" t="s">
        <v>140</v>
      </c>
      <c r="E430" s="201" t="s">
        <v>1</v>
      </c>
      <c r="F430" s="202" t="s">
        <v>624</v>
      </c>
      <c r="G430" s="13"/>
      <c r="H430" s="203">
        <v>0.058000000000000003</v>
      </c>
      <c r="I430" s="204"/>
      <c r="J430" s="13"/>
      <c r="K430" s="13"/>
      <c r="L430" s="199"/>
      <c r="M430" s="205"/>
      <c r="N430" s="206"/>
      <c r="O430" s="206"/>
      <c r="P430" s="206"/>
      <c r="Q430" s="206"/>
      <c r="R430" s="206"/>
      <c r="S430" s="206"/>
      <c r="T430" s="207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01" t="s">
        <v>140</v>
      </c>
      <c r="AU430" s="201" t="s">
        <v>138</v>
      </c>
      <c r="AV430" s="13" t="s">
        <v>138</v>
      </c>
      <c r="AW430" s="13" t="s">
        <v>30</v>
      </c>
      <c r="AX430" s="13" t="s">
        <v>73</v>
      </c>
      <c r="AY430" s="201" t="s">
        <v>130</v>
      </c>
    </row>
    <row r="431" s="14" customFormat="1">
      <c r="A431" s="14"/>
      <c r="B431" s="208"/>
      <c r="C431" s="14"/>
      <c r="D431" s="200" t="s">
        <v>140</v>
      </c>
      <c r="E431" s="209" t="s">
        <v>1</v>
      </c>
      <c r="F431" s="210" t="s">
        <v>148</v>
      </c>
      <c r="G431" s="14"/>
      <c r="H431" s="211">
        <v>6.5520000000000005</v>
      </c>
      <c r="I431" s="212"/>
      <c r="J431" s="14"/>
      <c r="K431" s="14"/>
      <c r="L431" s="208"/>
      <c r="M431" s="213"/>
      <c r="N431" s="214"/>
      <c r="O431" s="214"/>
      <c r="P431" s="214"/>
      <c r="Q431" s="214"/>
      <c r="R431" s="214"/>
      <c r="S431" s="214"/>
      <c r="T431" s="215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09" t="s">
        <v>140</v>
      </c>
      <c r="AU431" s="209" t="s">
        <v>138</v>
      </c>
      <c r="AV431" s="14" t="s">
        <v>137</v>
      </c>
      <c r="AW431" s="14" t="s">
        <v>30</v>
      </c>
      <c r="AX431" s="14" t="s">
        <v>81</v>
      </c>
      <c r="AY431" s="209" t="s">
        <v>130</v>
      </c>
    </row>
    <row r="432" s="2" customFormat="1" ht="16.5" customHeight="1">
      <c r="A432" s="37"/>
      <c r="B432" s="184"/>
      <c r="C432" s="185" t="s">
        <v>625</v>
      </c>
      <c r="D432" s="185" t="s">
        <v>133</v>
      </c>
      <c r="E432" s="186" t="s">
        <v>626</v>
      </c>
      <c r="F432" s="187" t="s">
        <v>627</v>
      </c>
      <c r="G432" s="188" t="s">
        <v>165</v>
      </c>
      <c r="H432" s="189">
        <v>9</v>
      </c>
      <c r="I432" s="190"/>
      <c r="J432" s="191">
        <f>ROUND(I432*H432,2)</f>
        <v>0</v>
      </c>
      <c r="K432" s="192"/>
      <c r="L432" s="38"/>
      <c r="M432" s="193" t="s">
        <v>1</v>
      </c>
      <c r="N432" s="194" t="s">
        <v>39</v>
      </c>
      <c r="O432" s="76"/>
      <c r="P432" s="195">
        <f>O432*H432</f>
        <v>0</v>
      </c>
      <c r="Q432" s="195">
        <v>0.0026700000000000001</v>
      </c>
      <c r="R432" s="195">
        <f>Q432*H432</f>
        <v>0.024029999999999999</v>
      </c>
      <c r="S432" s="195">
        <v>0</v>
      </c>
      <c r="T432" s="196">
        <f>S432*H432</f>
        <v>0</v>
      </c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R432" s="197" t="s">
        <v>220</v>
      </c>
      <c r="AT432" s="197" t="s">
        <v>133</v>
      </c>
      <c r="AU432" s="197" t="s">
        <v>138</v>
      </c>
      <c r="AY432" s="18" t="s">
        <v>130</v>
      </c>
      <c r="BE432" s="198">
        <f>IF(N432="základní",J432,0)</f>
        <v>0</v>
      </c>
      <c r="BF432" s="198">
        <f>IF(N432="snížená",J432,0)</f>
        <v>0</v>
      </c>
      <c r="BG432" s="198">
        <f>IF(N432="zákl. přenesená",J432,0)</f>
        <v>0</v>
      </c>
      <c r="BH432" s="198">
        <f>IF(N432="sníž. přenesená",J432,0)</f>
        <v>0</v>
      </c>
      <c r="BI432" s="198">
        <f>IF(N432="nulová",J432,0)</f>
        <v>0</v>
      </c>
      <c r="BJ432" s="18" t="s">
        <v>138</v>
      </c>
      <c r="BK432" s="198">
        <f>ROUND(I432*H432,2)</f>
        <v>0</v>
      </c>
      <c r="BL432" s="18" t="s">
        <v>220</v>
      </c>
      <c r="BM432" s="197" t="s">
        <v>628</v>
      </c>
    </row>
    <row r="433" s="13" customFormat="1">
      <c r="A433" s="13"/>
      <c r="B433" s="199"/>
      <c r="C433" s="13"/>
      <c r="D433" s="200" t="s">
        <v>140</v>
      </c>
      <c r="E433" s="201" t="s">
        <v>1</v>
      </c>
      <c r="F433" s="202" t="s">
        <v>629</v>
      </c>
      <c r="G433" s="13"/>
      <c r="H433" s="203">
        <v>9</v>
      </c>
      <c r="I433" s="204"/>
      <c r="J433" s="13"/>
      <c r="K433" s="13"/>
      <c r="L433" s="199"/>
      <c r="M433" s="205"/>
      <c r="N433" s="206"/>
      <c r="O433" s="206"/>
      <c r="P433" s="206"/>
      <c r="Q433" s="206"/>
      <c r="R433" s="206"/>
      <c r="S433" s="206"/>
      <c r="T433" s="207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01" t="s">
        <v>140</v>
      </c>
      <c r="AU433" s="201" t="s">
        <v>138</v>
      </c>
      <c r="AV433" s="13" t="s">
        <v>138</v>
      </c>
      <c r="AW433" s="13" t="s">
        <v>30</v>
      </c>
      <c r="AX433" s="13" t="s">
        <v>81</v>
      </c>
      <c r="AY433" s="201" t="s">
        <v>130</v>
      </c>
    </row>
    <row r="434" s="2" customFormat="1" ht="16.5" customHeight="1">
      <c r="A434" s="37"/>
      <c r="B434" s="184"/>
      <c r="C434" s="216" t="s">
        <v>630</v>
      </c>
      <c r="D434" s="216" t="s">
        <v>178</v>
      </c>
      <c r="E434" s="217" t="s">
        <v>631</v>
      </c>
      <c r="F434" s="218" t="s">
        <v>632</v>
      </c>
      <c r="G434" s="219" t="s">
        <v>165</v>
      </c>
      <c r="H434" s="220">
        <v>9</v>
      </c>
      <c r="I434" s="221"/>
      <c r="J434" s="222">
        <f>ROUND(I434*H434,2)</f>
        <v>0</v>
      </c>
      <c r="K434" s="223"/>
      <c r="L434" s="224"/>
      <c r="M434" s="225" t="s">
        <v>1</v>
      </c>
      <c r="N434" s="226" t="s">
        <v>39</v>
      </c>
      <c r="O434" s="76"/>
      <c r="P434" s="195">
        <f>O434*H434</f>
        <v>0</v>
      </c>
      <c r="Q434" s="195">
        <v>0.001</v>
      </c>
      <c r="R434" s="195">
        <f>Q434*H434</f>
        <v>0.0090000000000000011</v>
      </c>
      <c r="S434" s="195">
        <v>0</v>
      </c>
      <c r="T434" s="196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197" t="s">
        <v>324</v>
      </c>
      <c r="AT434" s="197" t="s">
        <v>178</v>
      </c>
      <c r="AU434" s="197" t="s">
        <v>138</v>
      </c>
      <c r="AY434" s="18" t="s">
        <v>130</v>
      </c>
      <c r="BE434" s="198">
        <f>IF(N434="základní",J434,0)</f>
        <v>0</v>
      </c>
      <c r="BF434" s="198">
        <f>IF(N434="snížená",J434,0)</f>
        <v>0</v>
      </c>
      <c r="BG434" s="198">
        <f>IF(N434="zákl. přenesená",J434,0)</f>
        <v>0</v>
      </c>
      <c r="BH434" s="198">
        <f>IF(N434="sníž. přenesená",J434,0)</f>
        <v>0</v>
      </c>
      <c r="BI434" s="198">
        <f>IF(N434="nulová",J434,0)</f>
        <v>0</v>
      </c>
      <c r="BJ434" s="18" t="s">
        <v>138</v>
      </c>
      <c r="BK434" s="198">
        <f>ROUND(I434*H434,2)</f>
        <v>0</v>
      </c>
      <c r="BL434" s="18" t="s">
        <v>220</v>
      </c>
      <c r="BM434" s="197" t="s">
        <v>633</v>
      </c>
    </row>
    <row r="435" s="2" customFormat="1" ht="24" customHeight="1">
      <c r="A435" s="37"/>
      <c r="B435" s="184"/>
      <c r="C435" s="185" t="s">
        <v>634</v>
      </c>
      <c r="D435" s="185" t="s">
        <v>133</v>
      </c>
      <c r="E435" s="186" t="s">
        <v>635</v>
      </c>
      <c r="F435" s="187" t="s">
        <v>636</v>
      </c>
      <c r="G435" s="188" t="s">
        <v>199</v>
      </c>
      <c r="H435" s="189">
        <v>248.44999999999999</v>
      </c>
      <c r="I435" s="190"/>
      <c r="J435" s="191">
        <f>ROUND(I435*H435,2)</f>
        <v>0</v>
      </c>
      <c r="K435" s="192"/>
      <c r="L435" s="38"/>
      <c r="M435" s="193" t="s">
        <v>1</v>
      </c>
      <c r="N435" s="194" t="s">
        <v>39</v>
      </c>
      <c r="O435" s="76"/>
      <c r="P435" s="195">
        <f>O435*H435</f>
        <v>0</v>
      </c>
      <c r="Q435" s="195">
        <v>0</v>
      </c>
      <c r="R435" s="195">
        <f>Q435*H435</f>
        <v>0</v>
      </c>
      <c r="S435" s="195">
        <v>0.014</v>
      </c>
      <c r="T435" s="196">
        <f>S435*H435</f>
        <v>3.4782999999999999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R435" s="197" t="s">
        <v>220</v>
      </c>
      <c r="AT435" s="197" t="s">
        <v>133</v>
      </c>
      <c r="AU435" s="197" t="s">
        <v>138</v>
      </c>
      <c r="AY435" s="18" t="s">
        <v>130</v>
      </c>
      <c r="BE435" s="198">
        <f>IF(N435="základní",J435,0)</f>
        <v>0</v>
      </c>
      <c r="BF435" s="198">
        <f>IF(N435="snížená",J435,0)</f>
        <v>0</v>
      </c>
      <c r="BG435" s="198">
        <f>IF(N435="zákl. přenesená",J435,0)</f>
        <v>0</v>
      </c>
      <c r="BH435" s="198">
        <f>IF(N435="sníž. přenesená",J435,0)</f>
        <v>0</v>
      </c>
      <c r="BI435" s="198">
        <f>IF(N435="nulová",J435,0)</f>
        <v>0</v>
      </c>
      <c r="BJ435" s="18" t="s">
        <v>138</v>
      </c>
      <c r="BK435" s="198">
        <f>ROUND(I435*H435,2)</f>
        <v>0</v>
      </c>
      <c r="BL435" s="18" t="s">
        <v>220</v>
      </c>
      <c r="BM435" s="197" t="s">
        <v>637</v>
      </c>
    </row>
    <row r="436" s="13" customFormat="1">
      <c r="A436" s="13"/>
      <c r="B436" s="199"/>
      <c r="C436" s="13"/>
      <c r="D436" s="200" t="s">
        <v>140</v>
      </c>
      <c r="E436" s="201" t="s">
        <v>1</v>
      </c>
      <c r="F436" s="202" t="s">
        <v>638</v>
      </c>
      <c r="G436" s="13"/>
      <c r="H436" s="203">
        <v>71.450000000000003</v>
      </c>
      <c r="I436" s="204"/>
      <c r="J436" s="13"/>
      <c r="K436" s="13"/>
      <c r="L436" s="199"/>
      <c r="M436" s="205"/>
      <c r="N436" s="206"/>
      <c r="O436" s="206"/>
      <c r="P436" s="206"/>
      <c r="Q436" s="206"/>
      <c r="R436" s="206"/>
      <c r="S436" s="206"/>
      <c r="T436" s="207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01" t="s">
        <v>140</v>
      </c>
      <c r="AU436" s="201" t="s">
        <v>138</v>
      </c>
      <c r="AV436" s="13" t="s">
        <v>138</v>
      </c>
      <c r="AW436" s="13" t="s">
        <v>30</v>
      </c>
      <c r="AX436" s="13" t="s">
        <v>73</v>
      </c>
      <c r="AY436" s="201" t="s">
        <v>130</v>
      </c>
    </row>
    <row r="437" s="13" customFormat="1">
      <c r="A437" s="13"/>
      <c r="B437" s="199"/>
      <c r="C437" s="13"/>
      <c r="D437" s="200" t="s">
        <v>140</v>
      </c>
      <c r="E437" s="201" t="s">
        <v>1</v>
      </c>
      <c r="F437" s="202" t="s">
        <v>639</v>
      </c>
      <c r="G437" s="13"/>
      <c r="H437" s="203">
        <v>177</v>
      </c>
      <c r="I437" s="204"/>
      <c r="J437" s="13"/>
      <c r="K437" s="13"/>
      <c r="L437" s="199"/>
      <c r="M437" s="205"/>
      <c r="N437" s="206"/>
      <c r="O437" s="206"/>
      <c r="P437" s="206"/>
      <c r="Q437" s="206"/>
      <c r="R437" s="206"/>
      <c r="S437" s="206"/>
      <c r="T437" s="207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01" t="s">
        <v>140</v>
      </c>
      <c r="AU437" s="201" t="s">
        <v>138</v>
      </c>
      <c r="AV437" s="13" t="s">
        <v>138</v>
      </c>
      <c r="AW437" s="13" t="s">
        <v>30</v>
      </c>
      <c r="AX437" s="13" t="s">
        <v>73</v>
      </c>
      <c r="AY437" s="201" t="s">
        <v>130</v>
      </c>
    </row>
    <row r="438" s="14" customFormat="1">
      <c r="A438" s="14"/>
      <c r="B438" s="208"/>
      <c r="C438" s="14"/>
      <c r="D438" s="200" t="s">
        <v>140</v>
      </c>
      <c r="E438" s="209" t="s">
        <v>1</v>
      </c>
      <c r="F438" s="210" t="s">
        <v>148</v>
      </c>
      <c r="G438" s="14"/>
      <c r="H438" s="211">
        <v>248.44999999999999</v>
      </c>
      <c r="I438" s="212"/>
      <c r="J438" s="14"/>
      <c r="K438" s="14"/>
      <c r="L438" s="208"/>
      <c r="M438" s="213"/>
      <c r="N438" s="214"/>
      <c r="O438" s="214"/>
      <c r="P438" s="214"/>
      <c r="Q438" s="214"/>
      <c r="R438" s="214"/>
      <c r="S438" s="214"/>
      <c r="T438" s="215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09" t="s">
        <v>140</v>
      </c>
      <c r="AU438" s="209" t="s">
        <v>138</v>
      </c>
      <c r="AV438" s="14" t="s">
        <v>137</v>
      </c>
      <c r="AW438" s="14" t="s">
        <v>30</v>
      </c>
      <c r="AX438" s="14" t="s">
        <v>81</v>
      </c>
      <c r="AY438" s="209" t="s">
        <v>130</v>
      </c>
    </row>
    <row r="439" s="2" customFormat="1" ht="24" customHeight="1">
      <c r="A439" s="37"/>
      <c r="B439" s="184"/>
      <c r="C439" s="185" t="s">
        <v>640</v>
      </c>
      <c r="D439" s="185" t="s">
        <v>133</v>
      </c>
      <c r="E439" s="186" t="s">
        <v>641</v>
      </c>
      <c r="F439" s="187" t="s">
        <v>642</v>
      </c>
      <c r="G439" s="188" t="s">
        <v>199</v>
      </c>
      <c r="H439" s="189">
        <v>196.59999999999999</v>
      </c>
      <c r="I439" s="190"/>
      <c r="J439" s="191">
        <f>ROUND(I439*H439,2)</f>
        <v>0</v>
      </c>
      <c r="K439" s="192"/>
      <c r="L439" s="38"/>
      <c r="M439" s="193" t="s">
        <v>1</v>
      </c>
      <c r="N439" s="194" t="s">
        <v>39</v>
      </c>
      <c r="O439" s="76"/>
      <c r="P439" s="195">
        <f>O439*H439</f>
        <v>0</v>
      </c>
      <c r="Q439" s="195">
        <v>0</v>
      </c>
      <c r="R439" s="195">
        <f>Q439*H439</f>
        <v>0</v>
      </c>
      <c r="S439" s="195">
        <v>0</v>
      </c>
      <c r="T439" s="196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197" t="s">
        <v>220</v>
      </c>
      <c r="AT439" s="197" t="s">
        <v>133</v>
      </c>
      <c r="AU439" s="197" t="s">
        <v>138</v>
      </c>
      <c r="AY439" s="18" t="s">
        <v>130</v>
      </c>
      <c r="BE439" s="198">
        <f>IF(N439="základní",J439,0)</f>
        <v>0</v>
      </c>
      <c r="BF439" s="198">
        <f>IF(N439="snížená",J439,0)</f>
        <v>0</v>
      </c>
      <c r="BG439" s="198">
        <f>IF(N439="zákl. přenesená",J439,0)</f>
        <v>0</v>
      </c>
      <c r="BH439" s="198">
        <f>IF(N439="sníž. přenesená",J439,0)</f>
        <v>0</v>
      </c>
      <c r="BI439" s="198">
        <f>IF(N439="nulová",J439,0)</f>
        <v>0</v>
      </c>
      <c r="BJ439" s="18" t="s">
        <v>138</v>
      </c>
      <c r="BK439" s="198">
        <f>ROUND(I439*H439,2)</f>
        <v>0</v>
      </c>
      <c r="BL439" s="18" t="s">
        <v>220</v>
      </c>
      <c r="BM439" s="197" t="s">
        <v>643</v>
      </c>
    </row>
    <row r="440" s="13" customFormat="1">
      <c r="A440" s="13"/>
      <c r="B440" s="199"/>
      <c r="C440" s="13"/>
      <c r="D440" s="200" t="s">
        <v>140</v>
      </c>
      <c r="E440" s="201" t="s">
        <v>1</v>
      </c>
      <c r="F440" s="202" t="s">
        <v>644</v>
      </c>
      <c r="G440" s="13"/>
      <c r="H440" s="203">
        <v>13</v>
      </c>
      <c r="I440" s="204"/>
      <c r="J440" s="13"/>
      <c r="K440" s="13"/>
      <c r="L440" s="199"/>
      <c r="M440" s="205"/>
      <c r="N440" s="206"/>
      <c r="O440" s="206"/>
      <c r="P440" s="206"/>
      <c r="Q440" s="206"/>
      <c r="R440" s="206"/>
      <c r="S440" s="206"/>
      <c r="T440" s="207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01" t="s">
        <v>140</v>
      </c>
      <c r="AU440" s="201" t="s">
        <v>138</v>
      </c>
      <c r="AV440" s="13" t="s">
        <v>138</v>
      </c>
      <c r="AW440" s="13" t="s">
        <v>30</v>
      </c>
      <c r="AX440" s="13" t="s">
        <v>73</v>
      </c>
      <c r="AY440" s="201" t="s">
        <v>130</v>
      </c>
    </row>
    <row r="441" s="13" customFormat="1">
      <c r="A441" s="13"/>
      <c r="B441" s="199"/>
      <c r="C441" s="13"/>
      <c r="D441" s="200" t="s">
        <v>140</v>
      </c>
      <c r="E441" s="201" t="s">
        <v>1</v>
      </c>
      <c r="F441" s="202" t="s">
        <v>645</v>
      </c>
      <c r="G441" s="13"/>
      <c r="H441" s="203">
        <v>176</v>
      </c>
      <c r="I441" s="204"/>
      <c r="J441" s="13"/>
      <c r="K441" s="13"/>
      <c r="L441" s="199"/>
      <c r="M441" s="205"/>
      <c r="N441" s="206"/>
      <c r="O441" s="206"/>
      <c r="P441" s="206"/>
      <c r="Q441" s="206"/>
      <c r="R441" s="206"/>
      <c r="S441" s="206"/>
      <c r="T441" s="207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01" t="s">
        <v>140</v>
      </c>
      <c r="AU441" s="201" t="s">
        <v>138</v>
      </c>
      <c r="AV441" s="13" t="s">
        <v>138</v>
      </c>
      <c r="AW441" s="13" t="s">
        <v>30</v>
      </c>
      <c r="AX441" s="13" t="s">
        <v>73</v>
      </c>
      <c r="AY441" s="201" t="s">
        <v>130</v>
      </c>
    </row>
    <row r="442" s="13" customFormat="1">
      <c r="A442" s="13"/>
      <c r="B442" s="199"/>
      <c r="C442" s="13"/>
      <c r="D442" s="200" t="s">
        <v>140</v>
      </c>
      <c r="E442" s="201" t="s">
        <v>1</v>
      </c>
      <c r="F442" s="202" t="s">
        <v>646</v>
      </c>
      <c r="G442" s="13"/>
      <c r="H442" s="203">
        <v>7.5999999999999996</v>
      </c>
      <c r="I442" s="204"/>
      <c r="J442" s="13"/>
      <c r="K442" s="13"/>
      <c r="L442" s="199"/>
      <c r="M442" s="205"/>
      <c r="N442" s="206"/>
      <c r="O442" s="206"/>
      <c r="P442" s="206"/>
      <c r="Q442" s="206"/>
      <c r="R442" s="206"/>
      <c r="S442" s="206"/>
      <c r="T442" s="207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01" t="s">
        <v>140</v>
      </c>
      <c r="AU442" s="201" t="s">
        <v>138</v>
      </c>
      <c r="AV442" s="13" t="s">
        <v>138</v>
      </c>
      <c r="AW442" s="13" t="s">
        <v>30</v>
      </c>
      <c r="AX442" s="13" t="s">
        <v>73</v>
      </c>
      <c r="AY442" s="201" t="s">
        <v>130</v>
      </c>
    </row>
    <row r="443" s="14" customFormat="1">
      <c r="A443" s="14"/>
      <c r="B443" s="208"/>
      <c r="C443" s="14"/>
      <c r="D443" s="200" t="s">
        <v>140</v>
      </c>
      <c r="E443" s="209" t="s">
        <v>1</v>
      </c>
      <c r="F443" s="210" t="s">
        <v>148</v>
      </c>
      <c r="G443" s="14"/>
      <c r="H443" s="211">
        <v>196.59999999999999</v>
      </c>
      <c r="I443" s="212"/>
      <c r="J443" s="14"/>
      <c r="K443" s="14"/>
      <c r="L443" s="208"/>
      <c r="M443" s="213"/>
      <c r="N443" s="214"/>
      <c r="O443" s="214"/>
      <c r="P443" s="214"/>
      <c r="Q443" s="214"/>
      <c r="R443" s="214"/>
      <c r="S443" s="214"/>
      <c r="T443" s="215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09" t="s">
        <v>140</v>
      </c>
      <c r="AU443" s="209" t="s">
        <v>138</v>
      </c>
      <c r="AV443" s="14" t="s">
        <v>137</v>
      </c>
      <c r="AW443" s="14" t="s">
        <v>30</v>
      </c>
      <c r="AX443" s="14" t="s">
        <v>81</v>
      </c>
      <c r="AY443" s="209" t="s">
        <v>130</v>
      </c>
    </row>
    <row r="444" s="2" customFormat="1" ht="24" customHeight="1">
      <c r="A444" s="37"/>
      <c r="B444" s="184"/>
      <c r="C444" s="185" t="s">
        <v>647</v>
      </c>
      <c r="D444" s="185" t="s">
        <v>133</v>
      </c>
      <c r="E444" s="186" t="s">
        <v>648</v>
      </c>
      <c r="F444" s="187" t="s">
        <v>649</v>
      </c>
      <c r="G444" s="188" t="s">
        <v>199</v>
      </c>
      <c r="H444" s="189">
        <v>1.8999999999999999</v>
      </c>
      <c r="I444" s="190"/>
      <c r="J444" s="191">
        <f>ROUND(I444*H444,2)</f>
        <v>0</v>
      </c>
      <c r="K444" s="192"/>
      <c r="L444" s="38"/>
      <c r="M444" s="193" t="s">
        <v>1</v>
      </c>
      <c r="N444" s="194" t="s">
        <v>39</v>
      </c>
      <c r="O444" s="76"/>
      <c r="P444" s="195">
        <f>O444*H444</f>
        <v>0</v>
      </c>
      <c r="Q444" s="195">
        <v>0</v>
      </c>
      <c r="R444" s="195">
        <f>Q444*H444</f>
        <v>0</v>
      </c>
      <c r="S444" s="195">
        <v>0</v>
      </c>
      <c r="T444" s="196">
        <f>S444*H444</f>
        <v>0</v>
      </c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R444" s="197" t="s">
        <v>220</v>
      </c>
      <c r="AT444" s="197" t="s">
        <v>133</v>
      </c>
      <c r="AU444" s="197" t="s">
        <v>138</v>
      </c>
      <c r="AY444" s="18" t="s">
        <v>130</v>
      </c>
      <c r="BE444" s="198">
        <f>IF(N444="základní",J444,0)</f>
        <v>0</v>
      </c>
      <c r="BF444" s="198">
        <f>IF(N444="snížená",J444,0)</f>
        <v>0</v>
      </c>
      <c r="BG444" s="198">
        <f>IF(N444="zákl. přenesená",J444,0)</f>
        <v>0</v>
      </c>
      <c r="BH444" s="198">
        <f>IF(N444="sníž. přenesená",J444,0)</f>
        <v>0</v>
      </c>
      <c r="BI444" s="198">
        <f>IF(N444="nulová",J444,0)</f>
        <v>0</v>
      </c>
      <c r="BJ444" s="18" t="s">
        <v>138</v>
      </c>
      <c r="BK444" s="198">
        <f>ROUND(I444*H444,2)</f>
        <v>0</v>
      </c>
      <c r="BL444" s="18" t="s">
        <v>220</v>
      </c>
      <c r="BM444" s="197" t="s">
        <v>650</v>
      </c>
    </row>
    <row r="445" s="13" customFormat="1">
      <c r="A445" s="13"/>
      <c r="B445" s="199"/>
      <c r="C445" s="13"/>
      <c r="D445" s="200" t="s">
        <v>140</v>
      </c>
      <c r="E445" s="201" t="s">
        <v>1</v>
      </c>
      <c r="F445" s="202" t="s">
        <v>651</v>
      </c>
      <c r="G445" s="13"/>
      <c r="H445" s="203">
        <v>1.8999999999999999</v>
      </c>
      <c r="I445" s="204"/>
      <c r="J445" s="13"/>
      <c r="K445" s="13"/>
      <c r="L445" s="199"/>
      <c r="M445" s="205"/>
      <c r="N445" s="206"/>
      <c r="O445" s="206"/>
      <c r="P445" s="206"/>
      <c r="Q445" s="206"/>
      <c r="R445" s="206"/>
      <c r="S445" s="206"/>
      <c r="T445" s="207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01" t="s">
        <v>140</v>
      </c>
      <c r="AU445" s="201" t="s">
        <v>138</v>
      </c>
      <c r="AV445" s="13" t="s">
        <v>138</v>
      </c>
      <c r="AW445" s="13" t="s">
        <v>30</v>
      </c>
      <c r="AX445" s="13" t="s">
        <v>81</v>
      </c>
      <c r="AY445" s="201" t="s">
        <v>130</v>
      </c>
    </row>
    <row r="446" s="2" customFormat="1" ht="16.5" customHeight="1">
      <c r="A446" s="37"/>
      <c r="B446" s="184"/>
      <c r="C446" s="216" t="s">
        <v>652</v>
      </c>
      <c r="D446" s="216" t="s">
        <v>178</v>
      </c>
      <c r="E446" s="217" t="s">
        <v>653</v>
      </c>
      <c r="F446" s="218" t="s">
        <v>654</v>
      </c>
      <c r="G446" s="219" t="s">
        <v>136</v>
      </c>
      <c r="H446" s="220">
        <v>4.1349999999999998</v>
      </c>
      <c r="I446" s="221"/>
      <c r="J446" s="222">
        <f>ROUND(I446*H446,2)</f>
        <v>0</v>
      </c>
      <c r="K446" s="223"/>
      <c r="L446" s="224"/>
      <c r="M446" s="225" t="s">
        <v>1</v>
      </c>
      <c r="N446" s="226" t="s">
        <v>39</v>
      </c>
      <c r="O446" s="76"/>
      <c r="P446" s="195">
        <f>O446*H446</f>
        <v>0</v>
      </c>
      <c r="Q446" s="195">
        <v>0.55000000000000004</v>
      </c>
      <c r="R446" s="195">
        <f>Q446*H446</f>
        <v>2.2742499999999999</v>
      </c>
      <c r="S446" s="195">
        <v>0</v>
      </c>
      <c r="T446" s="196">
        <f>S446*H446</f>
        <v>0</v>
      </c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R446" s="197" t="s">
        <v>324</v>
      </c>
      <c r="AT446" s="197" t="s">
        <v>178</v>
      </c>
      <c r="AU446" s="197" t="s">
        <v>138</v>
      </c>
      <c r="AY446" s="18" t="s">
        <v>130</v>
      </c>
      <c r="BE446" s="198">
        <f>IF(N446="základní",J446,0)</f>
        <v>0</v>
      </c>
      <c r="BF446" s="198">
        <f>IF(N446="snížená",J446,0)</f>
        <v>0</v>
      </c>
      <c r="BG446" s="198">
        <f>IF(N446="zákl. přenesená",J446,0)</f>
        <v>0</v>
      </c>
      <c r="BH446" s="198">
        <f>IF(N446="sníž. přenesená",J446,0)</f>
        <v>0</v>
      </c>
      <c r="BI446" s="198">
        <f>IF(N446="nulová",J446,0)</f>
        <v>0</v>
      </c>
      <c r="BJ446" s="18" t="s">
        <v>138</v>
      </c>
      <c r="BK446" s="198">
        <f>ROUND(I446*H446,2)</f>
        <v>0</v>
      </c>
      <c r="BL446" s="18" t="s">
        <v>220</v>
      </c>
      <c r="BM446" s="197" t="s">
        <v>655</v>
      </c>
    </row>
    <row r="447" s="13" customFormat="1">
      <c r="A447" s="13"/>
      <c r="B447" s="199"/>
      <c r="C447" s="13"/>
      <c r="D447" s="200" t="s">
        <v>140</v>
      </c>
      <c r="E447" s="201" t="s">
        <v>1</v>
      </c>
      <c r="F447" s="202" t="s">
        <v>656</v>
      </c>
      <c r="G447" s="13"/>
      <c r="H447" s="203">
        <v>0.010999999999999999</v>
      </c>
      <c r="I447" s="204"/>
      <c r="J447" s="13"/>
      <c r="K447" s="13"/>
      <c r="L447" s="199"/>
      <c r="M447" s="205"/>
      <c r="N447" s="206"/>
      <c r="O447" s="206"/>
      <c r="P447" s="206"/>
      <c r="Q447" s="206"/>
      <c r="R447" s="206"/>
      <c r="S447" s="206"/>
      <c r="T447" s="207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01" t="s">
        <v>140</v>
      </c>
      <c r="AU447" s="201" t="s">
        <v>138</v>
      </c>
      <c r="AV447" s="13" t="s">
        <v>138</v>
      </c>
      <c r="AW447" s="13" t="s">
        <v>30</v>
      </c>
      <c r="AX447" s="13" t="s">
        <v>73</v>
      </c>
      <c r="AY447" s="201" t="s">
        <v>130</v>
      </c>
    </row>
    <row r="448" s="13" customFormat="1">
      <c r="A448" s="13"/>
      <c r="B448" s="199"/>
      <c r="C448" s="13"/>
      <c r="D448" s="200" t="s">
        <v>140</v>
      </c>
      <c r="E448" s="201" t="s">
        <v>1</v>
      </c>
      <c r="F448" s="202" t="s">
        <v>657</v>
      </c>
      <c r="G448" s="13"/>
      <c r="H448" s="203">
        <v>3.8719999999999999</v>
      </c>
      <c r="I448" s="204"/>
      <c r="J448" s="13"/>
      <c r="K448" s="13"/>
      <c r="L448" s="199"/>
      <c r="M448" s="205"/>
      <c r="N448" s="206"/>
      <c r="O448" s="206"/>
      <c r="P448" s="206"/>
      <c r="Q448" s="206"/>
      <c r="R448" s="206"/>
      <c r="S448" s="206"/>
      <c r="T448" s="20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01" t="s">
        <v>140</v>
      </c>
      <c r="AU448" s="201" t="s">
        <v>138</v>
      </c>
      <c r="AV448" s="13" t="s">
        <v>138</v>
      </c>
      <c r="AW448" s="13" t="s">
        <v>30</v>
      </c>
      <c r="AX448" s="13" t="s">
        <v>73</v>
      </c>
      <c r="AY448" s="201" t="s">
        <v>130</v>
      </c>
    </row>
    <row r="449" s="13" customFormat="1">
      <c r="A449" s="13"/>
      <c r="B449" s="199"/>
      <c r="C449" s="13"/>
      <c r="D449" s="200" t="s">
        <v>140</v>
      </c>
      <c r="E449" s="201" t="s">
        <v>1</v>
      </c>
      <c r="F449" s="202" t="s">
        <v>658</v>
      </c>
      <c r="G449" s="13"/>
      <c r="H449" s="203">
        <v>0.188</v>
      </c>
      <c r="I449" s="204"/>
      <c r="J449" s="13"/>
      <c r="K449" s="13"/>
      <c r="L449" s="199"/>
      <c r="M449" s="205"/>
      <c r="N449" s="206"/>
      <c r="O449" s="206"/>
      <c r="P449" s="206"/>
      <c r="Q449" s="206"/>
      <c r="R449" s="206"/>
      <c r="S449" s="206"/>
      <c r="T449" s="207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01" t="s">
        <v>140</v>
      </c>
      <c r="AU449" s="201" t="s">
        <v>138</v>
      </c>
      <c r="AV449" s="13" t="s">
        <v>138</v>
      </c>
      <c r="AW449" s="13" t="s">
        <v>30</v>
      </c>
      <c r="AX449" s="13" t="s">
        <v>73</v>
      </c>
      <c r="AY449" s="201" t="s">
        <v>130</v>
      </c>
    </row>
    <row r="450" s="13" customFormat="1">
      <c r="A450" s="13"/>
      <c r="B450" s="199"/>
      <c r="C450" s="13"/>
      <c r="D450" s="200" t="s">
        <v>140</v>
      </c>
      <c r="E450" s="201" t="s">
        <v>1</v>
      </c>
      <c r="F450" s="202" t="s">
        <v>659</v>
      </c>
      <c r="G450" s="13"/>
      <c r="H450" s="203">
        <v>0.064000000000000001</v>
      </c>
      <c r="I450" s="204"/>
      <c r="J450" s="13"/>
      <c r="K450" s="13"/>
      <c r="L450" s="199"/>
      <c r="M450" s="205"/>
      <c r="N450" s="206"/>
      <c r="O450" s="206"/>
      <c r="P450" s="206"/>
      <c r="Q450" s="206"/>
      <c r="R450" s="206"/>
      <c r="S450" s="206"/>
      <c r="T450" s="207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01" t="s">
        <v>140</v>
      </c>
      <c r="AU450" s="201" t="s">
        <v>138</v>
      </c>
      <c r="AV450" s="13" t="s">
        <v>138</v>
      </c>
      <c r="AW450" s="13" t="s">
        <v>30</v>
      </c>
      <c r="AX450" s="13" t="s">
        <v>73</v>
      </c>
      <c r="AY450" s="201" t="s">
        <v>130</v>
      </c>
    </row>
    <row r="451" s="14" customFormat="1">
      <c r="A451" s="14"/>
      <c r="B451" s="208"/>
      <c r="C451" s="14"/>
      <c r="D451" s="200" t="s">
        <v>140</v>
      </c>
      <c r="E451" s="209" t="s">
        <v>1</v>
      </c>
      <c r="F451" s="210" t="s">
        <v>148</v>
      </c>
      <c r="G451" s="14"/>
      <c r="H451" s="211">
        <v>4.1349999999999998</v>
      </c>
      <c r="I451" s="212"/>
      <c r="J451" s="14"/>
      <c r="K451" s="14"/>
      <c r="L451" s="208"/>
      <c r="M451" s="213"/>
      <c r="N451" s="214"/>
      <c r="O451" s="214"/>
      <c r="P451" s="214"/>
      <c r="Q451" s="214"/>
      <c r="R451" s="214"/>
      <c r="S451" s="214"/>
      <c r="T451" s="215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09" t="s">
        <v>140</v>
      </c>
      <c r="AU451" s="209" t="s">
        <v>138</v>
      </c>
      <c r="AV451" s="14" t="s">
        <v>137</v>
      </c>
      <c r="AW451" s="14" t="s">
        <v>30</v>
      </c>
      <c r="AX451" s="14" t="s">
        <v>81</v>
      </c>
      <c r="AY451" s="209" t="s">
        <v>130</v>
      </c>
    </row>
    <row r="452" s="2" customFormat="1" ht="24" customHeight="1">
      <c r="A452" s="37"/>
      <c r="B452" s="184"/>
      <c r="C452" s="185" t="s">
        <v>660</v>
      </c>
      <c r="D452" s="185" t="s">
        <v>133</v>
      </c>
      <c r="E452" s="186" t="s">
        <v>661</v>
      </c>
      <c r="F452" s="187" t="s">
        <v>662</v>
      </c>
      <c r="G452" s="188" t="s">
        <v>144</v>
      </c>
      <c r="H452" s="189">
        <v>139.63</v>
      </c>
      <c r="I452" s="190"/>
      <c r="J452" s="191">
        <f>ROUND(I452*H452,2)</f>
        <v>0</v>
      </c>
      <c r="K452" s="192"/>
      <c r="L452" s="38"/>
      <c r="M452" s="193" t="s">
        <v>1</v>
      </c>
      <c r="N452" s="194" t="s">
        <v>39</v>
      </c>
      <c r="O452" s="76"/>
      <c r="P452" s="195">
        <f>O452*H452</f>
        <v>0</v>
      </c>
      <c r="Q452" s="195">
        <v>0</v>
      </c>
      <c r="R452" s="195">
        <f>Q452*H452</f>
        <v>0</v>
      </c>
      <c r="S452" s="195">
        <v>0</v>
      </c>
      <c r="T452" s="196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197" t="s">
        <v>220</v>
      </c>
      <c r="AT452" s="197" t="s">
        <v>133</v>
      </c>
      <c r="AU452" s="197" t="s">
        <v>138</v>
      </c>
      <c r="AY452" s="18" t="s">
        <v>130</v>
      </c>
      <c r="BE452" s="198">
        <f>IF(N452="základní",J452,0)</f>
        <v>0</v>
      </c>
      <c r="BF452" s="198">
        <f>IF(N452="snížená",J452,0)</f>
        <v>0</v>
      </c>
      <c r="BG452" s="198">
        <f>IF(N452="zákl. přenesená",J452,0)</f>
        <v>0</v>
      </c>
      <c r="BH452" s="198">
        <f>IF(N452="sníž. přenesená",J452,0)</f>
        <v>0</v>
      </c>
      <c r="BI452" s="198">
        <f>IF(N452="nulová",J452,0)</f>
        <v>0</v>
      </c>
      <c r="BJ452" s="18" t="s">
        <v>138</v>
      </c>
      <c r="BK452" s="198">
        <f>ROUND(I452*H452,2)</f>
        <v>0</v>
      </c>
      <c r="BL452" s="18" t="s">
        <v>220</v>
      </c>
      <c r="BM452" s="197" t="s">
        <v>663</v>
      </c>
    </row>
    <row r="453" s="13" customFormat="1">
      <c r="A453" s="13"/>
      <c r="B453" s="199"/>
      <c r="C453" s="13"/>
      <c r="D453" s="200" t="s">
        <v>140</v>
      </c>
      <c r="E453" s="201" t="s">
        <v>1</v>
      </c>
      <c r="F453" s="202" t="s">
        <v>664</v>
      </c>
      <c r="G453" s="13"/>
      <c r="H453" s="203">
        <v>123.63</v>
      </c>
      <c r="I453" s="204"/>
      <c r="J453" s="13"/>
      <c r="K453" s="13"/>
      <c r="L453" s="199"/>
      <c r="M453" s="205"/>
      <c r="N453" s="206"/>
      <c r="O453" s="206"/>
      <c r="P453" s="206"/>
      <c r="Q453" s="206"/>
      <c r="R453" s="206"/>
      <c r="S453" s="206"/>
      <c r="T453" s="207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01" t="s">
        <v>140</v>
      </c>
      <c r="AU453" s="201" t="s">
        <v>138</v>
      </c>
      <c r="AV453" s="13" t="s">
        <v>138</v>
      </c>
      <c r="AW453" s="13" t="s">
        <v>30</v>
      </c>
      <c r="AX453" s="13" t="s">
        <v>73</v>
      </c>
      <c r="AY453" s="201" t="s">
        <v>130</v>
      </c>
    </row>
    <row r="454" s="13" customFormat="1">
      <c r="A454" s="13"/>
      <c r="B454" s="199"/>
      <c r="C454" s="13"/>
      <c r="D454" s="200" t="s">
        <v>140</v>
      </c>
      <c r="E454" s="201" t="s">
        <v>1</v>
      </c>
      <c r="F454" s="202" t="s">
        <v>665</v>
      </c>
      <c r="G454" s="13"/>
      <c r="H454" s="203">
        <v>16</v>
      </c>
      <c r="I454" s="204"/>
      <c r="J454" s="13"/>
      <c r="K454" s="13"/>
      <c r="L454" s="199"/>
      <c r="M454" s="205"/>
      <c r="N454" s="206"/>
      <c r="O454" s="206"/>
      <c r="P454" s="206"/>
      <c r="Q454" s="206"/>
      <c r="R454" s="206"/>
      <c r="S454" s="206"/>
      <c r="T454" s="207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01" t="s">
        <v>140</v>
      </c>
      <c r="AU454" s="201" t="s">
        <v>138</v>
      </c>
      <c r="AV454" s="13" t="s">
        <v>138</v>
      </c>
      <c r="AW454" s="13" t="s">
        <v>30</v>
      </c>
      <c r="AX454" s="13" t="s">
        <v>73</v>
      </c>
      <c r="AY454" s="201" t="s">
        <v>130</v>
      </c>
    </row>
    <row r="455" s="14" customFormat="1">
      <c r="A455" s="14"/>
      <c r="B455" s="208"/>
      <c r="C455" s="14"/>
      <c r="D455" s="200" t="s">
        <v>140</v>
      </c>
      <c r="E455" s="209" t="s">
        <v>1</v>
      </c>
      <c r="F455" s="210" t="s">
        <v>148</v>
      </c>
      <c r="G455" s="14"/>
      <c r="H455" s="211">
        <v>139.63</v>
      </c>
      <c r="I455" s="212"/>
      <c r="J455" s="14"/>
      <c r="K455" s="14"/>
      <c r="L455" s="208"/>
      <c r="M455" s="213"/>
      <c r="N455" s="214"/>
      <c r="O455" s="214"/>
      <c r="P455" s="214"/>
      <c r="Q455" s="214"/>
      <c r="R455" s="214"/>
      <c r="S455" s="214"/>
      <c r="T455" s="215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09" t="s">
        <v>140</v>
      </c>
      <c r="AU455" s="209" t="s">
        <v>138</v>
      </c>
      <c r="AV455" s="14" t="s">
        <v>137</v>
      </c>
      <c r="AW455" s="14" t="s">
        <v>30</v>
      </c>
      <c r="AX455" s="14" t="s">
        <v>81</v>
      </c>
      <c r="AY455" s="209" t="s">
        <v>130</v>
      </c>
    </row>
    <row r="456" s="2" customFormat="1" ht="16.5" customHeight="1">
      <c r="A456" s="37"/>
      <c r="B456" s="184"/>
      <c r="C456" s="216" t="s">
        <v>666</v>
      </c>
      <c r="D456" s="216" t="s">
        <v>178</v>
      </c>
      <c r="E456" s="217" t="s">
        <v>667</v>
      </c>
      <c r="F456" s="218" t="s">
        <v>668</v>
      </c>
      <c r="G456" s="219" t="s">
        <v>136</v>
      </c>
      <c r="H456" s="220">
        <v>3.0720000000000001</v>
      </c>
      <c r="I456" s="221"/>
      <c r="J456" s="222">
        <f>ROUND(I456*H456,2)</f>
        <v>0</v>
      </c>
      <c r="K456" s="223"/>
      <c r="L456" s="224"/>
      <c r="M456" s="225" t="s">
        <v>1</v>
      </c>
      <c r="N456" s="226" t="s">
        <v>39</v>
      </c>
      <c r="O456" s="76"/>
      <c r="P456" s="195">
        <f>O456*H456</f>
        <v>0</v>
      </c>
      <c r="Q456" s="195">
        <v>0.55000000000000004</v>
      </c>
      <c r="R456" s="195">
        <f>Q456*H456</f>
        <v>1.6896000000000002</v>
      </c>
      <c r="S456" s="195">
        <v>0</v>
      </c>
      <c r="T456" s="196">
        <f>S456*H456</f>
        <v>0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R456" s="197" t="s">
        <v>324</v>
      </c>
      <c r="AT456" s="197" t="s">
        <v>178</v>
      </c>
      <c r="AU456" s="197" t="s">
        <v>138</v>
      </c>
      <c r="AY456" s="18" t="s">
        <v>130</v>
      </c>
      <c r="BE456" s="198">
        <f>IF(N456="základní",J456,0)</f>
        <v>0</v>
      </c>
      <c r="BF456" s="198">
        <f>IF(N456="snížená",J456,0)</f>
        <v>0</v>
      </c>
      <c r="BG456" s="198">
        <f>IF(N456="zákl. přenesená",J456,0)</f>
        <v>0</v>
      </c>
      <c r="BH456" s="198">
        <f>IF(N456="sníž. přenesená",J456,0)</f>
        <v>0</v>
      </c>
      <c r="BI456" s="198">
        <f>IF(N456="nulová",J456,0)</f>
        <v>0</v>
      </c>
      <c r="BJ456" s="18" t="s">
        <v>138</v>
      </c>
      <c r="BK456" s="198">
        <f>ROUND(I456*H456,2)</f>
        <v>0</v>
      </c>
      <c r="BL456" s="18" t="s">
        <v>220</v>
      </c>
      <c r="BM456" s="197" t="s">
        <v>669</v>
      </c>
    </row>
    <row r="457" s="13" customFormat="1">
      <c r="A457" s="13"/>
      <c r="B457" s="199"/>
      <c r="C457" s="13"/>
      <c r="D457" s="200" t="s">
        <v>140</v>
      </c>
      <c r="E457" s="201" t="s">
        <v>1</v>
      </c>
      <c r="F457" s="202" t="s">
        <v>670</v>
      </c>
      <c r="G457" s="13"/>
      <c r="H457" s="203">
        <v>3.0720000000000001</v>
      </c>
      <c r="I457" s="204"/>
      <c r="J457" s="13"/>
      <c r="K457" s="13"/>
      <c r="L457" s="199"/>
      <c r="M457" s="205"/>
      <c r="N457" s="206"/>
      <c r="O457" s="206"/>
      <c r="P457" s="206"/>
      <c r="Q457" s="206"/>
      <c r="R457" s="206"/>
      <c r="S457" s="206"/>
      <c r="T457" s="207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01" t="s">
        <v>140</v>
      </c>
      <c r="AU457" s="201" t="s">
        <v>138</v>
      </c>
      <c r="AV457" s="13" t="s">
        <v>138</v>
      </c>
      <c r="AW457" s="13" t="s">
        <v>30</v>
      </c>
      <c r="AX457" s="13" t="s">
        <v>81</v>
      </c>
      <c r="AY457" s="201" t="s">
        <v>130</v>
      </c>
    </row>
    <row r="458" s="2" customFormat="1" ht="24" customHeight="1">
      <c r="A458" s="37"/>
      <c r="B458" s="184"/>
      <c r="C458" s="185" t="s">
        <v>671</v>
      </c>
      <c r="D458" s="185" t="s">
        <v>133</v>
      </c>
      <c r="E458" s="186" t="s">
        <v>672</v>
      </c>
      <c r="F458" s="187" t="s">
        <v>673</v>
      </c>
      <c r="G458" s="188" t="s">
        <v>144</v>
      </c>
      <c r="H458" s="189">
        <v>139.63</v>
      </c>
      <c r="I458" s="190"/>
      <c r="J458" s="191">
        <f>ROUND(I458*H458,2)</f>
        <v>0</v>
      </c>
      <c r="K458" s="192"/>
      <c r="L458" s="38"/>
      <c r="M458" s="193" t="s">
        <v>1</v>
      </c>
      <c r="N458" s="194" t="s">
        <v>39</v>
      </c>
      <c r="O458" s="76"/>
      <c r="P458" s="195">
        <f>O458*H458</f>
        <v>0</v>
      </c>
      <c r="Q458" s="195">
        <v>0</v>
      </c>
      <c r="R458" s="195">
        <f>Q458*H458</f>
        <v>0</v>
      </c>
      <c r="S458" s="195">
        <v>0</v>
      </c>
      <c r="T458" s="196">
        <f>S458*H458</f>
        <v>0</v>
      </c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R458" s="197" t="s">
        <v>220</v>
      </c>
      <c r="AT458" s="197" t="s">
        <v>133</v>
      </c>
      <c r="AU458" s="197" t="s">
        <v>138</v>
      </c>
      <c r="AY458" s="18" t="s">
        <v>130</v>
      </c>
      <c r="BE458" s="198">
        <f>IF(N458="základní",J458,0)</f>
        <v>0</v>
      </c>
      <c r="BF458" s="198">
        <f>IF(N458="snížená",J458,0)</f>
        <v>0</v>
      </c>
      <c r="BG458" s="198">
        <f>IF(N458="zákl. přenesená",J458,0)</f>
        <v>0</v>
      </c>
      <c r="BH458" s="198">
        <f>IF(N458="sníž. přenesená",J458,0)</f>
        <v>0</v>
      </c>
      <c r="BI458" s="198">
        <f>IF(N458="nulová",J458,0)</f>
        <v>0</v>
      </c>
      <c r="BJ458" s="18" t="s">
        <v>138</v>
      </c>
      <c r="BK458" s="198">
        <f>ROUND(I458*H458,2)</f>
        <v>0</v>
      </c>
      <c r="BL458" s="18" t="s">
        <v>220</v>
      </c>
      <c r="BM458" s="197" t="s">
        <v>674</v>
      </c>
    </row>
    <row r="459" s="13" customFormat="1">
      <c r="A459" s="13"/>
      <c r="B459" s="199"/>
      <c r="C459" s="13"/>
      <c r="D459" s="200" t="s">
        <v>140</v>
      </c>
      <c r="E459" s="201" t="s">
        <v>1</v>
      </c>
      <c r="F459" s="202" t="s">
        <v>664</v>
      </c>
      <c r="G459" s="13"/>
      <c r="H459" s="203">
        <v>123.63</v>
      </c>
      <c r="I459" s="204"/>
      <c r="J459" s="13"/>
      <c r="K459" s="13"/>
      <c r="L459" s="199"/>
      <c r="M459" s="205"/>
      <c r="N459" s="206"/>
      <c r="O459" s="206"/>
      <c r="P459" s="206"/>
      <c r="Q459" s="206"/>
      <c r="R459" s="206"/>
      <c r="S459" s="206"/>
      <c r="T459" s="207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01" t="s">
        <v>140</v>
      </c>
      <c r="AU459" s="201" t="s">
        <v>138</v>
      </c>
      <c r="AV459" s="13" t="s">
        <v>138</v>
      </c>
      <c r="AW459" s="13" t="s">
        <v>30</v>
      </c>
      <c r="AX459" s="13" t="s">
        <v>73</v>
      </c>
      <c r="AY459" s="201" t="s">
        <v>130</v>
      </c>
    </row>
    <row r="460" s="13" customFormat="1">
      <c r="A460" s="13"/>
      <c r="B460" s="199"/>
      <c r="C460" s="13"/>
      <c r="D460" s="200" t="s">
        <v>140</v>
      </c>
      <c r="E460" s="201" t="s">
        <v>1</v>
      </c>
      <c r="F460" s="202" t="s">
        <v>593</v>
      </c>
      <c r="G460" s="13"/>
      <c r="H460" s="203">
        <v>16</v>
      </c>
      <c r="I460" s="204"/>
      <c r="J460" s="13"/>
      <c r="K460" s="13"/>
      <c r="L460" s="199"/>
      <c r="M460" s="205"/>
      <c r="N460" s="206"/>
      <c r="O460" s="206"/>
      <c r="P460" s="206"/>
      <c r="Q460" s="206"/>
      <c r="R460" s="206"/>
      <c r="S460" s="206"/>
      <c r="T460" s="207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01" t="s">
        <v>140</v>
      </c>
      <c r="AU460" s="201" t="s">
        <v>138</v>
      </c>
      <c r="AV460" s="13" t="s">
        <v>138</v>
      </c>
      <c r="AW460" s="13" t="s">
        <v>30</v>
      </c>
      <c r="AX460" s="13" t="s">
        <v>73</v>
      </c>
      <c r="AY460" s="201" t="s">
        <v>130</v>
      </c>
    </row>
    <row r="461" s="14" customFormat="1">
      <c r="A461" s="14"/>
      <c r="B461" s="208"/>
      <c r="C461" s="14"/>
      <c r="D461" s="200" t="s">
        <v>140</v>
      </c>
      <c r="E461" s="209" t="s">
        <v>1</v>
      </c>
      <c r="F461" s="210" t="s">
        <v>148</v>
      </c>
      <c r="G461" s="14"/>
      <c r="H461" s="211">
        <v>139.63</v>
      </c>
      <c r="I461" s="212"/>
      <c r="J461" s="14"/>
      <c r="K461" s="14"/>
      <c r="L461" s="208"/>
      <c r="M461" s="213"/>
      <c r="N461" s="214"/>
      <c r="O461" s="214"/>
      <c r="P461" s="214"/>
      <c r="Q461" s="214"/>
      <c r="R461" s="214"/>
      <c r="S461" s="214"/>
      <c r="T461" s="215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09" t="s">
        <v>140</v>
      </c>
      <c r="AU461" s="209" t="s">
        <v>138</v>
      </c>
      <c r="AV461" s="14" t="s">
        <v>137</v>
      </c>
      <c r="AW461" s="14" t="s">
        <v>30</v>
      </c>
      <c r="AX461" s="14" t="s">
        <v>81</v>
      </c>
      <c r="AY461" s="209" t="s">
        <v>130</v>
      </c>
    </row>
    <row r="462" s="2" customFormat="1" ht="24" customHeight="1">
      <c r="A462" s="37"/>
      <c r="B462" s="184"/>
      <c r="C462" s="216" t="s">
        <v>675</v>
      </c>
      <c r="D462" s="216" t="s">
        <v>178</v>
      </c>
      <c r="E462" s="217" t="s">
        <v>676</v>
      </c>
      <c r="F462" s="218" t="s">
        <v>677</v>
      </c>
      <c r="G462" s="219" t="s">
        <v>144</v>
      </c>
      <c r="H462" s="220">
        <v>17.600000000000001</v>
      </c>
      <c r="I462" s="221"/>
      <c r="J462" s="222">
        <f>ROUND(I462*H462,2)</f>
        <v>0</v>
      </c>
      <c r="K462" s="223"/>
      <c r="L462" s="224"/>
      <c r="M462" s="225" t="s">
        <v>1</v>
      </c>
      <c r="N462" s="226" t="s">
        <v>39</v>
      </c>
      <c r="O462" s="76"/>
      <c r="P462" s="195">
        <f>O462*H462</f>
        <v>0</v>
      </c>
      <c r="Q462" s="195">
        <v>0.0089999999999999993</v>
      </c>
      <c r="R462" s="195">
        <f>Q462*H462</f>
        <v>0.15840000000000001</v>
      </c>
      <c r="S462" s="195">
        <v>0</v>
      </c>
      <c r="T462" s="196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197" t="s">
        <v>324</v>
      </c>
      <c r="AT462" s="197" t="s">
        <v>178</v>
      </c>
      <c r="AU462" s="197" t="s">
        <v>138</v>
      </c>
      <c r="AY462" s="18" t="s">
        <v>130</v>
      </c>
      <c r="BE462" s="198">
        <f>IF(N462="základní",J462,0)</f>
        <v>0</v>
      </c>
      <c r="BF462" s="198">
        <f>IF(N462="snížená",J462,0)</f>
        <v>0</v>
      </c>
      <c r="BG462" s="198">
        <f>IF(N462="zákl. přenesená",J462,0)</f>
        <v>0</v>
      </c>
      <c r="BH462" s="198">
        <f>IF(N462="sníž. přenesená",J462,0)</f>
        <v>0</v>
      </c>
      <c r="BI462" s="198">
        <f>IF(N462="nulová",J462,0)</f>
        <v>0</v>
      </c>
      <c r="BJ462" s="18" t="s">
        <v>138</v>
      </c>
      <c r="BK462" s="198">
        <f>ROUND(I462*H462,2)</f>
        <v>0</v>
      </c>
      <c r="BL462" s="18" t="s">
        <v>220</v>
      </c>
      <c r="BM462" s="197" t="s">
        <v>678</v>
      </c>
    </row>
    <row r="463" s="13" customFormat="1">
      <c r="A463" s="13"/>
      <c r="B463" s="199"/>
      <c r="C463" s="13"/>
      <c r="D463" s="200" t="s">
        <v>140</v>
      </c>
      <c r="E463" s="201" t="s">
        <v>1</v>
      </c>
      <c r="F463" s="202" t="s">
        <v>679</v>
      </c>
      <c r="G463" s="13"/>
      <c r="H463" s="203">
        <v>17.600000000000001</v>
      </c>
      <c r="I463" s="204"/>
      <c r="J463" s="13"/>
      <c r="K463" s="13"/>
      <c r="L463" s="199"/>
      <c r="M463" s="205"/>
      <c r="N463" s="206"/>
      <c r="O463" s="206"/>
      <c r="P463" s="206"/>
      <c r="Q463" s="206"/>
      <c r="R463" s="206"/>
      <c r="S463" s="206"/>
      <c r="T463" s="207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01" t="s">
        <v>140</v>
      </c>
      <c r="AU463" s="201" t="s">
        <v>138</v>
      </c>
      <c r="AV463" s="13" t="s">
        <v>138</v>
      </c>
      <c r="AW463" s="13" t="s">
        <v>30</v>
      </c>
      <c r="AX463" s="13" t="s">
        <v>81</v>
      </c>
      <c r="AY463" s="201" t="s">
        <v>130</v>
      </c>
    </row>
    <row r="464" s="2" customFormat="1" ht="24" customHeight="1">
      <c r="A464" s="37"/>
      <c r="B464" s="184"/>
      <c r="C464" s="216" t="s">
        <v>680</v>
      </c>
      <c r="D464" s="216" t="s">
        <v>178</v>
      </c>
      <c r="E464" s="217" t="s">
        <v>681</v>
      </c>
      <c r="F464" s="218" t="s">
        <v>682</v>
      </c>
      <c r="G464" s="219" t="s">
        <v>144</v>
      </c>
      <c r="H464" s="220">
        <v>135.993</v>
      </c>
      <c r="I464" s="221"/>
      <c r="J464" s="222">
        <f>ROUND(I464*H464,2)</f>
        <v>0</v>
      </c>
      <c r="K464" s="223"/>
      <c r="L464" s="224"/>
      <c r="M464" s="225" t="s">
        <v>1</v>
      </c>
      <c r="N464" s="226" t="s">
        <v>39</v>
      </c>
      <c r="O464" s="76"/>
      <c r="P464" s="195">
        <f>O464*H464</f>
        <v>0</v>
      </c>
      <c r="Q464" s="195">
        <v>0.012800000000000001</v>
      </c>
      <c r="R464" s="195">
        <f>Q464*H464</f>
        <v>1.7407104</v>
      </c>
      <c r="S464" s="195">
        <v>0</v>
      </c>
      <c r="T464" s="196">
        <f>S464*H464</f>
        <v>0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R464" s="197" t="s">
        <v>324</v>
      </c>
      <c r="AT464" s="197" t="s">
        <v>178</v>
      </c>
      <c r="AU464" s="197" t="s">
        <v>138</v>
      </c>
      <c r="AY464" s="18" t="s">
        <v>130</v>
      </c>
      <c r="BE464" s="198">
        <f>IF(N464="základní",J464,0)</f>
        <v>0</v>
      </c>
      <c r="BF464" s="198">
        <f>IF(N464="snížená",J464,0)</f>
        <v>0</v>
      </c>
      <c r="BG464" s="198">
        <f>IF(N464="zákl. přenesená",J464,0)</f>
        <v>0</v>
      </c>
      <c r="BH464" s="198">
        <f>IF(N464="sníž. přenesená",J464,0)</f>
        <v>0</v>
      </c>
      <c r="BI464" s="198">
        <f>IF(N464="nulová",J464,0)</f>
        <v>0</v>
      </c>
      <c r="BJ464" s="18" t="s">
        <v>138</v>
      </c>
      <c r="BK464" s="198">
        <f>ROUND(I464*H464,2)</f>
        <v>0</v>
      </c>
      <c r="BL464" s="18" t="s">
        <v>220</v>
      </c>
      <c r="BM464" s="197" t="s">
        <v>683</v>
      </c>
    </row>
    <row r="465" s="13" customFormat="1">
      <c r="A465" s="13"/>
      <c r="B465" s="199"/>
      <c r="C465" s="13"/>
      <c r="D465" s="200" t="s">
        <v>140</v>
      </c>
      <c r="E465" s="201" t="s">
        <v>1</v>
      </c>
      <c r="F465" s="202" t="s">
        <v>684</v>
      </c>
      <c r="G465" s="13"/>
      <c r="H465" s="203">
        <v>135.993</v>
      </c>
      <c r="I465" s="204"/>
      <c r="J465" s="13"/>
      <c r="K465" s="13"/>
      <c r="L465" s="199"/>
      <c r="M465" s="205"/>
      <c r="N465" s="206"/>
      <c r="O465" s="206"/>
      <c r="P465" s="206"/>
      <c r="Q465" s="206"/>
      <c r="R465" s="206"/>
      <c r="S465" s="206"/>
      <c r="T465" s="207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01" t="s">
        <v>140</v>
      </c>
      <c r="AU465" s="201" t="s">
        <v>138</v>
      </c>
      <c r="AV465" s="13" t="s">
        <v>138</v>
      </c>
      <c r="AW465" s="13" t="s">
        <v>30</v>
      </c>
      <c r="AX465" s="13" t="s">
        <v>81</v>
      </c>
      <c r="AY465" s="201" t="s">
        <v>130</v>
      </c>
    </row>
    <row r="466" s="2" customFormat="1" ht="24" customHeight="1">
      <c r="A466" s="37"/>
      <c r="B466" s="184"/>
      <c r="C466" s="185" t="s">
        <v>685</v>
      </c>
      <c r="D466" s="185" t="s">
        <v>133</v>
      </c>
      <c r="E466" s="186" t="s">
        <v>686</v>
      </c>
      <c r="F466" s="187" t="s">
        <v>687</v>
      </c>
      <c r="G466" s="188" t="s">
        <v>144</v>
      </c>
      <c r="H466" s="189">
        <v>123.63</v>
      </c>
      <c r="I466" s="190"/>
      <c r="J466" s="191">
        <f>ROUND(I466*H466,2)</f>
        <v>0</v>
      </c>
      <c r="K466" s="192"/>
      <c r="L466" s="38"/>
      <c r="M466" s="193" t="s">
        <v>1</v>
      </c>
      <c r="N466" s="194" t="s">
        <v>39</v>
      </c>
      <c r="O466" s="76"/>
      <c r="P466" s="195">
        <f>O466*H466</f>
        <v>0</v>
      </c>
      <c r="Q466" s="195">
        <v>0</v>
      </c>
      <c r="R466" s="195">
        <f>Q466*H466</f>
        <v>0</v>
      </c>
      <c r="S466" s="195">
        <v>0</v>
      </c>
      <c r="T466" s="196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197" t="s">
        <v>220</v>
      </c>
      <c r="AT466" s="197" t="s">
        <v>133</v>
      </c>
      <c r="AU466" s="197" t="s">
        <v>138</v>
      </c>
      <c r="AY466" s="18" t="s">
        <v>130</v>
      </c>
      <c r="BE466" s="198">
        <f>IF(N466="základní",J466,0)</f>
        <v>0</v>
      </c>
      <c r="BF466" s="198">
        <f>IF(N466="snížená",J466,0)</f>
        <v>0</v>
      </c>
      <c r="BG466" s="198">
        <f>IF(N466="zákl. přenesená",J466,0)</f>
        <v>0</v>
      </c>
      <c r="BH466" s="198">
        <f>IF(N466="sníž. přenesená",J466,0)</f>
        <v>0</v>
      </c>
      <c r="BI466" s="198">
        <f>IF(N466="nulová",J466,0)</f>
        <v>0</v>
      </c>
      <c r="BJ466" s="18" t="s">
        <v>138</v>
      </c>
      <c r="BK466" s="198">
        <f>ROUND(I466*H466,2)</f>
        <v>0</v>
      </c>
      <c r="BL466" s="18" t="s">
        <v>220</v>
      </c>
      <c r="BM466" s="197" t="s">
        <v>688</v>
      </c>
    </row>
    <row r="467" s="13" customFormat="1">
      <c r="A467" s="13"/>
      <c r="B467" s="199"/>
      <c r="C467" s="13"/>
      <c r="D467" s="200" t="s">
        <v>140</v>
      </c>
      <c r="E467" s="201" t="s">
        <v>1</v>
      </c>
      <c r="F467" s="202" t="s">
        <v>689</v>
      </c>
      <c r="G467" s="13"/>
      <c r="H467" s="203">
        <v>123.63</v>
      </c>
      <c r="I467" s="204"/>
      <c r="J467" s="13"/>
      <c r="K467" s="13"/>
      <c r="L467" s="199"/>
      <c r="M467" s="205"/>
      <c r="N467" s="206"/>
      <c r="O467" s="206"/>
      <c r="P467" s="206"/>
      <c r="Q467" s="206"/>
      <c r="R467" s="206"/>
      <c r="S467" s="206"/>
      <c r="T467" s="20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01" t="s">
        <v>140</v>
      </c>
      <c r="AU467" s="201" t="s">
        <v>138</v>
      </c>
      <c r="AV467" s="13" t="s">
        <v>138</v>
      </c>
      <c r="AW467" s="13" t="s">
        <v>30</v>
      </c>
      <c r="AX467" s="13" t="s">
        <v>81</v>
      </c>
      <c r="AY467" s="201" t="s">
        <v>130</v>
      </c>
    </row>
    <row r="468" s="2" customFormat="1" ht="16.5" customHeight="1">
      <c r="A468" s="37"/>
      <c r="B468" s="184"/>
      <c r="C468" s="216" t="s">
        <v>690</v>
      </c>
      <c r="D468" s="216" t="s">
        <v>178</v>
      </c>
      <c r="E468" s="217" t="s">
        <v>691</v>
      </c>
      <c r="F468" s="218" t="s">
        <v>692</v>
      </c>
      <c r="G468" s="219" t="s">
        <v>136</v>
      </c>
      <c r="H468" s="220">
        <v>0.68700000000000006</v>
      </c>
      <c r="I468" s="221"/>
      <c r="J468" s="222">
        <f>ROUND(I468*H468,2)</f>
        <v>0</v>
      </c>
      <c r="K468" s="223"/>
      <c r="L468" s="224"/>
      <c r="M468" s="225" t="s">
        <v>1</v>
      </c>
      <c r="N468" s="226" t="s">
        <v>39</v>
      </c>
      <c r="O468" s="76"/>
      <c r="P468" s="195">
        <f>O468*H468</f>
        <v>0</v>
      </c>
      <c r="Q468" s="195">
        <v>0.55000000000000004</v>
      </c>
      <c r="R468" s="195">
        <f>Q468*H468</f>
        <v>0.37785000000000007</v>
      </c>
      <c r="S468" s="195">
        <v>0</v>
      </c>
      <c r="T468" s="196">
        <f>S468*H468</f>
        <v>0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R468" s="197" t="s">
        <v>324</v>
      </c>
      <c r="AT468" s="197" t="s">
        <v>178</v>
      </c>
      <c r="AU468" s="197" t="s">
        <v>138</v>
      </c>
      <c r="AY468" s="18" t="s">
        <v>130</v>
      </c>
      <c r="BE468" s="198">
        <f>IF(N468="základní",J468,0)</f>
        <v>0</v>
      </c>
      <c r="BF468" s="198">
        <f>IF(N468="snížená",J468,0)</f>
        <v>0</v>
      </c>
      <c r="BG468" s="198">
        <f>IF(N468="zákl. přenesená",J468,0)</f>
        <v>0</v>
      </c>
      <c r="BH468" s="198">
        <f>IF(N468="sníž. přenesená",J468,0)</f>
        <v>0</v>
      </c>
      <c r="BI468" s="198">
        <f>IF(N468="nulová",J468,0)</f>
        <v>0</v>
      </c>
      <c r="BJ468" s="18" t="s">
        <v>138</v>
      </c>
      <c r="BK468" s="198">
        <f>ROUND(I468*H468,2)</f>
        <v>0</v>
      </c>
      <c r="BL468" s="18" t="s">
        <v>220</v>
      </c>
      <c r="BM468" s="197" t="s">
        <v>693</v>
      </c>
    </row>
    <row r="469" s="13" customFormat="1">
      <c r="A469" s="13"/>
      <c r="B469" s="199"/>
      <c r="C469" s="13"/>
      <c r="D469" s="200" t="s">
        <v>140</v>
      </c>
      <c r="E469" s="201" t="s">
        <v>1</v>
      </c>
      <c r="F469" s="202" t="s">
        <v>694</v>
      </c>
      <c r="G469" s="13"/>
      <c r="H469" s="203">
        <v>0.68700000000000006</v>
      </c>
      <c r="I469" s="204"/>
      <c r="J469" s="13"/>
      <c r="K469" s="13"/>
      <c r="L469" s="199"/>
      <c r="M469" s="205"/>
      <c r="N469" s="206"/>
      <c r="O469" s="206"/>
      <c r="P469" s="206"/>
      <c r="Q469" s="206"/>
      <c r="R469" s="206"/>
      <c r="S469" s="206"/>
      <c r="T469" s="207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01" t="s">
        <v>140</v>
      </c>
      <c r="AU469" s="201" t="s">
        <v>138</v>
      </c>
      <c r="AV469" s="13" t="s">
        <v>138</v>
      </c>
      <c r="AW469" s="13" t="s">
        <v>30</v>
      </c>
      <c r="AX469" s="13" t="s">
        <v>81</v>
      </c>
      <c r="AY469" s="201" t="s">
        <v>130</v>
      </c>
    </row>
    <row r="470" s="2" customFormat="1" ht="24" customHeight="1">
      <c r="A470" s="37"/>
      <c r="B470" s="184"/>
      <c r="C470" s="185" t="s">
        <v>695</v>
      </c>
      <c r="D470" s="185" t="s">
        <v>133</v>
      </c>
      <c r="E470" s="186" t="s">
        <v>696</v>
      </c>
      <c r="F470" s="187" t="s">
        <v>697</v>
      </c>
      <c r="G470" s="188" t="s">
        <v>199</v>
      </c>
      <c r="H470" s="189">
        <v>196</v>
      </c>
      <c r="I470" s="190"/>
      <c r="J470" s="191">
        <f>ROUND(I470*H470,2)</f>
        <v>0</v>
      </c>
      <c r="K470" s="192"/>
      <c r="L470" s="38"/>
      <c r="M470" s="193" t="s">
        <v>1</v>
      </c>
      <c r="N470" s="194" t="s">
        <v>39</v>
      </c>
      <c r="O470" s="76"/>
      <c r="P470" s="195">
        <f>O470*H470</f>
        <v>0</v>
      </c>
      <c r="Q470" s="195">
        <v>0</v>
      </c>
      <c r="R470" s="195">
        <f>Q470*H470</f>
        <v>0</v>
      </c>
      <c r="S470" s="195">
        <v>0</v>
      </c>
      <c r="T470" s="196">
        <f>S470*H470</f>
        <v>0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R470" s="197" t="s">
        <v>220</v>
      </c>
      <c r="AT470" s="197" t="s">
        <v>133</v>
      </c>
      <c r="AU470" s="197" t="s">
        <v>138</v>
      </c>
      <c r="AY470" s="18" t="s">
        <v>130</v>
      </c>
      <c r="BE470" s="198">
        <f>IF(N470="základní",J470,0)</f>
        <v>0</v>
      </c>
      <c r="BF470" s="198">
        <f>IF(N470="snížená",J470,0)</f>
        <v>0</v>
      </c>
      <c r="BG470" s="198">
        <f>IF(N470="zákl. přenesená",J470,0)</f>
        <v>0</v>
      </c>
      <c r="BH470" s="198">
        <f>IF(N470="sníž. přenesená",J470,0)</f>
        <v>0</v>
      </c>
      <c r="BI470" s="198">
        <f>IF(N470="nulová",J470,0)</f>
        <v>0</v>
      </c>
      <c r="BJ470" s="18" t="s">
        <v>138</v>
      </c>
      <c r="BK470" s="198">
        <f>ROUND(I470*H470,2)</f>
        <v>0</v>
      </c>
      <c r="BL470" s="18" t="s">
        <v>220</v>
      </c>
      <c r="BM470" s="197" t="s">
        <v>698</v>
      </c>
    </row>
    <row r="471" s="13" customFormat="1">
      <c r="A471" s="13"/>
      <c r="B471" s="199"/>
      <c r="C471" s="13"/>
      <c r="D471" s="200" t="s">
        <v>140</v>
      </c>
      <c r="E471" s="201" t="s">
        <v>1</v>
      </c>
      <c r="F471" s="202" t="s">
        <v>699</v>
      </c>
      <c r="G471" s="13"/>
      <c r="H471" s="203">
        <v>176</v>
      </c>
      <c r="I471" s="204"/>
      <c r="J471" s="13"/>
      <c r="K471" s="13"/>
      <c r="L471" s="199"/>
      <c r="M471" s="205"/>
      <c r="N471" s="206"/>
      <c r="O471" s="206"/>
      <c r="P471" s="206"/>
      <c r="Q471" s="206"/>
      <c r="R471" s="206"/>
      <c r="S471" s="206"/>
      <c r="T471" s="207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01" t="s">
        <v>140</v>
      </c>
      <c r="AU471" s="201" t="s">
        <v>138</v>
      </c>
      <c r="AV471" s="13" t="s">
        <v>138</v>
      </c>
      <c r="AW471" s="13" t="s">
        <v>30</v>
      </c>
      <c r="AX471" s="13" t="s">
        <v>73</v>
      </c>
      <c r="AY471" s="201" t="s">
        <v>130</v>
      </c>
    </row>
    <row r="472" s="13" customFormat="1">
      <c r="A472" s="13"/>
      <c r="B472" s="199"/>
      <c r="C472" s="13"/>
      <c r="D472" s="200" t="s">
        <v>140</v>
      </c>
      <c r="E472" s="201" t="s">
        <v>1</v>
      </c>
      <c r="F472" s="202" t="s">
        <v>700</v>
      </c>
      <c r="G472" s="13"/>
      <c r="H472" s="203">
        <v>20</v>
      </c>
      <c r="I472" s="204"/>
      <c r="J472" s="13"/>
      <c r="K472" s="13"/>
      <c r="L472" s="199"/>
      <c r="M472" s="205"/>
      <c r="N472" s="206"/>
      <c r="O472" s="206"/>
      <c r="P472" s="206"/>
      <c r="Q472" s="206"/>
      <c r="R472" s="206"/>
      <c r="S472" s="206"/>
      <c r="T472" s="207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01" t="s">
        <v>140</v>
      </c>
      <c r="AU472" s="201" t="s">
        <v>138</v>
      </c>
      <c r="AV472" s="13" t="s">
        <v>138</v>
      </c>
      <c r="AW472" s="13" t="s">
        <v>30</v>
      </c>
      <c r="AX472" s="13" t="s">
        <v>73</v>
      </c>
      <c r="AY472" s="201" t="s">
        <v>130</v>
      </c>
    </row>
    <row r="473" s="14" customFormat="1">
      <c r="A473" s="14"/>
      <c r="B473" s="208"/>
      <c r="C473" s="14"/>
      <c r="D473" s="200" t="s">
        <v>140</v>
      </c>
      <c r="E473" s="209" t="s">
        <v>1</v>
      </c>
      <c r="F473" s="210" t="s">
        <v>148</v>
      </c>
      <c r="G473" s="14"/>
      <c r="H473" s="211">
        <v>196</v>
      </c>
      <c r="I473" s="212"/>
      <c r="J473" s="14"/>
      <c r="K473" s="14"/>
      <c r="L473" s="208"/>
      <c r="M473" s="213"/>
      <c r="N473" s="214"/>
      <c r="O473" s="214"/>
      <c r="P473" s="214"/>
      <c r="Q473" s="214"/>
      <c r="R473" s="214"/>
      <c r="S473" s="214"/>
      <c r="T473" s="215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09" t="s">
        <v>140</v>
      </c>
      <c r="AU473" s="209" t="s">
        <v>138</v>
      </c>
      <c r="AV473" s="14" t="s">
        <v>137</v>
      </c>
      <c r="AW473" s="14" t="s">
        <v>30</v>
      </c>
      <c r="AX473" s="14" t="s">
        <v>81</v>
      </c>
      <c r="AY473" s="209" t="s">
        <v>130</v>
      </c>
    </row>
    <row r="474" s="2" customFormat="1" ht="16.5" customHeight="1">
      <c r="A474" s="37"/>
      <c r="B474" s="184"/>
      <c r="C474" s="216" t="s">
        <v>701</v>
      </c>
      <c r="D474" s="216" t="s">
        <v>178</v>
      </c>
      <c r="E474" s="217" t="s">
        <v>691</v>
      </c>
      <c r="F474" s="218" t="s">
        <v>692</v>
      </c>
      <c r="G474" s="219" t="s">
        <v>136</v>
      </c>
      <c r="H474" s="220">
        <v>0.34499999999999997</v>
      </c>
      <c r="I474" s="221"/>
      <c r="J474" s="222">
        <f>ROUND(I474*H474,2)</f>
        <v>0</v>
      </c>
      <c r="K474" s="223"/>
      <c r="L474" s="224"/>
      <c r="M474" s="225" t="s">
        <v>1</v>
      </c>
      <c r="N474" s="226" t="s">
        <v>39</v>
      </c>
      <c r="O474" s="76"/>
      <c r="P474" s="195">
        <f>O474*H474</f>
        <v>0</v>
      </c>
      <c r="Q474" s="195">
        <v>0.55000000000000004</v>
      </c>
      <c r="R474" s="195">
        <f>Q474*H474</f>
        <v>0.18975</v>
      </c>
      <c r="S474" s="195">
        <v>0</v>
      </c>
      <c r="T474" s="196">
        <f>S474*H474</f>
        <v>0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R474" s="197" t="s">
        <v>324</v>
      </c>
      <c r="AT474" s="197" t="s">
        <v>178</v>
      </c>
      <c r="AU474" s="197" t="s">
        <v>138</v>
      </c>
      <c r="AY474" s="18" t="s">
        <v>130</v>
      </c>
      <c r="BE474" s="198">
        <f>IF(N474="základní",J474,0)</f>
        <v>0</v>
      </c>
      <c r="BF474" s="198">
        <f>IF(N474="snížená",J474,0)</f>
        <v>0</v>
      </c>
      <c r="BG474" s="198">
        <f>IF(N474="zákl. přenesená",J474,0)</f>
        <v>0</v>
      </c>
      <c r="BH474" s="198">
        <f>IF(N474="sníž. přenesená",J474,0)</f>
        <v>0</v>
      </c>
      <c r="BI474" s="198">
        <f>IF(N474="nulová",J474,0)</f>
        <v>0</v>
      </c>
      <c r="BJ474" s="18" t="s">
        <v>138</v>
      </c>
      <c r="BK474" s="198">
        <f>ROUND(I474*H474,2)</f>
        <v>0</v>
      </c>
      <c r="BL474" s="18" t="s">
        <v>220</v>
      </c>
      <c r="BM474" s="197" t="s">
        <v>702</v>
      </c>
    </row>
    <row r="475" s="13" customFormat="1">
      <c r="A475" s="13"/>
      <c r="B475" s="199"/>
      <c r="C475" s="13"/>
      <c r="D475" s="200" t="s">
        <v>140</v>
      </c>
      <c r="E475" s="201" t="s">
        <v>1</v>
      </c>
      <c r="F475" s="202" t="s">
        <v>703</v>
      </c>
      <c r="G475" s="13"/>
      <c r="H475" s="203">
        <v>0.34499999999999997</v>
      </c>
      <c r="I475" s="204"/>
      <c r="J475" s="13"/>
      <c r="K475" s="13"/>
      <c r="L475" s="199"/>
      <c r="M475" s="205"/>
      <c r="N475" s="206"/>
      <c r="O475" s="206"/>
      <c r="P475" s="206"/>
      <c r="Q475" s="206"/>
      <c r="R475" s="206"/>
      <c r="S475" s="206"/>
      <c r="T475" s="207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01" t="s">
        <v>140</v>
      </c>
      <c r="AU475" s="201" t="s">
        <v>138</v>
      </c>
      <c r="AV475" s="13" t="s">
        <v>138</v>
      </c>
      <c r="AW475" s="13" t="s">
        <v>30</v>
      </c>
      <c r="AX475" s="13" t="s">
        <v>81</v>
      </c>
      <c r="AY475" s="201" t="s">
        <v>130</v>
      </c>
    </row>
    <row r="476" s="2" customFormat="1" ht="24" customHeight="1">
      <c r="A476" s="37"/>
      <c r="B476" s="184"/>
      <c r="C476" s="185" t="s">
        <v>704</v>
      </c>
      <c r="D476" s="185" t="s">
        <v>133</v>
      </c>
      <c r="E476" s="186" t="s">
        <v>705</v>
      </c>
      <c r="F476" s="187" t="s">
        <v>706</v>
      </c>
      <c r="G476" s="188" t="s">
        <v>144</v>
      </c>
      <c r="H476" s="189">
        <v>362.59300000000002</v>
      </c>
      <c r="I476" s="190"/>
      <c r="J476" s="191">
        <f>ROUND(I476*H476,2)</f>
        <v>0</v>
      </c>
      <c r="K476" s="192"/>
      <c r="L476" s="38"/>
      <c r="M476" s="193" t="s">
        <v>1</v>
      </c>
      <c r="N476" s="194" t="s">
        <v>39</v>
      </c>
      <c r="O476" s="76"/>
      <c r="P476" s="195">
        <f>O476*H476</f>
        <v>0</v>
      </c>
      <c r="Q476" s="195">
        <v>0</v>
      </c>
      <c r="R476" s="195">
        <f>Q476*H476</f>
        <v>0</v>
      </c>
      <c r="S476" s="195">
        <v>0.0050000000000000001</v>
      </c>
      <c r="T476" s="196">
        <f>S476*H476</f>
        <v>1.8129650000000002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197" t="s">
        <v>220</v>
      </c>
      <c r="AT476" s="197" t="s">
        <v>133</v>
      </c>
      <c r="AU476" s="197" t="s">
        <v>138</v>
      </c>
      <c r="AY476" s="18" t="s">
        <v>130</v>
      </c>
      <c r="BE476" s="198">
        <f>IF(N476="základní",J476,0)</f>
        <v>0</v>
      </c>
      <c r="BF476" s="198">
        <f>IF(N476="snížená",J476,0)</f>
        <v>0</v>
      </c>
      <c r="BG476" s="198">
        <f>IF(N476="zákl. přenesená",J476,0)</f>
        <v>0</v>
      </c>
      <c r="BH476" s="198">
        <f>IF(N476="sníž. přenesená",J476,0)</f>
        <v>0</v>
      </c>
      <c r="BI476" s="198">
        <f>IF(N476="nulová",J476,0)</f>
        <v>0</v>
      </c>
      <c r="BJ476" s="18" t="s">
        <v>138</v>
      </c>
      <c r="BK476" s="198">
        <f>ROUND(I476*H476,2)</f>
        <v>0</v>
      </c>
      <c r="BL476" s="18" t="s">
        <v>220</v>
      </c>
      <c r="BM476" s="197" t="s">
        <v>707</v>
      </c>
    </row>
    <row r="477" s="13" customFormat="1">
      <c r="A477" s="13"/>
      <c r="B477" s="199"/>
      <c r="C477" s="13"/>
      <c r="D477" s="200" t="s">
        <v>140</v>
      </c>
      <c r="E477" s="201" t="s">
        <v>1</v>
      </c>
      <c r="F477" s="202" t="s">
        <v>708</v>
      </c>
      <c r="G477" s="13"/>
      <c r="H477" s="203">
        <v>353.34300000000002</v>
      </c>
      <c r="I477" s="204"/>
      <c r="J477" s="13"/>
      <c r="K477" s="13"/>
      <c r="L477" s="199"/>
      <c r="M477" s="205"/>
      <c r="N477" s="206"/>
      <c r="O477" s="206"/>
      <c r="P477" s="206"/>
      <c r="Q477" s="206"/>
      <c r="R477" s="206"/>
      <c r="S477" s="206"/>
      <c r="T477" s="207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01" t="s">
        <v>140</v>
      </c>
      <c r="AU477" s="201" t="s">
        <v>138</v>
      </c>
      <c r="AV477" s="13" t="s">
        <v>138</v>
      </c>
      <c r="AW477" s="13" t="s">
        <v>30</v>
      </c>
      <c r="AX477" s="13" t="s">
        <v>73</v>
      </c>
      <c r="AY477" s="201" t="s">
        <v>130</v>
      </c>
    </row>
    <row r="478" s="13" customFormat="1">
      <c r="A478" s="13"/>
      <c r="B478" s="199"/>
      <c r="C478" s="13"/>
      <c r="D478" s="200" t="s">
        <v>140</v>
      </c>
      <c r="E478" s="201" t="s">
        <v>1</v>
      </c>
      <c r="F478" s="202" t="s">
        <v>709</v>
      </c>
      <c r="G478" s="13"/>
      <c r="H478" s="203">
        <v>9.25</v>
      </c>
      <c r="I478" s="204"/>
      <c r="J478" s="13"/>
      <c r="K478" s="13"/>
      <c r="L478" s="199"/>
      <c r="M478" s="205"/>
      <c r="N478" s="206"/>
      <c r="O478" s="206"/>
      <c r="P478" s="206"/>
      <c r="Q478" s="206"/>
      <c r="R478" s="206"/>
      <c r="S478" s="206"/>
      <c r="T478" s="207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01" t="s">
        <v>140</v>
      </c>
      <c r="AU478" s="201" t="s">
        <v>138</v>
      </c>
      <c r="AV478" s="13" t="s">
        <v>138</v>
      </c>
      <c r="AW478" s="13" t="s">
        <v>30</v>
      </c>
      <c r="AX478" s="13" t="s">
        <v>73</v>
      </c>
      <c r="AY478" s="201" t="s">
        <v>130</v>
      </c>
    </row>
    <row r="479" s="14" customFormat="1">
      <c r="A479" s="14"/>
      <c r="B479" s="208"/>
      <c r="C479" s="14"/>
      <c r="D479" s="200" t="s">
        <v>140</v>
      </c>
      <c r="E479" s="209" t="s">
        <v>1</v>
      </c>
      <c r="F479" s="210" t="s">
        <v>148</v>
      </c>
      <c r="G479" s="14"/>
      <c r="H479" s="211">
        <v>362.59300000000002</v>
      </c>
      <c r="I479" s="212"/>
      <c r="J479" s="14"/>
      <c r="K479" s="14"/>
      <c r="L479" s="208"/>
      <c r="M479" s="213"/>
      <c r="N479" s="214"/>
      <c r="O479" s="214"/>
      <c r="P479" s="214"/>
      <c r="Q479" s="214"/>
      <c r="R479" s="214"/>
      <c r="S479" s="214"/>
      <c r="T479" s="215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09" t="s">
        <v>140</v>
      </c>
      <c r="AU479" s="209" t="s">
        <v>138</v>
      </c>
      <c r="AV479" s="14" t="s">
        <v>137</v>
      </c>
      <c r="AW479" s="14" t="s">
        <v>30</v>
      </c>
      <c r="AX479" s="14" t="s">
        <v>81</v>
      </c>
      <c r="AY479" s="209" t="s">
        <v>130</v>
      </c>
    </row>
    <row r="480" s="2" customFormat="1" ht="24" customHeight="1">
      <c r="A480" s="37"/>
      <c r="B480" s="184"/>
      <c r="C480" s="185" t="s">
        <v>710</v>
      </c>
      <c r="D480" s="185" t="s">
        <v>133</v>
      </c>
      <c r="E480" s="186" t="s">
        <v>711</v>
      </c>
      <c r="F480" s="187" t="s">
        <v>712</v>
      </c>
      <c r="G480" s="188" t="s">
        <v>136</v>
      </c>
      <c r="H480" s="189">
        <v>10.451000000000001</v>
      </c>
      <c r="I480" s="190"/>
      <c r="J480" s="191">
        <f>ROUND(I480*H480,2)</f>
        <v>0</v>
      </c>
      <c r="K480" s="192"/>
      <c r="L480" s="38"/>
      <c r="M480" s="193" t="s">
        <v>1</v>
      </c>
      <c r="N480" s="194" t="s">
        <v>39</v>
      </c>
      <c r="O480" s="76"/>
      <c r="P480" s="195">
        <f>O480*H480</f>
        <v>0</v>
      </c>
      <c r="Q480" s="195">
        <v>0.023369999999999998</v>
      </c>
      <c r="R480" s="195">
        <f>Q480*H480</f>
        <v>0.24423987</v>
      </c>
      <c r="S480" s="195">
        <v>0</v>
      </c>
      <c r="T480" s="196">
        <f>S480*H480</f>
        <v>0</v>
      </c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R480" s="197" t="s">
        <v>220</v>
      </c>
      <c r="AT480" s="197" t="s">
        <v>133</v>
      </c>
      <c r="AU480" s="197" t="s">
        <v>138</v>
      </c>
      <c r="AY480" s="18" t="s">
        <v>130</v>
      </c>
      <c r="BE480" s="198">
        <f>IF(N480="základní",J480,0)</f>
        <v>0</v>
      </c>
      <c r="BF480" s="198">
        <f>IF(N480="snížená",J480,0)</f>
        <v>0</v>
      </c>
      <c r="BG480" s="198">
        <f>IF(N480="zákl. přenesená",J480,0)</f>
        <v>0</v>
      </c>
      <c r="BH480" s="198">
        <f>IF(N480="sníž. přenesená",J480,0)</f>
        <v>0</v>
      </c>
      <c r="BI480" s="198">
        <f>IF(N480="nulová",J480,0)</f>
        <v>0</v>
      </c>
      <c r="BJ480" s="18" t="s">
        <v>138</v>
      </c>
      <c r="BK480" s="198">
        <f>ROUND(I480*H480,2)</f>
        <v>0</v>
      </c>
      <c r="BL480" s="18" t="s">
        <v>220</v>
      </c>
      <c r="BM480" s="197" t="s">
        <v>713</v>
      </c>
    </row>
    <row r="481" s="13" customFormat="1">
      <c r="A481" s="13"/>
      <c r="B481" s="199"/>
      <c r="C481" s="13"/>
      <c r="D481" s="200" t="s">
        <v>140</v>
      </c>
      <c r="E481" s="201" t="s">
        <v>1</v>
      </c>
      <c r="F481" s="202" t="s">
        <v>714</v>
      </c>
      <c r="G481" s="13"/>
      <c r="H481" s="203">
        <v>0.625</v>
      </c>
      <c r="I481" s="204"/>
      <c r="J481" s="13"/>
      <c r="K481" s="13"/>
      <c r="L481" s="199"/>
      <c r="M481" s="205"/>
      <c r="N481" s="206"/>
      <c r="O481" s="206"/>
      <c r="P481" s="206"/>
      <c r="Q481" s="206"/>
      <c r="R481" s="206"/>
      <c r="S481" s="206"/>
      <c r="T481" s="207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01" t="s">
        <v>140</v>
      </c>
      <c r="AU481" s="201" t="s">
        <v>138</v>
      </c>
      <c r="AV481" s="13" t="s">
        <v>138</v>
      </c>
      <c r="AW481" s="13" t="s">
        <v>30</v>
      </c>
      <c r="AX481" s="13" t="s">
        <v>73</v>
      </c>
      <c r="AY481" s="201" t="s">
        <v>130</v>
      </c>
    </row>
    <row r="482" s="13" customFormat="1">
      <c r="A482" s="13"/>
      <c r="B482" s="199"/>
      <c r="C482" s="13"/>
      <c r="D482" s="200" t="s">
        <v>140</v>
      </c>
      <c r="E482" s="201" t="s">
        <v>1</v>
      </c>
      <c r="F482" s="202" t="s">
        <v>715</v>
      </c>
      <c r="G482" s="13"/>
      <c r="H482" s="203">
        <v>0.314</v>
      </c>
      <c r="I482" s="204"/>
      <c r="J482" s="13"/>
      <c r="K482" s="13"/>
      <c r="L482" s="199"/>
      <c r="M482" s="205"/>
      <c r="N482" s="206"/>
      <c r="O482" s="206"/>
      <c r="P482" s="206"/>
      <c r="Q482" s="206"/>
      <c r="R482" s="206"/>
      <c r="S482" s="206"/>
      <c r="T482" s="207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01" t="s">
        <v>140</v>
      </c>
      <c r="AU482" s="201" t="s">
        <v>138</v>
      </c>
      <c r="AV482" s="13" t="s">
        <v>138</v>
      </c>
      <c r="AW482" s="13" t="s">
        <v>30</v>
      </c>
      <c r="AX482" s="13" t="s">
        <v>73</v>
      </c>
      <c r="AY482" s="201" t="s">
        <v>130</v>
      </c>
    </row>
    <row r="483" s="13" customFormat="1">
      <c r="A483" s="13"/>
      <c r="B483" s="199"/>
      <c r="C483" s="13"/>
      <c r="D483" s="200" t="s">
        <v>140</v>
      </c>
      <c r="E483" s="201" t="s">
        <v>1</v>
      </c>
      <c r="F483" s="202" t="s">
        <v>716</v>
      </c>
      <c r="G483" s="13"/>
      <c r="H483" s="203">
        <v>2.96</v>
      </c>
      <c r="I483" s="204"/>
      <c r="J483" s="13"/>
      <c r="K483" s="13"/>
      <c r="L483" s="199"/>
      <c r="M483" s="205"/>
      <c r="N483" s="206"/>
      <c r="O483" s="206"/>
      <c r="P483" s="206"/>
      <c r="Q483" s="206"/>
      <c r="R483" s="206"/>
      <c r="S483" s="206"/>
      <c r="T483" s="207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01" t="s">
        <v>140</v>
      </c>
      <c r="AU483" s="201" t="s">
        <v>138</v>
      </c>
      <c r="AV483" s="13" t="s">
        <v>138</v>
      </c>
      <c r="AW483" s="13" t="s">
        <v>30</v>
      </c>
      <c r="AX483" s="13" t="s">
        <v>73</v>
      </c>
      <c r="AY483" s="201" t="s">
        <v>130</v>
      </c>
    </row>
    <row r="484" s="13" customFormat="1">
      <c r="A484" s="13"/>
      <c r="B484" s="199"/>
      <c r="C484" s="13"/>
      <c r="D484" s="200" t="s">
        <v>140</v>
      </c>
      <c r="E484" s="201" t="s">
        <v>1</v>
      </c>
      <c r="F484" s="202" t="s">
        <v>619</v>
      </c>
      <c r="G484" s="13"/>
      <c r="H484" s="203">
        <v>2.7930000000000001</v>
      </c>
      <c r="I484" s="204"/>
      <c r="J484" s="13"/>
      <c r="K484" s="13"/>
      <c r="L484" s="199"/>
      <c r="M484" s="205"/>
      <c r="N484" s="206"/>
      <c r="O484" s="206"/>
      <c r="P484" s="206"/>
      <c r="Q484" s="206"/>
      <c r="R484" s="206"/>
      <c r="S484" s="206"/>
      <c r="T484" s="207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01" t="s">
        <v>140</v>
      </c>
      <c r="AU484" s="201" t="s">
        <v>138</v>
      </c>
      <c r="AV484" s="13" t="s">
        <v>138</v>
      </c>
      <c r="AW484" s="13" t="s">
        <v>30</v>
      </c>
      <c r="AX484" s="13" t="s">
        <v>73</v>
      </c>
      <c r="AY484" s="201" t="s">
        <v>130</v>
      </c>
    </row>
    <row r="485" s="15" customFormat="1">
      <c r="A485" s="15"/>
      <c r="B485" s="227"/>
      <c r="C485" s="15"/>
      <c r="D485" s="200" t="s">
        <v>140</v>
      </c>
      <c r="E485" s="228" t="s">
        <v>1</v>
      </c>
      <c r="F485" s="229" t="s">
        <v>620</v>
      </c>
      <c r="G485" s="15"/>
      <c r="H485" s="228" t="s">
        <v>1</v>
      </c>
      <c r="I485" s="230"/>
      <c r="J485" s="15"/>
      <c r="K485" s="15"/>
      <c r="L485" s="227"/>
      <c r="M485" s="231"/>
      <c r="N485" s="232"/>
      <c r="O485" s="232"/>
      <c r="P485" s="232"/>
      <c r="Q485" s="232"/>
      <c r="R485" s="232"/>
      <c r="S485" s="232"/>
      <c r="T485" s="233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28" t="s">
        <v>140</v>
      </c>
      <c r="AU485" s="228" t="s">
        <v>138</v>
      </c>
      <c r="AV485" s="15" t="s">
        <v>81</v>
      </c>
      <c r="AW485" s="15" t="s">
        <v>30</v>
      </c>
      <c r="AX485" s="15" t="s">
        <v>73</v>
      </c>
      <c r="AY485" s="228" t="s">
        <v>130</v>
      </c>
    </row>
    <row r="486" s="13" customFormat="1">
      <c r="A486" s="13"/>
      <c r="B486" s="199"/>
      <c r="C486" s="13"/>
      <c r="D486" s="200" t="s">
        <v>140</v>
      </c>
      <c r="E486" s="201" t="s">
        <v>1</v>
      </c>
      <c r="F486" s="202" t="s">
        <v>621</v>
      </c>
      <c r="G486" s="13"/>
      <c r="H486" s="203">
        <v>0.01</v>
      </c>
      <c r="I486" s="204"/>
      <c r="J486" s="13"/>
      <c r="K486" s="13"/>
      <c r="L486" s="199"/>
      <c r="M486" s="205"/>
      <c r="N486" s="206"/>
      <c r="O486" s="206"/>
      <c r="P486" s="206"/>
      <c r="Q486" s="206"/>
      <c r="R486" s="206"/>
      <c r="S486" s="206"/>
      <c r="T486" s="207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01" t="s">
        <v>140</v>
      </c>
      <c r="AU486" s="201" t="s">
        <v>138</v>
      </c>
      <c r="AV486" s="13" t="s">
        <v>138</v>
      </c>
      <c r="AW486" s="13" t="s">
        <v>30</v>
      </c>
      <c r="AX486" s="13" t="s">
        <v>73</v>
      </c>
      <c r="AY486" s="201" t="s">
        <v>130</v>
      </c>
    </row>
    <row r="487" s="13" customFormat="1">
      <c r="A487" s="13"/>
      <c r="B487" s="199"/>
      <c r="C487" s="13"/>
      <c r="D487" s="200" t="s">
        <v>140</v>
      </c>
      <c r="E487" s="201" t="s">
        <v>1</v>
      </c>
      <c r="F487" s="202" t="s">
        <v>622</v>
      </c>
      <c r="G487" s="13"/>
      <c r="H487" s="203">
        <v>3.52</v>
      </c>
      <c r="I487" s="204"/>
      <c r="J487" s="13"/>
      <c r="K487" s="13"/>
      <c r="L487" s="199"/>
      <c r="M487" s="205"/>
      <c r="N487" s="206"/>
      <c r="O487" s="206"/>
      <c r="P487" s="206"/>
      <c r="Q487" s="206"/>
      <c r="R487" s="206"/>
      <c r="S487" s="206"/>
      <c r="T487" s="20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01" t="s">
        <v>140</v>
      </c>
      <c r="AU487" s="201" t="s">
        <v>138</v>
      </c>
      <c r="AV487" s="13" t="s">
        <v>138</v>
      </c>
      <c r="AW487" s="13" t="s">
        <v>30</v>
      </c>
      <c r="AX487" s="13" t="s">
        <v>73</v>
      </c>
      <c r="AY487" s="201" t="s">
        <v>130</v>
      </c>
    </row>
    <row r="488" s="13" customFormat="1">
      <c r="A488" s="13"/>
      <c r="B488" s="199"/>
      <c r="C488" s="13"/>
      <c r="D488" s="200" t="s">
        <v>140</v>
      </c>
      <c r="E488" s="201" t="s">
        <v>1</v>
      </c>
      <c r="F488" s="202" t="s">
        <v>623</v>
      </c>
      <c r="G488" s="13"/>
      <c r="H488" s="203">
        <v>0.17100000000000001</v>
      </c>
      <c r="I488" s="204"/>
      <c r="J488" s="13"/>
      <c r="K488" s="13"/>
      <c r="L488" s="199"/>
      <c r="M488" s="205"/>
      <c r="N488" s="206"/>
      <c r="O488" s="206"/>
      <c r="P488" s="206"/>
      <c r="Q488" s="206"/>
      <c r="R488" s="206"/>
      <c r="S488" s="206"/>
      <c r="T488" s="207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01" t="s">
        <v>140</v>
      </c>
      <c r="AU488" s="201" t="s">
        <v>138</v>
      </c>
      <c r="AV488" s="13" t="s">
        <v>138</v>
      </c>
      <c r="AW488" s="13" t="s">
        <v>30</v>
      </c>
      <c r="AX488" s="13" t="s">
        <v>73</v>
      </c>
      <c r="AY488" s="201" t="s">
        <v>130</v>
      </c>
    </row>
    <row r="489" s="13" customFormat="1">
      <c r="A489" s="13"/>
      <c r="B489" s="199"/>
      <c r="C489" s="13"/>
      <c r="D489" s="200" t="s">
        <v>140</v>
      </c>
      <c r="E489" s="201" t="s">
        <v>1</v>
      </c>
      <c r="F489" s="202" t="s">
        <v>624</v>
      </c>
      <c r="G489" s="13"/>
      <c r="H489" s="203">
        <v>0.058000000000000003</v>
      </c>
      <c r="I489" s="204"/>
      <c r="J489" s="13"/>
      <c r="K489" s="13"/>
      <c r="L489" s="199"/>
      <c r="M489" s="205"/>
      <c r="N489" s="206"/>
      <c r="O489" s="206"/>
      <c r="P489" s="206"/>
      <c r="Q489" s="206"/>
      <c r="R489" s="206"/>
      <c r="S489" s="206"/>
      <c r="T489" s="207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01" t="s">
        <v>140</v>
      </c>
      <c r="AU489" s="201" t="s">
        <v>138</v>
      </c>
      <c r="AV489" s="13" t="s">
        <v>138</v>
      </c>
      <c r="AW489" s="13" t="s">
        <v>30</v>
      </c>
      <c r="AX489" s="13" t="s">
        <v>73</v>
      </c>
      <c r="AY489" s="201" t="s">
        <v>130</v>
      </c>
    </row>
    <row r="490" s="14" customFormat="1">
      <c r="A490" s="14"/>
      <c r="B490" s="208"/>
      <c r="C490" s="14"/>
      <c r="D490" s="200" t="s">
        <v>140</v>
      </c>
      <c r="E490" s="209" t="s">
        <v>1</v>
      </c>
      <c r="F490" s="210" t="s">
        <v>148</v>
      </c>
      <c r="G490" s="14"/>
      <c r="H490" s="211">
        <v>10.450999999999999</v>
      </c>
      <c r="I490" s="212"/>
      <c r="J490" s="14"/>
      <c r="K490" s="14"/>
      <c r="L490" s="208"/>
      <c r="M490" s="213"/>
      <c r="N490" s="214"/>
      <c r="O490" s="214"/>
      <c r="P490" s="214"/>
      <c r="Q490" s="214"/>
      <c r="R490" s="214"/>
      <c r="S490" s="214"/>
      <c r="T490" s="215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09" t="s">
        <v>140</v>
      </c>
      <c r="AU490" s="209" t="s">
        <v>138</v>
      </c>
      <c r="AV490" s="14" t="s">
        <v>137</v>
      </c>
      <c r="AW490" s="14" t="s">
        <v>30</v>
      </c>
      <c r="AX490" s="14" t="s">
        <v>81</v>
      </c>
      <c r="AY490" s="209" t="s">
        <v>130</v>
      </c>
    </row>
    <row r="491" s="2" customFormat="1" ht="24" customHeight="1">
      <c r="A491" s="37"/>
      <c r="B491" s="184"/>
      <c r="C491" s="185" t="s">
        <v>717</v>
      </c>
      <c r="D491" s="185" t="s">
        <v>133</v>
      </c>
      <c r="E491" s="186" t="s">
        <v>718</v>
      </c>
      <c r="F491" s="187" t="s">
        <v>719</v>
      </c>
      <c r="G491" s="188" t="s">
        <v>174</v>
      </c>
      <c r="H491" s="189">
        <v>6.7160000000000002</v>
      </c>
      <c r="I491" s="190"/>
      <c r="J491" s="191">
        <f>ROUND(I491*H491,2)</f>
        <v>0</v>
      </c>
      <c r="K491" s="192"/>
      <c r="L491" s="38"/>
      <c r="M491" s="193" t="s">
        <v>1</v>
      </c>
      <c r="N491" s="194" t="s">
        <v>39</v>
      </c>
      <c r="O491" s="76"/>
      <c r="P491" s="195">
        <f>O491*H491</f>
        <v>0</v>
      </c>
      <c r="Q491" s="195">
        <v>0</v>
      </c>
      <c r="R491" s="195">
        <f>Q491*H491</f>
        <v>0</v>
      </c>
      <c r="S491" s="195">
        <v>0</v>
      </c>
      <c r="T491" s="196">
        <f>S491*H491</f>
        <v>0</v>
      </c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R491" s="197" t="s">
        <v>220</v>
      </c>
      <c r="AT491" s="197" t="s">
        <v>133</v>
      </c>
      <c r="AU491" s="197" t="s">
        <v>138</v>
      </c>
      <c r="AY491" s="18" t="s">
        <v>130</v>
      </c>
      <c r="BE491" s="198">
        <f>IF(N491="základní",J491,0)</f>
        <v>0</v>
      </c>
      <c r="BF491" s="198">
        <f>IF(N491="snížená",J491,0)</f>
        <v>0</v>
      </c>
      <c r="BG491" s="198">
        <f>IF(N491="zákl. přenesená",J491,0)</f>
        <v>0</v>
      </c>
      <c r="BH491" s="198">
        <f>IF(N491="sníž. přenesená",J491,0)</f>
        <v>0</v>
      </c>
      <c r="BI491" s="198">
        <f>IF(N491="nulová",J491,0)</f>
        <v>0</v>
      </c>
      <c r="BJ491" s="18" t="s">
        <v>138</v>
      </c>
      <c r="BK491" s="198">
        <f>ROUND(I491*H491,2)</f>
        <v>0</v>
      </c>
      <c r="BL491" s="18" t="s">
        <v>220</v>
      </c>
      <c r="BM491" s="197" t="s">
        <v>720</v>
      </c>
    </row>
    <row r="492" s="12" customFormat="1" ht="22.8" customHeight="1">
      <c r="A492" s="12"/>
      <c r="B492" s="171"/>
      <c r="C492" s="12"/>
      <c r="D492" s="172" t="s">
        <v>72</v>
      </c>
      <c r="E492" s="182" t="s">
        <v>721</v>
      </c>
      <c r="F492" s="182" t="s">
        <v>722</v>
      </c>
      <c r="G492" s="12"/>
      <c r="H492" s="12"/>
      <c r="I492" s="174"/>
      <c r="J492" s="183">
        <f>BK492</f>
        <v>0</v>
      </c>
      <c r="K492" s="12"/>
      <c r="L492" s="171"/>
      <c r="M492" s="176"/>
      <c r="N492" s="177"/>
      <c r="O492" s="177"/>
      <c r="P492" s="178">
        <f>SUM(P493:P507)</f>
        <v>0</v>
      </c>
      <c r="Q492" s="177"/>
      <c r="R492" s="178">
        <f>SUM(R493:R507)</f>
        <v>1.18908503</v>
      </c>
      <c r="S492" s="177"/>
      <c r="T492" s="179">
        <f>SUM(T493:T507)</f>
        <v>0</v>
      </c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R492" s="172" t="s">
        <v>138</v>
      </c>
      <c r="AT492" s="180" t="s">
        <v>72</v>
      </c>
      <c r="AU492" s="180" t="s">
        <v>81</v>
      </c>
      <c r="AY492" s="172" t="s">
        <v>130</v>
      </c>
      <c r="BK492" s="181">
        <f>SUM(BK493:BK507)</f>
        <v>0</v>
      </c>
    </row>
    <row r="493" s="2" customFormat="1" ht="16.5" customHeight="1">
      <c r="A493" s="37"/>
      <c r="B493" s="184"/>
      <c r="C493" s="185" t="s">
        <v>723</v>
      </c>
      <c r="D493" s="185" t="s">
        <v>133</v>
      </c>
      <c r="E493" s="186" t="s">
        <v>724</v>
      </c>
      <c r="F493" s="187" t="s">
        <v>725</v>
      </c>
      <c r="G493" s="188" t="s">
        <v>144</v>
      </c>
      <c r="H493" s="189">
        <v>16</v>
      </c>
      <c r="I493" s="190"/>
      <c r="J493" s="191">
        <f>ROUND(I493*H493,2)</f>
        <v>0</v>
      </c>
      <c r="K493" s="192"/>
      <c r="L493" s="38"/>
      <c r="M493" s="193" t="s">
        <v>1</v>
      </c>
      <c r="N493" s="194" t="s">
        <v>39</v>
      </c>
      <c r="O493" s="76"/>
      <c r="P493" s="195">
        <f>O493*H493</f>
        <v>0</v>
      </c>
      <c r="Q493" s="195">
        <v>0</v>
      </c>
      <c r="R493" s="195">
        <f>Q493*H493</f>
        <v>0</v>
      </c>
      <c r="S493" s="195">
        <v>0</v>
      </c>
      <c r="T493" s="196">
        <f>S493*H493</f>
        <v>0</v>
      </c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R493" s="197" t="s">
        <v>220</v>
      </c>
      <c r="AT493" s="197" t="s">
        <v>133</v>
      </c>
      <c r="AU493" s="197" t="s">
        <v>138</v>
      </c>
      <c r="AY493" s="18" t="s">
        <v>130</v>
      </c>
      <c r="BE493" s="198">
        <f>IF(N493="základní",J493,0)</f>
        <v>0</v>
      </c>
      <c r="BF493" s="198">
        <f>IF(N493="snížená",J493,0)</f>
        <v>0</v>
      </c>
      <c r="BG493" s="198">
        <f>IF(N493="zákl. přenesená",J493,0)</f>
        <v>0</v>
      </c>
      <c r="BH493" s="198">
        <f>IF(N493="sníž. přenesená",J493,0)</f>
        <v>0</v>
      </c>
      <c r="BI493" s="198">
        <f>IF(N493="nulová",J493,0)</f>
        <v>0</v>
      </c>
      <c r="BJ493" s="18" t="s">
        <v>138</v>
      </c>
      <c r="BK493" s="198">
        <f>ROUND(I493*H493,2)</f>
        <v>0</v>
      </c>
      <c r="BL493" s="18" t="s">
        <v>220</v>
      </c>
      <c r="BM493" s="197" t="s">
        <v>726</v>
      </c>
    </row>
    <row r="494" s="13" customFormat="1">
      <c r="A494" s="13"/>
      <c r="B494" s="199"/>
      <c r="C494" s="13"/>
      <c r="D494" s="200" t="s">
        <v>140</v>
      </c>
      <c r="E494" s="201" t="s">
        <v>1</v>
      </c>
      <c r="F494" s="202" t="s">
        <v>593</v>
      </c>
      <c r="G494" s="13"/>
      <c r="H494" s="203">
        <v>16</v>
      </c>
      <c r="I494" s="204"/>
      <c r="J494" s="13"/>
      <c r="K494" s="13"/>
      <c r="L494" s="199"/>
      <c r="M494" s="205"/>
      <c r="N494" s="206"/>
      <c r="O494" s="206"/>
      <c r="P494" s="206"/>
      <c r="Q494" s="206"/>
      <c r="R494" s="206"/>
      <c r="S494" s="206"/>
      <c r="T494" s="207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01" t="s">
        <v>140</v>
      </c>
      <c r="AU494" s="201" t="s">
        <v>138</v>
      </c>
      <c r="AV494" s="13" t="s">
        <v>138</v>
      </c>
      <c r="AW494" s="13" t="s">
        <v>30</v>
      </c>
      <c r="AX494" s="13" t="s">
        <v>81</v>
      </c>
      <c r="AY494" s="201" t="s">
        <v>130</v>
      </c>
    </row>
    <row r="495" s="2" customFormat="1" ht="24" customHeight="1">
      <c r="A495" s="37"/>
      <c r="B495" s="184"/>
      <c r="C495" s="216" t="s">
        <v>727</v>
      </c>
      <c r="D495" s="216" t="s">
        <v>178</v>
      </c>
      <c r="E495" s="217" t="s">
        <v>728</v>
      </c>
      <c r="F495" s="218" t="s">
        <v>729</v>
      </c>
      <c r="G495" s="219" t="s">
        <v>144</v>
      </c>
      <c r="H495" s="220">
        <v>17.600000000000001</v>
      </c>
      <c r="I495" s="221"/>
      <c r="J495" s="222">
        <f>ROUND(I495*H495,2)</f>
        <v>0</v>
      </c>
      <c r="K495" s="223"/>
      <c r="L495" s="224"/>
      <c r="M495" s="225" t="s">
        <v>1</v>
      </c>
      <c r="N495" s="226" t="s">
        <v>39</v>
      </c>
      <c r="O495" s="76"/>
      <c r="P495" s="195">
        <f>O495*H495</f>
        <v>0</v>
      </c>
      <c r="Q495" s="195">
        <v>0.00017000000000000001</v>
      </c>
      <c r="R495" s="195">
        <f>Q495*H495</f>
        <v>0.0029920000000000003</v>
      </c>
      <c r="S495" s="195">
        <v>0</v>
      </c>
      <c r="T495" s="196">
        <f>S495*H495</f>
        <v>0</v>
      </c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R495" s="197" t="s">
        <v>324</v>
      </c>
      <c r="AT495" s="197" t="s">
        <v>178</v>
      </c>
      <c r="AU495" s="197" t="s">
        <v>138</v>
      </c>
      <c r="AY495" s="18" t="s">
        <v>130</v>
      </c>
      <c r="BE495" s="198">
        <f>IF(N495="základní",J495,0)</f>
        <v>0</v>
      </c>
      <c r="BF495" s="198">
        <f>IF(N495="snížená",J495,0)</f>
        <v>0</v>
      </c>
      <c r="BG495" s="198">
        <f>IF(N495="zákl. přenesená",J495,0)</f>
        <v>0</v>
      </c>
      <c r="BH495" s="198">
        <f>IF(N495="sníž. přenesená",J495,0)</f>
        <v>0</v>
      </c>
      <c r="BI495" s="198">
        <f>IF(N495="nulová",J495,0)</f>
        <v>0</v>
      </c>
      <c r="BJ495" s="18" t="s">
        <v>138</v>
      </c>
      <c r="BK495" s="198">
        <f>ROUND(I495*H495,2)</f>
        <v>0</v>
      </c>
      <c r="BL495" s="18" t="s">
        <v>220</v>
      </c>
      <c r="BM495" s="197" t="s">
        <v>730</v>
      </c>
    </row>
    <row r="496" s="13" customFormat="1">
      <c r="A496" s="13"/>
      <c r="B496" s="199"/>
      <c r="C496" s="13"/>
      <c r="D496" s="200" t="s">
        <v>140</v>
      </c>
      <c r="E496" s="201" t="s">
        <v>1</v>
      </c>
      <c r="F496" s="202" t="s">
        <v>731</v>
      </c>
      <c r="G496" s="13"/>
      <c r="H496" s="203">
        <v>17.600000000000001</v>
      </c>
      <c r="I496" s="204"/>
      <c r="J496" s="13"/>
      <c r="K496" s="13"/>
      <c r="L496" s="199"/>
      <c r="M496" s="205"/>
      <c r="N496" s="206"/>
      <c r="O496" s="206"/>
      <c r="P496" s="206"/>
      <c r="Q496" s="206"/>
      <c r="R496" s="206"/>
      <c r="S496" s="206"/>
      <c r="T496" s="207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01" t="s">
        <v>140</v>
      </c>
      <c r="AU496" s="201" t="s">
        <v>138</v>
      </c>
      <c r="AV496" s="13" t="s">
        <v>138</v>
      </c>
      <c r="AW496" s="13" t="s">
        <v>30</v>
      </c>
      <c r="AX496" s="13" t="s">
        <v>81</v>
      </c>
      <c r="AY496" s="201" t="s">
        <v>130</v>
      </c>
    </row>
    <row r="497" s="2" customFormat="1" ht="16.5" customHeight="1">
      <c r="A497" s="37"/>
      <c r="B497" s="184"/>
      <c r="C497" s="185" t="s">
        <v>732</v>
      </c>
      <c r="D497" s="185" t="s">
        <v>133</v>
      </c>
      <c r="E497" s="186" t="s">
        <v>733</v>
      </c>
      <c r="F497" s="187" t="s">
        <v>734</v>
      </c>
      <c r="G497" s="188" t="s">
        <v>144</v>
      </c>
      <c r="H497" s="189">
        <v>84.897000000000006</v>
      </c>
      <c r="I497" s="190"/>
      <c r="J497" s="191">
        <f>ROUND(I497*H497,2)</f>
        <v>0</v>
      </c>
      <c r="K497" s="192"/>
      <c r="L497" s="38"/>
      <c r="M497" s="193" t="s">
        <v>1</v>
      </c>
      <c r="N497" s="194" t="s">
        <v>39</v>
      </c>
      <c r="O497" s="76"/>
      <c r="P497" s="195">
        <f>O497*H497</f>
        <v>0</v>
      </c>
      <c r="Q497" s="195">
        <v>0</v>
      </c>
      <c r="R497" s="195">
        <f>Q497*H497</f>
        <v>0</v>
      </c>
      <c r="S497" s="195">
        <v>0</v>
      </c>
      <c r="T497" s="196">
        <f>S497*H497</f>
        <v>0</v>
      </c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R497" s="197" t="s">
        <v>220</v>
      </c>
      <c r="AT497" s="197" t="s">
        <v>133</v>
      </c>
      <c r="AU497" s="197" t="s">
        <v>138</v>
      </c>
      <c r="AY497" s="18" t="s">
        <v>130</v>
      </c>
      <c r="BE497" s="198">
        <f>IF(N497="základní",J497,0)</f>
        <v>0</v>
      </c>
      <c r="BF497" s="198">
        <f>IF(N497="snížená",J497,0)</f>
        <v>0</v>
      </c>
      <c r="BG497" s="198">
        <f>IF(N497="zákl. přenesená",J497,0)</f>
        <v>0</v>
      </c>
      <c r="BH497" s="198">
        <f>IF(N497="sníž. přenesená",J497,0)</f>
        <v>0</v>
      </c>
      <c r="BI497" s="198">
        <f>IF(N497="nulová",J497,0)</f>
        <v>0</v>
      </c>
      <c r="BJ497" s="18" t="s">
        <v>138</v>
      </c>
      <c r="BK497" s="198">
        <f>ROUND(I497*H497,2)</f>
        <v>0</v>
      </c>
      <c r="BL497" s="18" t="s">
        <v>220</v>
      </c>
      <c r="BM497" s="197" t="s">
        <v>735</v>
      </c>
    </row>
    <row r="498" s="13" customFormat="1">
      <c r="A498" s="13"/>
      <c r="B498" s="199"/>
      <c r="C498" s="13"/>
      <c r="D498" s="200" t="s">
        <v>140</v>
      </c>
      <c r="E498" s="201" t="s">
        <v>1</v>
      </c>
      <c r="F498" s="202" t="s">
        <v>736</v>
      </c>
      <c r="G498" s="13"/>
      <c r="H498" s="203">
        <v>84.897000000000006</v>
      </c>
      <c r="I498" s="204"/>
      <c r="J498" s="13"/>
      <c r="K498" s="13"/>
      <c r="L498" s="199"/>
      <c r="M498" s="205"/>
      <c r="N498" s="206"/>
      <c r="O498" s="206"/>
      <c r="P498" s="206"/>
      <c r="Q498" s="206"/>
      <c r="R498" s="206"/>
      <c r="S498" s="206"/>
      <c r="T498" s="20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01" t="s">
        <v>140</v>
      </c>
      <c r="AU498" s="201" t="s">
        <v>138</v>
      </c>
      <c r="AV498" s="13" t="s">
        <v>138</v>
      </c>
      <c r="AW498" s="13" t="s">
        <v>30</v>
      </c>
      <c r="AX498" s="13" t="s">
        <v>81</v>
      </c>
      <c r="AY498" s="201" t="s">
        <v>130</v>
      </c>
    </row>
    <row r="499" s="2" customFormat="1" ht="24" customHeight="1">
      <c r="A499" s="37"/>
      <c r="B499" s="184"/>
      <c r="C499" s="216" t="s">
        <v>737</v>
      </c>
      <c r="D499" s="216" t="s">
        <v>178</v>
      </c>
      <c r="E499" s="217" t="s">
        <v>728</v>
      </c>
      <c r="F499" s="218" t="s">
        <v>729</v>
      </c>
      <c r="G499" s="219" t="s">
        <v>144</v>
      </c>
      <c r="H499" s="220">
        <v>97.632000000000005</v>
      </c>
      <c r="I499" s="221"/>
      <c r="J499" s="222">
        <f>ROUND(I499*H499,2)</f>
        <v>0</v>
      </c>
      <c r="K499" s="223"/>
      <c r="L499" s="224"/>
      <c r="M499" s="225" t="s">
        <v>1</v>
      </c>
      <c r="N499" s="226" t="s">
        <v>39</v>
      </c>
      <c r="O499" s="76"/>
      <c r="P499" s="195">
        <f>O499*H499</f>
        <v>0</v>
      </c>
      <c r="Q499" s="195">
        <v>0.00017000000000000001</v>
      </c>
      <c r="R499" s="195">
        <f>Q499*H499</f>
        <v>0.016597440000000001</v>
      </c>
      <c r="S499" s="195">
        <v>0</v>
      </c>
      <c r="T499" s="196">
        <f>S499*H499</f>
        <v>0</v>
      </c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R499" s="197" t="s">
        <v>324</v>
      </c>
      <c r="AT499" s="197" t="s">
        <v>178</v>
      </c>
      <c r="AU499" s="197" t="s">
        <v>138</v>
      </c>
      <c r="AY499" s="18" t="s">
        <v>130</v>
      </c>
      <c r="BE499" s="198">
        <f>IF(N499="základní",J499,0)</f>
        <v>0</v>
      </c>
      <c r="BF499" s="198">
        <f>IF(N499="snížená",J499,0)</f>
        <v>0</v>
      </c>
      <c r="BG499" s="198">
        <f>IF(N499="zákl. přenesená",J499,0)</f>
        <v>0</v>
      </c>
      <c r="BH499" s="198">
        <f>IF(N499="sníž. přenesená",J499,0)</f>
        <v>0</v>
      </c>
      <c r="BI499" s="198">
        <f>IF(N499="nulová",J499,0)</f>
        <v>0</v>
      </c>
      <c r="BJ499" s="18" t="s">
        <v>138</v>
      </c>
      <c r="BK499" s="198">
        <f>ROUND(I499*H499,2)</f>
        <v>0</v>
      </c>
      <c r="BL499" s="18" t="s">
        <v>220</v>
      </c>
      <c r="BM499" s="197" t="s">
        <v>738</v>
      </c>
    </row>
    <row r="500" s="13" customFormat="1">
      <c r="A500" s="13"/>
      <c r="B500" s="199"/>
      <c r="C500" s="13"/>
      <c r="D500" s="200" t="s">
        <v>140</v>
      </c>
      <c r="E500" s="201" t="s">
        <v>1</v>
      </c>
      <c r="F500" s="202" t="s">
        <v>739</v>
      </c>
      <c r="G500" s="13"/>
      <c r="H500" s="203">
        <v>97.632000000000005</v>
      </c>
      <c r="I500" s="204"/>
      <c r="J500" s="13"/>
      <c r="K500" s="13"/>
      <c r="L500" s="199"/>
      <c r="M500" s="205"/>
      <c r="N500" s="206"/>
      <c r="O500" s="206"/>
      <c r="P500" s="206"/>
      <c r="Q500" s="206"/>
      <c r="R500" s="206"/>
      <c r="S500" s="206"/>
      <c r="T500" s="207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01" t="s">
        <v>140</v>
      </c>
      <c r="AU500" s="201" t="s">
        <v>138</v>
      </c>
      <c r="AV500" s="13" t="s">
        <v>138</v>
      </c>
      <c r="AW500" s="13" t="s">
        <v>30</v>
      </c>
      <c r="AX500" s="13" t="s">
        <v>81</v>
      </c>
      <c r="AY500" s="201" t="s">
        <v>130</v>
      </c>
    </row>
    <row r="501" s="2" customFormat="1" ht="24" customHeight="1">
      <c r="A501" s="37"/>
      <c r="B501" s="184"/>
      <c r="C501" s="185" t="s">
        <v>740</v>
      </c>
      <c r="D501" s="185" t="s">
        <v>133</v>
      </c>
      <c r="E501" s="186" t="s">
        <v>741</v>
      </c>
      <c r="F501" s="187" t="s">
        <v>742</v>
      </c>
      <c r="G501" s="188" t="s">
        <v>144</v>
      </c>
      <c r="H501" s="189">
        <v>94.066999999999993</v>
      </c>
      <c r="I501" s="190"/>
      <c r="J501" s="191">
        <f>ROUND(I501*H501,2)</f>
        <v>0</v>
      </c>
      <c r="K501" s="192"/>
      <c r="L501" s="38"/>
      <c r="M501" s="193" t="s">
        <v>1</v>
      </c>
      <c r="N501" s="194" t="s">
        <v>39</v>
      </c>
      <c r="O501" s="76"/>
      <c r="P501" s="195">
        <f>O501*H501</f>
        <v>0</v>
      </c>
      <c r="Q501" s="195">
        <v>0.01157</v>
      </c>
      <c r="R501" s="195">
        <f>Q501*H501</f>
        <v>1.0883551899999999</v>
      </c>
      <c r="S501" s="195">
        <v>0</v>
      </c>
      <c r="T501" s="196">
        <f>S501*H501</f>
        <v>0</v>
      </c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R501" s="197" t="s">
        <v>220</v>
      </c>
      <c r="AT501" s="197" t="s">
        <v>133</v>
      </c>
      <c r="AU501" s="197" t="s">
        <v>138</v>
      </c>
      <c r="AY501" s="18" t="s">
        <v>130</v>
      </c>
      <c r="BE501" s="198">
        <f>IF(N501="základní",J501,0)</f>
        <v>0</v>
      </c>
      <c r="BF501" s="198">
        <f>IF(N501="snížená",J501,0)</f>
        <v>0</v>
      </c>
      <c r="BG501" s="198">
        <f>IF(N501="zákl. přenesená",J501,0)</f>
        <v>0</v>
      </c>
      <c r="BH501" s="198">
        <f>IF(N501="sníž. přenesená",J501,0)</f>
        <v>0</v>
      </c>
      <c r="BI501" s="198">
        <f>IF(N501="nulová",J501,0)</f>
        <v>0</v>
      </c>
      <c r="BJ501" s="18" t="s">
        <v>138</v>
      </c>
      <c r="BK501" s="198">
        <f>ROUND(I501*H501,2)</f>
        <v>0</v>
      </c>
      <c r="BL501" s="18" t="s">
        <v>220</v>
      </c>
      <c r="BM501" s="197" t="s">
        <v>743</v>
      </c>
    </row>
    <row r="502" s="13" customFormat="1">
      <c r="A502" s="13"/>
      <c r="B502" s="199"/>
      <c r="C502" s="13"/>
      <c r="D502" s="200" t="s">
        <v>140</v>
      </c>
      <c r="E502" s="201" t="s">
        <v>1</v>
      </c>
      <c r="F502" s="202" t="s">
        <v>593</v>
      </c>
      <c r="G502" s="13"/>
      <c r="H502" s="203">
        <v>16</v>
      </c>
      <c r="I502" s="204"/>
      <c r="J502" s="13"/>
      <c r="K502" s="13"/>
      <c r="L502" s="199"/>
      <c r="M502" s="205"/>
      <c r="N502" s="206"/>
      <c r="O502" s="206"/>
      <c r="P502" s="206"/>
      <c r="Q502" s="206"/>
      <c r="R502" s="206"/>
      <c r="S502" s="206"/>
      <c r="T502" s="207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01" t="s">
        <v>140</v>
      </c>
      <c r="AU502" s="201" t="s">
        <v>138</v>
      </c>
      <c r="AV502" s="13" t="s">
        <v>138</v>
      </c>
      <c r="AW502" s="13" t="s">
        <v>30</v>
      </c>
      <c r="AX502" s="13" t="s">
        <v>73</v>
      </c>
      <c r="AY502" s="201" t="s">
        <v>130</v>
      </c>
    </row>
    <row r="503" s="15" customFormat="1">
      <c r="A503" s="15"/>
      <c r="B503" s="227"/>
      <c r="C503" s="15"/>
      <c r="D503" s="200" t="s">
        <v>140</v>
      </c>
      <c r="E503" s="228" t="s">
        <v>1</v>
      </c>
      <c r="F503" s="229" t="s">
        <v>744</v>
      </c>
      <c r="G503" s="15"/>
      <c r="H503" s="228" t="s">
        <v>1</v>
      </c>
      <c r="I503" s="230"/>
      <c r="J503" s="15"/>
      <c r="K503" s="15"/>
      <c r="L503" s="227"/>
      <c r="M503" s="231"/>
      <c r="N503" s="232"/>
      <c r="O503" s="232"/>
      <c r="P503" s="232"/>
      <c r="Q503" s="232"/>
      <c r="R503" s="232"/>
      <c r="S503" s="232"/>
      <c r="T503" s="233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228" t="s">
        <v>140</v>
      </c>
      <c r="AU503" s="228" t="s">
        <v>138</v>
      </c>
      <c r="AV503" s="15" t="s">
        <v>81</v>
      </c>
      <c r="AW503" s="15" t="s">
        <v>30</v>
      </c>
      <c r="AX503" s="15" t="s">
        <v>73</v>
      </c>
      <c r="AY503" s="228" t="s">
        <v>130</v>
      </c>
    </row>
    <row r="504" s="13" customFormat="1">
      <c r="A504" s="13"/>
      <c r="B504" s="199"/>
      <c r="C504" s="13"/>
      <c r="D504" s="200" t="s">
        <v>140</v>
      </c>
      <c r="E504" s="201" t="s">
        <v>1</v>
      </c>
      <c r="F504" s="202" t="s">
        <v>745</v>
      </c>
      <c r="G504" s="13"/>
      <c r="H504" s="203">
        <v>78.066999999999993</v>
      </c>
      <c r="I504" s="204"/>
      <c r="J504" s="13"/>
      <c r="K504" s="13"/>
      <c r="L504" s="199"/>
      <c r="M504" s="205"/>
      <c r="N504" s="206"/>
      <c r="O504" s="206"/>
      <c r="P504" s="206"/>
      <c r="Q504" s="206"/>
      <c r="R504" s="206"/>
      <c r="S504" s="206"/>
      <c r="T504" s="20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01" t="s">
        <v>140</v>
      </c>
      <c r="AU504" s="201" t="s">
        <v>138</v>
      </c>
      <c r="AV504" s="13" t="s">
        <v>138</v>
      </c>
      <c r="AW504" s="13" t="s">
        <v>30</v>
      </c>
      <c r="AX504" s="13" t="s">
        <v>73</v>
      </c>
      <c r="AY504" s="201" t="s">
        <v>130</v>
      </c>
    </row>
    <row r="505" s="14" customFormat="1">
      <c r="A505" s="14"/>
      <c r="B505" s="208"/>
      <c r="C505" s="14"/>
      <c r="D505" s="200" t="s">
        <v>140</v>
      </c>
      <c r="E505" s="209" t="s">
        <v>1</v>
      </c>
      <c r="F505" s="210" t="s">
        <v>148</v>
      </c>
      <c r="G505" s="14"/>
      <c r="H505" s="211">
        <v>94.066999999999993</v>
      </c>
      <c r="I505" s="212"/>
      <c r="J505" s="14"/>
      <c r="K505" s="14"/>
      <c r="L505" s="208"/>
      <c r="M505" s="213"/>
      <c r="N505" s="214"/>
      <c r="O505" s="214"/>
      <c r="P505" s="214"/>
      <c r="Q505" s="214"/>
      <c r="R505" s="214"/>
      <c r="S505" s="214"/>
      <c r="T505" s="215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09" t="s">
        <v>140</v>
      </c>
      <c r="AU505" s="209" t="s">
        <v>138</v>
      </c>
      <c r="AV505" s="14" t="s">
        <v>137</v>
      </c>
      <c r="AW505" s="14" t="s">
        <v>30</v>
      </c>
      <c r="AX505" s="14" t="s">
        <v>81</v>
      </c>
      <c r="AY505" s="209" t="s">
        <v>130</v>
      </c>
    </row>
    <row r="506" s="2" customFormat="1" ht="24" customHeight="1">
      <c r="A506" s="37"/>
      <c r="B506" s="184"/>
      <c r="C506" s="185" t="s">
        <v>746</v>
      </c>
      <c r="D506" s="185" t="s">
        <v>133</v>
      </c>
      <c r="E506" s="186" t="s">
        <v>747</v>
      </c>
      <c r="F506" s="187" t="s">
        <v>748</v>
      </c>
      <c r="G506" s="188" t="s">
        <v>144</v>
      </c>
      <c r="H506" s="189">
        <v>6.8300000000000001</v>
      </c>
      <c r="I506" s="190"/>
      <c r="J506" s="191">
        <f>ROUND(I506*H506,2)</f>
        <v>0</v>
      </c>
      <c r="K506" s="192"/>
      <c r="L506" s="38"/>
      <c r="M506" s="193" t="s">
        <v>1</v>
      </c>
      <c r="N506" s="194" t="s">
        <v>39</v>
      </c>
      <c r="O506" s="76"/>
      <c r="P506" s="195">
        <f>O506*H506</f>
        <v>0</v>
      </c>
      <c r="Q506" s="195">
        <v>0.01188</v>
      </c>
      <c r="R506" s="195">
        <f>Q506*H506</f>
        <v>0.081140400000000001</v>
      </c>
      <c r="S506" s="195">
        <v>0</v>
      </c>
      <c r="T506" s="196">
        <f>S506*H506</f>
        <v>0</v>
      </c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R506" s="197" t="s">
        <v>220</v>
      </c>
      <c r="AT506" s="197" t="s">
        <v>133</v>
      </c>
      <c r="AU506" s="197" t="s">
        <v>138</v>
      </c>
      <c r="AY506" s="18" t="s">
        <v>130</v>
      </c>
      <c r="BE506" s="198">
        <f>IF(N506="základní",J506,0)</f>
        <v>0</v>
      </c>
      <c r="BF506" s="198">
        <f>IF(N506="snížená",J506,0)</f>
        <v>0</v>
      </c>
      <c r="BG506" s="198">
        <f>IF(N506="zákl. přenesená",J506,0)</f>
        <v>0</v>
      </c>
      <c r="BH506" s="198">
        <f>IF(N506="sníž. přenesená",J506,0)</f>
        <v>0</v>
      </c>
      <c r="BI506" s="198">
        <f>IF(N506="nulová",J506,0)</f>
        <v>0</v>
      </c>
      <c r="BJ506" s="18" t="s">
        <v>138</v>
      </c>
      <c r="BK506" s="198">
        <f>ROUND(I506*H506,2)</f>
        <v>0</v>
      </c>
      <c r="BL506" s="18" t="s">
        <v>220</v>
      </c>
      <c r="BM506" s="197" t="s">
        <v>749</v>
      </c>
    </row>
    <row r="507" s="2" customFormat="1" ht="24" customHeight="1">
      <c r="A507" s="37"/>
      <c r="B507" s="184"/>
      <c r="C507" s="185" t="s">
        <v>750</v>
      </c>
      <c r="D507" s="185" t="s">
        <v>133</v>
      </c>
      <c r="E507" s="186" t="s">
        <v>751</v>
      </c>
      <c r="F507" s="187" t="s">
        <v>752</v>
      </c>
      <c r="G507" s="188" t="s">
        <v>174</v>
      </c>
      <c r="H507" s="189">
        <v>1.1890000000000001</v>
      </c>
      <c r="I507" s="190"/>
      <c r="J507" s="191">
        <f>ROUND(I507*H507,2)</f>
        <v>0</v>
      </c>
      <c r="K507" s="192"/>
      <c r="L507" s="38"/>
      <c r="M507" s="193" t="s">
        <v>1</v>
      </c>
      <c r="N507" s="194" t="s">
        <v>39</v>
      </c>
      <c r="O507" s="76"/>
      <c r="P507" s="195">
        <f>O507*H507</f>
        <v>0</v>
      </c>
      <c r="Q507" s="195">
        <v>0</v>
      </c>
      <c r="R507" s="195">
        <f>Q507*H507</f>
        <v>0</v>
      </c>
      <c r="S507" s="195">
        <v>0</v>
      </c>
      <c r="T507" s="196">
        <f>S507*H507</f>
        <v>0</v>
      </c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R507" s="197" t="s">
        <v>220</v>
      </c>
      <c r="AT507" s="197" t="s">
        <v>133</v>
      </c>
      <c r="AU507" s="197" t="s">
        <v>138</v>
      </c>
      <c r="AY507" s="18" t="s">
        <v>130</v>
      </c>
      <c r="BE507" s="198">
        <f>IF(N507="základní",J507,0)</f>
        <v>0</v>
      </c>
      <c r="BF507" s="198">
        <f>IF(N507="snížená",J507,0)</f>
        <v>0</v>
      </c>
      <c r="BG507" s="198">
        <f>IF(N507="zákl. přenesená",J507,0)</f>
        <v>0</v>
      </c>
      <c r="BH507" s="198">
        <f>IF(N507="sníž. přenesená",J507,0)</f>
        <v>0</v>
      </c>
      <c r="BI507" s="198">
        <f>IF(N507="nulová",J507,0)</f>
        <v>0</v>
      </c>
      <c r="BJ507" s="18" t="s">
        <v>138</v>
      </c>
      <c r="BK507" s="198">
        <f>ROUND(I507*H507,2)</f>
        <v>0</v>
      </c>
      <c r="BL507" s="18" t="s">
        <v>220</v>
      </c>
      <c r="BM507" s="197" t="s">
        <v>753</v>
      </c>
    </row>
    <row r="508" s="12" customFormat="1" ht="22.8" customHeight="1">
      <c r="A508" s="12"/>
      <c r="B508" s="171"/>
      <c r="C508" s="12"/>
      <c r="D508" s="172" t="s">
        <v>72</v>
      </c>
      <c r="E508" s="182" t="s">
        <v>754</v>
      </c>
      <c r="F508" s="182" t="s">
        <v>755</v>
      </c>
      <c r="G508" s="12"/>
      <c r="H508" s="12"/>
      <c r="I508" s="174"/>
      <c r="J508" s="183">
        <f>BK508</f>
        <v>0</v>
      </c>
      <c r="K508" s="12"/>
      <c r="L508" s="171"/>
      <c r="M508" s="176"/>
      <c r="N508" s="177"/>
      <c r="O508" s="177"/>
      <c r="P508" s="178">
        <f>SUM(P509:P535)</f>
        <v>0</v>
      </c>
      <c r="Q508" s="177"/>
      <c r="R508" s="178">
        <f>SUM(R509:R535)</f>
        <v>1.2776249</v>
      </c>
      <c r="S508" s="177"/>
      <c r="T508" s="179">
        <f>SUM(T509:T535)</f>
        <v>0.17870999999999998</v>
      </c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R508" s="172" t="s">
        <v>138</v>
      </c>
      <c r="AT508" s="180" t="s">
        <v>72</v>
      </c>
      <c r="AU508" s="180" t="s">
        <v>81</v>
      </c>
      <c r="AY508" s="172" t="s">
        <v>130</v>
      </c>
      <c r="BK508" s="181">
        <f>SUM(BK509:BK535)</f>
        <v>0</v>
      </c>
    </row>
    <row r="509" s="2" customFormat="1" ht="16.5" customHeight="1">
      <c r="A509" s="37"/>
      <c r="B509" s="184"/>
      <c r="C509" s="185" t="s">
        <v>756</v>
      </c>
      <c r="D509" s="185" t="s">
        <v>133</v>
      </c>
      <c r="E509" s="186" t="s">
        <v>757</v>
      </c>
      <c r="F509" s="187" t="s">
        <v>758</v>
      </c>
      <c r="G509" s="188" t="s">
        <v>199</v>
      </c>
      <c r="H509" s="189">
        <v>5.7000000000000002</v>
      </c>
      <c r="I509" s="190"/>
      <c r="J509" s="191">
        <f>ROUND(I509*H509,2)</f>
        <v>0</v>
      </c>
      <c r="K509" s="192"/>
      <c r="L509" s="38"/>
      <c r="M509" s="193" t="s">
        <v>1</v>
      </c>
      <c r="N509" s="194" t="s">
        <v>39</v>
      </c>
      <c r="O509" s="76"/>
      <c r="P509" s="195">
        <f>O509*H509</f>
        <v>0</v>
      </c>
      <c r="Q509" s="195">
        <v>0</v>
      </c>
      <c r="R509" s="195">
        <f>Q509*H509</f>
        <v>0</v>
      </c>
      <c r="S509" s="195">
        <v>0.00348</v>
      </c>
      <c r="T509" s="196">
        <f>S509*H509</f>
        <v>0.019835999999999999</v>
      </c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R509" s="197" t="s">
        <v>220</v>
      </c>
      <c r="AT509" s="197" t="s">
        <v>133</v>
      </c>
      <c r="AU509" s="197" t="s">
        <v>138</v>
      </c>
      <c r="AY509" s="18" t="s">
        <v>130</v>
      </c>
      <c r="BE509" s="198">
        <f>IF(N509="základní",J509,0)</f>
        <v>0</v>
      </c>
      <c r="BF509" s="198">
        <f>IF(N509="snížená",J509,0)</f>
        <v>0</v>
      </c>
      <c r="BG509" s="198">
        <f>IF(N509="zákl. přenesená",J509,0)</f>
        <v>0</v>
      </c>
      <c r="BH509" s="198">
        <f>IF(N509="sníž. přenesená",J509,0)</f>
        <v>0</v>
      </c>
      <c r="BI509" s="198">
        <f>IF(N509="nulová",J509,0)</f>
        <v>0</v>
      </c>
      <c r="BJ509" s="18" t="s">
        <v>138</v>
      </c>
      <c r="BK509" s="198">
        <f>ROUND(I509*H509,2)</f>
        <v>0</v>
      </c>
      <c r="BL509" s="18" t="s">
        <v>220</v>
      </c>
      <c r="BM509" s="197" t="s">
        <v>759</v>
      </c>
    </row>
    <row r="510" s="2" customFormat="1" ht="16.5" customHeight="1">
      <c r="A510" s="37"/>
      <c r="B510" s="184"/>
      <c r="C510" s="185" t="s">
        <v>760</v>
      </c>
      <c r="D510" s="185" t="s">
        <v>133</v>
      </c>
      <c r="E510" s="186" t="s">
        <v>761</v>
      </c>
      <c r="F510" s="187" t="s">
        <v>762</v>
      </c>
      <c r="G510" s="188" t="s">
        <v>199</v>
      </c>
      <c r="H510" s="189">
        <v>20.199999999999999</v>
      </c>
      <c r="I510" s="190"/>
      <c r="J510" s="191">
        <f>ROUND(I510*H510,2)</f>
        <v>0</v>
      </c>
      <c r="K510" s="192"/>
      <c r="L510" s="38"/>
      <c r="M510" s="193" t="s">
        <v>1</v>
      </c>
      <c r="N510" s="194" t="s">
        <v>39</v>
      </c>
      <c r="O510" s="76"/>
      <c r="P510" s="195">
        <f>O510*H510</f>
        <v>0</v>
      </c>
      <c r="Q510" s="195">
        <v>0</v>
      </c>
      <c r="R510" s="195">
        <f>Q510*H510</f>
        <v>0</v>
      </c>
      <c r="S510" s="195">
        <v>0.0016999999999999999</v>
      </c>
      <c r="T510" s="196">
        <f>S510*H510</f>
        <v>0.034339999999999996</v>
      </c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R510" s="197" t="s">
        <v>220</v>
      </c>
      <c r="AT510" s="197" t="s">
        <v>133</v>
      </c>
      <c r="AU510" s="197" t="s">
        <v>138</v>
      </c>
      <c r="AY510" s="18" t="s">
        <v>130</v>
      </c>
      <c r="BE510" s="198">
        <f>IF(N510="základní",J510,0)</f>
        <v>0</v>
      </c>
      <c r="BF510" s="198">
        <f>IF(N510="snížená",J510,0)</f>
        <v>0</v>
      </c>
      <c r="BG510" s="198">
        <f>IF(N510="zákl. přenesená",J510,0)</f>
        <v>0</v>
      </c>
      <c r="BH510" s="198">
        <f>IF(N510="sníž. přenesená",J510,0)</f>
        <v>0</v>
      </c>
      <c r="BI510" s="198">
        <f>IF(N510="nulová",J510,0)</f>
        <v>0</v>
      </c>
      <c r="BJ510" s="18" t="s">
        <v>138</v>
      </c>
      <c r="BK510" s="198">
        <f>ROUND(I510*H510,2)</f>
        <v>0</v>
      </c>
      <c r="BL510" s="18" t="s">
        <v>220</v>
      </c>
      <c r="BM510" s="197" t="s">
        <v>763</v>
      </c>
    </row>
    <row r="511" s="13" customFormat="1">
      <c r="A511" s="13"/>
      <c r="B511" s="199"/>
      <c r="C511" s="13"/>
      <c r="D511" s="200" t="s">
        <v>140</v>
      </c>
      <c r="E511" s="201" t="s">
        <v>1</v>
      </c>
      <c r="F511" s="202" t="s">
        <v>764</v>
      </c>
      <c r="G511" s="13"/>
      <c r="H511" s="203">
        <v>20.199999999999999</v>
      </c>
      <c r="I511" s="204"/>
      <c r="J511" s="13"/>
      <c r="K511" s="13"/>
      <c r="L511" s="199"/>
      <c r="M511" s="205"/>
      <c r="N511" s="206"/>
      <c r="O511" s="206"/>
      <c r="P511" s="206"/>
      <c r="Q511" s="206"/>
      <c r="R511" s="206"/>
      <c r="S511" s="206"/>
      <c r="T511" s="207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01" t="s">
        <v>140</v>
      </c>
      <c r="AU511" s="201" t="s">
        <v>138</v>
      </c>
      <c r="AV511" s="13" t="s">
        <v>138</v>
      </c>
      <c r="AW511" s="13" t="s">
        <v>30</v>
      </c>
      <c r="AX511" s="13" t="s">
        <v>81</v>
      </c>
      <c r="AY511" s="201" t="s">
        <v>130</v>
      </c>
    </row>
    <row r="512" s="2" customFormat="1" ht="16.5" customHeight="1">
      <c r="A512" s="37"/>
      <c r="B512" s="184"/>
      <c r="C512" s="185" t="s">
        <v>765</v>
      </c>
      <c r="D512" s="185" t="s">
        <v>133</v>
      </c>
      <c r="E512" s="186" t="s">
        <v>766</v>
      </c>
      <c r="F512" s="187" t="s">
        <v>767</v>
      </c>
      <c r="G512" s="188" t="s">
        <v>199</v>
      </c>
      <c r="H512" s="189">
        <v>23.5</v>
      </c>
      <c r="I512" s="190"/>
      <c r="J512" s="191">
        <f>ROUND(I512*H512,2)</f>
        <v>0</v>
      </c>
      <c r="K512" s="192"/>
      <c r="L512" s="38"/>
      <c r="M512" s="193" t="s">
        <v>1</v>
      </c>
      <c r="N512" s="194" t="s">
        <v>39</v>
      </c>
      <c r="O512" s="76"/>
      <c r="P512" s="195">
        <f>O512*H512</f>
        <v>0</v>
      </c>
      <c r="Q512" s="195">
        <v>0</v>
      </c>
      <c r="R512" s="195">
        <f>Q512*H512</f>
        <v>0</v>
      </c>
      <c r="S512" s="195">
        <v>0.0025999999999999999</v>
      </c>
      <c r="T512" s="196">
        <f>S512*H512</f>
        <v>0.061099999999999995</v>
      </c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R512" s="197" t="s">
        <v>220</v>
      </c>
      <c r="AT512" s="197" t="s">
        <v>133</v>
      </c>
      <c r="AU512" s="197" t="s">
        <v>138</v>
      </c>
      <c r="AY512" s="18" t="s">
        <v>130</v>
      </c>
      <c r="BE512" s="198">
        <f>IF(N512="základní",J512,0)</f>
        <v>0</v>
      </c>
      <c r="BF512" s="198">
        <f>IF(N512="snížená",J512,0)</f>
        <v>0</v>
      </c>
      <c r="BG512" s="198">
        <f>IF(N512="zákl. přenesená",J512,0)</f>
        <v>0</v>
      </c>
      <c r="BH512" s="198">
        <f>IF(N512="sníž. přenesená",J512,0)</f>
        <v>0</v>
      </c>
      <c r="BI512" s="198">
        <f>IF(N512="nulová",J512,0)</f>
        <v>0</v>
      </c>
      <c r="BJ512" s="18" t="s">
        <v>138</v>
      </c>
      <c r="BK512" s="198">
        <f>ROUND(I512*H512,2)</f>
        <v>0</v>
      </c>
      <c r="BL512" s="18" t="s">
        <v>220</v>
      </c>
      <c r="BM512" s="197" t="s">
        <v>768</v>
      </c>
    </row>
    <row r="513" s="13" customFormat="1">
      <c r="A513" s="13"/>
      <c r="B513" s="199"/>
      <c r="C513" s="13"/>
      <c r="D513" s="200" t="s">
        <v>140</v>
      </c>
      <c r="E513" s="201" t="s">
        <v>1</v>
      </c>
      <c r="F513" s="202" t="s">
        <v>769</v>
      </c>
      <c r="G513" s="13"/>
      <c r="H513" s="203">
        <v>23.5</v>
      </c>
      <c r="I513" s="204"/>
      <c r="J513" s="13"/>
      <c r="K513" s="13"/>
      <c r="L513" s="199"/>
      <c r="M513" s="205"/>
      <c r="N513" s="206"/>
      <c r="O513" s="206"/>
      <c r="P513" s="206"/>
      <c r="Q513" s="206"/>
      <c r="R513" s="206"/>
      <c r="S513" s="206"/>
      <c r="T513" s="207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01" t="s">
        <v>140</v>
      </c>
      <c r="AU513" s="201" t="s">
        <v>138</v>
      </c>
      <c r="AV513" s="13" t="s">
        <v>138</v>
      </c>
      <c r="AW513" s="13" t="s">
        <v>30</v>
      </c>
      <c r="AX513" s="13" t="s">
        <v>81</v>
      </c>
      <c r="AY513" s="201" t="s">
        <v>130</v>
      </c>
    </row>
    <row r="514" s="2" customFormat="1" ht="16.5" customHeight="1">
      <c r="A514" s="37"/>
      <c r="B514" s="184"/>
      <c r="C514" s="185" t="s">
        <v>770</v>
      </c>
      <c r="D514" s="185" t="s">
        <v>133</v>
      </c>
      <c r="E514" s="186" t="s">
        <v>771</v>
      </c>
      <c r="F514" s="187" t="s">
        <v>772</v>
      </c>
      <c r="G514" s="188" t="s">
        <v>199</v>
      </c>
      <c r="H514" s="189">
        <v>16.100000000000001</v>
      </c>
      <c r="I514" s="190"/>
      <c r="J514" s="191">
        <f>ROUND(I514*H514,2)</f>
        <v>0</v>
      </c>
      <c r="K514" s="192"/>
      <c r="L514" s="38"/>
      <c r="M514" s="193" t="s">
        <v>1</v>
      </c>
      <c r="N514" s="194" t="s">
        <v>39</v>
      </c>
      <c r="O514" s="76"/>
      <c r="P514" s="195">
        <f>O514*H514</f>
        <v>0</v>
      </c>
      <c r="Q514" s="195">
        <v>0</v>
      </c>
      <c r="R514" s="195">
        <f>Q514*H514</f>
        <v>0</v>
      </c>
      <c r="S514" s="195">
        <v>0.0039399999999999999</v>
      </c>
      <c r="T514" s="196">
        <f>S514*H514</f>
        <v>0.063434000000000004</v>
      </c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R514" s="197" t="s">
        <v>220</v>
      </c>
      <c r="AT514" s="197" t="s">
        <v>133</v>
      </c>
      <c r="AU514" s="197" t="s">
        <v>138</v>
      </c>
      <c r="AY514" s="18" t="s">
        <v>130</v>
      </c>
      <c r="BE514" s="198">
        <f>IF(N514="základní",J514,0)</f>
        <v>0</v>
      </c>
      <c r="BF514" s="198">
        <f>IF(N514="snížená",J514,0)</f>
        <v>0</v>
      </c>
      <c r="BG514" s="198">
        <f>IF(N514="zákl. přenesená",J514,0)</f>
        <v>0</v>
      </c>
      <c r="BH514" s="198">
        <f>IF(N514="sníž. přenesená",J514,0)</f>
        <v>0</v>
      </c>
      <c r="BI514" s="198">
        <f>IF(N514="nulová",J514,0)</f>
        <v>0</v>
      </c>
      <c r="BJ514" s="18" t="s">
        <v>138</v>
      </c>
      <c r="BK514" s="198">
        <f>ROUND(I514*H514,2)</f>
        <v>0</v>
      </c>
      <c r="BL514" s="18" t="s">
        <v>220</v>
      </c>
      <c r="BM514" s="197" t="s">
        <v>773</v>
      </c>
    </row>
    <row r="515" s="13" customFormat="1">
      <c r="A515" s="13"/>
      <c r="B515" s="199"/>
      <c r="C515" s="13"/>
      <c r="D515" s="200" t="s">
        <v>140</v>
      </c>
      <c r="E515" s="201" t="s">
        <v>1</v>
      </c>
      <c r="F515" s="202" t="s">
        <v>774</v>
      </c>
      <c r="G515" s="13"/>
      <c r="H515" s="203">
        <v>16.100000000000001</v>
      </c>
      <c r="I515" s="204"/>
      <c r="J515" s="13"/>
      <c r="K515" s="13"/>
      <c r="L515" s="199"/>
      <c r="M515" s="205"/>
      <c r="N515" s="206"/>
      <c r="O515" s="206"/>
      <c r="P515" s="206"/>
      <c r="Q515" s="206"/>
      <c r="R515" s="206"/>
      <c r="S515" s="206"/>
      <c r="T515" s="207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01" t="s">
        <v>140</v>
      </c>
      <c r="AU515" s="201" t="s">
        <v>138</v>
      </c>
      <c r="AV515" s="13" t="s">
        <v>138</v>
      </c>
      <c r="AW515" s="13" t="s">
        <v>30</v>
      </c>
      <c r="AX515" s="13" t="s">
        <v>81</v>
      </c>
      <c r="AY515" s="201" t="s">
        <v>130</v>
      </c>
    </row>
    <row r="516" s="2" customFormat="1" ht="24" customHeight="1">
      <c r="A516" s="37"/>
      <c r="B516" s="184"/>
      <c r="C516" s="185" t="s">
        <v>775</v>
      </c>
      <c r="D516" s="185" t="s">
        <v>133</v>
      </c>
      <c r="E516" s="186" t="s">
        <v>776</v>
      </c>
      <c r="F516" s="187" t="s">
        <v>777</v>
      </c>
      <c r="G516" s="188" t="s">
        <v>144</v>
      </c>
      <c r="H516" s="189">
        <v>123.63</v>
      </c>
      <c r="I516" s="190"/>
      <c r="J516" s="191">
        <f>ROUND(I516*H516,2)</f>
        <v>0</v>
      </c>
      <c r="K516" s="192"/>
      <c r="L516" s="38"/>
      <c r="M516" s="193" t="s">
        <v>1</v>
      </c>
      <c r="N516" s="194" t="s">
        <v>39</v>
      </c>
      <c r="O516" s="76"/>
      <c r="P516" s="195">
        <f>O516*H516</f>
        <v>0</v>
      </c>
      <c r="Q516" s="195">
        <v>0.0072399999999999999</v>
      </c>
      <c r="R516" s="195">
        <f>Q516*H516</f>
        <v>0.89508119999999991</v>
      </c>
      <c r="S516" s="195">
        <v>0</v>
      </c>
      <c r="T516" s="196">
        <f>S516*H516</f>
        <v>0</v>
      </c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R516" s="197" t="s">
        <v>220</v>
      </c>
      <c r="AT516" s="197" t="s">
        <v>133</v>
      </c>
      <c r="AU516" s="197" t="s">
        <v>138</v>
      </c>
      <c r="AY516" s="18" t="s">
        <v>130</v>
      </c>
      <c r="BE516" s="198">
        <f>IF(N516="základní",J516,0)</f>
        <v>0</v>
      </c>
      <c r="BF516" s="198">
        <f>IF(N516="snížená",J516,0)</f>
        <v>0</v>
      </c>
      <c r="BG516" s="198">
        <f>IF(N516="zákl. přenesená",J516,0)</f>
        <v>0</v>
      </c>
      <c r="BH516" s="198">
        <f>IF(N516="sníž. přenesená",J516,0)</f>
        <v>0</v>
      </c>
      <c r="BI516" s="198">
        <f>IF(N516="nulová",J516,0)</f>
        <v>0</v>
      </c>
      <c r="BJ516" s="18" t="s">
        <v>138</v>
      </c>
      <c r="BK516" s="198">
        <f>ROUND(I516*H516,2)</f>
        <v>0</v>
      </c>
      <c r="BL516" s="18" t="s">
        <v>220</v>
      </c>
      <c r="BM516" s="197" t="s">
        <v>778</v>
      </c>
    </row>
    <row r="517" s="13" customFormat="1">
      <c r="A517" s="13"/>
      <c r="B517" s="199"/>
      <c r="C517" s="13"/>
      <c r="D517" s="200" t="s">
        <v>140</v>
      </c>
      <c r="E517" s="201" t="s">
        <v>1</v>
      </c>
      <c r="F517" s="202" t="s">
        <v>664</v>
      </c>
      <c r="G517" s="13"/>
      <c r="H517" s="203">
        <v>123.63</v>
      </c>
      <c r="I517" s="204"/>
      <c r="J517" s="13"/>
      <c r="K517" s="13"/>
      <c r="L517" s="199"/>
      <c r="M517" s="205"/>
      <c r="N517" s="206"/>
      <c r="O517" s="206"/>
      <c r="P517" s="206"/>
      <c r="Q517" s="206"/>
      <c r="R517" s="206"/>
      <c r="S517" s="206"/>
      <c r="T517" s="207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01" t="s">
        <v>140</v>
      </c>
      <c r="AU517" s="201" t="s">
        <v>138</v>
      </c>
      <c r="AV517" s="13" t="s">
        <v>138</v>
      </c>
      <c r="AW517" s="13" t="s">
        <v>30</v>
      </c>
      <c r="AX517" s="13" t="s">
        <v>81</v>
      </c>
      <c r="AY517" s="201" t="s">
        <v>130</v>
      </c>
    </row>
    <row r="518" s="2" customFormat="1" ht="24" customHeight="1">
      <c r="A518" s="37"/>
      <c r="B518" s="184"/>
      <c r="C518" s="185" t="s">
        <v>779</v>
      </c>
      <c r="D518" s="185" t="s">
        <v>133</v>
      </c>
      <c r="E518" s="186" t="s">
        <v>780</v>
      </c>
      <c r="F518" s="187" t="s">
        <v>781</v>
      </c>
      <c r="G518" s="188" t="s">
        <v>144</v>
      </c>
      <c r="H518" s="189">
        <v>16</v>
      </c>
      <c r="I518" s="190"/>
      <c r="J518" s="191">
        <f>ROUND(I518*H518,2)</f>
        <v>0</v>
      </c>
      <c r="K518" s="192"/>
      <c r="L518" s="38"/>
      <c r="M518" s="193" t="s">
        <v>1</v>
      </c>
      <c r="N518" s="194" t="s">
        <v>39</v>
      </c>
      <c r="O518" s="76"/>
      <c r="P518" s="195">
        <f>O518*H518</f>
        <v>0</v>
      </c>
      <c r="Q518" s="195">
        <v>0.0075599999999999999</v>
      </c>
      <c r="R518" s="195">
        <f>Q518*H518</f>
        <v>0.12096</v>
      </c>
      <c r="S518" s="195">
        <v>0</v>
      </c>
      <c r="T518" s="196">
        <f>S518*H518</f>
        <v>0</v>
      </c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R518" s="197" t="s">
        <v>220</v>
      </c>
      <c r="AT518" s="197" t="s">
        <v>133</v>
      </c>
      <c r="AU518" s="197" t="s">
        <v>138</v>
      </c>
      <c r="AY518" s="18" t="s">
        <v>130</v>
      </c>
      <c r="BE518" s="198">
        <f>IF(N518="základní",J518,0)</f>
        <v>0</v>
      </c>
      <c r="BF518" s="198">
        <f>IF(N518="snížená",J518,0)</f>
        <v>0</v>
      </c>
      <c r="BG518" s="198">
        <f>IF(N518="zákl. přenesená",J518,0)</f>
        <v>0</v>
      </c>
      <c r="BH518" s="198">
        <f>IF(N518="sníž. přenesená",J518,0)</f>
        <v>0</v>
      </c>
      <c r="BI518" s="198">
        <f>IF(N518="nulová",J518,0)</f>
        <v>0</v>
      </c>
      <c r="BJ518" s="18" t="s">
        <v>138</v>
      </c>
      <c r="BK518" s="198">
        <f>ROUND(I518*H518,2)</f>
        <v>0</v>
      </c>
      <c r="BL518" s="18" t="s">
        <v>220</v>
      </c>
      <c r="BM518" s="197" t="s">
        <v>782</v>
      </c>
    </row>
    <row r="519" s="13" customFormat="1">
      <c r="A519" s="13"/>
      <c r="B519" s="199"/>
      <c r="C519" s="13"/>
      <c r="D519" s="200" t="s">
        <v>140</v>
      </c>
      <c r="E519" s="201" t="s">
        <v>1</v>
      </c>
      <c r="F519" s="202" t="s">
        <v>665</v>
      </c>
      <c r="G519" s="13"/>
      <c r="H519" s="203">
        <v>16</v>
      </c>
      <c r="I519" s="204"/>
      <c r="J519" s="13"/>
      <c r="K519" s="13"/>
      <c r="L519" s="199"/>
      <c r="M519" s="205"/>
      <c r="N519" s="206"/>
      <c r="O519" s="206"/>
      <c r="P519" s="206"/>
      <c r="Q519" s="206"/>
      <c r="R519" s="206"/>
      <c r="S519" s="206"/>
      <c r="T519" s="207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01" t="s">
        <v>140</v>
      </c>
      <c r="AU519" s="201" t="s">
        <v>138</v>
      </c>
      <c r="AV519" s="13" t="s">
        <v>138</v>
      </c>
      <c r="AW519" s="13" t="s">
        <v>30</v>
      </c>
      <c r="AX519" s="13" t="s">
        <v>81</v>
      </c>
      <c r="AY519" s="201" t="s">
        <v>130</v>
      </c>
    </row>
    <row r="520" s="2" customFormat="1" ht="36" customHeight="1">
      <c r="A520" s="37"/>
      <c r="B520" s="184"/>
      <c r="C520" s="185" t="s">
        <v>783</v>
      </c>
      <c r="D520" s="185" t="s">
        <v>133</v>
      </c>
      <c r="E520" s="186" t="s">
        <v>784</v>
      </c>
      <c r="F520" s="187" t="s">
        <v>785</v>
      </c>
      <c r="G520" s="188" t="s">
        <v>199</v>
      </c>
      <c r="H520" s="189">
        <v>7.5</v>
      </c>
      <c r="I520" s="190"/>
      <c r="J520" s="191">
        <f>ROUND(I520*H520,2)</f>
        <v>0</v>
      </c>
      <c r="K520" s="192"/>
      <c r="L520" s="38"/>
      <c r="M520" s="193" t="s">
        <v>1</v>
      </c>
      <c r="N520" s="194" t="s">
        <v>39</v>
      </c>
      <c r="O520" s="76"/>
      <c r="P520" s="195">
        <f>O520*H520</f>
        <v>0</v>
      </c>
      <c r="Q520" s="195">
        <v>0.0068100000000000001</v>
      </c>
      <c r="R520" s="195">
        <f>Q520*H520</f>
        <v>0.051075000000000002</v>
      </c>
      <c r="S520" s="195">
        <v>0</v>
      </c>
      <c r="T520" s="196">
        <f>S520*H520</f>
        <v>0</v>
      </c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R520" s="197" t="s">
        <v>220</v>
      </c>
      <c r="AT520" s="197" t="s">
        <v>133</v>
      </c>
      <c r="AU520" s="197" t="s">
        <v>138</v>
      </c>
      <c r="AY520" s="18" t="s">
        <v>130</v>
      </c>
      <c r="BE520" s="198">
        <f>IF(N520="základní",J520,0)</f>
        <v>0</v>
      </c>
      <c r="BF520" s="198">
        <f>IF(N520="snížená",J520,0)</f>
        <v>0</v>
      </c>
      <c r="BG520" s="198">
        <f>IF(N520="zákl. přenesená",J520,0)</f>
        <v>0</v>
      </c>
      <c r="BH520" s="198">
        <f>IF(N520="sníž. přenesená",J520,0)</f>
        <v>0</v>
      </c>
      <c r="BI520" s="198">
        <f>IF(N520="nulová",J520,0)</f>
        <v>0</v>
      </c>
      <c r="BJ520" s="18" t="s">
        <v>138</v>
      </c>
      <c r="BK520" s="198">
        <f>ROUND(I520*H520,2)</f>
        <v>0</v>
      </c>
      <c r="BL520" s="18" t="s">
        <v>220</v>
      </c>
      <c r="BM520" s="197" t="s">
        <v>786</v>
      </c>
    </row>
    <row r="521" s="13" customFormat="1">
      <c r="A521" s="13"/>
      <c r="B521" s="199"/>
      <c r="C521" s="13"/>
      <c r="D521" s="200" t="s">
        <v>140</v>
      </c>
      <c r="E521" s="201" t="s">
        <v>1</v>
      </c>
      <c r="F521" s="202" t="s">
        <v>787</v>
      </c>
      <c r="G521" s="13"/>
      <c r="H521" s="203">
        <v>7.5</v>
      </c>
      <c r="I521" s="204"/>
      <c r="J521" s="13"/>
      <c r="K521" s="13"/>
      <c r="L521" s="199"/>
      <c r="M521" s="205"/>
      <c r="N521" s="206"/>
      <c r="O521" s="206"/>
      <c r="P521" s="206"/>
      <c r="Q521" s="206"/>
      <c r="R521" s="206"/>
      <c r="S521" s="206"/>
      <c r="T521" s="207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01" t="s">
        <v>140</v>
      </c>
      <c r="AU521" s="201" t="s">
        <v>138</v>
      </c>
      <c r="AV521" s="13" t="s">
        <v>138</v>
      </c>
      <c r="AW521" s="13" t="s">
        <v>30</v>
      </c>
      <c r="AX521" s="13" t="s">
        <v>81</v>
      </c>
      <c r="AY521" s="201" t="s">
        <v>130</v>
      </c>
    </row>
    <row r="522" s="2" customFormat="1" ht="24" customHeight="1">
      <c r="A522" s="37"/>
      <c r="B522" s="184"/>
      <c r="C522" s="185" t="s">
        <v>788</v>
      </c>
      <c r="D522" s="185" t="s">
        <v>133</v>
      </c>
      <c r="E522" s="186" t="s">
        <v>789</v>
      </c>
      <c r="F522" s="187" t="s">
        <v>790</v>
      </c>
      <c r="G522" s="188" t="s">
        <v>199</v>
      </c>
      <c r="H522" s="189">
        <v>23</v>
      </c>
      <c r="I522" s="190"/>
      <c r="J522" s="191">
        <f>ROUND(I522*H522,2)</f>
        <v>0</v>
      </c>
      <c r="K522" s="192"/>
      <c r="L522" s="38"/>
      <c r="M522" s="193" t="s">
        <v>1</v>
      </c>
      <c r="N522" s="194" t="s">
        <v>39</v>
      </c>
      <c r="O522" s="76"/>
      <c r="P522" s="195">
        <f>O522*H522</f>
        <v>0</v>
      </c>
      <c r="Q522" s="195">
        <v>0.00296</v>
      </c>
      <c r="R522" s="195">
        <f>Q522*H522</f>
        <v>0.068080000000000002</v>
      </c>
      <c r="S522" s="195">
        <v>0</v>
      </c>
      <c r="T522" s="196">
        <f>S522*H522</f>
        <v>0</v>
      </c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R522" s="197" t="s">
        <v>220</v>
      </c>
      <c r="AT522" s="197" t="s">
        <v>133</v>
      </c>
      <c r="AU522" s="197" t="s">
        <v>138</v>
      </c>
      <c r="AY522" s="18" t="s">
        <v>130</v>
      </c>
      <c r="BE522" s="198">
        <f>IF(N522="základní",J522,0)</f>
        <v>0</v>
      </c>
      <c r="BF522" s="198">
        <f>IF(N522="snížená",J522,0)</f>
        <v>0</v>
      </c>
      <c r="BG522" s="198">
        <f>IF(N522="zákl. přenesená",J522,0)</f>
        <v>0</v>
      </c>
      <c r="BH522" s="198">
        <f>IF(N522="sníž. přenesená",J522,0)</f>
        <v>0</v>
      </c>
      <c r="BI522" s="198">
        <f>IF(N522="nulová",J522,0)</f>
        <v>0</v>
      </c>
      <c r="BJ522" s="18" t="s">
        <v>138</v>
      </c>
      <c r="BK522" s="198">
        <f>ROUND(I522*H522,2)</f>
        <v>0</v>
      </c>
      <c r="BL522" s="18" t="s">
        <v>220</v>
      </c>
      <c r="BM522" s="197" t="s">
        <v>791</v>
      </c>
    </row>
    <row r="523" s="13" customFormat="1">
      <c r="A523" s="13"/>
      <c r="B523" s="199"/>
      <c r="C523" s="13"/>
      <c r="D523" s="200" t="s">
        <v>140</v>
      </c>
      <c r="E523" s="201" t="s">
        <v>1</v>
      </c>
      <c r="F523" s="202" t="s">
        <v>792</v>
      </c>
      <c r="G523" s="13"/>
      <c r="H523" s="203">
        <v>23</v>
      </c>
      <c r="I523" s="204"/>
      <c r="J523" s="13"/>
      <c r="K523" s="13"/>
      <c r="L523" s="199"/>
      <c r="M523" s="205"/>
      <c r="N523" s="206"/>
      <c r="O523" s="206"/>
      <c r="P523" s="206"/>
      <c r="Q523" s="206"/>
      <c r="R523" s="206"/>
      <c r="S523" s="206"/>
      <c r="T523" s="207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01" t="s">
        <v>140</v>
      </c>
      <c r="AU523" s="201" t="s">
        <v>138</v>
      </c>
      <c r="AV523" s="13" t="s">
        <v>138</v>
      </c>
      <c r="AW523" s="13" t="s">
        <v>30</v>
      </c>
      <c r="AX523" s="13" t="s">
        <v>81</v>
      </c>
      <c r="AY523" s="201" t="s">
        <v>130</v>
      </c>
    </row>
    <row r="524" s="2" customFormat="1" ht="24" customHeight="1">
      <c r="A524" s="37"/>
      <c r="B524" s="184"/>
      <c r="C524" s="185" t="s">
        <v>793</v>
      </c>
      <c r="D524" s="185" t="s">
        <v>133</v>
      </c>
      <c r="E524" s="186" t="s">
        <v>794</v>
      </c>
      <c r="F524" s="187" t="s">
        <v>795</v>
      </c>
      <c r="G524" s="188" t="s">
        <v>199</v>
      </c>
      <c r="H524" s="189">
        <v>16.5</v>
      </c>
      <c r="I524" s="190"/>
      <c r="J524" s="191">
        <f>ROUND(I524*H524,2)</f>
        <v>0</v>
      </c>
      <c r="K524" s="192"/>
      <c r="L524" s="38"/>
      <c r="M524" s="193" t="s">
        <v>1</v>
      </c>
      <c r="N524" s="194" t="s">
        <v>39</v>
      </c>
      <c r="O524" s="76"/>
      <c r="P524" s="195">
        <f>O524*H524</f>
        <v>0</v>
      </c>
      <c r="Q524" s="195">
        <v>0.0042500000000000003</v>
      </c>
      <c r="R524" s="195">
        <f>Q524*H524</f>
        <v>0.070125000000000007</v>
      </c>
      <c r="S524" s="195">
        <v>0</v>
      </c>
      <c r="T524" s="196">
        <f>S524*H524</f>
        <v>0</v>
      </c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R524" s="197" t="s">
        <v>220</v>
      </c>
      <c r="AT524" s="197" t="s">
        <v>133</v>
      </c>
      <c r="AU524" s="197" t="s">
        <v>138</v>
      </c>
      <c r="AY524" s="18" t="s">
        <v>130</v>
      </c>
      <c r="BE524" s="198">
        <f>IF(N524="základní",J524,0)</f>
        <v>0</v>
      </c>
      <c r="BF524" s="198">
        <f>IF(N524="snížená",J524,0)</f>
        <v>0</v>
      </c>
      <c r="BG524" s="198">
        <f>IF(N524="zákl. přenesená",J524,0)</f>
        <v>0</v>
      </c>
      <c r="BH524" s="198">
        <f>IF(N524="sníž. přenesená",J524,0)</f>
        <v>0</v>
      </c>
      <c r="BI524" s="198">
        <f>IF(N524="nulová",J524,0)</f>
        <v>0</v>
      </c>
      <c r="BJ524" s="18" t="s">
        <v>138</v>
      </c>
      <c r="BK524" s="198">
        <f>ROUND(I524*H524,2)</f>
        <v>0</v>
      </c>
      <c r="BL524" s="18" t="s">
        <v>220</v>
      </c>
      <c r="BM524" s="197" t="s">
        <v>796</v>
      </c>
    </row>
    <row r="525" s="13" customFormat="1">
      <c r="A525" s="13"/>
      <c r="B525" s="199"/>
      <c r="C525" s="13"/>
      <c r="D525" s="200" t="s">
        <v>140</v>
      </c>
      <c r="E525" s="201" t="s">
        <v>1</v>
      </c>
      <c r="F525" s="202" t="s">
        <v>797</v>
      </c>
      <c r="G525" s="13"/>
      <c r="H525" s="203">
        <v>16.5</v>
      </c>
      <c r="I525" s="204"/>
      <c r="J525" s="13"/>
      <c r="K525" s="13"/>
      <c r="L525" s="199"/>
      <c r="M525" s="205"/>
      <c r="N525" s="206"/>
      <c r="O525" s="206"/>
      <c r="P525" s="206"/>
      <c r="Q525" s="206"/>
      <c r="R525" s="206"/>
      <c r="S525" s="206"/>
      <c r="T525" s="207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01" t="s">
        <v>140</v>
      </c>
      <c r="AU525" s="201" t="s">
        <v>138</v>
      </c>
      <c r="AV525" s="13" t="s">
        <v>138</v>
      </c>
      <c r="AW525" s="13" t="s">
        <v>30</v>
      </c>
      <c r="AX525" s="13" t="s">
        <v>81</v>
      </c>
      <c r="AY525" s="201" t="s">
        <v>130</v>
      </c>
    </row>
    <row r="526" s="2" customFormat="1" ht="24" customHeight="1">
      <c r="A526" s="37"/>
      <c r="B526" s="184"/>
      <c r="C526" s="185" t="s">
        <v>798</v>
      </c>
      <c r="D526" s="185" t="s">
        <v>133</v>
      </c>
      <c r="E526" s="186" t="s">
        <v>799</v>
      </c>
      <c r="F526" s="187" t="s">
        <v>800</v>
      </c>
      <c r="G526" s="188" t="s">
        <v>199</v>
      </c>
      <c r="H526" s="189">
        <v>9.2100000000000009</v>
      </c>
      <c r="I526" s="190"/>
      <c r="J526" s="191">
        <f>ROUND(I526*H526,2)</f>
        <v>0</v>
      </c>
      <c r="K526" s="192"/>
      <c r="L526" s="38"/>
      <c r="M526" s="193" t="s">
        <v>1</v>
      </c>
      <c r="N526" s="194" t="s">
        <v>39</v>
      </c>
      <c r="O526" s="76"/>
      <c r="P526" s="195">
        <f>O526*H526</f>
        <v>0</v>
      </c>
      <c r="Q526" s="195">
        <v>0.00087000000000000001</v>
      </c>
      <c r="R526" s="195">
        <f>Q526*H526</f>
        <v>0.0080127000000000011</v>
      </c>
      <c r="S526" s="195">
        <v>0</v>
      </c>
      <c r="T526" s="196">
        <f>S526*H526</f>
        <v>0</v>
      </c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R526" s="197" t="s">
        <v>220</v>
      </c>
      <c r="AT526" s="197" t="s">
        <v>133</v>
      </c>
      <c r="AU526" s="197" t="s">
        <v>138</v>
      </c>
      <c r="AY526" s="18" t="s">
        <v>130</v>
      </c>
      <c r="BE526" s="198">
        <f>IF(N526="základní",J526,0)</f>
        <v>0</v>
      </c>
      <c r="BF526" s="198">
        <f>IF(N526="snížená",J526,0)</f>
        <v>0</v>
      </c>
      <c r="BG526" s="198">
        <f>IF(N526="zákl. přenesená",J526,0)</f>
        <v>0</v>
      </c>
      <c r="BH526" s="198">
        <f>IF(N526="sníž. přenesená",J526,0)</f>
        <v>0</v>
      </c>
      <c r="BI526" s="198">
        <f>IF(N526="nulová",J526,0)</f>
        <v>0</v>
      </c>
      <c r="BJ526" s="18" t="s">
        <v>138</v>
      </c>
      <c r="BK526" s="198">
        <f>ROUND(I526*H526,2)</f>
        <v>0</v>
      </c>
      <c r="BL526" s="18" t="s">
        <v>220</v>
      </c>
      <c r="BM526" s="197" t="s">
        <v>801</v>
      </c>
    </row>
    <row r="527" s="13" customFormat="1">
      <c r="A527" s="13"/>
      <c r="B527" s="199"/>
      <c r="C527" s="13"/>
      <c r="D527" s="200" t="s">
        <v>140</v>
      </c>
      <c r="E527" s="201" t="s">
        <v>1</v>
      </c>
      <c r="F527" s="202" t="s">
        <v>802</v>
      </c>
      <c r="G527" s="13"/>
      <c r="H527" s="203">
        <v>2.6400000000000001</v>
      </c>
      <c r="I527" s="204"/>
      <c r="J527" s="13"/>
      <c r="K527" s="13"/>
      <c r="L527" s="199"/>
      <c r="M527" s="205"/>
      <c r="N527" s="206"/>
      <c r="O527" s="206"/>
      <c r="P527" s="206"/>
      <c r="Q527" s="206"/>
      <c r="R527" s="206"/>
      <c r="S527" s="206"/>
      <c r="T527" s="207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01" t="s">
        <v>140</v>
      </c>
      <c r="AU527" s="201" t="s">
        <v>138</v>
      </c>
      <c r="AV527" s="13" t="s">
        <v>138</v>
      </c>
      <c r="AW527" s="13" t="s">
        <v>30</v>
      </c>
      <c r="AX527" s="13" t="s">
        <v>73</v>
      </c>
      <c r="AY527" s="201" t="s">
        <v>130</v>
      </c>
    </row>
    <row r="528" s="13" customFormat="1">
      <c r="A528" s="13"/>
      <c r="B528" s="199"/>
      <c r="C528" s="13"/>
      <c r="D528" s="200" t="s">
        <v>140</v>
      </c>
      <c r="E528" s="201" t="s">
        <v>1</v>
      </c>
      <c r="F528" s="202" t="s">
        <v>803</v>
      </c>
      <c r="G528" s="13"/>
      <c r="H528" s="203">
        <v>1.8</v>
      </c>
      <c r="I528" s="204"/>
      <c r="J528" s="13"/>
      <c r="K528" s="13"/>
      <c r="L528" s="199"/>
      <c r="M528" s="205"/>
      <c r="N528" s="206"/>
      <c r="O528" s="206"/>
      <c r="P528" s="206"/>
      <c r="Q528" s="206"/>
      <c r="R528" s="206"/>
      <c r="S528" s="206"/>
      <c r="T528" s="207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01" t="s">
        <v>140</v>
      </c>
      <c r="AU528" s="201" t="s">
        <v>138</v>
      </c>
      <c r="AV528" s="13" t="s">
        <v>138</v>
      </c>
      <c r="AW528" s="13" t="s">
        <v>30</v>
      </c>
      <c r="AX528" s="13" t="s">
        <v>73</v>
      </c>
      <c r="AY528" s="201" t="s">
        <v>130</v>
      </c>
    </row>
    <row r="529" s="13" customFormat="1">
      <c r="A529" s="13"/>
      <c r="B529" s="199"/>
      <c r="C529" s="13"/>
      <c r="D529" s="200" t="s">
        <v>140</v>
      </c>
      <c r="E529" s="201" t="s">
        <v>1</v>
      </c>
      <c r="F529" s="202" t="s">
        <v>804</v>
      </c>
      <c r="G529" s="13"/>
      <c r="H529" s="203">
        <v>4.7699999999999996</v>
      </c>
      <c r="I529" s="204"/>
      <c r="J529" s="13"/>
      <c r="K529" s="13"/>
      <c r="L529" s="199"/>
      <c r="M529" s="205"/>
      <c r="N529" s="206"/>
      <c r="O529" s="206"/>
      <c r="P529" s="206"/>
      <c r="Q529" s="206"/>
      <c r="R529" s="206"/>
      <c r="S529" s="206"/>
      <c r="T529" s="207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01" t="s">
        <v>140</v>
      </c>
      <c r="AU529" s="201" t="s">
        <v>138</v>
      </c>
      <c r="AV529" s="13" t="s">
        <v>138</v>
      </c>
      <c r="AW529" s="13" t="s">
        <v>30</v>
      </c>
      <c r="AX529" s="13" t="s">
        <v>73</v>
      </c>
      <c r="AY529" s="201" t="s">
        <v>130</v>
      </c>
    </row>
    <row r="530" s="14" customFormat="1">
      <c r="A530" s="14"/>
      <c r="B530" s="208"/>
      <c r="C530" s="14"/>
      <c r="D530" s="200" t="s">
        <v>140</v>
      </c>
      <c r="E530" s="209" t="s">
        <v>1</v>
      </c>
      <c r="F530" s="210" t="s">
        <v>148</v>
      </c>
      <c r="G530" s="14"/>
      <c r="H530" s="211">
        <v>9.2100000000000009</v>
      </c>
      <c r="I530" s="212"/>
      <c r="J530" s="14"/>
      <c r="K530" s="14"/>
      <c r="L530" s="208"/>
      <c r="M530" s="213"/>
      <c r="N530" s="214"/>
      <c r="O530" s="214"/>
      <c r="P530" s="214"/>
      <c r="Q530" s="214"/>
      <c r="R530" s="214"/>
      <c r="S530" s="214"/>
      <c r="T530" s="215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09" t="s">
        <v>140</v>
      </c>
      <c r="AU530" s="209" t="s">
        <v>138</v>
      </c>
      <c r="AV530" s="14" t="s">
        <v>137</v>
      </c>
      <c r="AW530" s="14" t="s">
        <v>30</v>
      </c>
      <c r="AX530" s="14" t="s">
        <v>81</v>
      </c>
      <c r="AY530" s="209" t="s">
        <v>130</v>
      </c>
    </row>
    <row r="531" s="2" customFormat="1" ht="24" customHeight="1">
      <c r="A531" s="37"/>
      <c r="B531" s="184"/>
      <c r="C531" s="185" t="s">
        <v>805</v>
      </c>
      <c r="D531" s="185" t="s">
        <v>133</v>
      </c>
      <c r="E531" s="186" t="s">
        <v>806</v>
      </c>
      <c r="F531" s="187" t="s">
        <v>807</v>
      </c>
      <c r="G531" s="188" t="s">
        <v>199</v>
      </c>
      <c r="H531" s="189">
        <v>22.75</v>
      </c>
      <c r="I531" s="190"/>
      <c r="J531" s="191">
        <f>ROUND(I531*H531,2)</f>
        <v>0</v>
      </c>
      <c r="K531" s="192"/>
      <c r="L531" s="38"/>
      <c r="M531" s="193" t="s">
        <v>1</v>
      </c>
      <c r="N531" s="194" t="s">
        <v>39</v>
      </c>
      <c r="O531" s="76"/>
      <c r="P531" s="195">
        <f>O531*H531</f>
        <v>0</v>
      </c>
      <c r="Q531" s="195">
        <v>0.00174</v>
      </c>
      <c r="R531" s="195">
        <f>Q531*H531</f>
        <v>0.039585000000000002</v>
      </c>
      <c r="S531" s="195">
        <v>0</v>
      </c>
      <c r="T531" s="196">
        <f>S531*H531</f>
        <v>0</v>
      </c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R531" s="197" t="s">
        <v>220</v>
      </c>
      <c r="AT531" s="197" t="s">
        <v>133</v>
      </c>
      <c r="AU531" s="197" t="s">
        <v>138</v>
      </c>
      <c r="AY531" s="18" t="s">
        <v>130</v>
      </c>
      <c r="BE531" s="198">
        <f>IF(N531="základní",J531,0)</f>
        <v>0</v>
      </c>
      <c r="BF531" s="198">
        <f>IF(N531="snížená",J531,0)</f>
        <v>0</v>
      </c>
      <c r="BG531" s="198">
        <f>IF(N531="zákl. přenesená",J531,0)</f>
        <v>0</v>
      </c>
      <c r="BH531" s="198">
        <f>IF(N531="sníž. přenesená",J531,0)</f>
        <v>0</v>
      </c>
      <c r="BI531" s="198">
        <f>IF(N531="nulová",J531,0)</f>
        <v>0</v>
      </c>
      <c r="BJ531" s="18" t="s">
        <v>138</v>
      </c>
      <c r="BK531" s="198">
        <f>ROUND(I531*H531,2)</f>
        <v>0</v>
      </c>
      <c r="BL531" s="18" t="s">
        <v>220</v>
      </c>
      <c r="BM531" s="197" t="s">
        <v>808</v>
      </c>
    </row>
    <row r="532" s="13" customFormat="1">
      <c r="A532" s="13"/>
      <c r="B532" s="199"/>
      <c r="C532" s="13"/>
      <c r="D532" s="200" t="s">
        <v>140</v>
      </c>
      <c r="E532" s="201" t="s">
        <v>1</v>
      </c>
      <c r="F532" s="202" t="s">
        <v>809</v>
      </c>
      <c r="G532" s="13"/>
      <c r="H532" s="203">
        <v>22.75</v>
      </c>
      <c r="I532" s="204"/>
      <c r="J532" s="13"/>
      <c r="K532" s="13"/>
      <c r="L532" s="199"/>
      <c r="M532" s="205"/>
      <c r="N532" s="206"/>
      <c r="O532" s="206"/>
      <c r="P532" s="206"/>
      <c r="Q532" s="206"/>
      <c r="R532" s="206"/>
      <c r="S532" s="206"/>
      <c r="T532" s="207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01" t="s">
        <v>140</v>
      </c>
      <c r="AU532" s="201" t="s">
        <v>138</v>
      </c>
      <c r="AV532" s="13" t="s">
        <v>138</v>
      </c>
      <c r="AW532" s="13" t="s">
        <v>30</v>
      </c>
      <c r="AX532" s="13" t="s">
        <v>81</v>
      </c>
      <c r="AY532" s="201" t="s">
        <v>130</v>
      </c>
    </row>
    <row r="533" s="2" customFormat="1" ht="24" customHeight="1">
      <c r="A533" s="37"/>
      <c r="B533" s="184"/>
      <c r="C533" s="185" t="s">
        <v>810</v>
      </c>
      <c r="D533" s="185" t="s">
        <v>133</v>
      </c>
      <c r="E533" s="186" t="s">
        <v>811</v>
      </c>
      <c r="F533" s="187" t="s">
        <v>812</v>
      </c>
      <c r="G533" s="188" t="s">
        <v>165</v>
      </c>
      <c r="H533" s="189">
        <v>3</v>
      </c>
      <c r="I533" s="190"/>
      <c r="J533" s="191">
        <f>ROUND(I533*H533,2)</f>
        <v>0</v>
      </c>
      <c r="K533" s="192"/>
      <c r="L533" s="38"/>
      <c r="M533" s="193" t="s">
        <v>1</v>
      </c>
      <c r="N533" s="194" t="s">
        <v>39</v>
      </c>
      <c r="O533" s="76"/>
      <c r="P533" s="195">
        <f>O533*H533</f>
        <v>0</v>
      </c>
      <c r="Q533" s="195">
        <v>0.00025000000000000001</v>
      </c>
      <c r="R533" s="195">
        <f>Q533*H533</f>
        <v>0.00075000000000000002</v>
      </c>
      <c r="S533" s="195">
        <v>0</v>
      </c>
      <c r="T533" s="196">
        <f>S533*H533</f>
        <v>0</v>
      </c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R533" s="197" t="s">
        <v>220</v>
      </c>
      <c r="AT533" s="197" t="s">
        <v>133</v>
      </c>
      <c r="AU533" s="197" t="s">
        <v>138</v>
      </c>
      <c r="AY533" s="18" t="s">
        <v>130</v>
      </c>
      <c r="BE533" s="198">
        <f>IF(N533="základní",J533,0)</f>
        <v>0</v>
      </c>
      <c r="BF533" s="198">
        <f>IF(N533="snížená",J533,0)</f>
        <v>0</v>
      </c>
      <c r="BG533" s="198">
        <f>IF(N533="zákl. přenesená",J533,0)</f>
        <v>0</v>
      </c>
      <c r="BH533" s="198">
        <f>IF(N533="sníž. přenesená",J533,0)</f>
        <v>0</v>
      </c>
      <c r="BI533" s="198">
        <f>IF(N533="nulová",J533,0)</f>
        <v>0</v>
      </c>
      <c r="BJ533" s="18" t="s">
        <v>138</v>
      </c>
      <c r="BK533" s="198">
        <f>ROUND(I533*H533,2)</f>
        <v>0</v>
      </c>
      <c r="BL533" s="18" t="s">
        <v>220</v>
      </c>
      <c r="BM533" s="197" t="s">
        <v>813</v>
      </c>
    </row>
    <row r="534" s="2" customFormat="1" ht="24" customHeight="1">
      <c r="A534" s="37"/>
      <c r="B534" s="184"/>
      <c r="C534" s="185" t="s">
        <v>814</v>
      </c>
      <c r="D534" s="185" t="s">
        <v>133</v>
      </c>
      <c r="E534" s="186" t="s">
        <v>815</v>
      </c>
      <c r="F534" s="187" t="s">
        <v>816</v>
      </c>
      <c r="G534" s="188" t="s">
        <v>199</v>
      </c>
      <c r="H534" s="189">
        <v>11.300000000000001</v>
      </c>
      <c r="I534" s="190"/>
      <c r="J534" s="191">
        <f>ROUND(I534*H534,2)</f>
        <v>0</v>
      </c>
      <c r="K534" s="192"/>
      <c r="L534" s="38"/>
      <c r="M534" s="193" t="s">
        <v>1</v>
      </c>
      <c r="N534" s="194" t="s">
        <v>39</v>
      </c>
      <c r="O534" s="76"/>
      <c r="P534" s="195">
        <f>O534*H534</f>
        <v>0</v>
      </c>
      <c r="Q534" s="195">
        <v>0.0021199999999999999</v>
      </c>
      <c r="R534" s="195">
        <f>Q534*H534</f>
        <v>0.023956000000000002</v>
      </c>
      <c r="S534" s="195">
        <v>0</v>
      </c>
      <c r="T534" s="196">
        <f>S534*H534</f>
        <v>0</v>
      </c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R534" s="197" t="s">
        <v>220</v>
      </c>
      <c r="AT534" s="197" t="s">
        <v>133</v>
      </c>
      <c r="AU534" s="197" t="s">
        <v>138</v>
      </c>
      <c r="AY534" s="18" t="s">
        <v>130</v>
      </c>
      <c r="BE534" s="198">
        <f>IF(N534="základní",J534,0)</f>
        <v>0</v>
      </c>
      <c r="BF534" s="198">
        <f>IF(N534="snížená",J534,0)</f>
        <v>0</v>
      </c>
      <c r="BG534" s="198">
        <f>IF(N534="zákl. přenesená",J534,0)</f>
        <v>0</v>
      </c>
      <c r="BH534" s="198">
        <f>IF(N534="sníž. přenesená",J534,0)</f>
        <v>0</v>
      </c>
      <c r="BI534" s="198">
        <f>IF(N534="nulová",J534,0)</f>
        <v>0</v>
      </c>
      <c r="BJ534" s="18" t="s">
        <v>138</v>
      </c>
      <c r="BK534" s="198">
        <f>ROUND(I534*H534,2)</f>
        <v>0</v>
      </c>
      <c r="BL534" s="18" t="s">
        <v>220</v>
      </c>
      <c r="BM534" s="197" t="s">
        <v>817</v>
      </c>
    </row>
    <row r="535" s="2" customFormat="1" ht="24" customHeight="1">
      <c r="A535" s="37"/>
      <c r="B535" s="184"/>
      <c r="C535" s="185" t="s">
        <v>818</v>
      </c>
      <c r="D535" s="185" t="s">
        <v>133</v>
      </c>
      <c r="E535" s="186" t="s">
        <v>819</v>
      </c>
      <c r="F535" s="187" t="s">
        <v>820</v>
      </c>
      <c r="G535" s="188" t="s">
        <v>174</v>
      </c>
      <c r="H535" s="189">
        <v>1.278</v>
      </c>
      <c r="I535" s="190"/>
      <c r="J535" s="191">
        <f>ROUND(I535*H535,2)</f>
        <v>0</v>
      </c>
      <c r="K535" s="192"/>
      <c r="L535" s="38"/>
      <c r="M535" s="193" t="s">
        <v>1</v>
      </c>
      <c r="N535" s="194" t="s">
        <v>39</v>
      </c>
      <c r="O535" s="76"/>
      <c r="P535" s="195">
        <f>O535*H535</f>
        <v>0</v>
      </c>
      <c r="Q535" s="195">
        <v>0</v>
      </c>
      <c r="R535" s="195">
        <f>Q535*H535</f>
        <v>0</v>
      </c>
      <c r="S535" s="195">
        <v>0</v>
      </c>
      <c r="T535" s="196">
        <f>S535*H535</f>
        <v>0</v>
      </c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R535" s="197" t="s">
        <v>220</v>
      </c>
      <c r="AT535" s="197" t="s">
        <v>133</v>
      </c>
      <c r="AU535" s="197" t="s">
        <v>138</v>
      </c>
      <c r="AY535" s="18" t="s">
        <v>130</v>
      </c>
      <c r="BE535" s="198">
        <f>IF(N535="základní",J535,0)</f>
        <v>0</v>
      </c>
      <c r="BF535" s="198">
        <f>IF(N535="snížená",J535,0)</f>
        <v>0</v>
      </c>
      <c r="BG535" s="198">
        <f>IF(N535="zákl. přenesená",J535,0)</f>
        <v>0</v>
      </c>
      <c r="BH535" s="198">
        <f>IF(N535="sníž. přenesená",J535,0)</f>
        <v>0</v>
      </c>
      <c r="BI535" s="198">
        <f>IF(N535="nulová",J535,0)</f>
        <v>0</v>
      </c>
      <c r="BJ535" s="18" t="s">
        <v>138</v>
      </c>
      <c r="BK535" s="198">
        <f>ROUND(I535*H535,2)</f>
        <v>0</v>
      </c>
      <c r="BL535" s="18" t="s">
        <v>220</v>
      </c>
      <c r="BM535" s="197" t="s">
        <v>821</v>
      </c>
    </row>
    <row r="536" s="12" customFormat="1" ht="22.8" customHeight="1">
      <c r="A536" s="12"/>
      <c r="B536" s="171"/>
      <c r="C536" s="12"/>
      <c r="D536" s="172" t="s">
        <v>72</v>
      </c>
      <c r="E536" s="182" t="s">
        <v>822</v>
      </c>
      <c r="F536" s="182" t="s">
        <v>823</v>
      </c>
      <c r="G536" s="12"/>
      <c r="H536" s="12"/>
      <c r="I536" s="174"/>
      <c r="J536" s="183">
        <f>BK536</f>
        <v>0</v>
      </c>
      <c r="K536" s="12"/>
      <c r="L536" s="171"/>
      <c r="M536" s="176"/>
      <c r="N536" s="177"/>
      <c r="O536" s="177"/>
      <c r="P536" s="178">
        <f>SUM(P537:P556)</f>
        <v>0</v>
      </c>
      <c r="Q536" s="177"/>
      <c r="R536" s="178">
        <f>SUM(R537:R556)</f>
        <v>0.044960999999999994</v>
      </c>
      <c r="S536" s="177"/>
      <c r="T536" s="179">
        <f>SUM(T537:T556)</f>
        <v>16.406080500000002</v>
      </c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R536" s="172" t="s">
        <v>138</v>
      </c>
      <c r="AT536" s="180" t="s">
        <v>72</v>
      </c>
      <c r="AU536" s="180" t="s">
        <v>81</v>
      </c>
      <c r="AY536" s="172" t="s">
        <v>130</v>
      </c>
      <c r="BK536" s="181">
        <f>SUM(BK537:BK556)</f>
        <v>0</v>
      </c>
    </row>
    <row r="537" s="2" customFormat="1" ht="24" customHeight="1">
      <c r="A537" s="37"/>
      <c r="B537" s="184"/>
      <c r="C537" s="185" t="s">
        <v>824</v>
      </c>
      <c r="D537" s="185" t="s">
        <v>133</v>
      </c>
      <c r="E537" s="186" t="s">
        <v>825</v>
      </c>
      <c r="F537" s="187" t="s">
        <v>826</v>
      </c>
      <c r="G537" s="188" t="s">
        <v>144</v>
      </c>
      <c r="H537" s="189">
        <v>362.59300000000002</v>
      </c>
      <c r="I537" s="190"/>
      <c r="J537" s="191">
        <f>ROUND(I537*H537,2)</f>
        <v>0</v>
      </c>
      <c r="K537" s="192"/>
      <c r="L537" s="38"/>
      <c r="M537" s="193" t="s">
        <v>1</v>
      </c>
      <c r="N537" s="194" t="s">
        <v>39</v>
      </c>
      <c r="O537" s="76"/>
      <c r="P537" s="195">
        <f>O537*H537</f>
        <v>0</v>
      </c>
      <c r="Q537" s="195">
        <v>0</v>
      </c>
      <c r="R537" s="195">
        <f>Q537*H537</f>
        <v>0</v>
      </c>
      <c r="S537" s="195">
        <v>0.044499999999999998</v>
      </c>
      <c r="T537" s="196">
        <f>S537*H537</f>
        <v>16.135388500000001</v>
      </c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R537" s="197" t="s">
        <v>220</v>
      </c>
      <c r="AT537" s="197" t="s">
        <v>133</v>
      </c>
      <c r="AU537" s="197" t="s">
        <v>138</v>
      </c>
      <c r="AY537" s="18" t="s">
        <v>130</v>
      </c>
      <c r="BE537" s="198">
        <f>IF(N537="základní",J537,0)</f>
        <v>0</v>
      </c>
      <c r="BF537" s="198">
        <f>IF(N537="snížená",J537,0)</f>
        <v>0</v>
      </c>
      <c r="BG537" s="198">
        <f>IF(N537="zákl. přenesená",J537,0)</f>
        <v>0</v>
      </c>
      <c r="BH537" s="198">
        <f>IF(N537="sníž. přenesená",J537,0)</f>
        <v>0</v>
      </c>
      <c r="BI537" s="198">
        <f>IF(N537="nulová",J537,0)</f>
        <v>0</v>
      </c>
      <c r="BJ537" s="18" t="s">
        <v>138</v>
      </c>
      <c r="BK537" s="198">
        <f>ROUND(I537*H537,2)</f>
        <v>0</v>
      </c>
      <c r="BL537" s="18" t="s">
        <v>220</v>
      </c>
      <c r="BM537" s="197" t="s">
        <v>827</v>
      </c>
    </row>
    <row r="538" s="13" customFormat="1">
      <c r="A538" s="13"/>
      <c r="B538" s="199"/>
      <c r="C538" s="13"/>
      <c r="D538" s="200" t="s">
        <v>140</v>
      </c>
      <c r="E538" s="201" t="s">
        <v>1</v>
      </c>
      <c r="F538" s="202" t="s">
        <v>708</v>
      </c>
      <c r="G538" s="13"/>
      <c r="H538" s="203">
        <v>353.34300000000002</v>
      </c>
      <c r="I538" s="204"/>
      <c r="J538" s="13"/>
      <c r="K538" s="13"/>
      <c r="L538" s="199"/>
      <c r="M538" s="205"/>
      <c r="N538" s="206"/>
      <c r="O538" s="206"/>
      <c r="P538" s="206"/>
      <c r="Q538" s="206"/>
      <c r="R538" s="206"/>
      <c r="S538" s="206"/>
      <c r="T538" s="207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01" t="s">
        <v>140</v>
      </c>
      <c r="AU538" s="201" t="s">
        <v>138</v>
      </c>
      <c r="AV538" s="13" t="s">
        <v>138</v>
      </c>
      <c r="AW538" s="13" t="s">
        <v>30</v>
      </c>
      <c r="AX538" s="13" t="s">
        <v>73</v>
      </c>
      <c r="AY538" s="201" t="s">
        <v>130</v>
      </c>
    </row>
    <row r="539" s="13" customFormat="1">
      <c r="A539" s="13"/>
      <c r="B539" s="199"/>
      <c r="C539" s="13"/>
      <c r="D539" s="200" t="s">
        <v>140</v>
      </c>
      <c r="E539" s="201" t="s">
        <v>1</v>
      </c>
      <c r="F539" s="202" t="s">
        <v>709</v>
      </c>
      <c r="G539" s="13"/>
      <c r="H539" s="203">
        <v>9.25</v>
      </c>
      <c r="I539" s="204"/>
      <c r="J539" s="13"/>
      <c r="K539" s="13"/>
      <c r="L539" s="199"/>
      <c r="M539" s="205"/>
      <c r="N539" s="206"/>
      <c r="O539" s="206"/>
      <c r="P539" s="206"/>
      <c r="Q539" s="206"/>
      <c r="R539" s="206"/>
      <c r="S539" s="206"/>
      <c r="T539" s="207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01" t="s">
        <v>140</v>
      </c>
      <c r="AU539" s="201" t="s">
        <v>138</v>
      </c>
      <c r="AV539" s="13" t="s">
        <v>138</v>
      </c>
      <c r="AW539" s="13" t="s">
        <v>30</v>
      </c>
      <c r="AX539" s="13" t="s">
        <v>73</v>
      </c>
      <c r="AY539" s="201" t="s">
        <v>130</v>
      </c>
    </row>
    <row r="540" s="14" customFormat="1">
      <c r="A540" s="14"/>
      <c r="B540" s="208"/>
      <c r="C540" s="14"/>
      <c r="D540" s="200" t="s">
        <v>140</v>
      </c>
      <c r="E540" s="209" t="s">
        <v>1</v>
      </c>
      <c r="F540" s="210" t="s">
        <v>148</v>
      </c>
      <c r="G540" s="14"/>
      <c r="H540" s="211">
        <v>362.59300000000002</v>
      </c>
      <c r="I540" s="212"/>
      <c r="J540" s="14"/>
      <c r="K540" s="14"/>
      <c r="L540" s="208"/>
      <c r="M540" s="213"/>
      <c r="N540" s="214"/>
      <c r="O540" s="214"/>
      <c r="P540" s="214"/>
      <c r="Q540" s="214"/>
      <c r="R540" s="214"/>
      <c r="S540" s="214"/>
      <c r="T540" s="215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09" t="s">
        <v>140</v>
      </c>
      <c r="AU540" s="209" t="s">
        <v>138</v>
      </c>
      <c r="AV540" s="14" t="s">
        <v>137</v>
      </c>
      <c r="AW540" s="14" t="s">
        <v>30</v>
      </c>
      <c r="AX540" s="14" t="s">
        <v>81</v>
      </c>
      <c r="AY540" s="209" t="s">
        <v>130</v>
      </c>
    </row>
    <row r="541" s="2" customFormat="1" ht="24" customHeight="1">
      <c r="A541" s="37"/>
      <c r="B541" s="184"/>
      <c r="C541" s="185" t="s">
        <v>828</v>
      </c>
      <c r="D541" s="185" t="s">
        <v>133</v>
      </c>
      <c r="E541" s="186" t="s">
        <v>829</v>
      </c>
      <c r="F541" s="187" t="s">
        <v>830</v>
      </c>
      <c r="G541" s="188" t="s">
        <v>199</v>
      </c>
      <c r="H541" s="189">
        <v>23.600000000000001</v>
      </c>
      <c r="I541" s="190"/>
      <c r="J541" s="191">
        <f>ROUND(I541*H541,2)</f>
        <v>0</v>
      </c>
      <c r="K541" s="192"/>
      <c r="L541" s="38"/>
      <c r="M541" s="193" t="s">
        <v>1</v>
      </c>
      <c r="N541" s="194" t="s">
        <v>39</v>
      </c>
      <c r="O541" s="76"/>
      <c r="P541" s="195">
        <f>O541*H541</f>
        <v>0</v>
      </c>
      <c r="Q541" s="195">
        <v>0</v>
      </c>
      <c r="R541" s="195">
        <f>Q541*H541</f>
        <v>0</v>
      </c>
      <c r="S541" s="195">
        <v>0.011469999999999999</v>
      </c>
      <c r="T541" s="196">
        <f>S541*H541</f>
        <v>0.27069199999999999</v>
      </c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R541" s="197" t="s">
        <v>220</v>
      </c>
      <c r="AT541" s="197" t="s">
        <v>133</v>
      </c>
      <c r="AU541" s="197" t="s">
        <v>138</v>
      </c>
      <c r="AY541" s="18" t="s">
        <v>130</v>
      </c>
      <c r="BE541" s="198">
        <f>IF(N541="základní",J541,0)</f>
        <v>0</v>
      </c>
      <c r="BF541" s="198">
        <f>IF(N541="snížená",J541,0)</f>
        <v>0</v>
      </c>
      <c r="BG541" s="198">
        <f>IF(N541="zákl. přenesená",J541,0)</f>
        <v>0</v>
      </c>
      <c r="BH541" s="198">
        <f>IF(N541="sníž. přenesená",J541,0)</f>
        <v>0</v>
      </c>
      <c r="BI541" s="198">
        <f>IF(N541="nulová",J541,0)</f>
        <v>0</v>
      </c>
      <c r="BJ541" s="18" t="s">
        <v>138</v>
      </c>
      <c r="BK541" s="198">
        <f>ROUND(I541*H541,2)</f>
        <v>0</v>
      </c>
      <c r="BL541" s="18" t="s">
        <v>220</v>
      </c>
      <c r="BM541" s="197" t="s">
        <v>831</v>
      </c>
    </row>
    <row r="542" s="13" customFormat="1">
      <c r="A542" s="13"/>
      <c r="B542" s="199"/>
      <c r="C542" s="13"/>
      <c r="D542" s="200" t="s">
        <v>140</v>
      </c>
      <c r="E542" s="201" t="s">
        <v>1</v>
      </c>
      <c r="F542" s="202" t="s">
        <v>832</v>
      </c>
      <c r="G542" s="13"/>
      <c r="H542" s="203">
        <v>23.600000000000001</v>
      </c>
      <c r="I542" s="204"/>
      <c r="J542" s="13"/>
      <c r="K542" s="13"/>
      <c r="L542" s="199"/>
      <c r="M542" s="205"/>
      <c r="N542" s="206"/>
      <c r="O542" s="206"/>
      <c r="P542" s="206"/>
      <c r="Q542" s="206"/>
      <c r="R542" s="206"/>
      <c r="S542" s="206"/>
      <c r="T542" s="207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01" t="s">
        <v>140</v>
      </c>
      <c r="AU542" s="201" t="s">
        <v>138</v>
      </c>
      <c r="AV542" s="13" t="s">
        <v>138</v>
      </c>
      <c r="AW542" s="13" t="s">
        <v>30</v>
      </c>
      <c r="AX542" s="13" t="s">
        <v>81</v>
      </c>
      <c r="AY542" s="201" t="s">
        <v>130</v>
      </c>
    </row>
    <row r="543" s="2" customFormat="1" ht="36" customHeight="1">
      <c r="A543" s="37"/>
      <c r="B543" s="184"/>
      <c r="C543" s="185" t="s">
        <v>833</v>
      </c>
      <c r="D543" s="185" t="s">
        <v>133</v>
      </c>
      <c r="E543" s="186" t="s">
        <v>834</v>
      </c>
      <c r="F543" s="187" t="s">
        <v>835</v>
      </c>
      <c r="G543" s="188" t="s">
        <v>144</v>
      </c>
      <c r="H543" s="189">
        <v>139.63</v>
      </c>
      <c r="I543" s="190"/>
      <c r="J543" s="191">
        <f>ROUND(I543*H543,2)</f>
        <v>0</v>
      </c>
      <c r="K543" s="192"/>
      <c r="L543" s="38"/>
      <c r="M543" s="193" t="s">
        <v>1</v>
      </c>
      <c r="N543" s="194" t="s">
        <v>39</v>
      </c>
      <c r="O543" s="76"/>
      <c r="P543" s="195">
        <f>O543*H543</f>
        <v>0</v>
      </c>
      <c r="Q543" s="195">
        <v>0</v>
      </c>
      <c r="R543" s="195">
        <f>Q543*H543</f>
        <v>0</v>
      </c>
      <c r="S543" s="195">
        <v>0</v>
      </c>
      <c r="T543" s="196">
        <f>S543*H543</f>
        <v>0</v>
      </c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R543" s="197" t="s">
        <v>220</v>
      </c>
      <c r="AT543" s="197" t="s">
        <v>133</v>
      </c>
      <c r="AU543" s="197" t="s">
        <v>138</v>
      </c>
      <c r="AY543" s="18" t="s">
        <v>130</v>
      </c>
      <c r="BE543" s="198">
        <f>IF(N543="základní",J543,0)</f>
        <v>0</v>
      </c>
      <c r="BF543" s="198">
        <f>IF(N543="snížená",J543,0)</f>
        <v>0</v>
      </c>
      <c r="BG543" s="198">
        <f>IF(N543="zákl. přenesená",J543,0)</f>
        <v>0</v>
      </c>
      <c r="BH543" s="198">
        <f>IF(N543="sníž. přenesená",J543,0)</f>
        <v>0</v>
      </c>
      <c r="BI543" s="198">
        <f>IF(N543="nulová",J543,0)</f>
        <v>0</v>
      </c>
      <c r="BJ543" s="18" t="s">
        <v>138</v>
      </c>
      <c r="BK543" s="198">
        <f>ROUND(I543*H543,2)</f>
        <v>0</v>
      </c>
      <c r="BL543" s="18" t="s">
        <v>220</v>
      </c>
      <c r="BM543" s="197" t="s">
        <v>836</v>
      </c>
    </row>
    <row r="544" s="15" customFormat="1">
      <c r="A544" s="15"/>
      <c r="B544" s="227"/>
      <c r="C544" s="15"/>
      <c r="D544" s="200" t="s">
        <v>140</v>
      </c>
      <c r="E544" s="228" t="s">
        <v>1</v>
      </c>
      <c r="F544" s="229" t="s">
        <v>837</v>
      </c>
      <c r="G544" s="15"/>
      <c r="H544" s="228" t="s">
        <v>1</v>
      </c>
      <c r="I544" s="230"/>
      <c r="J544" s="15"/>
      <c r="K544" s="15"/>
      <c r="L544" s="227"/>
      <c r="M544" s="231"/>
      <c r="N544" s="232"/>
      <c r="O544" s="232"/>
      <c r="P544" s="232"/>
      <c r="Q544" s="232"/>
      <c r="R544" s="232"/>
      <c r="S544" s="232"/>
      <c r="T544" s="233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28" t="s">
        <v>140</v>
      </c>
      <c r="AU544" s="228" t="s">
        <v>138</v>
      </c>
      <c r="AV544" s="15" t="s">
        <v>81</v>
      </c>
      <c r="AW544" s="15" t="s">
        <v>30</v>
      </c>
      <c r="AX544" s="15" t="s">
        <v>73</v>
      </c>
      <c r="AY544" s="228" t="s">
        <v>130</v>
      </c>
    </row>
    <row r="545" s="13" customFormat="1">
      <c r="A545" s="13"/>
      <c r="B545" s="199"/>
      <c r="C545" s="13"/>
      <c r="D545" s="200" t="s">
        <v>140</v>
      </c>
      <c r="E545" s="201" t="s">
        <v>1</v>
      </c>
      <c r="F545" s="202" t="s">
        <v>664</v>
      </c>
      <c r="G545" s="13"/>
      <c r="H545" s="203">
        <v>123.63</v>
      </c>
      <c r="I545" s="204"/>
      <c r="J545" s="13"/>
      <c r="K545" s="13"/>
      <c r="L545" s="199"/>
      <c r="M545" s="205"/>
      <c r="N545" s="206"/>
      <c r="O545" s="206"/>
      <c r="P545" s="206"/>
      <c r="Q545" s="206"/>
      <c r="R545" s="206"/>
      <c r="S545" s="206"/>
      <c r="T545" s="207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01" t="s">
        <v>140</v>
      </c>
      <c r="AU545" s="201" t="s">
        <v>138</v>
      </c>
      <c r="AV545" s="13" t="s">
        <v>138</v>
      </c>
      <c r="AW545" s="13" t="s">
        <v>30</v>
      </c>
      <c r="AX545" s="13" t="s">
        <v>73</v>
      </c>
      <c r="AY545" s="201" t="s">
        <v>130</v>
      </c>
    </row>
    <row r="546" s="13" customFormat="1">
      <c r="A546" s="13"/>
      <c r="B546" s="199"/>
      <c r="C546" s="13"/>
      <c r="D546" s="200" t="s">
        <v>140</v>
      </c>
      <c r="E546" s="201" t="s">
        <v>1</v>
      </c>
      <c r="F546" s="202" t="s">
        <v>665</v>
      </c>
      <c r="G546" s="13"/>
      <c r="H546" s="203">
        <v>16</v>
      </c>
      <c r="I546" s="204"/>
      <c r="J546" s="13"/>
      <c r="K546" s="13"/>
      <c r="L546" s="199"/>
      <c r="M546" s="205"/>
      <c r="N546" s="206"/>
      <c r="O546" s="206"/>
      <c r="P546" s="206"/>
      <c r="Q546" s="206"/>
      <c r="R546" s="206"/>
      <c r="S546" s="206"/>
      <c r="T546" s="207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01" t="s">
        <v>140</v>
      </c>
      <c r="AU546" s="201" t="s">
        <v>138</v>
      </c>
      <c r="AV546" s="13" t="s">
        <v>138</v>
      </c>
      <c r="AW546" s="13" t="s">
        <v>30</v>
      </c>
      <c r="AX546" s="13" t="s">
        <v>73</v>
      </c>
      <c r="AY546" s="201" t="s">
        <v>130</v>
      </c>
    </row>
    <row r="547" s="14" customFormat="1">
      <c r="A547" s="14"/>
      <c r="B547" s="208"/>
      <c r="C547" s="14"/>
      <c r="D547" s="200" t="s">
        <v>140</v>
      </c>
      <c r="E547" s="209" t="s">
        <v>1</v>
      </c>
      <c r="F547" s="210" t="s">
        <v>148</v>
      </c>
      <c r="G547" s="14"/>
      <c r="H547" s="211">
        <v>139.63</v>
      </c>
      <c r="I547" s="212"/>
      <c r="J547" s="14"/>
      <c r="K547" s="14"/>
      <c r="L547" s="208"/>
      <c r="M547" s="213"/>
      <c r="N547" s="214"/>
      <c r="O547" s="214"/>
      <c r="P547" s="214"/>
      <c r="Q547" s="214"/>
      <c r="R547" s="214"/>
      <c r="S547" s="214"/>
      <c r="T547" s="215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09" t="s">
        <v>140</v>
      </c>
      <c r="AU547" s="209" t="s">
        <v>138</v>
      </c>
      <c r="AV547" s="14" t="s">
        <v>137</v>
      </c>
      <c r="AW547" s="14" t="s">
        <v>30</v>
      </c>
      <c r="AX547" s="14" t="s">
        <v>81</v>
      </c>
      <c r="AY547" s="209" t="s">
        <v>130</v>
      </c>
    </row>
    <row r="548" s="2" customFormat="1" ht="16.5" customHeight="1">
      <c r="A548" s="37"/>
      <c r="B548" s="184"/>
      <c r="C548" s="216" t="s">
        <v>838</v>
      </c>
      <c r="D548" s="216" t="s">
        <v>178</v>
      </c>
      <c r="E548" s="217" t="s">
        <v>839</v>
      </c>
      <c r="F548" s="218" t="s">
        <v>840</v>
      </c>
      <c r="G548" s="219" t="s">
        <v>144</v>
      </c>
      <c r="H548" s="220">
        <v>160.57499999999999</v>
      </c>
      <c r="I548" s="221"/>
      <c r="J548" s="222">
        <f>ROUND(I548*H548,2)</f>
        <v>0</v>
      </c>
      <c r="K548" s="223"/>
      <c r="L548" s="224"/>
      <c r="M548" s="225" t="s">
        <v>1</v>
      </c>
      <c r="N548" s="226" t="s">
        <v>39</v>
      </c>
      <c r="O548" s="76"/>
      <c r="P548" s="195">
        <f>O548*H548</f>
        <v>0</v>
      </c>
      <c r="Q548" s="195">
        <v>0.00013999999999999999</v>
      </c>
      <c r="R548" s="195">
        <f>Q548*H548</f>
        <v>0.022480499999999997</v>
      </c>
      <c r="S548" s="195">
        <v>0</v>
      </c>
      <c r="T548" s="196">
        <f>S548*H548</f>
        <v>0</v>
      </c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R548" s="197" t="s">
        <v>324</v>
      </c>
      <c r="AT548" s="197" t="s">
        <v>178</v>
      </c>
      <c r="AU548" s="197" t="s">
        <v>138</v>
      </c>
      <c r="AY548" s="18" t="s">
        <v>130</v>
      </c>
      <c r="BE548" s="198">
        <f>IF(N548="základní",J548,0)</f>
        <v>0</v>
      </c>
      <c r="BF548" s="198">
        <f>IF(N548="snížená",J548,0)</f>
        <v>0</v>
      </c>
      <c r="BG548" s="198">
        <f>IF(N548="zákl. přenesená",J548,0)</f>
        <v>0</v>
      </c>
      <c r="BH548" s="198">
        <f>IF(N548="sníž. přenesená",J548,0)</f>
        <v>0</v>
      </c>
      <c r="BI548" s="198">
        <f>IF(N548="nulová",J548,0)</f>
        <v>0</v>
      </c>
      <c r="BJ548" s="18" t="s">
        <v>138</v>
      </c>
      <c r="BK548" s="198">
        <f>ROUND(I548*H548,2)</f>
        <v>0</v>
      </c>
      <c r="BL548" s="18" t="s">
        <v>220</v>
      </c>
      <c r="BM548" s="197" t="s">
        <v>841</v>
      </c>
    </row>
    <row r="549" s="13" customFormat="1">
      <c r="A549" s="13"/>
      <c r="B549" s="199"/>
      <c r="C549" s="13"/>
      <c r="D549" s="200" t="s">
        <v>140</v>
      </c>
      <c r="E549" s="201" t="s">
        <v>1</v>
      </c>
      <c r="F549" s="202" t="s">
        <v>842</v>
      </c>
      <c r="G549" s="13"/>
      <c r="H549" s="203">
        <v>160.57499999999999</v>
      </c>
      <c r="I549" s="204"/>
      <c r="J549" s="13"/>
      <c r="K549" s="13"/>
      <c r="L549" s="199"/>
      <c r="M549" s="205"/>
      <c r="N549" s="206"/>
      <c r="O549" s="206"/>
      <c r="P549" s="206"/>
      <c r="Q549" s="206"/>
      <c r="R549" s="206"/>
      <c r="S549" s="206"/>
      <c r="T549" s="207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01" t="s">
        <v>140</v>
      </c>
      <c r="AU549" s="201" t="s">
        <v>138</v>
      </c>
      <c r="AV549" s="13" t="s">
        <v>138</v>
      </c>
      <c r="AW549" s="13" t="s">
        <v>30</v>
      </c>
      <c r="AX549" s="13" t="s">
        <v>81</v>
      </c>
      <c r="AY549" s="201" t="s">
        <v>130</v>
      </c>
    </row>
    <row r="550" s="2" customFormat="1" ht="24" customHeight="1">
      <c r="A550" s="37"/>
      <c r="B550" s="184"/>
      <c r="C550" s="185" t="s">
        <v>843</v>
      </c>
      <c r="D550" s="185" t="s">
        <v>133</v>
      </c>
      <c r="E550" s="186" t="s">
        <v>844</v>
      </c>
      <c r="F550" s="187" t="s">
        <v>845</v>
      </c>
      <c r="G550" s="188" t="s">
        <v>144</v>
      </c>
      <c r="H550" s="189">
        <v>139.63</v>
      </c>
      <c r="I550" s="190"/>
      <c r="J550" s="191">
        <f>ROUND(I550*H550,2)</f>
        <v>0</v>
      </c>
      <c r="K550" s="192"/>
      <c r="L550" s="38"/>
      <c r="M550" s="193" t="s">
        <v>1</v>
      </c>
      <c r="N550" s="194" t="s">
        <v>39</v>
      </c>
      <c r="O550" s="76"/>
      <c r="P550" s="195">
        <f>O550*H550</f>
        <v>0</v>
      </c>
      <c r="Q550" s="195">
        <v>0</v>
      </c>
      <c r="R550" s="195">
        <f>Q550*H550</f>
        <v>0</v>
      </c>
      <c r="S550" s="195">
        <v>0</v>
      </c>
      <c r="T550" s="196">
        <f>S550*H550</f>
        <v>0</v>
      </c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R550" s="197" t="s">
        <v>220</v>
      </c>
      <c r="AT550" s="197" t="s">
        <v>133</v>
      </c>
      <c r="AU550" s="197" t="s">
        <v>138</v>
      </c>
      <c r="AY550" s="18" t="s">
        <v>130</v>
      </c>
      <c r="BE550" s="198">
        <f>IF(N550="základní",J550,0)</f>
        <v>0</v>
      </c>
      <c r="BF550" s="198">
        <f>IF(N550="snížená",J550,0)</f>
        <v>0</v>
      </c>
      <c r="BG550" s="198">
        <f>IF(N550="zákl. přenesená",J550,0)</f>
        <v>0</v>
      </c>
      <c r="BH550" s="198">
        <f>IF(N550="sníž. přenesená",J550,0)</f>
        <v>0</v>
      </c>
      <c r="BI550" s="198">
        <f>IF(N550="nulová",J550,0)</f>
        <v>0</v>
      </c>
      <c r="BJ550" s="18" t="s">
        <v>138</v>
      </c>
      <c r="BK550" s="198">
        <f>ROUND(I550*H550,2)</f>
        <v>0</v>
      </c>
      <c r="BL550" s="18" t="s">
        <v>220</v>
      </c>
      <c r="BM550" s="197" t="s">
        <v>846</v>
      </c>
    </row>
    <row r="551" s="13" customFormat="1">
      <c r="A551" s="13"/>
      <c r="B551" s="199"/>
      <c r="C551" s="13"/>
      <c r="D551" s="200" t="s">
        <v>140</v>
      </c>
      <c r="E551" s="201" t="s">
        <v>1</v>
      </c>
      <c r="F551" s="202" t="s">
        <v>593</v>
      </c>
      <c r="G551" s="13"/>
      <c r="H551" s="203">
        <v>16</v>
      </c>
      <c r="I551" s="204"/>
      <c r="J551" s="13"/>
      <c r="K551" s="13"/>
      <c r="L551" s="199"/>
      <c r="M551" s="205"/>
      <c r="N551" s="206"/>
      <c r="O551" s="206"/>
      <c r="P551" s="206"/>
      <c r="Q551" s="206"/>
      <c r="R551" s="206"/>
      <c r="S551" s="206"/>
      <c r="T551" s="207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01" t="s">
        <v>140</v>
      </c>
      <c r="AU551" s="201" t="s">
        <v>138</v>
      </c>
      <c r="AV551" s="13" t="s">
        <v>138</v>
      </c>
      <c r="AW551" s="13" t="s">
        <v>30</v>
      </c>
      <c r="AX551" s="13" t="s">
        <v>73</v>
      </c>
      <c r="AY551" s="201" t="s">
        <v>130</v>
      </c>
    </row>
    <row r="552" s="13" customFormat="1">
      <c r="A552" s="13"/>
      <c r="B552" s="199"/>
      <c r="C552" s="13"/>
      <c r="D552" s="200" t="s">
        <v>140</v>
      </c>
      <c r="E552" s="201" t="s">
        <v>1</v>
      </c>
      <c r="F552" s="202" t="s">
        <v>664</v>
      </c>
      <c r="G552" s="13"/>
      <c r="H552" s="203">
        <v>123.63</v>
      </c>
      <c r="I552" s="204"/>
      <c r="J552" s="13"/>
      <c r="K552" s="13"/>
      <c r="L552" s="199"/>
      <c r="M552" s="205"/>
      <c r="N552" s="206"/>
      <c r="O552" s="206"/>
      <c r="P552" s="206"/>
      <c r="Q552" s="206"/>
      <c r="R552" s="206"/>
      <c r="S552" s="206"/>
      <c r="T552" s="207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01" t="s">
        <v>140</v>
      </c>
      <c r="AU552" s="201" t="s">
        <v>138</v>
      </c>
      <c r="AV552" s="13" t="s">
        <v>138</v>
      </c>
      <c r="AW552" s="13" t="s">
        <v>30</v>
      </c>
      <c r="AX552" s="13" t="s">
        <v>73</v>
      </c>
      <c r="AY552" s="201" t="s">
        <v>130</v>
      </c>
    </row>
    <row r="553" s="14" customFormat="1">
      <c r="A553" s="14"/>
      <c r="B553" s="208"/>
      <c r="C553" s="14"/>
      <c r="D553" s="200" t="s">
        <v>140</v>
      </c>
      <c r="E553" s="209" t="s">
        <v>1</v>
      </c>
      <c r="F553" s="210" t="s">
        <v>148</v>
      </c>
      <c r="G553" s="14"/>
      <c r="H553" s="211">
        <v>139.63</v>
      </c>
      <c r="I553" s="212"/>
      <c r="J553" s="14"/>
      <c r="K553" s="14"/>
      <c r="L553" s="208"/>
      <c r="M553" s="213"/>
      <c r="N553" s="214"/>
      <c r="O553" s="214"/>
      <c r="P553" s="214"/>
      <c r="Q553" s="214"/>
      <c r="R553" s="214"/>
      <c r="S553" s="214"/>
      <c r="T553" s="215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09" t="s">
        <v>140</v>
      </c>
      <c r="AU553" s="209" t="s">
        <v>138</v>
      </c>
      <c r="AV553" s="14" t="s">
        <v>137</v>
      </c>
      <c r="AW553" s="14" t="s">
        <v>30</v>
      </c>
      <c r="AX553" s="14" t="s">
        <v>81</v>
      </c>
      <c r="AY553" s="209" t="s">
        <v>130</v>
      </c>
    </row>
    <row r="554" s="2" customFormat="1" ht="36" customHeight="1">
      <c r="A554" s="37"/>
      <c r="B554" s="184"/>
      <c r="C554" s="216" t="s">
        <v>847</v>
      </c>
      <c r="D554" s="216" t="s">
        <v>178</v>
      </c>
      <c r="E554" s="217" t="s">
        <v>848</v>
      </c>
      <c r="F554" s="218" t="s">
        <v>849</v>
      </c>
      <c r="G554" s="219" t="s">
        <v>144</v>
      </c>
      <c r="H554" s="220">
        <v>160.57499999999999</v>
      </c>
      <c r="I554" s="221"/>
      <c r="J554" s="222">
        <f>ROUND(I554*H554,2)</f>
        <v>0</v>
      </c>
      <c r="K554" s="223"/>
      <c r="L554" s="224"/>
      <c r="M554" s="225" t="s">
        <v>1</v>
      </c>
      <c r="N554" s="226" t="s">
        <v>39</v>
      </c>
      <c r="O554" s="76"/>
      <c r="P554" s="195">
        <f>O554*H554</f>
        <v>0</v>
      </c>
      <c r="Q554" s="195">
        <v>0.00013999999999999999</v>
      </c>
      <c r="R554" s="195">
        <f>Q554*H554</f>
        <v>0.022480499999999997</v>
      </c>
      <c r="S554" s="195">
        <v>0</v>
      </c>
      <c r="T554" s="196">
        <f>S554*H554</f>
        <v>0</v>
      </c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R554" s="197" t="s">
        <v>324</v>
      </c>
      <c r="AT554" s="197" t="s">
        <v>178</v>
      </c>
      <c r="AU554" s="197" t="s">
        <v>138</v>
      </c>
      <c r="AY554" s="18" t="s">
        <v>130</v>
      </c>
      <c r="BE554" s="198">
        <f>IF(N554="základní",J554,0)</f>
        <v>0</v>
      </c>
      <c r="BF554" s="198">
        <f>IF(N554="snížená",J554,0)</f>
        <v>0</v>
      </c>
      <c r="BG554" s="198">
        <f>IF(N554="zákl. přenesená",J554,0)</f>
        <v>0</v>
      </c>
      <c r="BH554" s="198">
        <f>IF(N554="sníž. přenesená",J554,0)</f>
        <v>0</v>
      </c>
      <c r="BI554" s="198">
        <f>IF(N554="nulová",J554,0)</f>
        <v>0</v>
      </c>
      <c r="BJ554" s="18" t="s">
        <v>138</v>
      </c>
      <c r="BK554" s="198">
        <f>ROUND(I554*H554,2)</f>
        <v>0</v>
      </c>
      <c r="BL554" s="18" t="s">
        <v>220</v>
      </c>
      <c r="BM554" s="197" t="s">
        <v>850</v>
      </c>
    </row>
    <row r="555" s="13" customFormat="1">
      <c r="A555" s="13"/>
      <c r="B555" s="199"/>
      <c r="C555" s="13"/>
      <c r="D555" s="200" t="s">
        <v>140</v>
      </c>
      <c r="E555" s="201" t="s">
        <v>1</v>
      </c>
      <c r="F555" s="202" t="s">
        <v>842</v>
      </c>
      <c r="G555" s="13"/>
      <c r="H555" s="203">
        <v>160.57499999999999</v>
      </c>
      <c r="I555" s="204"/>
      <c r="J555" s="13"/>
      <c r="K555" s="13"/>
      <c r="L555" s="199"/>
      <c r="M555" s="205"/>
      <c r="N555" s="206"/>
      <c r="O555" s="206"/>
      <c r="P555" s="206"/>
      <c r="Q555" s="206"/>
      <c r="R555" s="206"/>
      <c r="S555" s="206"/>
      <c r="T555" s="207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01" t="s">
        <v>140</v>
      </c>
      <c r="AU555" s="201" t="s">
        <v>138</v>
      </c>
      <c r="AV555" s="13" t="s">
        <v>138</v>
      </c>
      <c r="AW555" s="13" t="s">
        <v>30</v>
      </c>
      <c r="AX555" s="13" t="s">
        <v>81</v>
      </c>
      <c r="AY555" s="201" t="s">
        <v>130</v>
      </c>
    </row>
    <row r="556" s="2" customFormat="1" ht="24" customHeight="1">
      <c r="A556" s="37"/>
      <c r="B556" s="184"/>
      <c r="C556" s="185" t="s">
        <v>851</v>
      </c>
      <c r="D556" s="185" t="s">
        <v>133</v>
      </c>
      <c r="E556" s="186" t="s">
        <v>852</v>
      </c>
      <c r="F556" s="187" t="s">
        <v>853</v>
      </c>
      <c r="G556" s="188" t="s">
        <v>174</v>
      </c>
      <c r="H556" s="189">
        <v>0.044999999999999998</v>
      </c>
      <c r="I556" s="190"/>
      <c r="J556" s="191">
        <f>ROUND(I556*H556,2)</f>
        <v>0</v>
      </c>
      <c r="K556" s="192"/>
      <c r="L556" s="38"/>
      <c r="M556" s="193" t="s">
        <v>1</v>
      </c>
      <c r="N556" s="194" t="s">
        <v>39</v>
      </c>
      <c r="O556" s="76"/>
      <c r="P556" s="195">
        <f>O556*H556</f>
        <v>0</v>
      </c>
      <c r="Q556" s="195">
        <v>0</v>
      </c>
      <c r="R556" s="195">
        <f>Q556*H556</f>
        <v>0</v>
      </c>
      <c r="S556" s="195">
        <v>0</v>
      </c>
      <c r="T556" s="196">
        <f>S556*H556</f>
        <v>0</v>
      </c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R556" s="197" t="s">
        <v>220</v>
      </c>
      <c r="AT556" s="197" t="s">
        <v>133</v>
      </c>
      <c r="AU556" s="197" t="s">
        <v>138</v>
      </c>
      <c r="AY556" s="18" t="s">
        <v>130</v>
      </c>
      <c r="BE556" s="198">
        <f>IF(N556="základní",J556,0)</f>
        <v>0</v>
      </c>
      <c r="BF556" s="198">
        <f>IF(N556="snížená",J556,0)</f>
        <v>0</v>
      </c>
      <c r="BG556" s="198">
        <f>IF(N556="zákl. přenesená",J556,0)</f>
        <v>0</v>
      </c>
      <c r="BH556" s="198">
        <f>IF(N556="sníž. přenesená",J556,0)</f>
        <v>0</v>
      </c>
      <c r="BI556" s="198">
        <f>IF(N556="nulová",J556,0)</f>
        <v>0</v>
      </c>
      <c r="BJ556" s="18" t="s">
        <v>138</v>
      </c>
      <c r="BK556" s="198">
        <f>ROUND(I556*H556,2)</f>
        <v>0</v>
      </c>
      <c r="BL556" s="18" t="s">
        <v>220</v>
      </c>
      <c r="BM556" s="197" t="s">
        <v>854</v>
      </c>
    </row>
    <row r="557" s="12" customFormat="1" ht="22.8" customHeight="1">
      <c r="A557" s="12"/>
      <c r="B557" s="171"/>
      <c r="C557" s="12"/>
      <c r="D557" s="172" t="s">
        <v>72</v>
      </c>
      <c r="E557" s="182" t="s">
        <v>855</v>
      </c>
      <c r="F557" s="182" t="s">
        <v>856</v>
      </c>
      <c r="G557" s="12"/>
      <c r="H557" s="12"/>
      <c r="I557" s="174"/>
      <c r="J557" s="183">
        <f>BK557</f>
        <v>0</v>
      </c>
      <c r="K557" s="12"/>
      <c r="L557" s="171"/>
      <c r="M557" s="176"/>
      <c r="N557" s="177"/>
      <c r="O557" s="177"/>
      <c r="P557" s="178">
        <f>SUM(P558:P575)</f>
        <v>0</v>
      </c>
      <c r="Q557" s="177"/>
      <c r="R557" s="178">
        <f>SUM(R558:R575)</f>
        <v>0</v>
      </c>
      <c r="S557" s="177"/>
      <c r="T557" s="179">
        <f>SUM(T558:T575)</f>
        <v>0.31709999999999999</v>
      </c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R557" s="172" t="s">
        <v>138</v>
      </c>
      <c r="AT557" s="180" t="s">
        <v>72</v>
      </c>
      <c r="AU557" s="180" t="s">
        <v>81</v>
      </c>
      <c r="AY557" s="172" t="s">
        <v>130</v>
      </c>
      <c r="BK557" s="181">
        <f>SUM(BK558:BK575)</f>
        <v>0</v>
      </c>
    </row>
    <row r="558" s="2" customFormat="1" ht="24" customHeight="1">
      <c r="A558" s="37"/>
      <c r="B558" s="184"/>
      <c r="C558" s="185" t="s">
        <v>857</v>
      </c>
      <c r="D558" s="185" t="s">
        <v>133</v>
      </c>
      <c r="E558" s="186" t="s">
        <v>858</v>
      </c>
      <c r="F558" s="187" t="s">
        <v>859</v>
      </c>
      <c r="G558" s="188" t="s">
        <v>165</v>
      </c>
      <c r="H558" s="189">
        <v>2</v>
      </c>
      <c r="I558" s="190"/>
      <c r="J558" s="191">
        <f>ROUND(I558*H558,2)</f>
        <v>0</v>
      </c>
      <c r="K558" s="192"/>
      <c r="L558" s="38"/>
      <c r="M558" s="193" t="s">
        <v>1</v>
      </c>
      <c r="N558" s="194" t="s">
        <v>39</v>
      </c>
      <c r="O558" s="76"/>
      <c r="P558" s="195">
        <f>O558*H558</f>
        <v>0</v>
      </c>
      <c r="Q558" s="195">
        <v>0</v>
      </c>
      <c r="R558" s="195">
        <f>Q558*H558</f>
        <v>0</v>
      </c>
      <c r="S558" s="195">
        <v>0</v>
      </c>
      <c r="T558" s="196">
        <f>S558*H558</f>
        <v>0</v>
      </c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R558" s="197" t="s">
        <v>220</v>
      </c>
      <c r="AT558" s="197" t="s">
        <v>133</v>
      </c>
      <c r="AU558" s="197" t="s">
        <v>138</v>
      </c>
      <c r="AY558" s="18" t="s">
        <v>130</v>
      </c>
      <c r="BE558" s="198">
        <f>IF(N558="základní",J558,0)</f>
        <v>0</v>
      </c>
      <c r="BF558" s="198">
        <f>IF(N558="snížená",J558,0)</f>
        <v>0</v>
      </c>
      <c r="BG558" s="198">
        <f>IF(N558="zákl. přenesená",J558,0)</f>
        <v>0</v>
      </c>
      <c r="BH558" s="198">
        <f>IF(N558="sníž. přenesená",J558,0)</f>
        <v>0</v>
      </c>
      <c r="BI558" s="198">
        <f>IF(N558="nulová",J558,0)</f>
        <v>0</v>
      </c>
      <c r="BJ558" s="18" t="s">
        <v>138</v>
      </c>
      <c r="BK558" s="198">
        <f>ROUND(I558*H558,2)</f>
        <v>0</v>
      </c>
      <c r="BL558" s="18" t="s">
        <v>220</v>
      </c>
      <c r="BM558" s="197" t="s">
        <v>860</v>
      </c>
    </row>
    <row r="559" s="2" customFormat="1" ht="16.5" customHeight="1">
      <c r="A559" s="37"/>
      <c r="B559" s="184"/>
      <c r="C559" s="185" t="s">
        <v>861</v>
      </c>
      <c r="D559" s="185" t="s">
        <v>133</v>
      </c>
      <c r="E559" s="186" t="s">
        <v>862</v>
      </c>
      <c r="F559" s="187" t="s">
        <v>863</v>
      </c>
      <c r="G559" s="188" t="s">
        <v>165</v>
      </c>
      <c r="H559" s="189">
        <v>3</v>
      </c>
      <c r="I559" s="190"/>
      <c r="J559" s="191">
        <f>ROUND(I559*H559,2)</f>
        <v>0</v>
      </c>
      <c r="K559" s="192"/>
      <c r="L559" s="38"/>
      <c r="M559" s="193" t="s">
        <v>1</v>
      </c>
      <c r="N559" s="194" t="s">
        <v>39</v>
      </c>
      <c r="O559" s="76"/>
      <c r="P559" s="195">
        <f>O559*H559</f>
        <v>0</v>
      </c>
      <c r="Q559" s="195">
        <v>0</v>
      </c>
      <c r="R559" s="195">
        <f>Q559*H559</f>
        <v>0</v>
      </c>
      <c r="S559" s="195">
        <v>0.041700000000000001</v>
      </c>
      <c r="T559" s="196">
        <f>S559*H559</f>
        <v>0.12509999999999999</v>
      </c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R559" s="197" t="s">
        <v>220</v>
      </c>
      <c r="AT559" s="197" t="s">
        <v>133</v>
      </c>
      <c r="AU559" s="197" t="s">
        <v>138</v>
      </c>
      <c r="AY559" s="18" t="s">
        <v>130</v>
      </c>
      <c r="BE559" s="198">
        <f>IF(N559="základní",J559,0)</f>
        <v>0</v>
      </c>
      <c r="BF559" s="198">
        <f>IF(N559="snížená",J559,0)</f>
        <v>0</v>
      </c>
      <c r="BG559" s="198">
        <f>IF(N559="zákl. přenesená",J559,0)</f>
        <v>0</v>
      </c>
      <c r="BH559" s="198">
        <f>IF(N559="sníž. přenesená",J559,0)</f>
        <v>0</v>
      </c>
      <c r="BI559" s="198">
        <f>IF(N559="nulová",J559,0)</f>
        <v>0</v>
      </c>
      <c r="BJ559" s="18" t="s">
        <v>138</v>
      </c>
      <c r="BK559" s="198">
        <f>ROUND(I559*H559,2)</f>
        <v>0</v>
      </c>
      <c r="BL559" s="18" t="s">
        <v>220</v>
      </c>
      <c r="BM559" s="197" t="s">
        <v>864</v>
      </c>
    </row>
    <row r="560" s="2" customFormat="1" ht="24" customHeight="1">
      <c r="A560" s="37"/>
      <c r="B560" s="184"/>
      <c r="C560" s="185" t="s">
        <v>865</v>
      </c>
      <c r="D560" s="185" t="s">
        <v>133</v>
      </c>
      <c r="E560" s="186" t="s">
        <v>866</v>
      </c>
      <c r="F560" s="187" t="s">
        <v>867</v>
      </c>
      <c r="G560" s="188" t="s">
        <v>165</v>
      </c>
      <c r="H560" s="189">
        <v>8</v>
      </c>
      <c r="I560" s="190"/>
      <c r="J560" s="191">
        <f>ROUND(I560*H560,2)</f>
        <v>0</v>
      </c>
      <c r="K560" s="192"/>
      <c r="L560" s="38"/>
      <c r="M560" s="193" t="s">
        <v>1</v>
      </c>
      <c r="N560" s="194" t="s">
        <v>39</v>
      </c>
      <c r="O560" s="76"/>
      <c r="P560" s="195">
        <f>O560*H560</f>
        <v>0</v>
      </c>
      <c r="Q560" s="195">
        <v>0</v>
      </c>
      <c r="R560" s="195">
        <f>Q560*H560</f>
        <v>0</v>
      </c>
      <c r="S560" s="195">
        <v>0.024</v>
      </c>
      <c r="T560" s="196">
        <f>S560*H560</f>
        <v>0.192</v>
      </c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R560" s="197" t="s">
        <v>220</v>
      </c>
      <c r="AT560" s="197" t="s">
        <v>133</v>
      </c>
      <c r="AU560" s="197" t="s">
        <v>138</v>
      </c>
      <c r="AY560" s="18" t="s">
        <v>130</v>
      </c>
      <c r="BE560" s="198">
        <f>IF(N560="základní",J560,0)</f>
        <v>0</v>
      </c>
      <c r="BF560" s="198">
        <f>IF(N560="snížená",J560,0)</f>
        <v>0</v>
      </c>
      <c r="BG560" s="198">
        <f>IF(N560="zákl. přenesená",J560,0)</f>
        <v>0</v>
      </c>
      <c r="BH560" s="198">
        <f>IF(N560="sníž. přenesená",J560,0)</f>
        <v>0</v>
      </c>
      <c r="BI560" s="198">
        <f>IF(N560="nulová",J560,0)</f>
        <v>0</v>
      </c>
      <c r="BJ560" s="18" t="s">
        <v>138</v>
      </c>
      <c r="BK560" s="198">
        <f>ROUND(I560*H560,2)</f>
        <v>0</v>
      </c>
      <c r="BL560" s="18" t="s">
        <v>220</v>
      </c>
      <c r="BM560" s="197" t="s">
        <v>868</v>
      </c>
    </row>
    <row r="561" s="13" customFormat="1">
      <c r="A561" s="13"/>
      <c r="B561" s="199"/>
      <c r="C561" s="13"/>
      <c r="D561" s="200" t="s">
        <v>140</v>
      </c>
      <c r="E561" s="201" t="s">
        <v>1</v>
      </c>
      <c r="F561" s="202" t="s">
        <v>869</v>
      </c>
      <c r="G561" s="13"/>
      <c r="H561" s="203">
        <v>8</v>
      </c>
      <c r="I561" s="204"/>
      <c r="J561" s="13"/>
      <c r="K561" s="13"/>
      <c r="L561" s="199"/>
      <c r="M561" s="205"/>
      <c r="N561" s="206"/>
      <c r="O561" s="206"/>
      <c r="P561" s="206"/>
      <c r="Q561" s="206"/>
      <c r="R561" s="206"/>
      <c r="S561" s="206"/>
      <c r="T561" s="207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01" t="s">
        <v>140</v>
      </c>
      <c r="AU561" s="201" t="s">
        <v>138</v>
      </c>
      <c r="AV561" s="13" t="s">
        <v>138</v>
      </c>
      <c r="AW561" s="13" t="s">
        <v>30</v>
      </c>
      <c r="AX561" s="13" t="s">
        <v>81</v>
      </c>
      <c r="AY561" s="201" t="s">
        <v>130</v>
      </c>
    </row>
    <row r="562" s="2" customFormat="1" ht="36" customHeight="1">
      <c r="A562" s="37"/>
      <c r="B562" s="184"/>
      <c r="C562" s="185" t="s">
        <v>870</v>
      </c>
      <c r="D562" s="185" t="s">
        <v>133</v>
      </c>
      <c r="E562" s="186" t="s">
        <v>871</v>
      </c>
      <c r="F562" s="187" t="s">
        <v>872</v>
      </c>
      <c r="G562" s="188" t="s">
        <v>165</v>
      </c>
      <c r="H562" s="189">
        <v>1</v>
      </c>
      <c r="I562" s="190"/>
      <c r="J562" s="191">
        <f>ROUND(I562*H562,2)</f>
        <v>0</v>
      </c>
      <c r="K562" s="192"/>
      <c r="L562" s="38"/>
      <c r="M562" s="193" t="s">
        <v>1</v>
      </c>
      <c r="N562" s="194" t="s">
        <v>39</v>
      </c>
      <c r="O562" s="76"/>
      <c r="P562" s="195">
        <f>O562*H562</f>
        <v>0</v>
      </c>
      <c r="Q562" s="195">
        <v>0</v>
      </c>
      <c r="R562" s="195">
        <f>Q562*H562</f>
        <v>0</v>
      </c>
      <c r="S562" s="195">
        <v>0</v>
      </c>
      <c r="T562" s="196">
        <f>S562*H562</f>
        <v>0</v>
      </c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R562" s="197" t="s">
        <v>220</v>
      </c>
      <c r="AT562" s="197" t="s">
        <v>133</v>
      </c>
      <c r="AU562" s="197" t="s">
        <v>138</v>
      </c>
      <c r="AY562" s="18" t="s">
        <v>130</v>
      </c>
      <c r="BE562" s="198">
        <f>IF(N562="základní",J562,0)</f>
        <v>0</v>
      </c>
      <c r="BF562" s="198">
        <f>IF(N562="snížená",J562,0)</f>
        <v>0</v>
      </c>
      <c r="BG562" s="198">
        <f>IF(N562="zákl. přenesená",J562,0)</f>
        <v>0</v>
      </c>
      <c r="BH562" s="198">
        <f>IF(N562="sníž. přenesená",J562,0)</f>
        <v>0</v>
      </c>
      <c r="BI562" s="198">
        <f>IF(N562="nulová",J562,0)</f>
        <v>0</v>
      </c>
      <c r="BJ562" s="18" t="s">
        <v>138</v>
      </c>
      <c r="BK562" s="198">
        <f>ROUND(I562*H562,2)</f>
        <v>0</v>
      </c>
      <c r="BL562" s="18" t="s">
        <v>220</v>
      </c>
      <c r="BM562" s="197" t="s">
        <v>873</v>
      </c>
    </row>
    <row r="563" s="2" customFormat="1" ht="36" customHeight="1">
      <c r="A563" s="37"/>
      <c r="B563" s="184"/>
      <c r="C563" s="185" t="s">
        <v>874</v>
      </c>
      <c r="D563" s="185" t="s">
        <v>133</v>
      </c>
      <c r="E563" s="186" t="s">
        <v>875</v>
      </c>
      <c r="F563" s="187" t="s">
        <v>876</v>
      </c>
      <c r="G563" s="188" t="s">
        <v>165</v>
      </c>
      <c r="H563" s="189">
        <v>1</v>
      </c>
      <c r="I563" s="190"/>
      <c r="J563" s="191">
        <f>ROUND(I563*H563,2)</f>
        <v>0</v>
      </c>
      <c r="K563" s="192"/>
      <c r="L563" s="38"/>
      <c r="M563" s="193" t="s">
        <v>1</v>
      </c>
      <c r="N563" s="194" t="s">
        <v>39</v>
      </c>
      <c r="O563" s="76"/>
      <c r="P563" s="195">
        <f>O563*H563</f>
        <v>0</v>
      </c>
      <c r="Q563" s="195">
        <v>0</v>
      </c>
      <c r="R563" s="195">
        <f>Q563*H563</f>
        <v>0</v>
      </c>
      <c r="S563" s="195">
        <v>0</v>
      </c>
      <c r="T563" s="196">
        <f>S563*H563</f>
        <v>0</v>
      </c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R563" s="197" t="s">
        <v>220</v>
      </c>
      <c r="AT563" s="197" t="s">
        <v>133</v>
      </c>
      <c r="AU563" s="197" t="s">
        <v>138</v>
      </c>
      <c r="AY563" s="18" t="s">
        <v>130</v>
      </c>
      <c r="BE563" s="198">
        <f>IF(N563="základní",J563,0)</f>
        <v>0</v>
      </c>
      <c r="BF563" s="198">
        <f>IF(N563="snížená",J563,0)</f>
        <v>0</v>
      </c>
      <c r="BG563" s="198">
        <f>IF(N563="zákl. přenesená",J563,0)</f>
        <v>0</v>
      </c>
      <c r="BH563" s="198">
        <f>IF(N563="sníž. přenesená",J563,0)</f>
        <v>0</v>
      </c>
      <c r="BI563" s="198">
        <f>IF(N563="nulová",J563,0)</f>
        <v>0</v>
      </c>
      <c r="BJ563" s="18" t="s">
        <v>138</v>
      </c>
      <c r="BK563" s="198">
        <f>ROUND(I563*H563,2)</f>
        <v>0</v>
      </c>
      <c r="BL563" s="18" t="s">
        <v>220</v>
      </c>
      <c r="BM563" s="197" t="s">
        <v>877</v>
      </c>
    </row>
    <row r="564" s="2" customFormat="1" ht="36" customHeight="1">
      <c r="A564" s="37"/>
      <c r="B564" s="184"/>
      <c r="C564" s="185" t="s">
        <v>878</v>
      </c>
      <c r="D564" s="185" t="s">
        <v>133</v>
      </c>
      <c r="E564" s="186" t="s">
        <v>879</v>
      </c>
      <c r="F564" s="187" t="s">
        <v>880</v>
      </c>
      <c r="G564" s="188" t="s">
        <v>165</v>
      </c>
      <c r="H564" s="189">
        <v>1</v>
      </c>
      <c r="I564" s="190"/>
      <c r="J564" s="191">
        <f>ROUND(I564*H564,2)</f>
        <v>0</v>
      </c>
      <c r="K564" s="192"/>
      <c r="L564" s="38"/>
      <c r="M564" s="193" t="s">
        <v>1</v>
      </c>
      <c r="N564" s="194" t="s">
        <v>39</v>
      </c>
      <c r="O564" s="76"/>
      <c r="P564" s="195">
        <f>O564*H564</f>
        <v>0</v>
      </c>
      <c r="Q564" s="195">
        <v>0</v>
      </c>
      <c r="R564" s="195">
        <f>Q564*H564</f>
        <v>0</v>
      </c>
      <c r="S564" s="195">
        <v>0</v>
      </c>
      <c r="T564" s="196">
        <f>S564*H564</f>
        <v>0</v>
      </c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R564" s="197" t="s">
        <v>220</v>
      </c>
      <c r="AT564" s="197" t="s">
        <v>133</v>
      </c>
      <c r="AU564" s="197" t="s">
        <v>138</v>
      </c>
      <c r="AY564" s="18" t="s">
        <v>130</v>
      </c>
      <c r="BE564" s="198">
        <f>IF(N564="základní",J564,0)</f>
        <v>0</v>
      </c>
      <c r="BF564" s="198">
        <f>IF(N564="snížená",J564,0)</f>
        <v>0</v>
      </c>
      <c r="BG564" s="198">
        <f>IF(N564="zákl. přenesená",J564,0)</f>
        <v>0</v>
      </c>
      <c r="BH564" s="198">
        <f>IF(N564="sníž. přenesená",J564,0)</f>
        <v>0</v>
      </c>
      <c r="BI564" s="198">
        <f>IF(N564="nulová",J564,0)</f>
        <v>0</v>
      </c>
      <c r="BJ564" s="18" t="s">
        <v>138</v>
      </c>
      <c r="BK564" s="198">
        <f>ROUND(I564*H564,2)</f>
        <v>0</v>
      </c>
      <c r="BL564" s="18" t="s">
        <v>220</v>
      </c>
      <c r="BM564" s="197" t="s">
        <v>881</v>
      </c>
    </row>
    <row r="565" s="2" customFormat="1" ht="36" customHeight="1">
      <c r="A565" s="37"/>
      <c r="B565" s="184"/>
      <c r="C565" s="185" t="s">
        <v>882</v>
      </c>
      <c r="D565" s="185" t="s">
        <v>133</v>
      </c>
      <c r="E565" s="186" t="s">
        <v>883</v>
      </c>
      <c r="F565" s="187" t="s">
        <v>884</v>
      </c>
      <c r="G565" s="188" t="s">
        <v>165</v>
      </c>
      <c r="H565" s="189">
        <v>1</v>
      </c>
      <c r="I565" s="190"/>
      <c r="J565" s="191">
        <f>ROUND(I565*H565,2)</f>
        <v>0</v>
      </c>
      <c r="K565" s="192"/>
      <c r="L565" s="38"/>
      <c r="M565" s="193" t="s">
        <v>1</v>
      </c>
      <c r="N565" s="194" t="s">
        <v>39</v>
      </c>
      <c r="O565" s="76"/>
      <c r="P565" s="195">
        <f>O565*H565</f>
        <v>0</v>
      </c>
      <c r="Q565" s="195">
        <v>0</v>
      </c>
      <c r="R565" s="195">
        <f>Q565*H565</f>
        <v>0</v>
      </c>
      <c r="S565" s="195">
        <v>0</v>
      </c>
      <c r="T565" s="196">
        <f>S565*H565</f>
        <v>0</v>
      </c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R565" s="197" t="s">
        <v>220</v>
      </c>
      <c r="AT565" s="197" t="s">
        <v>133</v>
      </c>
      <c r="AU565" s="197" t="s">
        <v>138</v>
      </c>
      <c r="AY565" s="18" t="s">
        <v>130</v>
      </c>
      <c r="BE565" s="198">
        <f>IF(N565="základní",J565,0)</f>
        <v>0</v>
      </c>
      <c r="BF565" s="198">
        <f>IF(N565="snížená",J565,0)</f>
        <v>0</v>
      </c>
      <c r="BG565" s="198">
        <f>IF(N565="zákl. přenesená",J565,0)</f>
        <v>0</v>
      </c>
      <c r="BH565" s="198">
        <f>IF(N565="sníž. přenesená",J565,0)</f>
        <v>0</v>
      </c>
      <c r="BI565" s="198">
        <f>IF(N565="nulová",J565,0)</f>
        <v>0</v>
      </c>
      <c r="BJ565" s="18" t="s">
        <v>138</v>
      </c>
      <c r="BK565" s="198">
        <f>ROUND(I565*H565,2)</f>
        <v>0</v>
      </c>
      <c r="BL565" s="18" t="s">
        <v>220</v>
      </c>
      <c r="BM565" s="197" t="s">
        <v>885</v>
      </c>
    </row>
    <row r="566" s="2" customFormat="1" ht="36" customHeight="1">
      <c r="A566" s="37"/>
      <c r="B566" s="184"/>
      <c r="C566" s="185" t="s">
        <v>886</v>
      </c>
      <c r="D566" s="185" t="s">
        <v>133</v>
      </c>
      <c r="E566" s="186" t="s">
        <v>887</v>
      </c>
      <c r="F566" s="187" t="s">
        <v>888</v>
      </c>
      <c r="G566" s="188" t="s">
        <v>165</v>
      </c>
      <c r="H566" s="189">
        <v>1</v>
      </c>
      <c r="I566" s="190"/>
      <c r="J566" s="191">
        <f>ROUND(I566*H566,2)</f>
        <v>0</v>
      </c>
      <c r="K566" s="192"/>
      <c r="L566" s="38"/>
      <c r="M566" s="193" t="s">
        <v>1</v>
      </c>
      <c r="N566" s="194" t="s">
        <v>39</v>
      </c>
      <c r="O566" s="76"/>
      <c r="P566" s="195">
        <f>O566*H566</f>
        <v>0</v>
      </c>
      <c r="Q566" s="195">
        <v>0</v>
      </c>
      <c r="R566" s="195">
        <f>Q566*H566</f>
        <v>0</v>
      </c>
      <c r="S566" s="195">
        <v>0</v>
      </c>
      <c r="T566" s="196">
        <f>S566*H566</f>
        <v>0</v>
      </c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R566" s="197" t="s">
        <v>220</v>
      </c>
      <c r="AT566" s="197" t="s">
        <v>133</v>
      </c>
      <c r="AU566" s="197" t="s">
        <v>138</v>
      </c>
      <c r="AY566" s="18" t="s">
        <v>130</v>
      </c>
      <c r="BE566" s="198">
        <f>IF(N566="základní",J566,0)</f>
        <v>0</v>
      </c>
      <c r="BF566" s="198">
        <f>IF(N566="snížená",J566,0)</f>
        <v>0</v>
      </c>
      <c r="BG566" s="198">
        <f>IF(N566="zákl. přenesená",J566,0)</f>
        <v>0</v>
      </c>
      <c r="BH566" s="198">
        <f>IF(N566="sníž. přenesená",J566,0)</f>
        <v>0</v>
      </c>
      <c r="BI566" s="198">
        <f>IF(N566="nulová",J566,0)</f>
        <v>0</v>
      </c>
      <c r="BJ566" s="18" t="s">
        <v>138</v>
      </c>
      <c r="BK566" s="198">
        <f>ROUND(I566*H566,2)</f>
        <v>0</v>
      </c>
      <c r="BL566" s="18" t="s">
        <v>220</v>
      </c>
      <c r="BM566" s="197" t="s">
        <v>889</v>
      </c>
    </row>
    <row r="567" s="2" customFormat="1" ht="24" customHeight="1">
      <c r="A567" s="37"/>
      <c r="B567" s="184"/>
      <c r="C567" s="185" t="s">
        <v>890</v>
      </c>
      <c r="D567" s="185" t="s">
        <v>133</v>
      </c>
      <c r="E567" s="186" t="s">
        <v>891</v>
      </c>
      <c r="F567" s="187" t="s">
        <v>892</v>
      </c>
      <c r="G567" s="188" t="s">
        <v>199</v>
      </c>
      <c r="H567" s="189">
        <v>1.76</v>
      </c>
      <c r="I567" s="190"/>
      <c r="J567" s="191">
        <f>ROUND(I567*H567,2)</f>
        <v>0</v>
      </c>
      <c r="K567" s="192"/>
      <c r="L567" s="38"/>
      <c r="M567" s="193" t="s">
        <v>1</v>
      </c>
      <c r="N567" s="194" t="s">
        <v>39</v>
      </c>
      <c r="O567" s="76"/>
      <c r="P567" s="195">
        <f>O567*H567</f>
        <v>0</v>
      </c>
      <c r="Q567" s="195">
        <v>0</v>
      </c>
      <c r="R567" s="195">
        <f>Q567*H567</f>
        <v>0</v>
      </c>
      <c r="S567" s="195">
        <v>0</v>
      </c>
      <c r="T567" s="196">
        <f>S567*H567</f>
        <v>0</v>
      </c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R567" s="197" t="s">
        <v>220</v>
      </c>
      <c r="AT567" s="197" t="s">
        <v>133</v>
      </c>
      <c r="AU567" s="197" t="s">
        <v>138</v>
      </c>
      <c r="AY567" s="18" t="s">
        <v>130</v>
      </c>
      <c r="BE567" s="198">
        <f>IF(N567="základní",J567,0)</f>
        <v>0</v>
      </c>
      <c r="BF567" s="198">
        <f>IF(N567="snížená",J567,0)</f>
        <v>0</v>
      </c>
      <c r="BG567" s="198">
        <f>IF(N567="zákl. přenesená",J567,0)</f>
        <v>0</v>
      </c>
      <c r="BH567" s="198">
        <f>IF(N567="sníž. přenesená",J567,0)</f>
        <v>0</v>
      </c>
      <c r="BI567" s="198">
        <f>IF(N567="nulová",J567,0)</f>
        <v>0</v>
      </c>
      <c r="BJ567" s="18" t="s">
        <v>138</v>
      </c>
      <c r="BK567" s="198">
        <f>ROUND(I567*H567,2)</f>
        <v>0</v>
      </c>
      <c r="BL567" s="18" t="s">
        <v>220</v>
      </c>
      <c r="BM567" s="197" t="s">
        <v>893</v>
      </c>
    </row>
    <row r="568" s="13" customFormat="1">
      <c r="A568" s="13"/>
      <c r="B568" s="199"/>
      <c r="C568" s="13"/>
      <c r="D568" s="200" t="s">
        <v>140</v>
      </c>
      <c r="E568" s="201" t="s">
        <v>1</v>
      </c>
      <c r="F568" s="202" t="s">
        <v>894</v>
      </c>
      <c r="G568" s="13"/>
      <c r="H568" s="203">
        <v>1.76</v>
      </c>
      <c r="I568" s="204"/>
      <c r="J568" s="13"/>
      <c r="K568" s="13"/>
      <c r="L568" s="199"/>
      <c r="M568" s="205"/>
      <c r="N568" s="206"/>
      <c r="O568" s="206"/>
      <c r="P568" s="206"/>
      <c r="Q568" s="206"/>
      <c r="R568" s="206"/>
      <c r="S568" s="206"/>
      <c r="T568" s="207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01" t="s">
        <v>140</v>
      </c>
      <c r="AU568" s="201" t="s">
        <v>138</v>
      </c>
      <c r="AV568" s="13" t="s">
        <v>138</v>
      </c>
      <c r="AW568" s="13" t="s">
        <v>30</v>
      </c>
      <c r="AX568" s="13" t="s">
        <v>81</v>
      </c>
      <c r="AY568" s="201" t="s">
        <v>130</v>
      </c>
    </row>
    <row r="569" s="2" customFormat="1" ht="24" customHeight="1">
      <c r="A569" s="37"/>
      <c r="B569" s="184"/>
      <c r="C569" s="185" t="s">
        <v>895</v>
      </c>
      <c r="D569" s="185" t="s">
        <v>133</v>
      </c>
      <c r="E569" s="186" t="s">
        <v>896</v>
      </c>
      <c r="F569" s="187" t="s">
        <v>897</v>
      </c>
      <c r="G569" s="188" t="s">
        <v>199</v>
      </c>
      <c r="H569" s="189">
        <v>1.8</v>
      </c>
      <c r="I569" s="190"/>
      <c r="J569" s="191">
        <f>ROUND(I569*H569,2)</f>
        <v>0</v>
      </c>
      <c r="K569" s="192"/>
      <c r="L569" s="38"/>
      <c r="M569" s="193" t="s">
        <v>1</v>
      </c>
      <c r="N569" s="194" t="s">
        <v>39</v>
      </c>
      <c r="O569" s="76"/>
      <c r="P569" s="195">
        <f>O569*H569</f>
        <v>0</v>
      </c>
      <c r="Q569" s="195">
        <v>0</v>
      </c>
      <c r="R569" s="195">
        <f>Q569*H569</f>
        <v>0</v>
      </c>
      <c r="S569" s="195">
        <v>0</v>
      </c>
      <c r="T569" s="196">
        <f>S569*H569</f>
        <v>0</v>
      </c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R569" s="197" t="s">
        <v>220</v>
      </c>
      <c r="AT569" s="197" t="s">
        <v>133</v>
      </c>
      <c r="AU569" s="197" t="s">
        <v>138</v>
      </c>
      <c r="AY569" s="18" t="s">
        <v>130</v>
      </c>
      <c r="BE569" s="198">
        <f>IF(N569="základní",J569,0)</f>
        <v>0</v>
      </c>
      <c r="BF569" s="198">
        <f>IF(N569="snížená",J569,0)</f>
        <v>0</v>
      </c>
      <c r="BG569" s="198">
        <f>IF(N569="zákl. přenesená",J569,0)</f>
        <v>0</v>
      </c>
      <c r="BH569" s="198">
        <f>IF(N569="sníž. přenesená",J569,0)</f>
        <v>0</v>
      </c>
      <c r="BI569" s="198">
        <f>IF(N569="nulová",J569,0)</f>
        <v>0</v>
      </c>
      <c r="BJ569" s="18" t="s">
        <v>138</v>
      </c>
      <c r="BK569" s="198">
        <f>ROUND(I569*H569,2)</f>
        <v>0</v>
      </c>
      <c r="BL569" s="18" t="s">
        <v>220</v>
      </c>
      <c r="BM569" s="197" t="s">
        <v>898</v>
      </c>
    </row>
    <row r="570" s="13" customFormat="1">
      <c r="A570" s="13"/>
      <c r="B570" s="199"/>
      <c r="C570" s="13"/>
      <c r="D570" s="200" t="s">
        <v>140</v>
      </c>
      <c r="E570" s="201" t="s">
        <v>1</v>
      </c>
      <c r="F570" s="202" t="s">
        <v>899</v>
      </c>
      <c r="G570" s="13"/>
      <c r="H570" s="203">
        <v>1.8</v>
      </c>
      <c r="I570" s="204"/>
      <c r="J570" s="13"/>
      <c r="K570" s="13"/>
      <c r="L570" s="199"/>
      <c r="M570" s="205"/>
      <c r="N570" s="206"/>
      <c r="O570" s="206"/>
      <c r="P570" s="206"/>
      <c r="Q570" s="206"/>
      <c r="R570" s="206"/>
      <c r="S570" s="206"/>
      <c r="T570" s="207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01" t="s">
        <v>140</v>
      </c>
      <c r="AU570" s="201" t="s">
        <v>138</v>
      </c>
      <c r="AV570" s="13" t="s">
        <v>138</v>
      </c>
      <c r="AW570" s="13" t="s">
        <v>30</v>
      </c>
      <c r="AX570" s="13" t="s">
        <v>81</v>
      </c>
      <c r="AY570" s="201" t="s">
        <v>130</v>
      </c>
    </row>
    <row r="571" s="2" customFormat="1" ht="24" customHeight="1">
      <c r="A571" s="37"/>
      <c r="B571" s="184"/>
      <c r="C571" s="185" t="s">
        <v>900</v>
      </c>
      <c r="D571" s="185" t="s">
        <v>133</v>
      </c>
      <c r="E571" s="186" t="s">
        <v>901</v>
      </c>
      <c r="F571" s="187" t="s">
        <v>902</v>
      </c>
      <c r="G571" s="188" t="s">
        <v>199</v>
      </c>
      <c r="H571" s="189">
        <v>1.5</v>
      </c>
      <c r="I571" s="190"/>
      <c r="J571" s="191">
        <f>ROUND(I571*H571,2)</f>
        <v>0</v>
      </c>
      <c r="K571" s="192"/>
      <c r="L571" s="38"/>
      <c r="M571" s="193" t="s">
        <v>1</v>
      </c>
      <c r="N571" s="194" t="s">
        <v>39</v>
      </c>
      <c r="O571" s="76"/>
      <c r="P571" s="195">
        <f>O571*H571</f>
        <v>0</v>
      </c>
      <c r="Q571" s="195">
        <v>0</v>
      </c>
      <c r="R571" s="195">
        <f>Q571*H571</f>
        <v>0</v>
      </c>
      <c r="S571" s="195">
        <v>0</v>
      </c>
      <c r="T571" s="196">
        <f>S571*H571</f>
        <v>0</v>
      </c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R571" s="197" t="s">
        <v>220</v>
      </c>
      <c r="AT571" s="197" t="s">
        <v>133</v>
      </c>
      <c r="AU571" s="197" t="s">
        <v>138</v>
      </c>
      <c r="AY571" s="18" t="s">
        <v>130</v>
      </c>
      <c r="BE571" s="198">
        <f>IF(N571="základní",J571,0)</f>
        <v>0</v>
      </c>
      <c r="BF571" s="198">
        <f>IF(N571="snížená",J571,0)</f>
        <v>0</v>
      </c>
      <c r="BG571" s="198">
        <f>IF(N571="zákl. přenesená",J571,0)</f>
        <v>0</v>
      </c>
      <c r="BH571" s="198">
        <f>IF(N571="sníž. přenesená",J571,0)</f>
        <v>0</v>
      </c>
      <c r="BI571" s="198">
        <f>IF(N571="nulová",J571,0)</f>
        <v>0</v>
      </c>
      <c r="BJ571" s="18" t="s">
        <v>138</v>
      </c>
      <c r="BK571" s="198">
        <f>ROUND(I571*H571,2)</f>
        <v>0</v>
      </c>
      <c r="BL571" s="18" t="s">
        <v>220</v>
      </c>
      <c r="BM571" s="197" t="s">
        <v>903</v>
      </c>
    </row>
    <row r="572" s="13" customFormat="1">
      <c r="A572" s="13"/>
      <c r="B572" s="199"/>
      <c r="C572" s="13"/>
      <c r="D572" s="200" t="s">
        <v>140</v>
      </c>
      <c r="E572" s="201" t="s">
        <v>1</v>
      </c>
      <c r="F572" s="202" t="s">
        <v>904</v>
      </c>
      <c r="G572" s="13"/>
      <c r="H572" s="203">
        <v>1.5</v>
      </c>
      <c r="I572" s="204"/>
      <c r="J572" s="13"/>
      <c r="K572" s="13"/>
      <c r="L572" s="199"/>
      <c r="M572" s="205"/>
      <c r="N572" s="206"/>
      <c r="O572" s="206"/>
      <c r="P572" s="206"/>
      <c r="Q572" s="206"/>
      <c r="R572" s="206"/>
      <c r="S572" s="206"/>
      <c r="T572" s="207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01" t="s">
        <v>140</v>
      </c>
      <c r="AU572" s="201" t="s">
        <v>138</v>
      </c>
      <c r="AV572" s="13" t="s">
        <v>138</v>
      </c>
      <c r="AW572" s="13" t="s">
        <v>30</v>
      </c>
      <c r="AX572" s="13" t="s">
        <v>81</v>
      </c>
      <c r="AY572" s="201" t="s">
        <v>130</v>
      </c>
    </row>
    <row r="573" s="2" customFormat="1" ht="24" customHeight="1">
      <c r="A573" s="37"/>
      <c r="B573" s="184"/>
      <c r="C573" s="185" t="s">
        <v>905</v>
      </c>
      <c r="D573" s="185" t="s">
        <v>133</v>
      </c>
      <c r="E573" s="186" t="s">
        <v>906</v>
      </c>
      <c r="F573" s="187" t="s">
        <v>907</v>
      </c>
      <c r="G573" s="188" t="s">
        <v>199</v>
      </c>
      <c r="H573" s="189">
        <v>4.7699999999999996</v>
      </c>
      <c r="I573" s="190"/>
      <c r="J573" s="191">
        <f>ROUND(I573*H573,2)</f>
        <v>0</v>
      </c>
      <c r="K573" s="192"/>
      <c r="L573" s="38"/>
      <c r="M573" s="193" t="s">
        <v>1</v>
      </c>
      <c r="N573" s="194" t="s">
        <v>39</v>
      </c>
      <c r="O573" s="76"/>
      <c r="P573" s="195">
        <f>O573*H573</f>
        <v>0</v>
      </c>
      <c r="Q573" s="195">
        <v>0</v>
      </c>
      <c r="R573" s="195">
        <f>Q573*H573</f>
        <v>0</v>
      </c>
      <c r="S573" s="195">
        <v>0</v>
      </c>
      <c r="T573" s="196">
        <f>S573*H573</f>
        <v>0</v>
      </c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R573" s="197" t="s">
        <v>220</v>
      </c>
      <c r="AT573" s="197" t="s">
        <v>133</v>
      </c>
      <c r="AU573" s="197" t="s">
        <v>138</v>
      </c>
      <c r="AY573" s="18" t="s">
        <v>130</v>
      </c>
      <c r="BE573" s="198">
        <f>IF(N573="základní",J573,0)</f>
        <v>0</v>
      </c>
      <c r="BF573" s="198">
        <f>IF(N573="snížená",J573,0)</f>
        <v>0</v>
      </c>
      <c r="BG573" s="198">
        <f>IF(N573="zákl. přenesená",J573,0)</f>
        <v>0</v>
      </c>
      <c r="BH573" s="198">
        <f>IF(N573="sníž. přenesená",J573,0)</f>
        <v>0</v>
      </c>
      <c r="BI573" s="198">
        <f>IF(N573="nulová",J573,0)</f>
        <v>0</v>
      </c>
      <c r="BJ573" s="18" t="s">
        <v>138</v>
      </c>
      <c r="BK573" s="198">
        <f>ROUND(I573*H573,2)</f>
        <v>0</v>
      </c>
      <c r="BL573" s="18" t="s">
        <v>220</v>
      </c>
      <c r="BM573" s="197" t="s">
        <v>908</v>
      </c>
    </row>
    <row r="574" s="13" customFormat="1">
      <c r="A574" s="13"/>
      <c r="B574" s="199"/>
      <c r="C574" s="13"/>
      <c r="D574" s="200" t="s">
        <v>140</v>
      </c>
      <c r="E574" s="201" t="s">
        <v>1</v>
      </c>
      <c r="F574" s="202" t="s">
        <v>909</v>
      </c>
      <c r="G574" s="13"/>
      <c r="H574" s="203">
        <v>4.7699999999999996</v>
      </c>
      <c r="I574" s="204"/>
      <c r="J574" s="13"/>
      <c r="K574" s="13"/>
      <c r="L574" s="199"/>
      <c r="M574" s="205"/>
      <c r="N574" s="206"/>
      <c r="O574" s="206"/>
      <c r="P574" s="206"/>
      <c r="Q574" s="206"/>
      <c r="R574" s="206"/>
      <c r="S574" s="206"/>
      <c r="T574" s="207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01" t="s">
        <v>140</v>
      </c>
      <c r="AU574" s="201" t="s">
        <v>138</v>
      </c>
      <c r="AV574" s="13" t="s">
        <v>138</v>
      </c>
      <c r="AW574" s="13" t="s">
        <v>30</v>
      </c>
      <c r="AX574" s="13" t="s">
        <v>81</v>
      </c>
      <c r="AY574" s="201" t="s">
        <v>130</v>
      </c>
    </row>
    <row r="575" s="2" customFormat="1" ht="24" customHeight="1">
      <c r="A575" s="37"/>
      <c r="B575" s="184"/>
      <c r="C575" s="185" t="s">
        <v>910</v>
      </c>
      <c r="D575" s="185" t="s">
        <v>133</v>
      </c>
      <c r="E575" s="186" t="s">
        <v>911</v>
      </c>
      <c r="F575" s="187" t="s">
        <v>912</v>
      </c>
      <c r="G575" s="188" t="s">
        <v>913</v>
      </c>
      <c r="H575" s="189">
        <v>1</v>
      </c>
      <c r="I575" s="190"/>
      <c r="J575" s="191">
        <f>ROUND(I575*H575,2)</f>
        <v>0</v>
      </c>
      <c r="K575" s="192"/>
      <c r="L575" s="38"/>
      <c r="M575" s="193" t="s">
        <v>1</v>
      </c>
      <c r="N575" s="194" t="s">
        <v>39</v>
      </c>
      <c r="O575" s="76"/>
      <c r="P575" s="195">
        <f>O575*H575</f>
        <v>0</v>
      </c>
      <c r="Q575" s="195">
        <v>0</v>
      </c>
      <c r="R575" s="195">
        <f>Q575*H575</f>
        <v>0</v>
      </c>
      <c r="S575" s="195">
        <v>0</v>
      </c>
      <c r="T575" s="196">
        <f>S575*H575</f>
        <v>0</v>
      </c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R575" s="197" t="s">
        <v>220</v>
      </c>
      <c r="AT575" s="197" t="s">
        <v>133</v>
      </c>
      <c r="AU575" s="197" t="s">
        <v>138</v>
      </c>
      <c r="AY575" s="18" t="s">
        <v>130</v>
      </c>
      <c r="BE575" s="198">
        <f>IF(N575="základní",J575,0)</f>
        <v>0</v>
      </c>
      <c r="BF575" s="198">
        <f>IF(N575="snížená",J575,0)</f>
        <v>0</v>
      </c>
      <c r="BG575" s="198">
        <f>IF(N575="zákl. přenesená",J575,0)</f>
        <v>0</v>
      </c>
      <c r="BH575" s="198">
        <f>IF(N575="sníž. přenesená",J575,0)</f>
        <v>0</v>
      </c>
      <c r="BI575" s="198">
        <f>IF(N575="nulová",J575,0)</f>
        <v>0</v>
      </c>
      <c r="BJ575" s="18" t="s">
        <v>138</v>
      </c>
      <c r="BK575" s="198">
        <f>ROUND(I575*H575,2)</f>
        <v>0</v>
      </c>
      <c r="BL575" s="18" t="s">
        <v>220</v>
      </c>
      <c r="BM575" s="197" t="s">
        <v>914</v>
      </c>
    </row>
    <row r="576" s="12" customFormat="1" ht="22.8" customHeight="1">
      <c r="A576" s="12"/>
      <c r="B576" s="171"/>
      <c r="C576" s="12"/>
      <c r="D576" s="172" t="s">
        <v>72</v>
      </c>
      <c r="E576" s="182" t="s">
        <v>915</v>
      </c>
      <c r="F576" s="182" t="s">
        <v>916</v>
      </c>
      <c r="G576" s="12"/>
      <c r="H576" s="12"/>
      <c r="I576" s="174"/>
      <c r="J576" s="183">
        <f>BK576</f>
        <v>0</v>
      </c>
      <c r="K576" s="12"/>
      <c r="L576" s="171"/>
      <c r="M576" s="176"/>
      <c r="N576" s="177"/>
      <c r="O576" s="177"/>
      <c r="P576" s="178">
        <f>P577</f>
        <v>0</v>
      </c>
      <c r="Q576" s="177"/>
      <c r="R576" s="178">
        <f>R577</f>
        <v>0</v>
      </c>
      <c r="S576" s="177"/>
      <c r="T576" s="179">
        <f>T577</f>
        <v>0</v>
      </c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R576" s="172" t="s">
        <v>138</v>
      </c>
      <c r="AT576" s="180" t="s">
        <v>72</v>
      </c>
      <c r="AU576" s="180" t="s">
        <v>81</v>
      </c>
      <c r="AY576" s="172" t="s">
        <v>130</v>
      </c>
      <c r="BK576" s="181">
        <f>BK577</f>
        <v>0</v>
      </c>
    </row>
    <row r="577" s="2" customFormat="1" ht="16.5" customHeight="1">
      <c r="A577" s="37"/>
      <c r="B577" s="184"/>
      <c r="C577" s="185" t="s">
        <v>917</v>
      </c>
      <c r="D577" s="185" t="s">
        <v>133</v>
      </c>
      <c r="E577" s="186" t="s">
        <v>918</v>
      </c>
      <c r="F577" s="187" t="s">
        <v>919</v>
      </c>
      <c r="G577" s="188" t="s">
        <v>165</v>
      </c>
      <c r="H577" s="189">
        <v>1</v>
      </c>
      <c r="I577" s="190"/>
      <c r="J577" s="191">
        <f>ROUND(I577*H577,2)</f>
        <v>0</v>
      </c>
      <c r="K577" s="192"/>
      <c r="L577" s="38"/>
      <c r="M577" s="193" t="s">
        <v>1</v>
      </c>
      <c r="N577" s="194" t="s">
        <v>39</v>
      </c>
      <c r="O577" s="76"/>
      <c r="P577" s="195">
        <f>O577*H577</f>
        <v>0</v>
      </c>
      <c r="Q577" s="195">
        <v>0</v>
      </c>
      <c r="R577" s="195">
        <f>Q577*H577</f>
        <v>0</v>
      </c>
      <c r="S577" s="195">
        <v>0</v>
      </c>
      <c r="T577" s="196">
        <f>S577*H577</f>
        <v>0</v>
      </c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R577" s="197" t="s">
        <v>220</v>
      </c>
      <c r="AT577" s="197" t="s">
        <v>133</v>
      </c>
      <c r="AU577" s="197" t="s">
        <v>138</v>
      </c>
      <c r="AY577" s="18" t="s">
        <v>130</v>
      </c>
      <c r="BE577" s="198">
        <f>IF(N577="základní",J577,0)</f>
        <v>0</v>
      </c>
      <c r="BF577" s="198">
        <f>IF(N577="snížená",J577,0)</f>
        <v>0</v>
      </c>
      <c r="BG577" s="198">
        <f>IF(N577="zákl. přenesená",J577,0)</f>
        <v>0</v>
      </c>
      <c r="BH577" s="198">
        <f>IF(N577="sníž. přenesená",J577,0)</f>
        <v>0</v>
      </c>
      <c r="BI577" s="198">
        <f>IF(N577="nulová",J577,0)</f>
        <v>0</v>
      </c>
      <c r="BJ577" s="18" t="s">
        <v>138</v>
      </c>
      <c r="BK577" s="198">
        <f>ROUND(I577*H577,2)</f>
        <v>0</v>
      </c>
      <c r="BL577" s="18" t="s">
        <v>220</v>
      </c>
      <c r="BM577" s="197" t="s">
        <v>920</v>
      </c>
    </row>
    <row r="578" s="12" customFormat="1" ht="22.8" customHeight="1">
      <c r="A578" s="12"/>
      <c r="B578" s="171"/>
      <c r="C578" s="12"/>
      <c r="D578" s="172" t="s">
        <v>72</v>
      </c>
      <c r="E578" s="182" t="s">
        <v>921</v>
      </c>
      <c r="F578" s="182" t="s">
        <v>922</v>
      </c>
      <c r="G578" s="12"/>
      <c r="H578" s="12"/>
      <c r="I578" s="174"/>
      <c r="J578" s="183">
        <f>BK578</f>
        <v>0</v>
      </c>
      <c r="K578" s="12"/>
      <c r="L578" s="171"/>
      <c r="M578" s="176"/>
      <c r="N578" s="177"/>
      <c r="O578" s="177"/>
      <c r="P578" s="178">
        <f>SUM(P579:P582)</f>
        <v>0</v>
      </c>
      <c r="Q578" s="177"/>
      <c r="R578" s="178">
        <f>SUM(R579:R582)</f>
        <v>0</v>
      </c>
      <c r="S578" s="177"/>
      <c r="T578" s="179">
        <f>SUM(T579:T582)</f>
        <v>0</v>
      </c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R578" s="172" t="s">
        <v>138</v>
      </c>
      <c r="AT578" s="180" t="s">
        <v>72</v>
      </c>
      <c r="AU578" s="180" t="s">
        <v>81</v>
      </c>
      <c r="AY578" s="172" t="s">
        <v>130</v>
      </c>
      <c r="BK578" s="181">
        <f>SUM(BK579:BK582)</f>
        <v>0</v>
      </c>
    </row>
    <row r="579" s="2" customFormat="1" ht="24" customHeight="1">
      <c r="A579" s="37"/>
      <c r="B579" s="184"/>
      <c r="C579" s="185" t="s">
        <v>923</v>
      </c>
      <c r="D579" s="185" t="s">
        <v>133</v>
      </c>
      <c r="E579" s="186" t="s">
        <v>924</v>
      </c>
      <c r="F579" s="187" t="s">
        <v>925</v>
      </c>
      <c r="G579" s="188" t="s">
        <v>165</v>
      </c>
      <c r="H579" s="189">
        <v>3</v>
      </c>
      <c r="I579" s="190"/>
      <c r="J579" s="191">
        <f>ROUND(I579*H579,2)</f>
        <v>0</v>
      </c>
      <c r="K579" s="192"/>
      <c r="L579" s="38"/>
      <c r="M579" s="193" t="s">
        <v>1</v>
      </c>
      <c r="N579" s="194" t="s">
        <v>39</v>
      </c>
      <c r="O579" s="76"/>
      <c r="P579" s="195">
        <f>O579*H579</f>
        <v>0</v>
      </c>
      <c r="Q579" s="195">
        <v>0</v>
      </c>
      <c r="R579" s="195">
        <f>Q579*H579</f>
        <v>0</v>
      </c>
      <c r="S579" s="195">
        <v>0</v>
      </c>
      <c r="T579" s="196">
        <f>S579*H579</f>
        <v>0</v>
      </c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R579" s="197" t="s">
        <v>220</v>
      </c>
      <c r="AT579" s="197" t="s">
        <v>133</v>
      </c>
      <c r="AU579" s="197" t="s">
        <v>138</v>
      </c>
      <c r="AY579" s="18" t="s">
        <v>130</v>
      </c>
      <c r="BE579" s="198">
        <f>IF(N579="základní",J579,0)</f>
        <v>0</v>
      </c>
      <c r="BF579" s="198">
        <f>IF(N579="snížená",J579,0)</f>
        <v>0</v>
      </c>
      <c r="BG579" s="198">
        <f>IF(N579="zákl. přenesená",J579,0)</f>
        <v>0</v>
      </c>
      <c r="BH579" s="198">
        <f>IF(N579="sníž. přenesená",J579,0)</f>
        <v>0</v>
      </c>
      <c r="BI579" s="198">
        <f>IF(N579="nulová",J579,0)</f>
        <v>0</v>
      </c>
      <c r="BJ579" s="18" t="s">
        <v>138</v>
      </c>
      <c r="BK579" s="198">
        <f>ROUND(I579*H579,2)</f>
        <v>0</v>
      </c>
      <c r="BL579" s="18" t="s">
        <v>220</v>
      </c>
      <c r="BM579" s="197" t="s">
        <v>926</v>
      </c>
    </row>
    <row r="580" s="2" customFormat="1" ht="24" customHeight="1">
      <c r="A580" s="37"/>
      <c r="B580" s="184"/>
      <c r="C580" s="185" t="s">
        <v>927</v>
      </c>
      <c r="D580" s="185" t="s">
        <v>133</v>
      </c>
      <c r="E580" s="186" t="s">
        <v>928</v>
      </c>
      <c r="F580" s="187" t="s">
        <v>929</v>
      </c>
      <c r="G580" s="188" t="s">
        <v>165</v>
      </c>
      <c r="H580" s="189">
        <v>1</v>
      </c>
      <c r="I580" s="190"/>
      <c r="J580" s="191">
        <f>ROUND(I580*H580,2)</f>
        <v>0</v>
      </c>
      <c r="K580" s="192"/>
      <c r="L580" s="38"/>
      <c r="M580" s="193" t="s">
        <v>1</v>
      </c>
      <c r="N580" s="194" t="s">
        <v>39</v>
      </c>
      <c r="O580" s="76"/>
      <c r="P580" s="195">
        <f>O580*H580</f>
        <v>0</v>
      </c>
      <c r="Q580" s="195">
        <v>0</v>
      </c>
      <c r="R580" s="195">
        <f>Q580*H580</f>
        <v>0</v>
      </c>
      <c r="S580" s="195">
        <v>0</v>
      </c>
      <c r="T580" s="196">
        <f>S580*H580</f>
        <v>0</v>
      </c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R580" s="197" t="s">
        <v>220</v>
      </c>
      <c r="AT580" s="197" t="s">
        <v>133</v>
      </c>
      <c r="AU580" s="197" t="s">
        <v>138</v>
      </c>
      <c r="AY580" s="18" t="s">
        <v>130</v>
      </c>
      <c r="BE580" s="198">
        <f>IF(N580="základní",J580,0)</f>
        <v>0</v>
      </c>
      <c r="BF580" s="198">
        <f>IF(N580="snížená",J580,0)</f>
        <v>0</v>
      </c>
      <c r="BG580" s="198">
        <f>IF(N580="zákl. přenesená",J580,0)</f>
        <v>0</v>
      </c>
      <c r="BH580" s="198">
        <f>IF(N580="sníž. přenesená",J580,0)</f>
        <v>0</v>
      </c>
      <c r="BI580" s="198">
        <f>IF(N580="nulová",J580,0)</f>
        <v>0</v>
      </c>
      <c r="BJ580" s="18" t="s">
        <v>138</v>
      </c>
      <c r="BK580" s="198">
        <f>ROUND(I580*H580,2)</f>
        <v>0</v>
      </c>
      <c r="BL580" s="18" t="s">
        <v>220</v>
      </c>
      <c r="BM580" s="197" t="s">
        <v>930</v>
      </c>
    </row>
    <row r="581" s="2" customFormat="1" ht="24" customHeight="1">
      <c r="A581" s="37"/>
      <c r="B581" s="184"/>
      <c r="C581" s="185" t="s">
        <v>931</v>
      </c>
      <c r="D581" s="185" t="s">
        <v>133</v>
      </c>
      <c r="E581" s="186" t="s">
        <v>932</v>
      </c>
      <c r="F581" s="187" t="s">
        <v>933</v>
      </c>
      <c r="G581" s="188" t="s">
        <v>165</v>
      </c>
      <c r="H581" s="189">
        <v>1</v>
      </c>
      <c r="I581" s="190"/>
      <c r="J581" s="191">
        <f>ROUND(I581*H581,2)</f>
        <v>0</v>
      </c>
      <c r="K581" s="192"/>
      <c r="L581" s="38"/>
      <c r="M581" s="193" t="s">
        <v>1</v>
      </c>
      <c r="N581" s="194" t="s">
        <v>39</v>
      </c>
      <c r="O581" s="76"/>
      <c r="P581" s="195">
        <f>O581*H581</f>
        <v>0</v>
      </c>
      <c r="Q581" s="195">
        <v>0</v>
      </c>
      <c r="R581" s="195">
        <f>Q581*H581</f>
        <v>0</v>
      </c>
      <c r="S581" s="195">
        <v>0</v>
      </c>
      <c r="T581" s="196">
        <f>S581*H581</f>
        <v>0</v>
      </c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R581" s="197" t="s">
        <v>220</v>
      </c>
      <c r="AT581" s="197" t="s">
        <v>133</v>
      </c>
      <c r="AU581" s="197" t="s">
        <v>138</v>
      </c>
      <c r="AY581" s="18" t="s">
        <v>130</v>
      </c>
      <c r="BE581" s="198">
        <f>IF(N581="základní",J581,0)</f>
        <v>0</v>
      </c>
      <c r="BF581" s="198">
        <f>IF(N581="snížená",J581,0)</f>
        <v>0</v>
      </c>
      <c r="BG581" s="198">
        <f>IF(N581="zákl. přenesená",J581,0)</f>
        <v>0</v>
      </c>
      <c r="BH581" s="198">
        <f>IF(N581="sníž. přenesená",J581,0)</f>
        <v>0</v>
      </c>
      <c r="BI581" s="198">
        <f>IF(N581="nulová",J581,0)</f>
        <v>0</v>
      </c>
      <c r="BJ581" s="18" t="s">
        <v>138</v>
      </c>
      <c r="BK581" s="198">
        <f>ROUND(I581*H581,2)</f>
        <v>0</v>
      </c>
      <c r="BL581" s="18" t="s">
        <v>220</v>
      </c>
      <c r="BM581" s="197" t="s">
        <v>934</v>
      </c>
    </row>
    <row r="582" s="2" customFormat="1" ht="24" customHeight="1">
      <c r="A582" s="37"/>
      <c r="B582" s="184"/>
      <c r="C582" s="185" t="s">
        <v>935</v>
      </c>
      <c r="D582" s="185" t="s">
        <v>133</v>
      </c>
      <c r="E582" s="186" t="s">
        <v>936</v>
      </c>
      <c r="F582" s="187" t="s">
        <v>937</v>
      </c>
      <c r="G582" s="188" t="s">
        <v>165</v>
      </c>
      <c r="H582" s="189">
        <v>2</v>
      </c>
      <c r="I582" s="190"/>
      <c r="J582" s="191">
        <f>ROUND(I582*H582,2)</f>
        <v>0</v>
      </c>
      <c r="K582" s="192"/>
      <c r="L582" s="38"/>
      <c r="M582" s="193" t="s">
        <v>1</v>
      </c>
      <c r="N582" s="194" t="s">
        <v>39</v>
      </c>
      <c r="O582" s="76"/>
      <c r="P582" s="195">
        <f>O582*H582</f>
        <v>0</v>
      </c>
      <c r="Q582" s="195">
        <v>0</v>
      </c>
      <c r="R582" s="195">
        <f>Q582*H582</f>
        <v>0</v>
      </c>
      <c r="S582" s="195">
        <v>0</v>
      </c>
      <c r="T582" s="196">
        <f>S582*H582</f>
        <v>0</v>
      </c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R582" s="197" t="s">
        <v>220</v>
      </c>
      <c r="AT582" s="197" t="s">
        <v>133</v>
      </c>
      <c r="AU582" s="197" t="s">
        <v>138</v>
      </c>
      <c r="AY582" s="18" t="s">
        <v>130</v>
      </c>
      <c r="BE582" s="198">
        <f>IF(N582="základní",J582,0)</f>
        <v>0</v>
      </c>
      <c r="BF582" s="198">
        <f>IF(N582="snížená",J582,0)</f>
        <v>0</v>
      </c>
      <c r="BG582" s="198">
        <f>IF(N582="zákl. přenesená",J582,0)</f>
        <v>0</v>
      </c>
      <c r="BH582" s="198">
        <f>IF(N582="sníž. přenesená",J582,0)</f>
        <v>0</v>
      </c>
      <c r="BI582" s="198">
        <f>IF(N582="nulová",J582,0)</f>
        <v>0</v>
      </c>
      <c r="BJ582" s="18" t="s">
        <v>138</v>
      </c>
      <c r="BK582" s="198">
        <f>ROUND(I582*H582,2)</f>
        <v>0</v>
      </c>
      <c r="BL582" s="18" t="s">
        <v>220</v>
      </c>
      <c r="BM582" s="197" t="s">
        <v>938</v>
      </c>
    </row>
    <row r="583" s="12" customFormat="1" ht="22.8" customHeight="1">
      <c r="A583" s="12"/>
      <c r="B583" s="171"/>
      <c r="C583" s="12"/>
      <c r="D583" s="172" t="s">
        <v>72</v>
      </c>
      <c r="E583" s="182" t="s">
        <v>939</v>
      </c>
      <c r="F583" s="182" t="s">
        <v>940</v>
      </c>
      <c r="G583" s="12"/>
      <c r="H583" s="12"/>
      <c r="I583" s="174"/>
      <c r="J583" s="183">
        <f>BK583</f>
        <v>0</v>
      </c>
      <c r="K583" s="12"/>
      <c r="L583" s="171"/>
      <c r="M583" s="176"/>
      <c r="N583" s="177"/>
      <c r="O583" s="177"/>
      <c r="P583" s="178">
        <f>SUM(P584:P602)</f>
        <v>0</v>
      </c>
      <c r="Q583" s="177"/>
      <c r="R583" s="178">
        <f>SUM(R584:R602)</f>
        <v>1.1222435</v>
      </c>
      <c r="S583" s="177"/>
      <c r="T583" s="179">
        <f>SUM(T584:T602)</f>
        <v>0</v>
      </c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R583" s="172" t="s">
        <v>138</v>
      </c>
      <c r="AT583" s="180" t="s">
        <v>72</v>
      </c>
      <c r="AU583" s="180" t="s">
        <v>81</v>
      </c>
      <c r="AY583" s="172" t="s">
        <v>130</v>
      </c>
      <c r="BK583" s="181">
        <f>SUM(BK584:BK602)</f>
        <v>0</v>
      </c>
    </row>
    <row r="584" s="2" customFormat="1" ht="16.5" customHeight="1">
      <c r="A584" s="37"/>
      <c r="B584" s="184"/>
      <c r="C584" s="185" t="s">
        <v>941</v>
      </c>
      <c r="D584" s="185" t="s">
        <v>133</v>
      </c>
      <c r="E584" s="186" t="s">
        <v>942</v>
      </c>
      <c r="F584" s="187" t="s">
        <v>943</v>
      </c>
      <c r="G584" s="188" t="s">
        <v>144</v>
      </c>
      <c r="H584" s="189">
        <v>0.10000000000000001</v>
      </c>
      <c r="I584" s="190"/>
      <c r="J584" s="191">
        <f>ROUND(I584*H584,2)</f>
        <v>0</v>
      </c>
      <c r="K584" s="192"/>
      <c r="L584" s="38"/>
      <c r="M584" s="193" t="s">
        <v>1</v>
      </c>
      <c r="N584" s="194" t="s">
        <v>39</v>
      </c>
      <c r="O584" s="76"/>
      <c r="P584" s="195">
        <f>O584*H584</f>
        <v>0</v>
      </c>
      <c r="Q584" s="195">
        <v>0.0074999999999999997</v>
      </c>
      <c r="R584" s="195">
        <f>Q584*H584</f>
        <v>0.00075000000000000002</v>
      </c>
      <c r="S584" s="195">
        <v>0</v>
      </c>
      <c r="T584" s="196">
        <f>S584*H584</f>
        <v>0</v>
      </c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R584" s="197" t="s">
        <v>220</v>
      </c>
      <c r="AT584" s="197" t="s">
        <v>133</v>
      </c>
      <c r="AU584" s="197" t="s">
        <v>138</v>
      </c>
      <c r="AY584" s="18" t="s">
        <v>130</v>
      </c>
      <c r="BE584" s="198">
        <f>IF(N584="základní",J584,0)</f>
        <v>0</v>
      </c>
      <c r="BF584" s="198">
        <f>IF(N584="snížená",J584,0)</f>
        <v>0</v>
      </c>
      <c r="BG584" s="198">
        <f>IF(N584="zákl. přenesená",J584,0)</f>
        <v>0</v>
      </c>
      <c r="BH584" s="198">
        <f>IF(N584="sníž. přenesená",J584,0)</f>
        <v>0</v>
      </c>
      <c r="BI584" s="198">
        <f>IF(N584="nulová",J584,0)</f>
        <v>0</v>
      </c>
      <c r="BJ584" s="18" t="s">
        <v>138</v>
      </c>
      <c r="BK584" s="198">
        <f>ROUND(I584*H584,2)</f>
        <v>0</v>
      </c>
      <c r="BL584" s="18" t="s">
        <v>220</v>
      </c>
      <c r="BM584" s="197" t="s">
        <v>944</v>
      </c>
    </row>
    <row r="585" s="13" customFormat="1">
      <c r="A585" s="13"/>
      <c r="B585" s="199"/>
      <c r="C585" s="13"/>
      <c r="D585" s="200" t="s">
        <v>140</v>
      </c>
      <c r="E585" s="201" t="s">
        <v>1</v>
      </c>
      <c r="F585" s="202" t="s">
        <v>945</v>
      </c>
      <c r="G585" s="13"/>
      <c r="H585" s="203">
        <v>0.10000000000000001</v>
      </c>
      <c r="I585" s="204"/>
      <c r="J585" s="13"/>
      <c r="K585" s="13"/>
      <c r="L585" s="199"/>
      <c r="M585" s="205"/>
      <c r="N585" s="206"/>
      <c r="O585" s="206"/>
      <c r="P585" s="206"/>
      <c r="Q585" s="206"/>
      <c r="R585" s="206"/>
      <c r="S585" s="206"/>
      <c r="T585" s="207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01" t="s">
        <v>140</v>
      </c>
      <c r="AU585" s="201" t="s">
        <v>138</v>
      </c>
      <c r="AV585" s="13" t="s">
        <v>138</v>
      </c>
      <c r="AW585" s="13" t="s">
        <v>30</v>
      </c>
      <c r="AX585" s="13" t="s">
        <v>73</v>
      </c>
      <c r="AY585" s="201" t="s">
        <v>130</v>
      </c>
    </row>
    <row r="586" s="14" customFormat="1">
      <c r="A586" s="14"/>
      <c r="B586" s="208"/>
      <c r="C586" s="14"/>
      <c r="D586" s="200" t="s">
        <v>140</v>
      </c>
      <c r="E586" s="209" t="s">
        <v>1</v>
      </c>
      <c r="F586" s="210" t="s">
        <v>148</v>
      </c>
      <c r="G586" s="14"/>
      <c r="H586" s="211">
        <v>0.10000000000000001</v>
      </c>
      <c r="I586" s="212"/>
      <c r="J586" s="14"/>
      <c r="K586" s="14"/>
      <c r="L586" s="208"/>
      <c r="M586" s="213"/>
      <c r="N586" s="214"/>
      <c r="O586" s="214"/>
      <c r="P586" s="214"/>
      <c r="Q586" s="214"/>
      <c r="R586" s="214"/>
      <c r="S586" s="214"/>
      <c r="T586" s="215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09" t="s">
        <v>140</v>
      </c>
      <c r="AU586" s="209" t="s">
        <v>138</v>
      </c>
      <c r="AV586" s="14" t="s">
        <v>137</v>
      </c>
      <c r="AW586" s="14" t="s">
        <v>30</v>
      </c>
      <c r="AX586" s="14" t="s">
        <v>81</v>
      </c>
      <c r="AY586" s="209" t="s">
        <v>130</v>
      </c>
    </row>
    <row r="587" s="2" customFormat="1" ht="24" customHeight="1">
      <c r="A587" s="37"/>
      <c r="B587" s="184"/>
      <c r="C587" s="185" t="s">
        <v>946</v>
      </c>
      <c r="D587" s="185" t="s">
        <v>133</v>
      </c>
      <c r="E587" s="186" t="s">
        <v>947</v>
      </c>
      <c r="F587" s="187" t="s">
        <v>948</v>
      </c>
      <c r="G587" s="188" t="s">
        <v>199</v>
      </c>
      <c r="H587" s="189">
        <v>37.789999999999999</v>
      </c>
      <c r="I587" s="190"/>
      <c r="J587" s="191">
        <f>ROUND(I587*H587,2)</f>
        <v>0</v>
      </c>
      <c r="K587" s="192"/>
      <c r="L587" s="38"/>
      <c r="M587" s="193" t="s">
        <v>1</v>
      </c>
      <c r="N587" s="194" t="s">
        <v>39</v>
      </c>
      <c r="O587" s="76"/>
      <c r="P587" s="195">
        <f>O587*H587</f>
        <v>0</v>
      </c>
      <c r="Q587" s="195">
        <v>0.00058</v>
      </c>
      <c r="R587" s="195">
        <f>Q587*H587</f>
        <v>0.021918199999999999</v>
      </c>
      <c r="S587" s="195">
        <v>0</v>
      </c>
      <c r="T587" s="196">
        <f>S587*H587</f>
        <v>0</v>
      </c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R587" s="197" t="s">
        <v>220</v>
      </c>
      <c r="AT587" s="197" t="s">
        <v>133</v>
      </c>
      <c r="AU587" s="197" t="s">
        <v>138</v>
      </c>
      <c r="AY587" s="18" t="s">
        <v>130</v>
      </c>
      <c r="BE587" s="198">
        <f>IF(N587="základní",J587,0)</f>
        <v>0</v>
      </c>
      <c r="BF587" s="198">
        <f>IF(N587="snížená",J587,0)</f>
        <v>0</v>
      </c>
      <c r="BG587" s="198">
        <f>IF(N587="zákl. přenesená",J587,0)</f>
        <v>0</v>
      </c>
      <c r="BH587" s="198">
        <f>IF(N587="sníž. přenesená",J587,0)</f>
        <v>0</v>
      </c>
      <c r="BI587" s="198">
        <f>IF(N587="nulová",J587,0)</f>
        <v>0</v>
      </c>
      <c r="BJ587" s="18" t="s">
        <v>138</v>
      </c>
      <c r="BK587" s="198">
        <f>ROUND(I587*H587,2)</f>
        <v>0</v>
      </c>
      <c r="BL587" s="18" t="s">
        <v>220</v>
      </c>
      <c r="BM587" s="197" t="s">
        <v>949</v>
      </c>
    </row>
    <row r="588" s="13" customFormat="1">
      <c r="A588" s="13"/>
      <c r="B588" s="199"/>
      <c r="C588" s="13"/>
      <c r="D588" s="200" t="s">
        <v>140</v>
      </c>
      <c r="E588" s="201" t="s">
        <v>1</v>
      </c>
      <c r="F588" s="202" t="s">
        <v>950</v>
      </c>
      <c r="G588" s="13"/>
      <c r="H588" s="203">
        <v>37.789999999999999</v>
      </c>
      <c r="I588" s="204"/>
      <c r="J588" s="13"/>
      <c r="K588" s="13"/>
      <c r="L588" s="199"/>
      <c r="M588" s="205"/>
      <c r="N588" s="206"/>
      <c r="O588" s="206"/>
      <c r="P588" s="206"/>
      <c r="Q588" s="206"/>
      <c r="R588" s="206"/>
      <c r="S588" s="206"/>
      <c r="T588" s="207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01" t="s">
        <v>140</v>
      </c>
      <c r="AU588" s="201" t="s">
        <v>138</v>
      </c>
      <c r="AV588" s="13" t="s">
        <v>138</v>
      </c>
      <c r="AW588" s="13" t="s">
        <v>30</v>
      </c>
      <c r="AX588" s="13" t="s">
        <v>81</v>
      </c>
      <c r="AY588" s="201" t="s">
        <v>130</v>
      </c>
    </row>
    <row r="589" s="2" customFormat="1" ht="24" customHeight="1">
      <c r="A589" s="37"/>
      <c r="B589" s="184"/>
      <c r="C589" s="185" t="s">
        <v>951</v>
      </c>
      <c r="D589" s="185" t="s">
        <v>133</v>
      </c>
      <c r="E589" s="186" t="s">
        <v>952</v>
      </c>
      <c r="F589" s="187" t="s">
        <v>953</v>
      </c>
      <c r="G589" s="188" t="s">
        <v>144</v>
      </c>
      <c r="H589" s="189">
        <v>38.398000000000003</v>
      </c>
      <c r="I589" s="190"/>
      <c r="J589" s="191">
        <f>ROUND(I589*H589,2)</f>
        <v>0</v>
      </c>
      <c r="K589" s="192"/>
      <c r="L589" s="38"/>
      <c r="M589" s="193" t="s">
        <v>1</v>
      </c>
      <c r="N589" s="194" t="s">
        <v>39</v>
      </c>
      <c r="O589" s="76"/>
      <c r="P589" s="195">
        <f>O589*H589</f>
        <v>0</v>
      </c>
      <c r="Q589" s="195">
        <v>0.0054000000000000003</v>
      </c>
      <c r="R589" s="195">
        <f>Q589*H589</f>
        <v>0.20734920000000004</v>
      </c>
      <c r="S589" s="195">
        <v>0</v>
      </c>
      <c r="T589" s="196">
        <f>S589*H589</f>
        <v>0</v>
      </c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R589" s="197" t="s">
        <v>220</v>
      </c>
      <c r="AT589" s="197" t="s">
        <v>133</v>
      </c>
      <c r="AU589" s="197" t="s">
        <v>138</v>
      </c>
      <c r="AY589" s="18" t="s">
        <v>130</v>
      </c>
      <c r="BE589" s="198">
        <f>IF(N589="základní",J589,0)</f>
        <v>0</v>
      </c>
      <c r="BF589" s="198">
        <f>IF(N589="snížená",J589,0)</f>
        <v>0</v>
      </c>
      <c r="BG589" s="198">
        <f>IF(N589="zákl. přenesená",J589,0)</f>
        <v>0</v>
      </c>
      <c r="BH589" s="198">
        <f>IF(N589="sníž. přenesená",J589,0)</f>
        <v>0</v>
      </c>
      <c r="BI589" s="198">
        <f>IF(N589="nulová",J589,0)</f>
        <v>0</v>
      </c>
      <c r="BJ589" s="18" t="s">
        <v>138</v>
      </c>
      <c r="BK589" s="198">
        <f>ROUND(I589*H589,2)</f>
        <v>0</v>
      </c>
      <c r="BL589" s="18" t="s">
        <v>220</v>
      </c>
      <c r="BM589" s="197" t="s">
        <v>954</v>
      </c>
    </row>
    <row r="590" s="13" customFormat="1">
      <c r="A590" s="13"/>
      <c r="B590" s="199"/>
      <c r="C590" s="13"/>
      <c r="D590" s="200" t="s">
        <v>140</v>
      </c>
      <c r="E590" s="201" t="s">
        <v>1</v>
      </c>
      <c r="F590" s="202" t="s">
        <v>955</v>
      </c>
      <c r="G590" s="13"/>
      <c r="H590" s="203">
        <v>8.6899999999999995</v>
      </c>
      <c r="I590" s="204"/>
      <c r="J590" s="13"/>
      <c r="K590" s="13"/>
      <c r="L590" s="199"/>
      <c r="M590" s="205"/>
      <c r="N590" s="206"/>
      <c r="O590" s="206"/>
      <c r="P590" s="206"/>
      <c r="Q590" s="206"/>
      <c r="R590" s="206"/>
      <c r="S590" s="206"/>
      <c r="T590" s="207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01" t="s">
        <v>140</v>
      </c>
      <c r="AU590" s="201" t="s">
        <v>138</v>
      </c>
      <c r="AV590" s="13" t="s">
        <v>138</v>
      </c>
      <c r="AW590" s="13" t="s">
        <v>30</v>
      </c>
      <c r="AX590" s="13" t="s">
        <v>73</v>
      </c>
      <c r="AY590" s="201" t="s">
        <v>130</v>
      </c>
    </row>
    <row r="591" s="13" customFormat="1">
      <c r="A591" s="13"/>
      <c r="B591" s="199"/>
      <c r="C591" s="13"/>
      <c r="D591" s="200" t="s">
        <v>140</v>
      </c>
      <c r="E591" s="201" t="s">
        <v>1</v>
      </c>
      <c r="F591" s="202" t="s">
        <v>956</v>
      </c>
      <c r="G591" s="13"/>
      <c r="H591" s="203">
        <v>6.6299999999999999</v>
      </c>
      <c r="I591" s="204"/>
      <c r="J591" s="13"/>
      <c r="K591" s="13"/>
      <c r="L591" s="199"/>
      <c r="M591" s="205"/>
      <c r="N591" s="206"/>
      <c r="O591" s="206"/>
      <c r="P591" s="206"/>
      <c r="Q591" s="206"/>
      <c r="R591" s="206"/>
      <c r="S591" s="206"/>
      <c r="T591" s="207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01" t="s">
        <v>140</v>
      </c>
      <c r="AU591" s="201" t="s">
        <v>138</v>
      </c>
      <c r="AV591" s="13" t="s">
        <v>138</v>
      </c>
      <c r="AW591" s="13" t="s">
        <v>30</v>
      </c>
      <c r="AX591" s="13" t="s">
        <v>73</v>
      </c>
      <c r="AY591" s="201" t="s">
        <v>130</v>
      </c>
    </row>
    <row r="592" s="13" customFormat="1">
      <c r="A592" s="13"/>
      <c r="B592" s="199"/>
      <c r="C592" s="13"/>
      <c r="D592" s="200" t="s">
        <v>140</v>
      </c>
      <c r="E592" s="201" t="s">
        <v>1</v>
      </c>
      <c r="F592" s="202" t="s">
        <v>957</v>
      </c>
      <c r="G592" s="13"/>
      <c r="H592" s="203">
        <v>6.1440000000000001</v>
      </c>
      <c r="I592" s="204"/>
      <c r="J592" s="13"/>
      <c r="K592" s="13"/>
      <c r="L592" s="199"/>
      <c r="M592" s="205"/>
      <c r="N592" s="206"/>
      <c r="O592" s="206"/>
      <c r="P592" s="206"/>
      <c r="Q592" s="206"/>
      <c r="R592" s="206"/>
      <c r="S592" s="206"/>
      <c r="T592" s="207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01" t="s">
        <v>140</v>
      </c>
      <c r="AU592" s="201" t="s">
        <v>138</v>
      </c>
      <c r="AV592" s="13" t="s">
        <v>138</v>
      </c>
      <c r="AW592" s="13" t="s">
        <v>30</v>
      </c>
      <c r="AX592" s="13" t="s">
        <v>73</v>
      </c>
      <c r="AY592" s="201" t="s">
        <v>130</v>
      </c>
    </row>
    <row r="593" s="13" customFormat="1">
      <c r="A593" s="13"/>
      <c r="B593" s="199"/>
      <c r="C593" s="13"/>
      <c r="D593" s="200" t="s">
        <v>140</v>
      </c>
      <c r="E593" s="201" t="s">
        <v>1</v>
      </c>
      <c r="F593" s="202" t="s">
        <v>958</v>
      </c>
      <c r="G593" s="13"/>
      <c r="H593" s="203">
        <v>0.14399999999999999</v>
      </c>
      <c r="I593" s="204"/>
      <c r="J593" s="13"/>
      <c r="K593" s="13"/>
      <c r="L593" s="199"/>
      <c r="M593" s="205"/>
      <c r="N593" s="206"/>
      <c r="O593" s="206"/>
      <c r="P593" s="206"/>
      <c r="Q593" s="206"/>
      <c r="R593" s="206"/>
      <c r="S593" s="206"/>
      <c r="T593" s="207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01" t="s">
        <v>140</v>
      </c>
      <c r="AU593" s="201" t="s">
        <v>138</v>
      </c>
      <c r="AV593" s="13" t="s">
        <v>138</v>
      </c>
      <c r="AW593" s="13" t="s">
        <v>30</v>
      </c>
      <c r="AX593" s="13" t="s">
        <v>73</v>
      </c>
      <c r="AY593" s="201" t="s">
        <v>130</v>
      </c>
    </row>
    <row r="594" s="13" customFormat="1">
      <c r="A594" s="13"/>
      <c r="B594" s="199"/>
      <c r="C594" s="13"/>
      <c r="D594" s="200" t="s">
        <v>140</v>
      </c>
      <c r="E594" s="201" t="s">
        <v>1</v>
      </c>
      <c r="F594" s="202" t="s">
        <v>959</v>
      </c>
      <c r="G594" s="13"/>
      <c r="H594" s="203">
        <v>9.9600000000000009</v>
      </c>
      <c r="I594" s="204"/>
      <c r="J594" s="13"/>
      <c r="K594" s="13"/>
      <c r="L594" s="199"/>
      <c r="M594" s="205"/>
      <c r="N594" s="206"/>
      <c r="O594" s="206"/>
      <c r="P594" s="206"/>
      <c r="Q594" s="206"/>
      <c r="R594" s="206"/>
      <c r="S594" s="206"/>
      <c r="T594" s="207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01" t="s">
        <v>140</v>
      </c>
      <c r="AU594" s="201" t="s">
        <v>138</v>
      </c>
      <c r="AV594" s="13" t="s">
        <v>138</v>
      </c>
      <c r="AW594" s="13" t="s">
        <v>30</v>
      </c>
      <c r="AX594" s="13" t="s">
        <v>73</v>
      </c>
      <c r="AY594" s="201" t="s">
        <v>130</v>
      </c>
    </row>
    <row r="595" s="13" customFormat="1">
      <c r="A595" s="13"/>
      <c r="B595" s="199"/>
      <c r="C595" s="13"/>
      <c r="D595" s="200" t="s">
        <v>140</v>
      </c>
      <c r="E595" s="201" t="s">
        <v>1</v>
      </c>
      <c r="F595" s="202" t="s">
        <v>559</v>
      </c>
      <c r="G595" s="13"/>
      <c r="H595" s="203">
        <v>6.8300000000000001</v>
      </c>
      <c r="I595" s="204"/>
      <c r="J595" s="13"/>
      <c r="K595" s="13"/>
      <c r="L595" s="199"/>
      <c r="M595" s="205"/>
      <c r="N595" s="206"/>
      <c r="O595" s="206"/>
      <c r="P595" s="206"/>
      <c r="Q595" s="206"/>
      <c r="R595" s="206"/>
      <c r="S595" s="206"/>
      <c r="T595" s="207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01" t="s">
        <v>140</v>
      </c>
      <c r="AU595" s="201" t="s">
        <v>138</v>
      </c>
      <c r="AV595" s="13" t="s">
        <v>138</v>
      </c>
      <c r="AW595" s="13" t="s">
        <v>30</v>
      </c>
      <c r="AX595" s="13" t="s">
        <v>73</v>
      </c>
      <c r="AY595" s="201" t="s">
        <v>130</v>
      </c>
    </row>
    <row r="596" s="14" customFormat="1">
      <c r="A596" s="14"/>
      <c r="B596" s="208"/>
      <c r="C596" s="14"/>
      <c r="D596" s="200" t="s">
        <v>140</v>
      </c>
      <c r="E596" s="209" t="s">
        <v>1</v>
      </c>
      <c r="F596" s="210" t="s">
        <v>148</v>
      </c>
      <c r="G596" s="14"/>
      <c r="H596" s="211">
        <v>38.397999999999996</v>
      </c>
      <c r="I596" s="212"/>
      <c r="J596" s="14"/>
      <c r="K596" s="14"/>
      <c r="L596" s="208"/>
      <c r="M596" s="213"/>
      <c r="N596" s="214"/>
      <c r="O596" s="214"/>
      <c r="P596" s="214"/>
      <c r="Q596" s="214"/>
      <c r="R596" s="214"/>
      <c r="S596" s="214"/>
      <c r="T596" s="215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09" t="s">
        <v>140</v>
      </c>
      <c r="AU596" s="209" t="s">
        <v>138</v>
      </c>
      <c r="AV596" s="14" t="s">
        <v>137</v>
      </c>
      <c r="AW596" s="14" t="s">
        <v>30</v>
      </c>
      <c r="AX596" s="14" t="s">
        <v>81</v>
      </c>
      <c r="AY596" s="209" t="s">
        <v>130</v>
      </c>
    </row>
    <row r="597" s="2" customFormat="1" ht="16.5" customHeight="1">
      <c r="A597" s="37"/>
      <c r="B597" s="184"/>
      <c r="C597" s="216" t="s">
        <v>960</v>
      </c>
      <c r="D597" s="216" t="s">
        <v>178</v>
      </c>
      <c r="E597" s="217" t="s">
        <v>961</v>
      </c>
      <c r="F597" s="218" t="s">
        <v>962</v>
      </c>
      <c r="G597" s="219" t="s">
        <v>144</v>
      </c>
      <c r="H597" s="220">
        <v>46.395000000000003</v>
      </c>
      <c r="I597" s="221"/>
      <c r="J597" s="222">
        <f>ROUND(I597*H597,2)</f>
        <v>0</v>
      </c>
      <c r="K597" s="223"/>
      <c r="L597" s="224"/>
      <c r="M597" s="225" t="s">
        <v>1</v>
      </c>
      <c r="N597" s="226" t="s">
        <v>39</v>
      </c>
      <c r="O597" s="76"/>
      <c r="P597" s="195">
        <f>O597*H597</f>
        <v>0</v>
      </c>
      <c r="Q597" s="195">
        <v>0.019199999999999998</v>
      </c>
      <c r="R597" s="195">
        <f>Q597*H597</f>
        <v>0.89078400000000002</v>
      </c>
      <c r="S597" s="195">
        <v>0</v>
      </c>
      <c r="T597" s="196">
        <f>S597*H597</f>
        <v>0</v>
      </c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R597" s="197" t="s">
        <v>324</v>
      </c>
      <c r="AT597" s="197" t="s">
        <v>178</v>
      </c>
      <c r="AU597" s="197" t="s">
        <v>138</v>
      </c>
      <c r="AY597" s="18" t="s">
        <v>130</v>
      </c>
      <c r="BE597" s="198">
        <f>IF(N597="základní",J597,0)</f>
        <v>0</v>
      </c>
      <c r="BF597" s="198">
        <f>IF(N597="snížená",J597,0)</f>
        <v>0</v>
      </c>
      <c r="BG597" s="198">
        <f>IF(N597="zákl. přenesená",J597,0)</f>
        <v>0</v>
      </c>
      <c r="BH597" s="198">
        <f>IF(N597="sníž. přenesená",J597,0)</f>
        <v>0</v>
      </c>
      <c r="BI597" s="198">
        <f>IF(N597="nulová",J597,0)</f>
        <v>0</v>
      </c>
      <c r="BJ597" s="18" t="s">
        <v>138</v>
      </c>
      <c r="BK597" s="198">
        <f>ROUND(I597*H597,2)</f>
        <v>0</v>
      </c>
      <c r="BL597" s="18" t="s">
        <v>220</v>
      </c>
      <c r="BM597" s="197" t="s">
        <v>963</v>
      </c>
    </row>
    <row r="598" s="13" customFormat="1">
      <c r="A598" s="13"/>
      <c r="B598" s="199"/>
      <c r="C598" s="13"/>
      <c r="D598" s="200" t="s">
        <v>140</v>
      </c>
      <c r="E598" s="201" t="s">
        <v>1</v>
      </c>
      <c r="F598" s="202" t="s">
        <v>964</v>
      </c>
      <c r="G598" s="13"/>
      <c r="H598" s="203">
        <v>46.395000000000003</v>
      </c>
      <c r="I598" s="204"/>
      <c r="J598" s="13"/>
      <c r="K598" s="13"/>
      <c r="L598" s="199"/>
      <c r="M598" s="205"/>
      <c r="N598" s="206"/>
      <c r="O598" s="206"/>
      <c r="P598" s="206"/>
      <c r="Q598" s="206"/>
      <c r="R598" s="206"/>
      <c r="S598" s="206"/>
      <c r="T598" s="207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01" t="s">
        <v>140</v>
      </c>
      <c r="AU598" s="201" t="s">
        <v>138</v>
      </c>
      <c r="AV598" s="13" t="s">
        <v>138</v>
      </c>
      <c r="AW598" s="13" t="s">
        <v>30</v>
      </c>
      <c r="AX598" s="13" t="s">
        <v>81</v>
      </c>
      <c r="AY598" s="201" t="s">
        <v>130</v>
      </c>
    </row>
    <row r="599" s="2" customFormat="1" ht="16.5" customHeight="1">
      <c r="A599" s="37"/>
      <c r="B599" s="184"/>
      <c r="C599" s="185" t="s">
        <v>965</v>
      </c>
      <c r="D599" s="185" t="s">
        <v>133</v>
      </c>
      <c r="E599" s="186" t="s">
        <v>966</v>
      </c>
      <c r="F599" s="187" t="s">
        <v>967</v>
      </c>
      <c r="G599" s="188" t="s">
        <v>199</v>
      </c>
      <c r="H599" s="189">
        <v>48.07</v>
      </c>
      <c r="I599" s="190"/>
      <c r="J599" s="191">
        <f>ROUND(I599*H599,2)</f>
        <v>0</v>
      </c>
      <c r="K599" s="192"/>
      <c r="L599" s="38"/>
      <c r="M599" s="193" t="s">
        <v>1</v>
      </c>
      <c r="N599" s="194" t="s">
        <v>39</v>
      </c>
      <c r="O599" s="76"/>
      <c r="P599" s="195">
        <f>O599*H599</f>
        <v>0</v>
      </c>
      <c r="Q599" s="195">
        <v>3.0000000000000001E-05</v>
      </c>
      <c r="R599" s="195">
        <f>Q599*H599</f>
        <v>0.0014421</v>
      </c>
      <c r="S599" s="195">
        <v>0</v>
      </c>
      <c r="T599" s="196">
        <f>S599*H599</f>
        <v>0</v>
      </c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R599" s="197" t="s">
        <v>220</v>
      </c>
      <c r="AT599" s="197" t="s">
        <v>133</v>
      </c>
      <c r="AU599" s="197" t="s">
        <v>138</v>
      </c>
      <c r="AY599" s="18" t="s">
        <v>130</v>
      </c>
      <c r="BE599" s="198">
        <f>IF(N599="základní",J599,0)</f>
        <v>0</v>
      </c>
      <c r="BF599" s="198">
        <f>IF(N599="snížená",J599,0)</f>
        <v>0</v>
      </c>
      <c r="BG599" s="198">
        <f>IF(N599="zákl. přenesená",J599,0)</f>
        <v>0</v>
      </c>
      <c r="BH599" s="198">
        <f>IF(N599="sníž. přenesená",J599,0)</f>
        <v>0</v>
      </c>
      <c r="BI599" s="198">
        <f>IF(N599="nulová",J599,0)</f>
        <v>0</v>
      </c>
      <c r="BJ599" s="18" t="s">
        <v>138</v>
      </c>
      <c r="BK599" s="198">
        <f>ROUND(I599*H599,2)</f>
        <v>0</v>
      </c>
      <c r="BL599" s="18" t="s">
        <v>220</v>
      </c>
      <c r="BM599" s="197" t="s">
        <v>968</v>
      </c>
    </row>
    <row r="600" s="13" customFormat="1">
      <c r="A600" s="13"/>
      <c r="B600" s="199"/>
      <c r="C600" s="13"/>
      <c r="D600" s="200" t="s">
        <v>140</v>
      </c>
      <c r="E600" s="201" t="s">
        <v>1</v>
      </c>
      <c r="F600" s="202" t="s">
        <v>969</v>
      </c>
      <c r="G600" s="13"/>
      <c r="H600" s="203">
        <v>48.07</v>
      </c>
      <c r="I600" s="204"/>
      <c r="J600" s="13"/>
      <c r="K600" s="13"/>
      <c r="L600" s="199"/>
      <c r="M600" s="205"/>
      <c r="N600" s="206"/>
      <c r="O600" s="206"/>
      <c r="P600" s="206"/>
      <c r="Q600" s="206"/>
      <c r="R600" s="206"/>
      <c r="S600" s="206"/>
      <c r="T600" s="207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01" t="s">
        <v>140</v>
      </c>
      <c r="AU600" s="201" t="s">
        <v>138</v>
      </c>
      <c r="AV600" s="13" t="s">
        <v>138</v>
      </c>
      <c r="AW600" s="13" t="s">
        <v>30</v>
      </c>
      <c r="AX600" s="13" t="s">
        <v>81</v>
      </c>
      <c r="AY600" s="201" t="s">
        <v>130</v>
      </c>
    </row>
    <row r="601" s="2" customFormat="1" ht="16.5" customHeight="1">
      <c r="A601" s="37"/>
      <c r="B601" s="184"/>
      <c r="C601" s="185" t="s">
        <v>970</v>
      </c>
      <c r="D601" s="185" t="s">
        <v>133</v>
      </c>
      <c r="E601" s="186" t="s">
        <v>971</v>
      </c>
      <c r="F601" s="187" t="s">
        <v>972</v>
      </c>
      <c r="G601" s="188" t="s">
        <v>199</v>
      </c>
      <c r="H601" s="189">
        <v>37.789999999999999</v>
      </c>
      <c r="I601" s="190"/>
      <c r="J601" s="191">
        <f>ROUND(I601*H601,2)</f>
        <v>0</v>
      </c>
      <c r="K601" s="192"/>
      <c r="L601" s="38"/>
      <c r="M601" s="193" t="s">
        <v>1</v>
      </c>
      <c r="N601" s="194" t="s">
        <v>39</v>
      </c>
      <c r="O601" s="76"/>
      <c r="P601" s="195">
        <f>O601*H601</f>
        <v>0</v>
      </c>
      <c r="Q601" s="195">
        <v>0</v>
      </c>
      <c r="R601" s="195">
        <f>Q601*H601</f>
        <v>0</v>
      </c>
      <c r="S601" s="195">
        <v>0</v>
      </c>
      <c r="T601" s="196">
        <f>S601*H601</f>
        <v>0</v>
      </c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R601" s="197" t="s">
        <v>220</v>
      </c>
      <c r="AT601" s="197" t="s">
        <v>133</v>
      </c>
      <c r="AU601" s="197" t="s">
        <v>138</v>
      </c>
      <c r="AY601" s="18" t="s">
        <v>130</v>
      </c>
      <c r="BE601" s="198">
        <f>IF(N601="základní",J601,0)</f>
        <v>0</v>
      </c>
      <c r="BF601" s="198">
        <f>IF(N601="snížená",J601,0)</f>
        <v>0</v>
      </c>
      <c r="BG601" s="198">
        <f>IF(N601="zákl. přenesená",J601,0)</f>
        <v>0</v>
      </c>
      <c r="BH601" s="198">
        <f>IF(N601="sníž. přenesená",J601,0)</f>
        <v>0</v>
      </c>
      <c r="BI601" s="198">
        <f>IF(N601="nulová",J601,0)</f>
        <v>0</v>
      </c>
      <c r="BJ601" s="18" t="s">
        <v>138</v>
      </c>
      <c r="BK601" s="198">
        <f>ROUND(I601*H601,2)</f>
        <v>0</v>
      </c>
      <c r="BL601" s="18" t="s">
        <v>220</v>
      </c>
      <c r="BM601" s="197" t="s">
        <v>973</v>
      </c>
    </row>
    <row r="602" s="2" customFormat="1" ht="24" customHeight="1">
      <c r="A602" s="37"/>
      <c r="B602" s="184"/>
      <c r="C602" s="185" t="s">
        <v>974</v>
      </c>
      <c r="D602" s="185" t="s">
        <v>133</v>
      </c>
      <c r="E602" s="186" t="s">
        <v>975</v>
      </c>
      <c r="F602" s="187" t="s">
        <v>976</v>
      </c>
      <c r="G602" s="188" t="s">
        <v>174</v>
      </c>
      <c r="H602" s="189">
        <v>1.1220000000000001</v>
      </c>
      <c r="I602" s="190"/>
      <c r="J602" s="191">
        <f>ROUND(I602*H602,2)</f>
        <v>0</v>
      </c>
      <c r="K602" s="192"/>
      <c r="L602" s="38"/>
      <c r="M602" s="193" t="s">
        <v>1</v>
      </c>
      <c r="N602" s="194" t="s">
        <v>39</v>
      </c>
      <c r="O602" s="76"/>
      <c r="P602" s="195">
        <f>O602*H602</f>
        <v>0</v>
      </c>
      <c r="Q602" s="195">
        <v>0</v>
      </c>
      <c r="R602" s="195">
        <f>Q602*H602</f>
        <v>0</v>
      </c>
      <c r="S602" s="195">
        <v>0</v>
      </c>
      <c r="T602" s="196">
        <f>S602*H602</f>
        <v>0</v>
      </c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R602" s="197" t="s">
        <v>220</v>
      </c>
      <c r="AT602" s="197" t="s">
        <v>133</v>
      </c>
      <c r="AU602" s="197" t="s">
        <v>138</v>
      </c>
      <c r="AY602" s="18" t="s">
        <v>130</v>
      </c>
      <c r="BE602" s="198">
        <f>IF(N602="základní",J602,0)</f>
        <v>0</v>
      </c>
      <c r="BF602" s="198">
        <f>IF(N602="snížená",J602,0)</f>
        <v>0</v>
      </c>
      <c r="BG602" s="198">
        <f>IF(N602="zákl. přenesená",J602,0)</f>
        <v>0</v>
      </c>
      <c r="BH602" s="198">
        <f>IF(N602="sníž. přenesená",J602,0)</f>
        <v>0</v>
      </c>
      <c r="BI602" s="198">
        <f>IF(N602="nulová",J602,0)</f>
        <v>0</v>
      </c>
      <c r="BJ602" s="18" t="s">
        <v>138</v>
      </c>
      <c r="BK602" s="198">
        <f>ROUND(I602*H602,2)</f>
        <v>0</v>
      </c>
      <c r="BL602" s="18" t="s">
        <v>220</v>
      </c>
      <c r="BM602" s="197" t="s">
        <v>977</v>
      </c>
    </row>
    <row r="603" s="12" customFormat="1" ht="22.8" customHeight="1">
      <c r="A603" s="12"/>
      <c r="B603" s="171"/>
      <c r="C603" s="12"/>
      <c r="D603" s="172" t="s">
        <v>72</v>
      </c>
      <c r="E603" s="182" t="s">
        <v>978</v>
      </c>
      <c r="F603" s="182" t="s">
        <v>979</v>
      </c>
      <c r="G603" s="12"/>
      <c r="H603" s="12"/>
      <c r="I603" s="174"/>
      <c r="J603" s="183">
        <f>BK603</f>
        <v>0</v>
      </c>
      <c r="K603" s="12"/>
      <c r="L603" s="171"/>
      <c r="M603" s="176"/>
      <c r="N603" s="177"/>
      <c r="O603" s="177"/>
      <c r="P603" s="178">
        <f>SUM(P604:P621)</f>
        <v>0</v>
      </c>
      <c r="Q603" s="177"/>
      <c r="R603" s="178">
        <f>SUM(R604:R621)</f>
        <v>0.58929527999999998</v>
      </c>
      <c r="S603" s="177"/>
      <c r="T603" s="179">
        <f>SUM(T604:T621)</f>
        <v>0.19531500000000002</v>
      </c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R603" s="172" t="s">
        <v>138</v>
      </c>
      <c r="AT603" s="180" t="s">
        <v>72</v>
      </c>
      <c r="AU603" s="180" t="s">
        <v>81</v>
      </c>
      <c r="AY603" s="172" t="s">
        <v>130</v>
      </c>
      <c r="BK603" s="181">
        <f>SUM(BK604:BK621)</f>
        <v>0</v>
      </c>
    </row>
    <row r="604" s="2" customFormat="1" ht="16.5" customHeight="1">
      <c r="A604" s="37"/>
      <c r="B604" s="184"/>
      <c r="C604" s="185" t="s">
        <v>980</v>
      </c>
      <c r="D604" s="185" t="s">
        <v>133</v>
      </c>
      <c r="E604" s="186" t="s">
        <v>981</v>
      </c>
      <c r="F604" s="187" t="s">
        <v>982</v>
      </c>
      <c r="G604" s="188" t="s">
        <v>144</v>
      </c>
      <c r="H604" s="189">
        <v>60.899999999999999</v>
      </c>
      <c r="I604" s="190"/>
      <c r="J604" s="191">
        <f>ROUND(I604*H604,2)</f>
        <v>0</v>
      </c>
      <c r="K604" s="192"/>
      <c r="L604" s="38"/>
      <c r="M604" s="193" t="s">
        <v>1</v>
      </c>
      <c r="N604" s="194" t="s">
        <v>39</v>
      </c>
      <c r="O604" s="76"/>
      <c r="P604" s="195">
        <f>O604*H604</f>
        <v>0</v>
      </c>
      <c r="Q604" s="195">
        <v>0</v>
      </c>
      <c r="R604" s="195">
        <f>Q604*H604</f>
        <v>0</v>
      </c>
      <c r="S604" s="195">
        <v>0</v>
      </c>
      <c r="T604" s="196">
        <f>S604*H604</f>
        <v>0</v>
      </c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R604" s="197" t="s">
        <v>220</v>
      </c>
      <c r="AT604" s="197" t="s">
        <v>133</v>
      </c>
      <c r="AU604" s="197" t="s">
        <v>138</v>
      </c>
      <c r="AY604" s="18" t="s">
        <v>130</v>
      </c>
      <c r="BE604" s="198">
        <f>IF(N604="základní",J604,0)</f>
        <v>0</v>
      </c>
      <c r="BF604" s="198">
        <f>IF(N604="snížená",J604,0)</f>
        <v>0</v>
      </c>
      <c r="BG604" s="198">
        <f>IF(N604="zákl. přenesená",J604,0)</f>
        <v>0</v>
      </c>
      <c r="BH604" s="198">
        <f>IF(N604="sníž. přenesená",J604,0)</f>
        <v>0</v>
      </c>
      <c r="BI604" s="198">
        <f>IF(N604="nulová",J604,0)</f>
        <v>0</v>
      </c>
      <c r="BJ604" s="18" t="s">
        <v>138</v>
      </c>
      <c r="BK604" s="198">
        <f>ROUND(I604*H604,2)</f>
        <v>0</v>
      </c>
      <c r="BL604" s="18" t="s">
        <v>220</v>
      </c>
      <c r="BM604" s="197" t="s">
        <v>983</v>
      </c>
    </row>
    <row r="605" s="13" customFormat="1">
      <c r="A605" s="13"/>
      <c r="B605" s="199"/>
      <c r="C605" s="13"/>
      <c r="D605" s="200" t="s">
        <v>140</v>
      </c>
      <c r="E605" s="201" t="s">
        <v>1</v>
      </c>
      <c r="F605" s="202" t="s">
        <v>984</v>
      </c>
      <c r="G605" s="13"/>
      <c r="H605" s="203">
        <v>60.899999999999999</v>
      </c>
      <c r="I605" s="204"/>
      <c r="J605" s="13"/>
      <c r="K605" s="13"/>
      <c r="L605" s="199"/>
      <c r="M605" s="205"/>
      <c r="N605" s="206"/>
      <c r="O605" s="206"/>
      <c r="P605" s="206"/>
      <c r="Q605" s="206"/>
      <c r="R605" s="206"/>
      <c r="S605" s="206"/>
      <c r="T605" s="207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01" t="s">
        <v>140</v>
      </c>
      <c r="AU605" s="201" t="s">
        <v>138</v>
      </c>
      <c r="AV605" s="13" t="s">
        <v>138</v>
      </c>
      <c r="AW605" s="13" t="s">
        <v>30</v>
      </c>
      <c r="AX605" s="13" t="s">
        <v>81</v>
      </c>
      <c r="AY605" s="201" t="s">
        <v>130</v>
      </c>
    </row>
    <row r="606" s="2" customFormat="1" ht="24" customHeight="1">
      <c r="A606" s="37"/>
      <c r="B606" s="184"/>
      <c r="C606" s="185" t="s">
        <v>985</v>
      </c>
      <c r="D606" s="185" t="s">
        <v>133</v>
      </c>
      <c r="E606" s="186" t="s">
        <v>986</v>
      </c>
      <c r="F606" s="187" t="s">
        <v>987</v>
      </c>
      <c r="G606" s="188" t="s">
        <v>144</v>
      </c>
      <c r="H606" s="189">
        <v>60.899999999999999</v>
      </c>
      <c r="I606" s="190"/>
      <c r="J606" s="191">
        <f>ROUND(I606*H606,2)</f>
        <v>0</v>
      </c>
      <c r="K606" s="192"/>
      <c r="L606" s="38"/>
      <c r="M606" s="193" t="s">
        <v>1</v>
      </c>
      <c r="N606" s="194" t="s">
        <v>39</v>
      </c>
      <c r="O606" s="76"/>
      <c r="P606" s="195">
        <f>O606*H606</f>
        <v>0</v>
      </c>
      <c r="Q606" s="195">
        <v>0.00020000000000000001</v>
      </c>
      <c r="R606" s="195">
        <f>Q606*H606</f>
        <v>0.01218</v>
      </c>
      <c r="S606" s="195">
        <v>0</v>
      </c>
      <c r="T606" s="196">
        <f>S606*H606</f>
        <v>0</v>
      </c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R606" s="197" t="s">
        <v>220</v>
      </c>
      <c r="AT606" s="197" t="s">
        <v>133</v>
      </c>
      <c r="AU606" s="197" t="s">
        <v>138</v>
      </c>
      <c r="AY606" s="18" t="s">
        <v>130</v>
      </c>
      <c r="BE606" s="198">
        <f>IF(N606="základní",J606,0)</f>
        <v>0</v>
      </c>
      <c r="BF606" s="198">
        <f>IF(N606="snížená",J606,0)</f>
        <v>0</v>
      </c>
      <c r="BG606" s="198">
        <f>IF(N606="zákl. přenesená",J606,0)</f>
        <v>0</v>
      </c>
      <c r="BH606" s="198">
        <f>IF(N606="sníž. přenesená",J606,0)</f>
        <v>0</v>
      </c>
      <c r="BI606" s="198">
        <f>IF(N606="nulová",J606,0)</f>
        <v>0</v>
      </c>
      <c r="BJ606" s="18" t="s">
        <v>138</v>
      </c>
      <c r="BK606" s="198">
        <f>ROUND(I606*H606,2)</f>
        <v>0</v>
      </c>
      <c r="BL606" s="18" t="s">
        <v>220</v>
      </c>
      <c r="BM606" s="197" t="s">
        <v>988</v>
      </c>
    </row>
    <row r="607" s="2" customFormat="1" ht="24" customHeight="1">
      <c r="A607" s="37"/>
      <c r="B607" s="184"/>
      <c r="C607" s="185" t="s">
        <v>989</v>
      </c>
      <c r="D607" s="185" t="s">
        <v>133</v>
      </c>
      <c r="E607" s="186" t="s">
        <v>990</v>
      </c>
      <c r="F607" s="187" t="s">
        <v>991</v>
      </c>
      <c r="G607" s="188" t="s">
        <v>144</v>
      </c>
      <c r="H607" s="189">
        <v>60.899999999999999</v>
      </c>
      <c r="I607" s="190"/>
      <c r="J607" s="191">
        <f>ROUND(I607*H607,2)</f>
        <v>0</v>
      </c>
      <c r="K607" s="192"/>
      <c r="L607" s="38"/>
      <c r="M607" s="193" t="s">
        <v>1</v>
      </c>
      <c r="N607" s="194" t="s">
        <v>39</v>
      </c>
      <c r="O607" s="76"/>
      <c r="P607" s="195">
        <f>O607*H607</f>
        <v>0</v>
      </c>
      <c r="Q607" s="195">
        <v>0.0044999999999999997</v>
      </c>
      <c r="R607" s="195">
        <f>Q607*H607</f>
        <v>0.27404999999999996</v>
      </c>
      <c r="S607" s="195">
        <v>0</v>
      </c>
      <c r="T607" s="196">
        <f>S607*H607</f>
        <v>0</v>
      </c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R607" s="197" t="s">
        <v>220</v>
      </c>
      <c r="AT607" s="197" t="s">
        <v>133</v>
      </c>
      <c r="AU607" s="197" t="s">
        <v>138</v>
      </c>
      <c r="AY607" s="18" t="s">
        <v>130</v>
      </c>
      <c r="BE607" s="198">
        <f>IF(N607="základní",J607,0)</f>
        <v>0</v>
      </c>
      <c r="BF607" s="198">
        <f>IF(N607="snížená",J607,0)</f>
        <v>0</v>
      </c>
      <c r="BG607" s="198">
        <f>IF(N607="zákl. přenesená",J607,0)</f>
        <v>0</v>
      </c>
      <c r="BH607" s="198">
        <f>IF(N607="sníž. přenesená",J607,0)</f>
        <v>0</v>
      </c>
      <c r="BI607" s="198">
        <f>IF(N607="nulová",J607,0)</f>
        <v>0</v>
      </c>
      <c r="BJ607" s="18" t="s">
        <v>138</v>
      </c>
      <c r="BK607" s="198">
        <f>ROUND(I607*H607,2)</f>
        <v>0</v>
      </c>
      <c r="BL607" s="18" t="s">
        <v>220</v>
      </c>
      <c r="BM607" s="197" t="s">
        <v>992</v>
      </c>
    </row>
    <row r="608" s="2" customFormat="1" ht="24" customHeight="1">
      <c r="A608" s="37"/>
      <c r="B608" s="184"/>
      <c r="C608" s="185" t="s">
        <v>993</v>
      </c>
      <c r="D608" s="185" t="s">
        <v>133</v>
      </c>
      <c r="E608" s="186" t="s">
        <v>994</v>
      </c>
      <c r="F608" s="187" t="s">
        <v>995</v>
      </c>
      <c r="G608" s="188" t="s">
        <v>144</v>
      </c>
      <c r="H608" s="189">
        <v>69.090000000000003</v>
      </c>
      <c r="I608" s="190"/>
      <c r="J608" s="191">
        <f>ROUND(I608*H608,2)</f>
        <v>0</v>
      </c>
      <c r="K608" s="192"/>
      <c r="L608" s="38"/>
      <c r="M608" s="193" t="s">
        <v>1</v>
      </c>
      <c r="N608" s="194" t="s">
        <v>39</v>
      </c>
      <c r="O608" s="76"/>
      <c r="P608" s="195">
        <f>O608*H608</f>
        <v>0</v>
      </c>
      <c r="Q608" s="195">
        <v>0</v>
      </c>
      <c r="R608" s="195">
        <f>Q608*H608</f>
        <v>0</v>
      </c>
      <c r="S608" s="195">
        <v>0.0025000000000000001</v>
      </c>
      <c r="T608" s="196">
        <f>S608*H608</f>
        <v>0.17272500000000002</v>
      </c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R608" s="197" t="s">
        <v>220</v>
      </c>
      <c r="AT608" s="197" t="s">
        <v>133</v>
      </c>
      <c r="AU608" s="197" t="s">
        <v>138</v>
      </c>
      <c r="AY608" s="18" t="s">
        <v>130</v>
      </c>
      <c r="BE608" s="198">
        <f>IF(N608="základní",J608,0)</f>
        <v>0</v>
      </c>
      <c r="BF608" s="198">
        <f>IF(N608="snížená",J608,0)</f>
        <v>0</v>
      </c>
      <c r="BG608" s="198">
        <f>IF(N608="zákl. přenesená",J608,0)</f>
        <v>0</v>
      </c>
      <c r="BH608" s="198">
        <f>IF(N608="sníž. přenesená",J608,0)</f>
        <v>0</v>
      </c>
      <c r="BI608" s="198">
        <f>IF(N608="nulová",J608,0)</f>
        <v>0</v>
      </c>
      <c r="BJ608" s="18" t="s">
        <v>138</v>
      </c>
      <c r="BK608" s="198">
        <f>ROUND(I608*H608,2)</f>
        <v>0</v>
      </c>
      <c r="BL608" s="18" t="s">
        <v>220</v>
      </c>
      <c r="BM608" s="197" t="s">
        <v>996</v>
      </c>
    </row>
    <row r="609" s="13" customFormat="1">
      <c r="A609" s="13"/>
      <c r="B609" s="199"/>
      <c r="C609" s="13"/>
      <c r="D609" s="200" t="s">
        <v>140</v>
      </c>
      <c r="E609" s="201" t="s">
        <v>1</v>
      </c>
      <c r="F609" s="202" t="s">
        <v>997</v>
      </c>
      <c r="G609" s="13"/>
      <c r="H609" s="203">
        <v>69.090000000000003</v>
      </c>
      <c r="I609" s="204"/>
      <c r="J609" s="13"/>
      <c r="K609" s="13"/>
      <c r="L609" s="199"/>
      <c r="M609" s="205"/>
      <c r="N609" s="206"/>
      <c r="O609" s="206"/>
      <c r="P609" s="206"/>
      <c r="Q609" s="206"/>
      <c r="R609" s="206"/>
      <c r="S609" s="206"/>
      <c r="T609" s="207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01" t="s">
        <v>140</v>
      </c>
      <c r="AU609" s="201" t="s">
        <v>138</v>
      </c>
      <c r="AV609" s="13" t="s">
        <v>138</v>
      </c>
      <c r="AW609" s="13" t="s">
        <v>30</v>
      </c>
      <c r="AX609" s="13" t="s">
        <v>81</v>
      </c>
      <c r="AY609" s="201" t="s">
        <v>130</v>
      </c>
    </row>
    <row r="610" s="2" customFormat="1" ht="16.5" customHeight="1">
      <c r="A610" s="37"/>
      <c r="B610" s="184"/>
      <c r="C610" s="185" t="s">
        <v>998</v>
      </c>
      <c r="D610" s="185" t="s">
        <v>133</v>
      </c>
      <c r="E610" s="186" t="s">
        <v>999</v>
      </c>
      <c r="F610" s="187" t="s">
        <v>1000</v>
      </c>
      <c r="G610" s="188" t="s">
        <v>144</v>
      </c>
      <c r="H610" s="189">
        <v>60.899999999999999</v>
      </c>
      <c r="I610" s="190"/>
      <c r="J610" s="191">
        <f>ROUND(I610*H610,2)</f>
        <v>0</v>
      </c>
      <c r="K610" s="192"/>
      <c r="L610" s="38"/>
      <c r="M610" s="193" t="s">
        <v>1</v>
      </c>
      <c r="N610" s="194" t="s">
        <v>39</v>
      </c>
      <c r="O610" s="76"/>
      <c r="P610" s="195">
        <f>O610*H610</f>
        <v>0</v>
      </c>
      <c r="Q610" s="195">
        <v>0.00029999999999999997</v>
      </c>
      <c r="R610" s="195">
        <f>Q610*H610</f>
        <v>0.018269999999999998</v>
      </c>
      <c r="S610" s="195">
        <v>0</v>
      </c>
      <c r="T610" s="196">
        <f>S610*H610</f>
        <v>0</v>
      </c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R610" s="197" t="s">
        <v>220</v>
      </c>
      <c r="AT610" s="197" t="s">
        <v>133</v>
      </c>
      <c r="AU610" s="197" t="s">
        <v>138</v>
      </c>
      <c r="AY610" s="18" t="s">
        <v>130</v>
      </c>
      <c r="BE610" s="198">
        <f>IF(N610="základní",J610,0)</f>
        <v>0</v>
      </c>
      <c r="BF610" s="198">
        <f>IF(N610="snížená",J610,0)</f>
        <v>0</v>
      </c>
      <c r="BG610" s="198">
        <f>IF(N610="zákl. přenesená",J610,0)</f>
        <v>0</v>
      </c>
      <c r="BH610" s="198">
        <f>IF(N610="sníž. přenesená",J610,0)</f>
        <v>0</v>
      </c>
      <c r="BI610" s="198">
        <f>IF(N610="nulová",J610,0)</f>
        <v>0</v>
      </c>
      <c r="BJ610" s="18" t="s">
        <v>138</v>
      </c>
      <c r="BK610" s="198">
        <f>ROUND(I610*H610,2)</f>
        <v>0</v>
      </c>
      <c r="BL610" s="18" t="s">
        <v>220</v>
      </c>
      <c r="BM610" s="197" t="s">
        <v>1001</v>
      </c>
    </row>
    <row r="611" s="13" customFormat="1">
      <c r="A611" s="13"/>
      <c r="B611" s="199"/>
      <c r="C611" s="13"/>
      <c r="D611" s="200" t="s">
        <v>140</v>
      </c>
      <c r="E611" s="201" t="s">
        <v>1</v>
      </c>
      <c r="F611" s="202" t="s">
        <v>1002</v>
      </c>
      <c r="G611" s="13"/>
      <c r="H611" s="203">
        <v>12.6</v>
      </c>
      <c r="I611" s="204"/>
      <c r="J611" s="13"/>
      <c r="K611" s="13"/>
      <c r="L611" s="199"/>
      <c r="M611" s="205"/>
      <c r="N611" s="206"/>
      <c r="O611" s="206"/>
      <c r="P611" s="206"/>
      <c r="Q611" s="206"/>
      <c r="R611" s="206"/>
      <c r="S611" s="206"/>
      <c r="T611" s="207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01" t="s">
        <v>140</v>
      </c>
      <c r="AU611" s="201" t="s">
        <v>138</v>
      </c>
      <c r="AV611" s="13" t="s">
        <v>138</v>
      </c>
      <c r="AW611" s="13" t="s">
        <v>30</v>
      </c>
      <c r="AX611" s="13" t="s">
        <v>73</v>
      </c>
      <c r="AY611" s="201" t="s">
        <v>130</v>
      </c>
    </row>
    <row r="612" s="13" customFormat="1">
      <c r="A612" s="13"/>
      <c r="B612" s="199"/>
      <c r="C612" s="13"/>
      <c r="D612" s="200" t="s">
        <v>140</v>
      </c>
      <c r="E612" s="201" t="s">
        <v>1</v>
      </c>
      <c r="F612" s="202" t="s">
        <v>1003</v>
      </c>
      <c r="G612" s="13"/>
      <c r="H612" s="203">
        <v>48.299999999999997</v>
      </c>
      <c r="I612" s="204"/>
      <c r="J612" s="13"/>
      <c r="K612" s="13"/>
      <c r="L612" s="199"/>
      <c r="M612" s="205"/>
      <c r="N612" s="206"/>
      <c r="O612" s="206"/>
      <c r="P612" s="206"/>
      <c r="Q612" s="206"/>
      <c r="R612" s="206"/>
      <c r="S612" s="206"/>
      <c r="T612" s="207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01" t="s">
        <v>140</v>
      </c>
      <c r="AU612" s="201" t="s">
        <v>138</v>
      </c>
      <c r="AV612" s="13" t="s">
        <v>138</v>
      </c>
      <c r="AW612" s="13" t="s">
        <v>30</v>
      </c>
      <c r="AX612" s="13" t="s">
        <v>73</v>
      </c>
      <c r="AY612" s="201" t="s">
        <v>130</v>
      </c>
    </row>
    <row r="613" s="14" customFormat="1">
      <c r="A613" s="14"/>
      <c r="B613" s="208"/>
      <c r="C613" s="14"/>
      <c r="D613" s="200" t="s">
        <v>140</v>
      </c>
      <c r="E613" s="209" t="s">
        <v>1</v>
      </c>
      <c r="F613" s="210" t="s">
        <v>148</v>
      </c>
      <c r="G613" s="14"/>
      <c r="H613" s="211">
        <v>60.899999999999999</v>
      </c>
      <c r="I613" s="212"/>
      <c r="J613" s="14"/>
      <c r="K613" s="14"/>
      <c r="L613" s="208"/>
      <c r="M613" s="213"/>
      <c r="N613" s="214"/>
      <c r="O613" s="214"/>
      <c r="P613" s="214"/>
      <c r="Q613" s="214"/>
      <c r="R613" s="214"/>
      <c r="S613" s="214"/>
      <c r="T613" s="215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09" t="s">
        <v>140</v>
      </c>
      <c r="AU613" s="209" t="s">
        <v>138</v>
      </c>
      <c r="AV613" s="14" t="s">
        <v>137</v>
      </c>
      <c r="AW613" s="14" t="s">
        <v>30</v>
      </c>
      <c r="AX613" s="14" t="s">
        <v>81</v>
      </c>
      <c r="AY613" s="209" t="s">
        <v>130</v>
      </c>
    </row>
    <row r="614" s="2" customFormat="1" ht="16.5" customHeight="1">
      <c r="A614" s="37"/>
      <c r="B614" s="184"/>
      <c r="C614" s="216" t="s">
        <v>1004</v>
      </c>
      <c r="D614" s="216" t="s">
        <v>178</v>
      </c>
      <c r="E614" s="217" t="s">
        <v>1005</v>
      </c>
      <c r="F614" s="218" t="s">
        <v>1006</v>
      </c>
      <c r="G614" s="219" t="s">
        <v>144</v>
      </c>
      <c r="H614" s="220">
        <v>66.989999999999995</v>
      </c>
      <c r="I614" s="221"/>
      <c r="J614" s="222">
        <f>ROUND(I614*H614,2)</f>
        <v>0</v>
      </c>
      <c r="K614" s="223"/>
      <c r="L614" s="224"/>
      <c r="M614" s="225" t="s">
        <v>1</v>
      </c>
      <c r="N614" s="226" t="s">
        <v>39</v>
      </c>
      <c r="O614" s="76"/>
      <c r="P614" s="195">
        <f>O614*H614</f>
        <v>0</v>
      </c>
      <c r="Q614" s="195">
        <v>0.0040800000000000003</v>
      </c>
      <c r="R614" s="195">
        <f>Q614*H614</f>
        <v>0.27331919999999998</v>
      </c>
      <c r="S614" s="195">
        <v>0</v>
      </c>
      <c r="T614" s="196">
        <f>S614*H614</f>
        <v>0</v>
      </c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R614" s="197" t="s">
        <v>324</v>
      </c>
      <c r="AT614" s="197" t="s">
        <v>178</v>
      </c>
      <c r="AU614" s="197" t="s">
        <v>138</v>
      </c>
      <c r="AY614" s="18" t="s">
        <v>130</v>
      </c>
      <c r="BE614" s="198">
        <f>IF(N614="základní",J614,0)</f>
        <v>0</v>
      </c>
      <c r="BF614" s="198">
        <f>IF(N614="snížená",J614,0)</f>
        <v>0</v>
      </c>
      <c r="BG614" s="198">
        <f>IF(N614="zákl. přenesená",J614,0)</f>
        <v>0</v>
      </c>
      <c r="BH614" s="198">
        <f>IF(N614="sníž. přenesená",J614,0)</f>
        <v>0</v>
      </c>
      <c r="BI614" s="198">
        <f>IF(N614="nulová",J614,0)</f>
        <v>0</v>
      </c>
      <c r="BJ614" s="18" t="s">
        <v>138</v>
      </c>
      <c r="BK614" s="198">
        <f>ROUND(I614*H614,2)</f>
        <v>0</v>
      </c>
      <c r="BL614" s="18" t="s">
        <v>220</v>
      </c>
      <c r="BM614" s="197" t="s">
        <v>1007</v>
      </c>
    </row>
    <row r="615" s="13" customFormat="1">
      <c r="A615" s="13"/>
      <c r="B615" s="199"/>
      <c r="C615" s="13"/>
      <c r="D615" s="200" t="s">
        <v>140</v>
      </c>
      <c r="E615" s="201" t="s">
        <v>1</v>
      </c>
      <c r="F615" s="202" t="s">
        <v>1008</v>
      </c>
      <c r="G615" s="13"/>
      <c r="H615" s="203">
        <v>66.989999999999995</v>
      </c>
      <c r="I615" s="204"/>
      <c r="J615" s="13"/>
      <c r="K615" s="13"/>
      <c r="L615" s="199"/>
      <c r="M615" s="205"/>
      <c r="N615" s="206"/>
      <c r="O615" s="206"/>
      <c r="P615" s="206"/>
      <c r="Q615" s="206"/>
      <c r="R615" s="206"/>
      <c r="S615" s="206"/>
      <c r="T615" s="207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01" t="s">
        <v>140</v>
      </c>
      <c r="AU615" s="201" t="s">
        <v>138</v>
      </c>
      <c r="AV615" s="13" t="s">
        <v>138</v>
      </c>
      <c r="AW615" s="13" t="s">
        <v>30</v>
      </c>
      <c r="AX615" s="13" t="s">
        <v>81</v>
      </c>
      <c r="AY615" s="201" t="s">
        <v>130</v>
      </c>
    </row>
    <row r="616" s="2" customFormat="1" ht="16.5" customHeight="1">
      <c r="A616" s="37"/>
      <c r="B616" s="184"/>
      <c r="C616" s="185" t="s">
        <v>1009</v>
      </c>
      <c r="D616" s="185" t="s">
        <v>133</v>
      </c>
      <c r="E616" s="186" t="s">
        <v>1010</v>
      </c>
      <c r="F616" s="187" t="s">
        <v>1011</v>
      </c>
      <c r="G616" s="188" t="s">
        <v>199</v>
      </c>
      <c r="H616" s="189">
        <v>75.299999999999997</v>
      </c>
      <c r="I616" s="190"/>
      <c r="J616" s="191">
        <f>ROUND(I616*H616,2)</f>
        <v>0</v>
      </c>
      <c r="K616" s="192"/>
      <c r="L616" s="38"/>
      <c r="M616" s="193" t="s">
        <v>1</v>
      </c>
      <c r="N616" s="194" t="s">
        <v>39</v>
      </c>
      <c r="O616" s="76"/>
      <c r="P616" s="195">
        <f>O616*H616</f>
        <v>0</v>
      </c>
      <c r="Q616" s="195">
        <v>0</v>
      </c>
      <c r="R616" s="195">
        <f>Q616*H616</f>
        <v>0</v>
      </c>
      <c r="S616" s="195">
        <v>0.00029999999999999997</v>
      </c>
      <c r="T616" s="196">
        <f>S616*H616</f>
        <v>0.022589999999999996</v>
      </c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R616" s="197" t="s">
        <v>220</v>
      </c>
      <c r="AT616" s="197" t="s">
        <v>133</v>
      </c>
      <c r="AU616" s="197" t="s">
        <v>138</v>
      </c>
      <c r="AY616" s="18" t="s">
        <v>130</v>
      </c>
      <c r="BE616" s="198">
        <f>IF(N616="základní",J616,0)</f>
        <v>0</v>
      </c>
      <c r="BF616" s="198">
        <f>IF(N616="snížená",J616,0)</f>
        <v>0</v>
      </c>
      <c r="BG616" s="198">
        <f>IF(N616="zákl. přenesená",J616,0)</f>
        <v>0</v>
      </c>
      <c r="BH616" s="198">
        <f>IF(N616="sníž. přenesená",J616,0)</f>
        <v>0</v>
      </c>
      <c r="BI616" s="198">
        <f>IF(N616="nulová",J616,0)</f>
        <v>0</v>
      </c>
      <c r="BJ616" s="18" t="s">
        <v>138</v>
      </c>
      <c r="BK616" s="198">
        <f>ROUND(I616*H616,2)</f>
        <v>0</v>
      </c>
      <c r="BL616" s="18" t="s">
        <v>220</v>
      </c>
      <c r="BM616" s="197" t="s">
        <v>1012</v>
      </c>
    </row>
    <row r="617" s="13" customFormat="1">
      <c r="A617" s="13"/>
      <c r="B617" s="199"/>
      <c r="C617" s="13"/>
      <c r="D617" s="200" t="s">
        <v>140</v>
      </c>
      <c r="E617" s="201" t="s">
        <v>1</v>
      </c>
      <c r="F617" s="202" t="s">
        <v>1013</v>
      </c>
      <c r="G617" s="13"/>
      <c r="H617" s="203">
        <v>75.299999999999997</v>
      </c>
      <c r="I617" s="204"/>
      <c r="J617" s="13"/>
      <c r="K617" s="13"/>
      <c r="L617" s="199"/>
      <c r="M617" s="205"/>
      <c r="N617" s="206"/>
      <c r="O617" s="206"/>
      <c r="P617" s="206"/>
      <c r="Q617" s="206"/>
      <c r="R617" s="206"/>
      <c r="S617" s="206"/>
      <c r="T617" s="207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01" t="s">
        <v>140</v>
      </c>
      <c r="AU617" s="201" t="s">
        <v>138</v>
      </c>
      <c r="AV617" s="13" t="s">
        <v>138</v>
      </c>
      <c r="AW617" s="13" t="s">
        <v>30</v>
      </c>
      <c r="AX617" s="13" t="s">
        <v>81</v>
      </c>
      <c r="AY617" s="201" t="s">
        <v>130</v>
      </c>
    </row>
    <row r="618" s="2" customFormat="1" ht="16.5" customHeight="1">
      <c r="A618" s="37"/>
      <c r="B618" s="184"/>
      <c r="C618" s="185" t="s">
        <v>1014</v>
      </c>
      <c r="D618" s="185" t="s">
        <v>133</v>
      </c>
      <c r="E618" s="186" t="s">
        <v>1015</v>
      </c>
      <c r="F618" s="187" t="s">
        <v>1016</v>
      </c>
      <c r="G618" s="188" t="s">
        <v>199</v>
      </c>
      <c r="H618" s="189">
        <v>45.539999999999999</v>
      </c>
      <c r="I618" s="190"/>
      <c r="J618" s="191">
        <f>ROUND(I618*H618,2)</f>
        <v>0</v>
      </c>
      <c r="K618" s="192"/>
      <c r="L618" s="38"/>
      <c r="M618" s="193" t="s">
        <v>1</v>
      </c>
      <c r="N618" s="194" t="s">
        <v>39</v>
      </c>
      <c r="O618" s="76"/>
      <c r="P618" s="195">
        <f>O618*H618</f>
        <v>0</v>
      </c>
      <c r="Q618" s="195">
        <v>1.0000000000000001E-05</v>
      </c>
      <c r="R618" s="195">
        <f>Q618*H618</f>
        <v>0.00045540000000000001</v>
      </c>
      <c r="S618" s="195">
        <v>0</v>
      </c>
      <c r="T618" s="196">
        <f>S618*H618</f>
        <v>0</v>
      </c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R618" s="197" t="s">
        <v>220</v>
      </c>
      <c r="AT618" s="197" t="s">
        <v>133</v>
      </c>
      <c r="AU618" s="197" t="s">
        <v>138</v>
      </c>
      <c r="AY618" s="18" t="s">
        <v>130</v>
      </c>
      <c r="BE618" s="198">
        <f>IF(N618="základní",J618,0)</f>
        <v>0</v>
      </c>
      <c r="BF618" s="198">
        <f>IF(N618="snížená",J618,0)</f>
        <v>0</v>
      </c>
      <c r="BG618" s="198">
        <f>IF(N618="zákl. přenesená",J618,0)</f>
        <v>0</v>
      </c>
      <c r="BH618" s="198">
        <f>IF(N618="sníž. přenesená",J618,0)</f>
        <v>0</v>
      </c>
      <c r="BI618" s="198">
        <f>IF(N618="nulová",J618,0)</f>
        <v>0</v>
      </c>
      <c r="BJ618" s="18" t="s">
        <v>138</v>
      </c>
      <c r="BK618" s="198">
        <f>ROUND(I618*H618,2)</f>
        <v>0</v>
      </c>
      <c r="BL618" s="18" t="s">
        <v>220</v>
      </c>
      <c r="BM618" s="197" t="s">
        <v>1017</v>
      </c>
    </row>
    <row r="619" s="2" customFormat="1" ht="16.5" customHeight="1">
      <c r="A619" s="37"/>
      <c r="B619" s="184"/>
      <c r="C619" s="216" t="s">
        <v>1018</v>
      </c>
      <c r="D619" s="216" t="s">
        <v>178</v>
      </c>
      <c r="E619" s="217" t="s">
        <v>1019</v>
      </c>
      <c r="F619" s="218" t="s">
        <v>1020</v>
      </c>
      <c r="G619" s="219" t="s">
        <v>199</v>
      </c>
      <c r="H619" s="220">
        <v>50.094000000000001</v>
      </c>
      <c r="I619" s="221"/>
      <c r="J619" s="222">
        <f>ROUND(I619*H619,2)</f>
        <v>0</v>
      </c>
      <c r="K619" s="223"/>
      <c r="L619" s="224"/>
      <c r="M619" s="225" t="s">
        <v>1</v>
      </c>
      <c r="N619" s="226" t="s">
        <v>39</v>
      </c>
      <c r="O619" s="76"/>
      <c r="P619" s="195">
        <f>O619*H619</f>
        <v>0</v>
      </c>
      <c r="Q619" s="195">
        <v>0.00022000000000000001</v>
      </c>
      <c r="R619" s="195">
        <f>Q619*H619</f>
        <v>0.011020680000000001</v>
      </c>
      <c r="S619" s="195">
        <v>0</v>
      </c>
      <c r="T619" s="196">
        <f>S619*H619</f>
        <v>0</v>
      </c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R619" s="197" t="s">
        <v>324</v>
      </c>
      <c r="AT619" s="197" t="s">
        <v>178</v>
      </c>
      <c r="AU619" s="197" t="s">
        <v>138</v>
      </c>
      <c r="AY619" s="18" t="s">
        <v>130</v>
      </c>
      <c r="BE619" s="198">
        <f>IF(N619="základní",J619,0)</f>
        <v>0</v>
      </c>
      <c r="BF619" s="198">
        <f>IF(N619="snížená",J619,0)</f>
        <v>0</v>
      </c>
      <c r="BG619" s="198">
        <f>IF(N619="zákl. přenesená",J619,0)</f>
        <v>0</v>
      </c>
      <c r="BH619" s="198">
        <f>IF(N619="sníž. přenesená",J619,0)</f>
        <v>0</v>
      </c>
      <c r="BI619" s="198">
        <f>IF(N619="nulová",J619,0)</f>
        <v>0</v>
      </c>
      <c r="BJ619" s="18" t="s">
        <v>138</v>
      </c>
      <c r="BK619" s="198">
        <f>ROUND(I619*H619,2)</f>
        <v>0</v>
      </c>
      <c r="BL619" s="18" t="s">
        <v>220</v>
      </c>
      <c r="BM619" s="197" t="s">
        <v>1021</v>
      </c>
    </row>
    <row r="620" s="13" customFormat="1">
      <c r="A620" s="13"/>
      <c r="B620" s="199"/>
      <c r="C620" s="13"/>
      <c r="D620" s="200" t="s">
        <v>140</v>
      </c>
      <c r="E620" s="201" t="s">
        <v>1</v>
      </c>
      <c r="F620" s="202" t="s">
        <v>1022</v>
      </c>
      <c r="G620" s="13"/>
      <c r="H620" s="203">
        <v>50.094000000000001</v>
      </c>
      <c r="I620" s="204"/>
      <c r="J620" s="13"/>
      <c r="K620" s="13"/>
      <c r="L620" s="199"/>
      <c r="M620" s="205"/>
      <c r="N620" s="206"/>
      <c r="O620" s="206"/>
      <c r="P620" s="206"/>
      <c r="Q620" s="206"/>
      <c r="R620" s="206"/>
      <c r="S620" s="206"/>
      <c r="T620" s="207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01" t="s">
        <v>140</v>
      </c>
      <c r="AU620" s="201" t="s">
        <v>138</v>
      </c>
      <c r="AV620" s="13" t="s">
        <v>138</v>
      </c>
      <c r="AW620" s="13" t="s">
        <v>30</v>
      </c>
      <c r="AX620" s="13" t="s">
        <v>81</v>
      </c>
      <c r="AY620" s="201" t="s">
        <v>130</v>
      </c>
    </row>
    <row r="621" s="2" customFormat="1" ht="24" customHeight="1">
      <c r="A621" s="37"/>
      <c r="B621" s="184"/>
      <c r="C621" s="185" t="s">
        <v>1023</v>
      </c>
      <c r="D621" s="185" t="s">
        <v>133</v>
      </c>
      <c r="E621" s="186" t="s">
        <v>1024</v>
      </c>
      <c r="F621" s="187" t="s">
        <v>1025</v>
      </c>
      <c r="G621" s="188" t="s">
        <v>174</v>
      </c>
      <c r="H621" s="189">
        <v>0.58899999999999997</v>
      </c>
      <c r="I621" s="190"/>
      <c r="J621" s="191">
        <f>ROUND(I621*H621,2)</f>
        <v>0</v>
      </c>
      <c r="K621" s="192"/>
      <c r="L621" s="38"/>
      <c r="M621" s="193" t="s">
        <v>1</v>
      </c>
      <c r="N621" s="194" t="s">
        <v>39</v>
      </c>
      <c r="O621" s="76"/>
      <c r="P621" s="195">
        <f>O621*H621</f>
        <v>0</v>
      </c>
      <c r="Q621" s="195">
        <v>0</v>
      </c>
      <c r="R621" s="195">
        <f>Q621*H621</f>
        <v>0</v>
      </c>
      <c r="S621" s="195">
        <v>0</v>
      </c>
      <c r="T621" s="196">
        <f>S621*H621</f>
        <v>0</v>
      </c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R621" s="197" t="s">
        <v>220</v>
      </c>
      <c r="AT621" s="197" t="s">
        <v>133</v>
      </c>
      <c r="AU621" s="197" t="s">
        <v>138</v>
      </c>
      <c r="AY621" s="18" t="s">
        <v>130</v>
      </c>
      <c r="BE621" s="198">
        <f>IF(N621="základní",J621,0)</f>
        <v>0</v>
      </c>
      <c r="BF621" s="198">
        <f>IF(N621="snížená",J621,0)</f>
        <v>0</v>
      </c>
      <c r="BG621" s="198">
        <f>IF(N621="zákl. přenesená",J621,0)</f>
        <v>0</v>
      </c>
      <c r="BH621" s="198">
        <f>IF(N621="sníž. přenesená",J621,0)</f>
        <v>0</v>
      </c>
      <c r="BI621" s="198">
        <f>IF(N621="nulová",J621,0)</f>
        <v>0</v>
      </c>
      <c r="BJ621" s="18" t="s">
        <v>138</v>
      </c>
      <c r="BK621" s="198">
        <f>ROUND(I621*H621,2)</f>
        <v>0</v>
      </c>
      <c r="BL621" s="18" t="s">
        <v>220</v>
      </c>
      <c r="BM621" s="197" t="s">
        <v>1026</v>
      </c>
    </row>
    <row r="622" s="12" customFormat="1" ht="22.8" customHeight="1">
      <c r="A622" s="12"/>
      <c r="B622" s="171"/>
      <c r="C622" s="12"/>
      <c r="D622" s="172" t="s">
        <v>72</v>
      </c>
      <c r="E622" s="182" t="s">
        <v>1027</v>
      </c>
      <c r="F622" s="182" t="s">
        <v>1028</v>
      </c>
      <c r="G622" s="12"/>
      <c r="H622" s="12"/>
      <c r="I622" s="174"/>
      <c r="J622" s="183">
        <f>BK622</f>
        <v>0</v>
      </c>
      <c r="K622" s="12"/>
      <c r="L622" s="171"/>
      <c r="M622" s="176"/>
      <c r="N622" s="177"/>
      <c r="O622" s="177"/>
      <c r="P622" s="178">
        <f>SUM(P623:P633)</f>
        <v>0</v>
      </c>
      <c r="Q622" s="177"/>
      <c r="R622" s="178">
        <f>SUM(R623:R633)</f>
        <v>0.38286819999999999</v>
      </c>
      <c r="S622" s="177"/>
      <c r="T622" s="179">
        <f>SUM(T623:T633)</f>
        <v>0</v>
      </c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R622" s="172" t="s">
        <v>138</v>
      </c>
      <c r="AT622" s="180" t="s">
        <v>72</v>
      </c>
      <c r="AU622" s="180" t="s">
        <v>81</v>
      </c>
      <c r="AY622" s="172" t="s">
        <v>130</v>
      </c>
      <c r="BK622" s="181">
        <f>SUM(BK623:BK633)</f>
        <v>0</v>
      </c>
    </row>
    <row r="623" s="2" customFormat="1" ht="24" customHeight="1">
      <c r="A623" s="37"/>
      <c r="B623" s="184"/>
      <c r="C623" s="185" t="s">
        <v>1029</v>
      </c>
      <c r="D623" s="185" t="s">
        <v>133</v>
      </c>
      <c r="E623" s="186" t="s">
        <v>1030</v>
      </c>
      <c r="F623" s="187" t="s">
        <v>1031</v>
      </c>
      <c r="G623" s="188" t="s">
        <v>144</v>
      </c>
      <c r="H623" s="189">
        <v>23.317</v>
      </c>
      <c r="I623" s="190"/>
      <c r="J623" s="191">
        <f>ROUND(I623*H623,2)</f>
        <v>0</v>
      </c>
      <c r="K623" s="192"/>
      <c r="L623" s="38"/>
      <c r="M623" s="193" t="s">
        <v>1</v>
      </c>
      <c r="N623" s="194" t="s">
        <v>39</v>
      </c>
      <c r="O623" s="76"/>
      <c r="P623" s="195">
        <f>O623*H623</f>
        <v>0</v>
      </c>
      <c r="Q623" s="195">
        <v>0.0051999999999999998</v>
      </c>
      <c r="R623" s="195">
        <f>Q623*H623</f>
        <v>0.12124839999999999</v>
      </c>
      <c r="S623" s="195">
        <v>0</v>
      </c>
      <c r="T623" s="196">
        <f>S623*H623</f>
        <v>0</v>
      </c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R623" s="197" t="s">
        <v>220</v>
      </c>
      <c r="AT623" s="197" t="s">
        <v>133</v>
      </c>
      <c r="AU623" s="197" t="s">
        <v>138</v>
      </c>
      <c r="AY623" s="18" t="s">
        <v>130</v>
      </c>
      <c r="BE623" s="198">
        <f>IF(N623="základní",J623,0)</f>
        <v>0</v>
      </c>
      <c r="BF623" s="198">
        <f>IF(N623="snížená",J623,0)</f>
        <v>0</v>
      </c>
      <c r="BG623" s="198">
        <f>IF(N623="zákl. přenesená",J623,0)</f>
        <v>0</v>
      </c>
      <c r="BH623" s="198">
        <f>IF(N623="sníž. přenesená",J623,0)</f>
        <v>0</v>
      </c>
      <c r="BI623" s="198">
        <f>IF(N623="nulová",J623,0)</f>
        <v>0</v>
      </c>
      <c r="BJ623" s="18" t="s">
        <v>138</v>
      </c>
      <c r="BK623" s="198">
        <f>ROUND(I623*H623,2)</f>
        <v>0</v>
      </c>
      <c r="BL623" s="18" t="s">
        <v>220</v>
      </c>
      <c r="BM623" s="197" t="s">
        <v>1032</v>
      </c>
    </row>
    <row r="624" s="15" customFormat="1">
      <c r="A624" s="15"/>
      <c r="B624" s="227"/>
      <c r="C624" s="15"/>
      <c r="D624" s="200" t="s">
        <v>140</v>
      </c>
      <c r="E624" s="228" t="s">
        <v>1</v>
      </c>
      <c r="F624" s="229" t="s">
        <v>1033</v>
      </c>
      <c r="G624" s="15"/>
      <c r="H624" s="228" t="s">
        <v>1</v>
      </c>
      <c r="I624" s="230"/>
      <c r="J624" s="15"/>
      <c r="K624" s="15"/>
      <c r="L624" s="227"/>
      <c r="M624" s="231"/>
      <c r="N624" s="232"/>
      <c r="O624" s="232"/>
      <c r="P624" s="232"/>
      <c r="Q624" s="232"/>
      <c r="R624" s="232"/>
      <c r="S624" s="232"/>
      <c r="T624" s="233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T624" s="228" t="s">
        <v>140</v>
      </c>
      <c r="AU624" s="228" t="s">
        <v>138</v>
      </c>
      <c r="AV624" s="15" t="s">
        <v>81</v>
      </c>
      <c r="AW624" s="15" t="s">
        <v>30</v>
      </c>
      <c r="AX624" s="15" t="s">
        <v>73</v>
      </c>
      <c r="AY624" s="228" t="s">
        <v>130</v>
      </c>
    </row>
    <row r="625" s="13" customFormat="1">
      <c r="A625" s="13"/>
      <c r="B625" s="199"/>
      <c r="C625" s="13"/>
      <c r="D625" s="200" t="s">
        <v>140</v>
      </c>
      <c r="E625" s="201" t="s">
        <v>1</v>
      </c>
      <c r="F625" s="202" t="s">
        <v>1034</v>
      </c>
      <c r="G625" s="13"/>
      <c r="H625" s="203">
        <v>8.5359999999999996</v>
      </c>
      <c r="I625" s="204"/>
      <c r="J625" s="13"/>
      <c r="K625" s="13"/>
      <c r="L625" s="199"/>
      <c r="M625" s="205"/>
      <c r="N625" s="206"/>
      <c r="O625" s="206"/>
      <c r="P625" s="206"/>
      <c r="Q625" s="206"/>
      <c r="R625" s="206"/>
      <c r="S625" s="206"/>
      <c r="T625" s="207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01" t="s">
        <v>140</v>
      </c>
      <c r="AU625" s="201" t="s">
        <v>138</v>
      </c>
      <c r="AV625" s="13" t="s">
        <v>138</v>
      </c>
      <c r="AW625" s="13" t="s">
        <v>30</v>
      </c>
      <c r="AX625" s="13" t="s">
        <v>73</v>
      </c>
      <c r="AY625" s="201" t="s">
        <v>130</v>
      </c>
    </row>
    <row r="626" s="15" customFormat="1">
      <c r="A626" s="15"/>
      <c r="B626" s="227"/>
      <c r="C626" s="15"/>
      <c r="D626" s="200" t="s">
        <v>140</v>
      </c>
      <c r="E626" s="228" t="s">
        <v>1</v>
      </c>
      <c r="F626" s="229" t="s">
        <v>564</v>
      </c>
      <c r="G626" s="15"/>
      <c r="H626" s="228" t="s">
        <v>1</v>
      </c>
      <c r="I626" s="230"/>
      <c r="J626" s="15"/>
      <c r="K626" s="15"/>
      <c r="L626" s="227"/>
      <c r="M626" s="231"/>
      <c r="N626" s="232"/>
      <c r="O626" s="232"/>
      <c r="P626" s="232"/>
      <c r="Q626" s="232"/>
      <c r="R626" s="232"/>
      <c r="S626" s="232"/>
      <c r="T626" s="233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T626" s="228" t="s">
        <v>140</v>
      </c>
      <c r="AU626" s="228" t="s">
        <v>138</v>
      </c>
      <c r="AV626" s="15" t="s">
        <v>81</v>
      </c>
      <c r="AW626" s="15" t="s">
        <v>30</v>
      </c>
      <c r="AX626" s="15" t="s">
        <v>73</v>
      </c>
      <c r="AY626" s="228" t="s">
        <v>130</v>
      </c>
    </row>
    <row r="627" s="13" customFormat="1">
      <c r="A627" s="13"/>
      <c r="B627" s="199"/>
      <c r="C627" s="13"/>
      <c r="D627" s="200" t="s">
        <v>140</v>
      </c>
      <c r="E627" s="201" t="s">
        <v>1</v>
      </c>
      <c r="F627" s="202" t="s">
        <v>1035</v>
      </c>
      <c r="G627" s="13"/>
      <c r="H627" s="203">
        <v>13.670999999999999</v>
      </c>
      <c r="I627" s="204"/>
      <c r="J627" s="13"/>
      <c r="K627" s="13"/>
      <c r="L627" s="199"/>
      <c r="M627" s="205"/>
      <c r="N627" s="206"/>
      <c r="O627" s="206"/>
      <c r="P627" s="206"/>
      <c r="Q627" s="206"/>
      <c r="R627" s="206"/>
      <c r="S627" s="206"/>
      <c r="T627" s="207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01" t="s">
        <v>140</v>
      </c>
      <c r="AU627" s="201" t="s">
        <v>138</v>
      </c>
      <c r="AV627" s="13" t="s">
        <v>138</v>
      </c>
      <c r="AW627" s="13" t="s">
        <v>30</v>
      </c>
      <c r="AX627" s="13" t="s">
        <v>73</v>
      </c>
      <c r="AY627" s="201" t="s">
        <v>130</v>
      </c>
    </row>
    <row r="628" s="15" customFormat="1">
      <c r="A628" s="15"/>
      <c r="B628" s="227"/>
      <c r="C628" s="15"/>
      <c r="D628" s="200" t="s">
        <v>140</v>
      </c>
      <c r="E628" s="228" t="s">
        <v>1</v>
      </c>
      <c r="F628" s="229" t="s">
        <v>1036</v>
      </c>
      <c r="G628" s="15"/>
      <c r="H628" s="228" t="s">
        <v>1</v>
      </c>
      <c r="I628" s="230"/>
      <c r="J628" s="15"/>
      <c r="K628" s="15"/>
      <c r="L628" s="227"/>
      <c r="M628" s="231"/>
      <c r="N628" s="232"/>
      <c r="O628" s="232"/>
      <c r="P628" s="232"/>
      <c r="Q628" s="232"/>
      <c r="R628" s="232"/>
      <c r="S628" s="232"/>
      <c r="T628" s="233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T628" s="228" t="s">
        <v>140</v>
      </c>
      <c r="AU628" s="228" t="s">
        <v>138</v>
      </c>
      <c r="AV628" s="15" t="s">
        <v>81</v>
      </c>
      <c r="AW628" s="15" t="s">
        <v>30</v>
      </c>
      <c r="AX628" s="15" t="s">
        <v>73</v>
      </c>
      <c r="AY628" s="228" t="s">
        <v>130</v>
      </c>
    </row>
    <row r="629" s="13" customFormat="1">
      <c r="A629" s="13"/>
      <c r="B629" s="199"/>
      <c r="C629" s="13"/>
      <c r="D629" s="200" t="s">
        <v>140</v>
      </c>
      <c r="E629" s="201" t="s">
        <v>1</v>
      </c>
      <c r="F629" s="202" t="s">
        <v>1037</v>
      </c>
      <c r="G629" s="13"/>
      <c r="H629" s="203">
        <v>1.1100000000000001</v>
      </c>
      <c r="I629" s="204"/>
      <c r="J629" s="13"/>
      <c r="K629" s="13"/>
      <c r="L629" s="199"/>
      <c r="M629" s="205"/>
      <c r="N629" s="206"/>
      <c r="O629" s="206"/>
      <c r="P629" s="206"/>
      <c r="Q629" s="206"/>
      <c r="R629" s="206"/>
      <c r="S629" s="206"/>
      <c r="T629" s="207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01" t="s">
        <v>140</v>
      </c>
      <c r="AU629" s="201" t="s">
        <v>138</v>
      </c>
      <c r="AV629" s="13" t="s">
        <v>138</v>
      </c>
      <c r="AW629" s="13" t="s">
        <v>30</v>
      </c>
      <c r="AX629" s="13" t="s">
        <v>73</v>
      </c>
      <c r="AY629" s="201" t="s">
        <v>130</v>
      </c>
    </row>
    <row r="630" s="14" customFormat="1">
      <c r="A630" s="14"/>
      <c r="B630" s="208"/>
      <c r="C630" s="14"/>
      <c r="D630" s="200" t="s">
        <v>140</v>
      </c>
      <c r="E630" s="209" t="s">
        <v>1</v>
      </c>
      <c r="F630" s="210" t="s">
        <v>148</v>
      </c>
      <c r="G630" s="14"/>
      <c r="H630" s="211">
        <v>23.317</v>
      </c>
      <c r="I630" s="212"/>
      <c r="J630" s="14"/>
      <c r="K630" s="14"/>
      <c r="L630" s="208"/>
      <c r="M630" s="213"/>
      <c r="N630" s="214"/>
      <c r="O630" s="214"/>
      <c r="P630" s="214"/>
      <c r="Q630" s="214"/>
      <c r="R630" s="214"/>
      <c r="S630" s="214"/>
      <c r="T630" s="215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09" t="s">
        <v>140</v>
      </c>
      <c r="AU630" s="209" t="s">
        <v>138</v>
      </c>
      <c r="AV630" s="14" t="s">
        <v>137</v>
      </c>
      <c r="AW630" s="14" t="s">
        <v>30</v>
      </c>
      <c r="AX630" s="14" t="s">
        <v>81</v>
      </c>
      <c r="AY630" s="209" t="s">
        <v>130</v>
      </c>
    </row>
    <row r="631" s="2" customFormat="1" ht="16.5" customHeight="1">
      <c r="A631" s="37"/>
      <c r="B631" s="184"/>
      <c r="C631" s="216" t="s">
        <v>1038</v>
      </c>
      <c r="D631" s="216" t="s">
        <v>178</v>
      </c>
      <c r="E631" s="217" t="s">
        <v>1039</v>
      </c>
      <c r="F631" s="218" t="s">
        <v>1040</v>
      </c>
      <c r="G631" s="219" t="s">
        <v>144</v>
      </c>
      <c r="H631" s="220">
        <v>25.649000000000001</v>
      </c>
      <c r="I631" s="221"/>
      <c r="J631" s="222">
        <f>ROUND(I631*H631,2)</f>
        <v>0</v>
      </c>
      <c r="K631" s="223"/>
      <c r="L631" s="224"/>
      <c r="M631" s="225" t="s">
        <v>1</v>
      </c>
      <c r="N631" s="226" t="s">
        <v>39</v>
      </c>
      <c r="O631" s="76"/>
      <c r="P631" s="195">
        <f>O631*H631</f>
        <v>0</v>
      </c>
      <c r="Q631" s="195">
        <v>0.010200000000000001</v>
      </c>
      <c r="R631" s="195">
        <f>Q631*H631</f>
        <v>0.26161980000000001</v>
      </c>
      <c r="S631" s="195">
        <v>0</v>
      </c>
      <c r="T631" s="196">
        <f>S631*H631</f>
        <v>0</v>
      </c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R631" s="197" t="s">
        <v>324</v>
      </c>
      <c r="AT631" s="197" t="s">
        <v>178</v>
      </c>
      <c r="AU631" s="197" t="s">
        <v>138</v>
      </c>
      <c r="AY631" s="18" t="s">
        <v>130</v>
      </c>
      <c r="BE631" s="198">
        <f>IF(N631="základní",J631,0)</f>
        <v>0</v>
      </c>
      <c r="BF631" s="198">
        <f>IF(N631="snížená",J631,0)</f>
        <v>0</v>
      </c>
      <c r="BG631" s="198">
        <f>IF(N631="zákl. přenesená",J631,0)</f>
        <v>0</v>
      </c>
      <c r="BH631" s="198">
        <f>IF(N631="sníž. přenesená",J631,0)</f>
        <v>0</v>
      </c>
      <c r="BI631" s="198">
        <f>IF(N631="nulová",J631,0)</f>
        <v>0</v>
      </c>
      <c r="BJ631" s="18" t="s">
        <v>138</v>
      </c>
      <c r="BK631" s="198">
        <f>ROUND(I631*H631,2)</f>
        <v>0</v>
      </c>
      <c r="BL631" s="18" t="s">
        <v>220</v>
      </c>
      <c r="BM631" s="197" t="s">
        <v>1041</v>
      </c>
    </row>
    <row r="632" s="13" customFormat="1">
      <c r="A632" s="13"/>
      <c r="B632" s="199"/>
      <c r="C632" s="13"/>
      <c r="D632" s="200" t="s">
        <v>140</v>
      </c>
      <c r="E632" s="201" t="s">
        <v>1</v>
      </c>
      <c r="F632" s="202" t="s">
        <v>1042</v>
      </c>
      <c r="G632" s="13"/>
      <c r="H632" s="203">
        <v>25.649000000000001</v>
      </c>
      <c r="I632" s="204"/>
      <c r="J632" s="13"/>
      <c r="K632" s="13"/>
      <c r="L632" s="199"/>
      <c r="M632" s="205"/>
      <c r="N632" s="206"/>
      <c r="O632" s="206"/>
      <c r="P632" s="206"/>
      <c r="Q632" s="206"/>
      <c r="R632" s="206"/>
      <c r="S632" s="206"/>
      <c r="T632" s="207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01" t="s">
        <v>140</v>
      </c>
      <c r="AU632" s="201" t="s">
        <v>138</v>
      </c>
      <c r="AV632" s="13" t="s">
        <v>138</v>
      </c>
      <c r="AW632" s="13" t="s">
        <v>30</v>
      </c>
      <c r="AX632" s="13" t="s">
        <v>81</v>
      </c>
      <c r="AY632" s="201" t="s">
        <v>130</v>
      </c>
    </row>
    <row r="633" s="2" customFormat="1" ht="24" customHeight="1">
      <c r="A633" s="37"/>
      <c r="B633" s="184"/>
      <c r="C633" s="185" t="s">
        <v>1043</v>
      </c>
      <c r="D633" s="185" t="s">
        <v>133</v>
      </c>
      <c r="E633" s="186" t="s">
        <v>1044</v>
      </c>
      <c r="F633" s="187" t="s">
        <v>1045</v>
      </c>
      <c r="G633" s="188" t="s">
        <v>174</v>
      </c>
      <c r="H633" s="189">
        <v>0.38300000000000001</v>
      </c>
      <c r="I633" s="190"/>
      <c r="J633" s="191">
        <f>ROUND(I633*H633,2)</f>
        <v>0</v>
      </c>
      <c r="K633" s="192"/>
      <c r="L633" s="38"/>
      <c r="M633" s="193" t="s">
        <v>1</v>
      </c>
      <c r="N633" s="194" t="s">
        <v>39</v>
      </c>
      <c r="O633" s="76"/>
      <c r="P633" s="195">
        <f>O633*H633</f>
        <v>0</v>
      </c>
      <c r="Q633" s="195">
        <v>0</v>
      </c>
      <c r="R633" s="195">
        <f>Q633*H633</f>
        <v>0</v>
      </c>
      <c r="S633" s="195">
        <v>0</v>
      </c>
      <c r="T633" s="196">
        <f>S633*H633</f>
        <v>0</v>
      </c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R633" s="197" t="s">
        <v>220</v>
      </c>
      <c r="AT633" s="197" t="s">
        <v>133</v>
      </c>
      <c r="AU633" s="197" t="s">
        <v>138</v>
      </c>
      <c r="AY633" s="18" t="s">
        <v>130</v>
      </c>
      <c r="BE633" s="198">
        <f>IF(N633="základní",J633,0)</f>
        <v>0</v>
      </c>
      <c r="BF633" s="198">
        <f>IF(N633="snížená",J633,0)</f>
        <v>0</v>
      </c>
      <c r="BG633" s="198">
        <f>IF(N633="zákl. přenesená",J633,0)</f>
        <v>0</v>
      </c>
      <c r="BH633" s="198">
        <f>IF(N633="sníž. přenesená",J633,0)</f>
        <v>0</v>
      </c>
      <c r="BI633" s="198">
        <f>IF(N633="nulová",J633,0)</f>
        <v>0</v>
      </c>
      <c r="BJ633" s="18" t="s">
        <v>138</v>
      </c>
      <c r="BK633" s="198">
        <f>ROUND(I633*H633,2)</f>
        <v>0</v>
      </c>
      <c r="BL633" s="18" t="s">
        <v>220</v>
      </c>
      <c r="BM633" s="197" t="s">
        <v>1046</v>
      </c>
    </row>
    <row r="634" s="12" customFormat="1" ht="22.8" customHeight="1">
      <c r="A634" s="12"/>
      <c r="B634" s="171"/>
      <c r="C634" s="12"/>
      <c r="D634" s="172" t="s">
        <v>72</v>
      </c>
      <c r="E634" s="182" t="s">
        <v>1047</v>
      </c>
      <c r="F634" s="182" t="s">
        <v>1048</v>
      </c>
      <c r="G634" s="12"/>
      <c r="H634" s="12"/>
      <c r="I634" s="174"/>
      <c r="J634" s="183">
        <f>BK634</f>
        <v>0</v>
      </c>
      <c r="K634" s="12"/>
      <c r="L634" s="171"/>
      <c r="M634" s="176"/>
      <c r="N634" s="177"/>
      <c r="O634" s="177"/>
      <c r="P634" s="178">
        <f>SUM(P635:P636)</f>
        <v>0</v>
      </c>
      <c r="Q634" s="177"/>
      <c r="R634" s="178">
        <f>SUM(R635:R636)</f>
        <v>0</v>
      </c>
      <c r="S634" s="177"/>
      <c r="T634" s="179">
        <f>SUM(T635:T636)</f>
        <v>0</v>
      </c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R634" s="172" t="s">
        <v>138</v>
      </c>
      <c r="AT634" s="180" t="s">
        <v>72</v>
      </c>
      <c r="AU634" s="180" t="s">
        <v>81</v>
      </c>
      <c r="AY634" s="172" t="s">
        <v>130</v>
      </c>
      <c r="BK634" s="181">
        <f>SUM(BK635:BK636)</f>
        <v>0</v>
      </c>
    </row>
    <row r="635" s="2" customFormat="1" ht="16.5" customHeight="1">
      <c r="A635" s="37"/>
      <c r="B635" s="184"/>
      <c r="C635" s="185" t="s">
        <v>1049</v>
      </c>
      <c r="D635" s="185" t="s">
        <v>133</v>
      </c>
      <c r="E635" s="186" t="s">
        <v>1050</v>
      </c>
      <c r="F635" s="187" t="s">
        <v>1051</v>
      </c>
      <c r="G635" s="188" t="s">
        <v>165</v>
      </c>
      <c r="H635" s="189">
        <v>5</v>
      </c>
      <c r="I635" s="190"/>
      <c r="J635" s="191">
        <f>ROUND(I635*H635,2)</f>
        <v>0</v>
      </c>
      <c r="K635" s="192"/>
      <c r="L635" s="38"/>
      <c r="M635" s="193" t="s">
        <v>1</v>
      </c>
      <c r="N635" s="194" t="s">
        <v>39</v>
      </c>
      <c r="O635" s="76"/>
      <c r="P635" s="195">
        <f>O635*H635</f>
        <v>0</v>
      </c>
      <c r="Q635" s="195">
        <v>0</v>
      </c>
      <c r="R635" s="195">
        <f>Q635*H635</f>
        <v>0</v>
      </c>
      <c r="S635" s="195">
        <v>0</v>
      </c>
      <c r="T635" s="196">
        <f>S635*H635</f>
        <v>0</v>
      </c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R635" s="197" t="s">
        <v>220</v>
      </c>
      <c r="AT635" s="197" t="s">
        <v>133</v>
      </c>
      <c r="AU635" s="197" t="s">
        <v>138</v>
      </c>
      <c r="AY635" s="18" t="s">
        <v>130</v>
      </c>
      <c r="BE635" s="198">
        <f>IF(N635="základní",J635,0)</f>
        <v>0</v>
      </c>
      <c r="BF635" s="198">
        <f>IF(N635="snížená",J635,0)</f>
        <v>0</v>
      </c>
      <c r="BG635" s="198">
        <f>IF(N635="zákl. přenesená",J635,0)</f>
        <v>0</v>
      </c>
      <c r="BH635" s="198">
        <f>IF(N635="sníž. přenesená",J635,0)</f>
        <v>0</v>
      </c>
      <c r="BI635" s="198">
        <f>IF(N635="nulová",J635,0)</f>
        <v>0</v>
      </c>
      <c r="BJ635" s="18" t="s">
        <v>138</v>
      </c>
      <c r="BK635" s="198">
        <f>ROUND(I635*H635,2)</f>
        <v>0</v>
      </c>
      <c r="BL635" s="18" t="s">
        <v>220</v>
      </c>
      <c r="BM635" s="197" t="s">
        <v>1052</v>
      </c>
    </row>
    <row r="636" s="13" customFormat="1">
      <c r="A636" s="13"/>
      <c r="B636" s="199"/>
      <c r="C636" s="13"/>
      <c r="D636" s="200" t="s">
        <v>140</v>
      </c>
      <c r="E636" s="201" t="s">
        <v>1</v>
      </c>
      <c r="F636" s="202" t="s">
        <v>1053</v>
      </c>
      <c r="G636" s="13"/>
      <c r="H636" s="203">
        <v>5</v>
      </c>
      <c r="I636" s="204"/>
      <c r="J636" s="13"/>
      <c r="K636" s="13"/>
      <c r="L636" s="199"/>
      <c r="M636" s="205"/>
      <c r="N636" s="206"/>
      <c r="O636" s="206"/>
      <c r="P636" s="206"/>
      <c r="Q636" s="206"/>
      <c r="R636" s="206"/>
      <c r="S636" s="206"/>
      <c r="T636" s="207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01" t="s">
        <v>140</v>
      </c>
      <c r="AU636" s="201" t="s">
        <v>138</v>
      </c>
      <c r="AV636" s="13" t="s">
        <v>138</v>
      </c>
      <c r="AW636" s="13" t="s">
        <v>30</v>
      </c>
      <c r="AX636" s="13" t="s">
        <v>81</v>
      </c>
      <c r="AY636" s="201" t="s">
        <v>130</v>
      </c>
    </row>
    <row r="637" s="12" customFormat="1" ht="22.8" customHeight="1">
      <c r="A637" s="12"/>
      <c r="B637" s="171"/>
      <c r="C637" s="12"/>
      <c r="D637" s="172" t="s">
        <v>72</v>
      </c>
      <c r="E637" s="182" t="s">
        <v>1054</v>
      </c>
      <c r="F637" s="182" t="s">
        <v>1055</v>
      </c>
      <c r="G637" s="12"/>
      <c r="H637" s="12"/>
      <c r="I637" s="174"/>
      <c r="J637" s="183">
        <f>BK637</f>
        <v>0</v>
      </c>
      <c r="K637" s="12"/>
      <c r="L637" s="171"/>
      <c r="M637" s="176"/>
      <c r="N637" s="177"/>
      <c r="O637" s="177"/>
      <c r="P637" s="178">
        <f>SUM(P638:P642)</f>
        <v>0</v>
      </c>
      <c r="Q637" s="177"/>
      <c r="R637" s="178">
        <f>SUM(R638:R642)</f>
        <v>0.24309575</v>
      </c>
      <c r="S637" s="177"/>
      <c r="T637" s="179">
        <f>SUM(T638:T642)</f>
        <v>0.014831330000000002</v>
      </c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R637" s="172" t="s">
        <v>138</v>
      </c>
      <c r="AT637" s="180" t="s">
        <v>72</v>
      </c>
      <c r="AU637" s="180" t="s">
        <v>81</v>
      </c>
      <c r="AY637" s="172" t="s">
        <v>130</v>
      </c>
      <c r="BK637" s="181">
        <f>SUM(BK638:BK642)</f>
        <v>0</v>
      </c>
    </row>
    <row r="638" s="2" customFormat="1" ht="16.5" customHeight="1">
      <c r="A638" s="37"/>
      <c r="B638" s="184"/>
      <c r="C638" s="185" t="s">
        <v>1056</v>
      </c>
      <c r="D638" s="185" t="s">
        <v>133</v>
      </c>
      <c r="E638" s="186" t="s">
        <v>1057</v>
      </c>
      <c r="F638" s="187" t="s">
        <v>1058</v>
      </c>
      <c r="G638" s="188" t="s">
        <v>144</v>
      </c>
      <c r="H638" s="189">
        <v>47.843000000000004</v>
      </c>
      <c r="I638" s="190"/>
      <c r="J638" s="191">
        <f>ROUND(I638*H638,2)</f>
        <v>0</v>
      </c>
      <c r="K638" s="192"/>
      <c r="L638" s="38"/>
      <c r="M638" s="193" t="s">
        <v>1</v>
      </c>
      <c r="N638" s="194" t="s">
        <v>39</v>
      </c>
      <c r="O638" s="76"/>
      <c r="P638" s="195">
        <f>O638*H638</f>
        <v>0</v>
      </c>
      <c r="Q638" s="195">
        <v>0.001</v>
      </c>
      <c r="R638" s="195">
        <f>Q638*H638</f>
        <v>0.047843000000000004</v>
      </c>
      <c r="S638" s="195">
        <v>0.00031</v>
      </c>
      <c r="T638" s="196">
        <f>S638*H638</f>
        <v>0.014831330000000002</v>
      </c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R638" s="197" t="s">
        <v>220</v>
      </c>
      <c r="AT638" s="197" t="s">
        <v>133</v>
      </c>
      <c r="AU638" s="197" t="s">
        <v>138</v>
      </c>
      <c r="AY638" s="18" t="s">
        <v>130</v>
      </c>
      <c r="BE638" s="198">
        <f>IF(N638="základní",J638,0)</f>
        <v>0</v>
      </c>
      <c r="BF638" s="198">
        <f>IF(N638="snížená",J638,0)</f>
        <v>0</v>
      </c>
      <c r="BG638" s="198">
        <f>IF(N638="zákl. přenesená",J638,0)</f>
        <v>0</v>
      </c>
      <c r="BH638" s="198">
        <f>IF(N638="sníž. přenesená",J638,0)</f>
        <v>0</v>
      </c>
      <c r="BI638" s="198">
        <f>IF(N638="nulová",J638,0)</f>
        <v>0</v>
      </c>
      <c r="BJ638" s="18" t="s">
        <v>138</v>
      </c>
      <c r="BK638" s="198">
        <f>ROUND(I638*H638,2)</f>
        <v>0</v>
      </c>
      <c r="BL638" s="18" t="s">
        <v>220</v>
      </c>
      <c r="BM638" s="197" t="s">
        <v>1059</v>
      </c>
    </row>
    <row r="639" s="13" customFormat="1">
      <c r="A639" s="13"/>
      <c r="B639" s="199"/>
      <c r="C639" s="13"/>
      <c r="D639" s="200" t="s">
        <v>140</v>
      </c>
      <c r="E639" s="201" t="s">
        <v>1</v>
      </c>
      <c r="F639" s="202" t="s">
        <v>1060</v>
      </c>
      <c r="G639" s="13"/>
      <c r="H639" s="203">
        <v>47.843000000000004</v>
      </c>
      <c r="I639" s="204"/>
      <c r="J639" s="13"/>
      <c r="K639" s="13"/>
      <c r="L639" s="199"/>
      <c r="M639" s="205"/>
      <c r="N639" s="206"/>
      <c r="O639" s="206"/>
      <c r="P639" s="206"/>
      <c r="Q639" s="206"/>
      <c r="R639" s="206"/>
      <c r="S639" s="206"/>
      <c r="T639" s="207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01" t="s">
        <v>140</v>
      </c>
      <c r="AU639" s="201" t="s">
        <v>138</v>
      </c>
      <c r="AV639" s="13" t="s">
        <v>138</v>
      </c>
      <c r="AW639" s="13" t="s">
        <v>30</v>
      </c>
      <c r="AX639" s="13" t="s">
        <v>81</v>
      </c>
      <c r="AY639" s="201" t="s">
        <v>130</v>
      </c>
    </row>
    <row r="640" s="2" customFormat="1" ht="24" customHeight="1">
      <c r="A640" s="37"/>
      <c r="B640" s="184"/>
      <c r="C640" s="185" t="s">
        <v>1061</v>
      </c>
      <c r="D640" s="185" t="s">
        <v>133</v>
      </c>
      <c r="E640" s="186" t="s">
        <v>1062</v>
      </c>
      <c r="F640" s="187" t="s">
        <v>1063</v>
      </c>
      <c r="G640" s="188" t="s">
        <v>144</v>
      </c>
      <c r="H640" s="189">
        <v>398.47500000000002</v>
      </c>
      <c r="I640" s="190"/>
      <c r="J640" s="191">
        <f>ROUND(I640*H640,2)</f>
        <v>0</v>
      </c>
      <c r="K640" s="192"/>
      <c r="L640" s="38"/>
      <c r="M640" s="193" t="s">
        <v>1</v>
      </c>
      <c r="N640" s="194" t="s">
        <v>39</v>
      </c>
      <c r="O640" s="76"/>
      <c r="P640" s="195">
        <f>O640*H640</f>
        <v>0</v>
      </c>
      <c r="Q640" s="195">
        <v>0.00020000000000000001</v>
      </c>
      <c r="R640" s="195">
        <f>Q640*H640</f>
        <v>0.079695000000000002</v>
      </c>
      <c r="S640" s="195">
        <v>0</v>
      </c>
      <c r="T640" s="196">
        <f>S640*H640</f>
        <v>0</v>
      </c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R640" s="197" t="s">
        <v>220</v>
      </c>
      <c r="AT640" s="197" t="s">
        <v>133</v>
      </c>
      <c r="AU640" s="197" t="s">
        <v>138</v>
      </c>
      <c r="AY640" s="18" t="s">
        <v>130</v>
      </c>
      <c r="BE640" s="198">
        <f>IF(N640="základní",J640,0)</f>
        <v>0</v>
      </c>
      <c r="BF640" s="198">
        <f>IF(N640="snížená",J640,0)</f>
        <v>0</v>
      </c>
      <c r="BG640" s="198">
        <f>IF(N640="zákl. přenesená",J640,0)</f>
        <v>0</v>
      </c>
      <c r="BH640" s="198">
        <f>IF(N640="sníž. přenesená",J640,0)</f>
        <v>0</v>
      </c>
      <c r="BI640" s="198">
        <f>IF(N640="nulová",J640,0)</f>
        <v>0</v>
      </c>
      <c r="BJ640" s="18" t="s">
        <v>138</v>
      </c>
      <c r="BK640" s="198">
        <f>ROUND(I640*H640,2)</f>
        <v>0</v>
      </c>
      <c r="BL640" s="18" t="s">
        <v>220</v>
      </c>
      <c r="BM640" s="197" t="s">
        <v>1064</v>
      </c>
    </row>
    <row r="641" s="13" customFormat="1">
      <c r="A641" s="13"/>
      <c r="B641" s="199"/>
      <c r="C641" s="13"/>
      <c r="D641" s="200" t="s">
        <v>140</v>
      </c>
      <c r="E641" s="201" t="s">
        <v>1</v>
      </c>
      <c r="F641" s="202" t="s">
        <v>1065</v>
      </c>
      <c r="G641" s="13"/>
      <c r="H641" s="203">
        <v>398.47500000000002</v>
      </c>
      <c r="I641" s="204"/>
      <c r="J641" s="13"/>
      <c r="K641" s="13"/>
      <c r="L641" s="199"/>
      <c r="M641" s="205"/>
      <c r="N641" s="206"/>
      <c r="O641" s="206"/>
      <c r="P641" s="206"/>
      <c r="Q641" s="206"/>
      <c r="R641" s="206"/>
      <c r="S641" s="206"/>
      <c r="T641" s="207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01" t="s">
        <v>140</v>
      </c>
      <c r="AU641" s="201" t="s">
        <v>138</v>
      </c>
      <c r="AV641" s="13" t="s">
        <v>138</v>
      </c>
      <c r="AW641" s="13" t="s">
        <v>30</v>
      </c>
      <c r="AX641" s="13" t="s">
        <v>81</v>
      </c>
      <c r="AY641" s="201" t="s">
        <v>130</v>
      </c>
    </row>
    <row r="642" s="2" customFormat="1" ht="24" customHeight="1">
      <c r="A642" s="37"/>
      <c r="B642" s="184"/>
      <c r="C642" s="185" t="s">
        <v>1066</v>
      </c>
      <c r="D642" s="185" t="s">
        <v>133</v>
      </c>
      <c r="E642" s="186" t="s">
        <v>1067</v>
      </c>
      <c r="F642" s="187" t="s">
        <v>1068</v>
      </c>
      <c r="G642" s="188" t="s">
        <v>144</v>
      </c>
      <c r="H642" s="189">
        <v>398.47500000000002</v>
      </c>
      <c r="I642" s="190"/>
      <c r="J642" s="191">
        <f>ROUND(I642*H642,2)</f>
        <v>0</v>
      </c>
      <c r="K642" s="192"/>
      <c r="L642" s="38"/>
      <c r="M642" s="234" t="s">
        <v>1</v>
      </c>
      <c r="N642" s="235" t="s">
        <v>39</v>
      </c>
      <c r="O642" s="236"/>
      <c r="P642" s="237">
        <f>O642*H642</f>
        <v>0</v>
      </c>
      <c r="Q642" s="237">
        <v>0.00029</v>
      </c>
      <c r="R642" s="237">
        <f>Q642*H642</f>
        <v>0.11555775</v>
      </c>
      <c r="S642" s="237">
        <v>0</v>
      </c>
      <c r="T642" s="238">
        <f>S642*H642</f>
        <v>0</v>
      </c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R642" s="197" t="s">
        <v>220</v>
      </c>
      <c r="AT642" s="197" t="s">
        <v>133</v>
      </c>
      <c r="AU642" s="197" t="s">
        <v>138</v>
      </c>
      <c r="AY642" s="18" t="s">
        <v>130</v>
      </c>
      <c r="BE642" s="198">
        <f>IF(N642="základní",J642,0)</f>
        <v>0</v>
      </c>
      <c r="BF642" s="198">
        <f>IF(N642="snížená",J642,0)</f>
        <v>0</v>
      </c>
      <c r="BG642" s="198">
        <f>IF(N642="zákl. přenesená",J642,0)</f>
        <v>0</v>
      </c>
      <c r="BH642" s="198">
        <f>IF(N642="sníž. přenesená",J642,0)</f>
        <v>0</v>
      </c>
      <c r="BI642" s="198">
        <f>IF(N642="nulová",J642,0)</f>
        <v>0</v>
      </c>
      <c r="BJ642" s="18" t="s">
        <v>138</v>
      </c>
      <c r="BK642" s="198">
        <f>ROUND(I642*H642,2)</f>
        <v>0</v>
      </c>
      <c r="BL642" s="18" t="s">
        <v>220</v>
      </c>
      <c r="BM642" s="197" t="s">
        <v>1069</v>
      </c>
    </row>
    <row r="643" s="2" customFormat="1" ht="6.96" customHeight="1">
      <c r="A643" s="37"/>
      <c r="B643" s="59"/>
      <c r="C643" s="60"/>
      <c r="D643" s="60"/>
      <c r="E643" s="60"/>
      <c r="F643" s="60"/>
      <c r="G643" s="60"/>
      <c r="H643" s="60"/>
      <c r="I643" s="143"/>
      <c r="J643" s="60"/>
      <c r="K643" s="60"/>
      <c r="L643" s="38"/>
      <c r="M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</sheetData>
  <autoFilter ref="C139:K642"/>
  <mergeCells count="9">
    <mergeCell ref="E7:H7"/>
    <mergeCell ref="E9:H9"/>
    <mergeCell ref="E18:H18"/>
    <mergeCell ref="E27:H27"/>
    <mergeCell ref="E85:H85"/>
    <mergeCell ref="E87:H87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DESKTOP-DPMJUDL\Uzivatel</dc:creator>
  <cp:lastModifiedBy>DESKTOP-DPMJUDL\Uzivatel</cp:lastModifiedBy>
  <dcterms:created xsi:type="dcterms:W3CDTF">2020-03-27T08:21:52Z</dcterms:created>
  <dcterms:modified xsi:type="dcterms:W3CDTF">2020-03-27T08:21:53Z</dcterms:modified>
</cp:coreProperties>
</file>