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bchodní případy Praha\BD Českobrodská\tendry\19. truhlářské\poptávka truhlářské\"/>
    </mc:Choice>
  </mc:AlternateContent>
  <xr:revisionPtr revIDLastSave="0" documentId="13_ncr:1_{FF589A41-E2CA-47D0-9793-1A365C76287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tavba" sheetId="1" r:id="rId1"/>
    <sheet name="VzorPolozky" sheetId="10" state="hidden" r:id="rId2"/>
    <sheet name="1 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'1 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'1 1 Pol'!$A$1:$X$325</definedName>
    <definedName name="_xlnm.Print_Area" localSheetId="0">Stavba!$A$1:$J$79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4" i="12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I26" i="12"/>
  <c r="K26" i="12"/>
  <c r="M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8" i="12"/>
  <c r="M78" i="12" s="1"/>
  <c r="I78" i="12"/>
  <c r="K78" i="12"/>
  <c r="O78" i="12"/>
  <c r="Q78" i="12"/>
  <c r="V78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1" i="12"/>
  <c r="M81" i="12" s="1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M89" i="12" s="1"/>
  <c r="I89" i="12"/>
  <c r="K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100" i="12"/>
  <c r="I100" i="12"/>
  <c r="K100" i="12"/>
  <c r="M100" i="12"/>
  <c r="O100" i="12"/>
  <c r="Q100" i="12"/>
  <c r="V100" i="12"/>
  <c r="G101" i="12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M117" i="12" s="1"/>
  <c r="I117" i="12"/>
  <c r="K117" i="12"/>
  <c r="O117" i="12"/>
  <c r="Q117" i="12"/>
  <c r="V117" i="12"/>
  <c r="G118" i="12"/>
  <c r="M118" i="12" s="1"/>
  <c r="I118" i="12"/>
  <c r="K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M122" i="12" s="1"/>
  <c r="I122" i="12"/>
  <c r="K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M128" i="12" s="1"/>
  <c r="I128" i="12"/>
  <c r="K128" i="12"/>
  <c r="O128" i="12"/>
  <c r="Q128" i="12"/>
  <c r="V128" i="12"/>
  <c r="G130" i="12"/>
  <c r="M130" i="12" s="1"/>
  <c r="M129" i="12" s="1"/>
  <c r="I130" i="12"/>
  <c r="I129" i="12" s="1"/>
  <c r="K130" i="12"/>
  <c r="K129" i="12" s="1"/>
  <c r="O130" i="12"/>
  <c r="O129" i="12" s="1"/>
  <c r="Q130" i="12"/>
  <c r="Q129" i="12" s="1"/>
  <c r="V130" i="12"/>
  <c r="V129" i="12" s="1"/>
  <c r="G132" i="12"/>
  <c r="M132" i="12" s="1"/>
  <c r="I132" i="12"/>
  <c r="K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M134" i="12" s="1"/>
  <c r="I134" i="12"/>
  <c r="K134" i="12"/>
  <c r="O134" i="12"/>
  <c r="Q134" i="12"/>
  <c r="V134" i="12"/>
  <c r="G135" i="12"/>
  <c r="M135" i="12" s="1"/>
  <c r="I135" i="12"/>
  <c r="K135" i="12"/>
  <c r="O135" i="12"/>
  <c r="Q135" i="12"/>
  <c r="V135" i="12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M138" i="12" s="1"/>
  <c r="I138" i="12"/>
  <c r="K138" i="12"/>
  <c r="O138" i="12"/>
  <c r="Q138" i="12"/>
  <c r="V138" i="12"/>
  <c r="G140" i="12"/>
  <c r="M140" i="12" s="1"/>
  <c r="I140" i="12"/>
  <c r="K140" i="12"/>
  <c r="O140" i="12"/>
  <c r="Q140" i="12"/>
  <c r="V140" i="12"/>
  <c r="G141" i="12"/>
  <c r="M141" i="12" s="1"/>
  <c r="I141" i="12"/>
  <c r="K141" i="12"/>
  <c r="O141" i="12"/>
  <c r="Q141" i="12"/>
  <c r="V141" i="12"/>
  <c r="G142" i="12"/>
  <c r="M142" i="12" s="1"/>
  <c r="I142" i="12"/>
  <c r="K142" i="12"/>
  <c r="O142" i="12"/>
  <c r="Q142" i="12"/>
  <c r="V142" i="12"/>
  <c r="G143" i="12"/>
  <c r="M143" i="12" s="1"/>
  <c r="I143" i="12"/>
  <c r="K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M146" i="12" s="1"/>
  <c r="I146" i="12"/>
  <c r="K146" i="12"/>
  <c r="O146" i="12"/>
  <c r="Q146" i="12"/>
  <c r="V146" i="12"/>
  <c r="G147" i="12"/>
  <c r="M147" i="12" s="1"/>
  <c r="I147" i="12"/>
  <c r="K147" i="12"/>
  <c r="O147" i="12"/>
  <c r="Q147" i="12"/>
  <c r="V147" i="12"/>
  <c r="G148" i="12"/>
  <c r="I148" i="12"/>
  <c r="K148" i="12"/>
  <c r="M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M150" i="12" s="1"/>
  <c r="I150" i="12"/>
  <c r="K150" i="12"/>
  <c r="O150" i="12"/>
  <c r="Q150" i="12"/>
  <c r="V150" i="12"/>
  <c r="G151" i="12"/>
  <c r="M151" i="12" s="1"/>
  <c r="I151" i="12"/>
  <c r="K151" i="12"/>
  <c r="O151" i="12"/>
  <c r="Q151" i="12"/>
  <c r="V151" i="12"/>
  <c r="G152" i="12"/>
  <c r="M152" i="12" s="1"/>
  <c r="I152" i="12"/>
  <c r="K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M154" i="12" s="1"/>
  <c r="I154" i="12"/>
  <c r="K154" i="12"/>
  <c r="O154" i="12"/>
  <c r="Q154" i="12"/>
  <c r="V154" i="12"/>
  <c r="G155" i="12"/>
  <c r="M155" i="12" s="1"/>
  <c r="I155" i="12"/>
  <c r="K155" i="12"/>
  <c r="O155" i="12"/>
  <c r="Q155" i="12"/>
  <c r="V155" i="12"/>
  <c r="G156" i="12"/>
  <c r="M156" i="12" s="1"/>
  <c r="I156" i="12"/>
  <c r="K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M158" i="12" s="1"/>
  <c r="I158" i="12"/>
  <c r="K158" i="12"/>
  <c r="O158" i="12"/>
  <c r="Q158" i="12"/>
  <c r="V158" i="12"/>
  <c r="G159" i="12"/>
  <c r="M159" i="12" s="1"/>
  <c r="I159" i="12"/>
  <c r="K159" i="12"/>
  <c r="O159" i="12"/>
  <c r="Q159" i="12"/>
  <c r="V159" i="12"/>
  <c r="G161" i="12"/>
  <c r="I161" i="12"/>
  <c r="K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G164" i="12"/>
  <c r="M164" i="12" s="1"/>
  <c r="I164" i="12"/>
  <c r="K164" i="12"/>
  <c r="O164" i="12"/>
  <c r="Q164" i="12"/>
  <c r="V164" i="12"/>
  <c r="G165" i="12"/>
  <c r="M165" i="12" s="1"/>
  <c r="I165" i="12"/>
  <c r="K165" i="12"/>
  <c r="O165" i="12"/>
  <c r="Q165" i="12"/>
  <c r="V165" i="12"/>
  <c r="G166" i="12"/>
  <c r="M166" i="12" s="1"/>
  <c r="I166" i="12"/>
  <c r="K166" i="12"/>
  <c r="O166" i="12"/>
  <c r="Q166" i="12"/>
  <c r="V166" i="12"/>
  <c r="G167" i="12"/>
  <c r="M167" i="12" s="1"/>
  <c r="I167" i="12"/>
  <c r="K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M169" i="12" s="1"/>
  <c r="I169" i="12"/>
  <c r="K169" i="12"/>
  <c r="O169" i="12"/>
  <c r="Q169" i="12"/>
  <c r="V169" i="12"/>
  <c r="G170" i="12"/>
  <c r="M170" i="12" s="1"/>
  <c r="I170" i="12"/>
  <c r="K170" i="12"/>
  <c r="O170" i="12"/>
  <c r="Q170" i="12"/>
  <c r="V170" i="12"/>
  <c r="G171" i="12"/>
  <c r="M171" i="12" s="1"/>
  <c r="I171" i="12"/>
  <c r="K171" i="12"/>
  <c r="O171" i="12"/>
  <c r="Q171" i="12"/>
  <c r="V171" i="12"/>
  <c r="G172" i="12"/>
  <c r="M172" i="12" s="1"/>
  <c r="I172" i="12"/>
  <c r="K172" i="12"/>
  <c r="O172" i="12"/>
  <c r="Q172" i="12"/>
  <c r="V172" i="12"/>
  <c r="G173" i="12"/>
  <c r="M173" i="12" s="1"/>
  <c r="I173" i="12"/>
  <c r="K173" i="12"/>
  <c r="O173" i="12"/>
  <c r="Q173" i="12"/>
  <c r="V173" i="12"/>
  <c r="G174" i="12"/>
  <c r="M174" i="12" s="1"/>
  <c r="I174" i="12"/>
  <c r="K174" i="12"/>
  <c r="O174" i="12"/>
  <c r="Q174" i="12"/>
  <c r="V174" i="12"/>
  <c r="G176" i="12"/>
  <c r="M176" i="12" s="1"/>
  <c r="I176" i="12"/>
  <c r="K176" i="12"/>
  <c r="O176" i="12"/>
  <c r="Q176" i="12"/>
  <c r="V176" i="12"/>
  <c r="G177" i="12"/>
  <c r="I177" i="12"/>
  <c r="K177" i="12"/>
  <c r="O177" i="12"/>
  <c r="Q177" i="12"/>
  <c r="V177" i="12"/>
  <c r="G178" i="12"/>
  <c r="M178" i="12" s="1"/>
  <c r="I178" i="12"/>
  <c r="K178" i="12"/>
  <c r="O178" i="12"/>
  <c r="Q178" i="12"/>
  <c r="V178" i="12"/>
  <c r="G179" i="12"/>
  <c r="M179" i="12" s="1"/>
  <c r="I179" i="12"/>
  <c r="K179" i="12"/>
  <c r="O179" i="12"/>
  <c r="Q179" i="12"/>
  <c r="V179" i="12"/>
  <c r="G180" i="12"/>
  <c r="M180" i="12" s="1"/>
  <c r="I180" i="12"/>
  <c r="K180" i="12"/>
  <c r="O180" i="12"/>
  <c r="Q180" i="12"/>
  <c r="V180" i="12"/>
  <c r="G181" i="12"/>
  <c r="M181" i="12" s="1"/>
  <c r="I181" i="12"/>
  <c r="K181" i="12"/>
  <c r="O181" i="12"/>
  <c r="Q181" i="12"/>
  <c r="V181" i="12"/>
  <c r="G182" i="12"/>
  <c r="M182" i="12" s="1"/>
  <c r="I182" i="12"/>
  <c r="K182" i="12"/>
  <c r="O182" i="12"/>
  <c r="Q182" i="12"/>
  <c r="V182" i="12"/>
  <c r="G183" i="12"/>
  <c r="M183" i="12" s="1"/>
  <c r="I183" i="12"/>
  <c r="K183" i="12"/>
  <c r="O183" i="12"/>
  <c r="Q183" i="12"/>
  <c r="V183" i="12"/>
  <c r="G185" i="12"/>
  <c r="I185" i="12"/>
  <c r="K185" i="12"/>
  <c r="O185" i="12"/>
  <c r="Q185" i="12"/>
  <c r="V185" i="12"/>
  <c r="G186" i="12"/>
  <c r="M186" i="12" s="1"/>
  <c r="I186" i="12"/>
  <c r="K186" i="12"/>
  <c r="O186" i="12"/>
  <c r="Q186" i="12"/>
  <c r="V186" i="12"/>
  <c r="G187" i="12"/>
  <c r="M187" i="12" s="1"/>
  <c r="I187" i="12"/>
  <c r="K187" i="12"/>
  <c r="O187" i="12"/>
  <c r="Q187" i="12"/>
  <c r="V187" i="12"/>
  <c r="G188" i="12"/>
  <c r="M188" i="12" s="1"/>
  <c r="I188" i="12"/>
  <c r="K188" i="12"/>
  <c r="O188" i="12"/>
  <c r="Q188" i="12"/>
  <c r="V188" i="12"/>
  <c r="G189" i="12"/>
  <c r="M189" i="12" s="1"/>
  <c r="I189" i="12"/>
  <c r="K189" i="12"/>
  <c r="O189" i="12"/>
  <c r="Q189" i="12"/>
  <c r="V189" i="12"/>
  <c r="Q190" i="12"/>
  <c r="G191" i="12"/>
  <c r="G190" i="12" s="1"/>
  <c r="I61" i="1" s="1"/>
  <c r="I191" i="12"/>
  <c r="I190" i="12" s="1"/>
  <c r="K191" i="12"/>
  <c r="K190" i="12" s="1"/>
  <c r="O191" i="12"/>
  <c r="O190" i="12" s="1"/>
  <c r="Q191" i="12"/>
  <c r="V191" i="12"/>
  <c r="V190" i="12" s="1"/>
  <c r="G193" i="12"/>
  <c r="G192" i="12" s="1"/>
  <c r="I62" i="1" s="1"/>
  <c r="I193" i="12"/>
  <c r="I192" i="12" s="1"/>
  <c r="K193" i="12"/>
  <c r="K192" i="12" s="1"/>
  <c r="O193" i="12"/>
  <c r="O192" i="12" s="1"/>
  <c r="Q193" i="12"/>
  <c r="Q192" i="12" s="1"/>
  <c r="V193" i="12"/>
  <c r="V192" i="12" s="1"/>
  <c r="G195" i="12"/>
  <c r="M195" i="12" s="1"/>
  <c r="I195" i="12"/>
  <c r="K195" i="12"/>
  <c r="O195" i="12"/>
  <c r="Q195" i="12"/>
  <c r="V195" i="12"/>
  <c r="G196" i="12"/>
  <c r="I196" i="12"/>
  <c r="K196" i="12"/>
  <c r="M196" i="12"/>
  <c r="O196" i="12"/>
  <c r="Q196" i="12"/>
  <c r="V196" i="12"/>
  <c r="G197" i="12"/>
  <c r="M197" i="12" s="1"/>
  <c r="I197" i="12"/>
  <c r="K197" i="12"/>
  <c r="O197" i="12"/>
  <c r="Q197" i="12"/>
  <c r="V197" i="12"/>
  <c r="G198" i="12"/>
  <c r="M198" i="12" s="1"/>
  <c r="I198" i="12"/>
  <c r="K198" i="12"/>
  <c r="O198" i="12"/>
  <c r="Q198" i="12"/>
  <c r="V198" i="12"/>
  <c r="G199" i="12"/>
  <c r="M199" i="12" s="1"/>
  <c r="I199" i="12"/>
  <c r="K199" i="12"/>
  <c r="O199" i="12"/>
  <c r="Q199" i="12"/>
  <c r="V199" i="12"/>
  <c r="G200" i="12"/>
  <c r="M200" i="12" s="1"/>
  <c r="I200" i="12"/>
  <c r="K200" i="12"/>
  <c r="O200" i="12"/>
  <c r="Q200" i="12"/>
  <c r="V200" i="12"/>
  <c r="G201" i="12"/>
  <c r="M201" i="12" s="1"/>
  <c r="I201" i="12"/>
  <c r="K201" i="12"/>
  <c r="O201" i="12"/>
  <c r="Q201" i="12"/>
  <c r="V201" i="12"/>
  <c r="G202" i="12"/>
  <c r="M202" i="12" s="1"/>
  <c r="I202" i="12"/>
  <c r="K202" i="12"/>
  <c r="O202" i="12"/>
  <c r="Q202" i="12"/>
  <c r="V202" i="12"/>
  <c r="G203" i="12"/>
  <c r="M203" i="12" s="1"/>
  <c r="I203" i="12"/>
  <c r="K203" i="12"/>
  <c r="O203" i="12"/>
  <c r="Q203" i="12"/>
  <c r="V203" i="12"/>
  <c r="G204" i="12"/>
  <c r="M204" i="12" s="1"/>
  <c r="I204" i="12"/>
  <c r="K204" i="12"/>
  <c r="O204" i="12"/>
  <c r="Q204" i="12"/>
  <c r="V204" i="12"/>
  <c r="G205" i="12"/>
  <c r="M205" i="12" s="1"/>
  <c r="I205" i="12"/>
  <c r="K205" i="12"/>
  <c r="O205" i="12"/>
  <c r="Q205" i="12"/>
  <c r="V205" i="12"/>
  <c r="G206" i="12"/>
  <c r="M206" i="12" s="1"/>
  <c r="I206" i="12"/>
  <c r="K206" i="12"/>
  <c r="O206" i="12"/>
  <c r="Q206" i="12"/>
  <c r="V206" i="12"/>
  <c r="G207" i="12"/>
  <c r="M207" i="12" s="1"/>
  <c r="I207" i="12"/>
  <c r="K207" i="12"/>
  <c r="O207" i="12"/>
  <c r="Q207" i="12"/>
  <c r="V207" i="12"/>
  <c r="G208" i="12"/>
  <c r="M208" i="12" s="1"/>
  <c r="I208" i="12"/>
  <c r="K208" i="12"/>
  <c r="O208" i="12"/>
  <c r="Q208" i="12"/>
  <c r="V208" i="12"/>
  <c r="G210" i="12"/>
  <c r="M210" i="12" s="1"/>
  <c r="I210" i="12"/>
  <c r="K210" i="12"/>
  <c r="O210" i="12"/>
  <c r="Q210" i="12"/>
  <c r="V210" i="12"/>
  <c r="G211" i="12"/>
  <c r="M211" i="12" s="1"/>
  <c r="I211" i="12"/>
  <c r="K211" i="12"/>
  <c r="O211" i="12"/>
  <c r="Q211" i="12"/>
  <c r="V211" i="12"/>
  <c r="G212" i="12"/>
  <c r="M212" i="12" s="1"/>
  <c r="I212" i="12"/>
  <c r="K212" i="12"/>
  <c r="O212" i="12"/>
  <c r="Q212" i="12"/>
  <c r="V212" i="12"/>
  <c r="G213" i="12"/>
  <c r="M213" i="12" s="1"/>
  <c r="I213" i="12"/>
  <c r="K213" i="12"/>
  <c r="O213" i="12"/>
  <c r="Q213" i="12"/>
  <c r="V213" i="12"/>
  <c r="G214" i="12"/>
  <c r="M214" i="12" s="1"/>
  <c r="I214" i="12"/>
  <c r="K214" i="12"/>
  <c r="O214" i="12"/>
  <c r="Q214" i="12"/>
  <c r="V214" i="12"/>
  <c r="G216" i="12"/>
  <c r="M216" i="12" s="1"/>
  <c r="I216" i="12"/>
  <c r="K216" i="12"/>
  <c r="O216" i="12"/>
  <c r="Q216" i="12"/>
  <c r="V216" i="12"/>
  <c r="G217" i="12"/>
  <c r="I217" i="12"/>
  <c r="K217" i="12"/>
  <c r="O217" i="12"/>
  <c r="Q217" i="12"/>
  <c r="V217" i="12"/>
  <c r="G218" i="12"/>
  <c r="M218" i="12" s="1"/>
  <c r="I218" i="12"/>
  <c r="K218" i="12"/>
  <c r="O218" i="12"/>
  <c r="Q218" i="12"/>
  <c r="V218" i="12"/>
  <c r="G219" i="12"/>
  <c r="M219" i="12" s="1"/>
  <c r="I219" i="12"/>
  <c r="K219" i="12"/>
  <c r="O219" i="12"/>
  <c r="Q219" i="12"/>
  <c r="V219" i="12"/>
  <c r="G220" i="12"/>
  <c r="M220" i="12" s="1"/>
  <c r="I220" i="12"/>
  <c r="K220" i="12"/>
  <c r="O220" i="12"/>
  <c r="Q220" i="12"/>
  <c r="V220" i="12"/>
  <c r="G221" i="12"/>
  <c r="M221" i="12" s="1"/>
  <c r="I221" i="12"/>
  <c r="K221" i="12"/>
  <c r="O221" i="12"/>
  <c r="Q221" i="12"/>
  <c r="V221" i="12"/>
  <c r="G222" i="12"/>
  <c r="M222" i="12" s="1"/>
  <c r="I222" i="12"/>
  <c r="K222" i="12"/>
  <c r="O222" i="12"/>
  <c r="Q222" i="12"/>
  <c r="V222" i="12"/>
  <c r="G223" i="12"/>
  <c r="M223" i="12" s="1"/>
  <c r="I223" i="12"/>
  <c r="K223" i="12"/>
  <c r="O223" i="12"/>
  <c r="Q223" i="12"/>
  <c r="V223" i="12"/>
  <c r="G224" i="12"/>
  <c r="M224" i="12" s="1"/>
  <c r="I224" i="12"/>
  <c r="K224" i="12"/>
  <c r="O224" i="12"/>
  <c r="Q224" i="12"/>
  <c r="V224" i="12"/>
  <c r="G225" i="12"/>
  <c r="M225" i="12" s="1"/>
  <c r="I225" i="12"/>
  <c r="K225" i="12"/>
  <c r="O225" i="12"/>
  <c r="Q225" i="12"/>
  <c r="V225" i="12"/>
  <c r="G226" i="12"/>
  <c r="M226" i="12" s="1"/>
  <c r="I226" i="12"/>
  <c r="K226" i="12"/>
  <c r="O226" i="12"/>
  <c r="Q226" i="12"/>
  <c r="V226" i="12"/>
  <c r="G227" i="12"/>
  <c r="M227" i="12" s="1"/>
  <c r="I227" i="12"/>
  <c r="K227" i="12"/>
  <c r="O227" i="12"/>
  <c r="Q227" i="12"/>
  <c r="V227" i="12"/>
  <c r="G228" i="12"/>
  <c r="M228" i="12" s="1"/>
  <c r="I228" i="12"/>
  <c r="K228" i="12"/>
  <c r="O228" i="12"/>
  <c r="Q228" i="12"/>
  <c r="V228" i="12"/>
  <c r="G229" i="12"/>
  <c r="M229" i="12" s="1"/>
  <c r="I229" i="12"/>
  <c r="K229" i="12"/>
  <c r="O229" i="12"/>
  <c r="Q229" i="12"/>
  <c r="V229" i="12"/>
  <c r="G230" i="12"/>
  <c r="I230" i="12"/>
  <c r="K230" i="12"/>
  <c r="M230" i="12"/>
  <c r="O230" i="12"/>
  <c r="Q230" i="12"/>
  <c r="V230" i="12"/>
  <c r="G231" i="12"/>
  <c r="M231" i="12" s="1"/>
  <c r="I231" i="12"/>
  <c r="K231" i="12"/>
  <c r="O231" i="12"/>
  <c r="Q231" i="12"/>
  <c r="V231" i="12"/>
  <c r="G232" i="12"/>
  <c r="M232" i="12" s="1"/>
  <c r="I232" i="12"/>
  <c r="K232" i="12"/>
  <c r="O232" i="12"/>
  <c r="Q232" i="12"/>
  <c r="V232" i="12"/>
  <c r="G233" i="12"/>
  <c r="M233" i="12" s="1"/>
  <c r="I233" i="12"/>
  <c r="K233" i="12"/>
  <c r="O233" i="12"/>
  <c r="Q233" i="12"/>
  <c r="V233" i="12"/>
  <c r="G234" i="12"/>
  <c r="M234" i="12" s="1"/>
  <c r="I234" i="12"/>
  <c r="K234" i="12"/>
  <c r="O234" i="12"/>
  <c r="Q234" i="12"/>
  <c r="V234" i="12"/>
  <c r="G235" i="12"/>
  <c r="M235" i="12" s="1"/>
  <c r="I235" i="12"/>
  <c r="K235" i="12"/>
  <c r="O235" i="12"/>
  <c r="Q235" i="12"/>
  <c r="V235" i="12"/>
  <c r="G236" i="12"/>
  <c r="M236" i="12" s="1"/>
  <c r="I236" i="12"/>
  <c r="K236" i="12"/>
  <c r="O236" i="12"/>
  <c r="Q236" i="12"/>
  <c r="V236" i="12"/>
  <c r="G237" i="12"/>
  <c r="M237" i="12" s="1"/>
  <c r="I237" i="12"/>
  <c r="K237" i="12"/>
  <c r="O237" i="12"/>
  <c r="Q237" i="12"/>
  <c r="V237" i="12"/>
  <c r="G238" i="12"/>
  <c r="M238" i="12" s="1"/>
  <c r="I238" i="12"/>
  <c r="K238" i="12"/>
  <c r="O238" i="12"/>
  <c r="Q238" i="12"/>
  <c r="V238" i="12"/>
  <c r="G239" i="12"/>
  <c r="M239" i="12" s="1"/>
  <c r="I239" i="12"/>
  <c r="K239" i="12"/>
  <c r="O239" i="12"/>
  <c r="Q239" i="12"/>
  <c r="V239" i="12"/>
  <c r="G240" i="12"/>
  <c r="M240" i="12" s="1"/>
  <c r="I240" i="12"/>
  <c r="K240" i="12"/>
  <c r="O240" i="12"/>
  <c r="Q240" i="12"/>
  <c r="V240" i="12"/>
  <c r="G241" i="12"/>
  <c r="M241" i="12" s="1"/>
  <c r="I241" i="12"/>
  <c r="K241" i="12"/>
  <c r="O241" i="12"/>
  <c r="Q241" i="12"/>
  <c r="V241" i="12"/>
  <c r="G242" i="12"/>
  <c r="M242" i="12" s="1"/>
  <c r="I242" i="12"/>
  <c r="K242" i="12"/>
  <c r="O242" i="12"/>
  <c r="Q242" i="12"/>
  <c r="V242" i="12"/>
  <c r="G243" i="12"/>
  <c r="M243" i="12" s="1"/>
  <c r="I243" i="12"/>
  <c r="K243" i="12"/>
  <c r="O243" i="12"/>
  <c r="Q243" i="12"/>
  <c r="V243" i="12"/>
  <c r="G244" i="12"/>
  <c r="M244" i="12" s="1"/>
  <c r="I244" i="12"/>
  <c r="K244" i="12"/>
  <c r="O244" i="12"/>
  <c r="Q244" i="12"/>
  <c r="V244" i="12"/>
  <c r="G246" i="12"/>
  <c r="M246" i="12" s="1"/>
  <c r="I246" i="12"/>
  <c r="K246" i="12"/>
  <c r="O246" i="12"/>
  <c r="Q246" i="12"/>
  <c r="V246" i="12"/>
  <c r="G247" i="12"/>
  <c r="M247" i="12" s="1"/>
  <c r="I247" i="12"/>
  <c r="K247" i="12"/>
  <c r="O247" i="12"/>
  <c r="Q247" i="12"/>
  <c r="V247" i="12"/>
  <c r="G248" i="12"/>
  <c r="M248" i="12" s="1"/>
  <c r="I248" i="12"/>
  <c r="K248" i="12"/>
  <c r="O248" i="12"/>
  <c r="Q248" i="12"/>
  <c r="V248" i="12"/>
  <c r="G249" i="12"/>
  <c r="M249" i="12" s="1"/>
  <c r="I249" i="12"/>
  <c r="K249" i="12"/>
  <c r="O249" i="12"/>
  <c r="Q249" i="12"/>
  <c r="V249" i="12"/>
  <c r="G250" i="12"/>
  <c r="M250" i="12" s="1"/>
  <c r="I250" i="12"/>
  <c r="K250" i="12"/>
  <c r="O250" i="12"/>
  <c r="Q250" i="12"/>
  <c r="V250" i="12"/>
  <c r="G251" i="12"/>
  <c r="M251" i="12" s="1"/>
  <c r="I251" i="12"/>
  <c r="K251" i="12"/>
  <c r="O251" i="12"/>
  <c r="Q251" i="12"/>
  <c r="V251" i="12"/>
  <c r="G253" i="12"/>
  <c r="I253" i="12"/>
  <c r="K253" i="12"/>
  <c r="O253" i="12"/>
  <c r="Q253" i="12"/>
  <c r="V253" i="12"/>
  <c r="G254" i="12"/>
  <c r="M254" i="12" s="1"/>
  <c r="I254" i="12"/>
  <c r="K254" i="12"/>
  <c r="O254" i="12"/>
  <c r="Q254" i="12"/>
  <c r="V254" i="12"/>
  <c r="G255" i="12"/>
  <c r="M255" i="12" s="1"/>
  <c r="I255" i="12"/>
  <c r="K255" i="12"/>
  <c r="O255" i="12"/>
  <c r="Q255" i="12"/>
  <c r="V255" i="12"/>
  <c r="G256" i="12"/>
  <c r="M256" i="12" s="1"/>
  <c r="I256" i="12"/>
  <c r="K256" i="12"/>
  <c r="O256" i="12"/>
  <c r="Q256" i="12"/>
  <c r="V256" i="12"/>
  <c r="G258" i="12"/>
  <c r="M258" i="12" s="1"/>
  <c r="I258" i="12"/>
  <c r="K258" i="12"/>
  <c r="O258" i="12"/>
  <c r="Q258" i="12"/>
  <c r="V258" i="12"/>
  <c r="G259" i="12"/>
  <c r="M259" i="12" s="1"/>
  <c r="I259" i="12"/>
  <c r="K259" i="12"/>
  <c r="O259" i="12"/>
  <c r="Q259" i="12"/>
  <c r="V259" i="12"/>
  <c r="G260" i="12"/>
  <c r="M260" i="12" s="1"/>
  <c r="I260" i="12"/>
  <c r="K260" i="12"/>
  <c r="O260" i="12"/>
  <c r="Q260" i="12"/>
  <c r="V260" i="12"/>
  <c r="G261" i="12"/>
  <c r="M261" i="12" s="1"/>
  <c r="I261" i="12"/>
  <c r="K261" i="12"/>
  <c r="O261" i="12"/>
  <c r="Q261" i="12"/>
  <c r="V261" i="12"/>
  <c r="G263" i="12"/>
  <c r="M263" i="12" s="1"/>
  <c r="I263" i="12"/>
  <c r="K263" i="12"/>
  <c r="O263" i="12"/>
  <c r="Q263" i="12"/>
  <c r="V263" i="12"/>
  <c r="G264" i="12"/>
  <c r="M264" i="12" s="1"/>
  <c r="I264" i="12"/>
  <c r="K264" i="12"/>
  <c r="O264" i="12"/>
  <c r="Q264" i="12"/>
  <c r="V264" i="12"/>
  <c r="G265" i="12"/>
  <c r="I265" i="12"/>
  <c r="K265" i="12"/>
  <c r="O265" i="12"/>
  <c r="Q265" i="12"/>
  <c r="V265" i="12"/>
  <c r="G266" i="12"/>
  <c r="M266" i="12" s="1"/>
  <c r="I266" i="12"/>
  <c r="K266" i="12"/>
  <c r="O266" i="12"/>
  <c r="Q266" i="12"/>
  <c r="V266" i="12"/>
  <c r="G267" i="12"/>
  <c r="M267" i="12" s="1"/>
  <c r="I267" i="12"/>
  <c r="K267" i="12"/>
  <c r="O267" i="12"/>
  <c r="Q267" i="12"/>
  <c r="V267" i="12"/>
  <c r="G269" i="12"/>
  <c r="M269" i="12" s="1"/>
  <c r="I269" i="12"/>
  <c r="K269" i="12"/>
  <c r="O269" i="12"/>
  <c r="Q269" i="12"/>
  <c r="V269" i="12"/>
  <c r="G270" i="12"/>
  <c r="M270" i="12" s="1"/>
  <c r="I270" i="12"/>
  <c r="K270" i="12"/>
  <c r="O270" i="12"/>
  <c r="Q270" i="12"/>
  <c r="V270" i="12"/>
  <c r="G271" i="12"/>
  <c r="M271" i="12" s="1"/>
  <c r="I271" i="12"/>
  <c r="K271" i="12"/>
  <c r="O271" i="12"/>
  <c r="Q271" i="12"/>
  <c r="V271" i="12"/>
  <c r="G272" i="12"/>
  <c r="M272" i="12" s="1"/>
  <c r="I272" i="12"/>
  <c r="K272" i="12"/>
  <c r="O272" i="12"/>
  <c r="Q272" i="12"/>
  <c r="V272" i="12"/>
  <c r="G273" i="12"/>
  <c r="M273" i="12" s="1"/>
  <c r="I273" i="12"/>
  <c r="K273" i="12"/>
  <c r="O273" i="12"/>
  <c r="Q273" i="12"/>
  <c r="V273" i="12"/>
  <c r="G274" i="12"/>
  <c r="M274" i="12" s="1"/>
  <c r="I274" i="12"/>
  <c r="K274" i="12"/>
  <c r="O274" i="12"/>
  <c r="Q274" i="12"/>
  <c r="V274" i="12"/>
  <c r="G275" i="12"/>
  <c r="M275" i="12" s="1"/>
  <c r="I275" i="12"/>
  <c r="K275" i="12"/>
  <c r="O275" i="12"/>
  <c r="Q275" i="12"/>
  <c r="V275" i="12"/>
  <c r="G276" i="12"/>
  <c r="M276" i="12" s="1"/>
  <c r="I276" i="12"/>
  <c r="K276" i="12"/>
  <c r="O276" i="12"/>
  <c r="Q276" i="12"/>
  <c r="V276" i="12"/>
  <c r="G277" i="12"/>
  <c r="M277" i="12" s="1"/>
  <c r="I277" i="12"/>
  <c r="K277" i="12"/>
  <c r="O277" i="12"/>
  <c r="Q277" i="12"/>
  <c r="V277" i="12"/>
  <c r="G279" i="12"/>
  <c r="M279" i="12" s="1"/>
  <c r="I279" i="12"/>
  <c r="K279" i="12"/>
  <c r="O279" i="12"/>
  <c r="Q279" i="12"/>
  <c r="V279" i="12"/>
  <c r="G280" i="12"/>
  <c r="M280" i="12" s="1"/>
  <c r="I280" i="12"/>
  <c r="K280" i="12"/>
  <c r="O280" i="12"/>
  <c r="Q280" i="12"/>
  <c r="V280" i="12"/>
  <c r="G281" i="12"/>
  <c r="I281" i="12"/>
  <c r="K281" i="12"/>
  <c r="O281" i="12"/>
  <c r="Q281" i="12"/>
  <c r="V281" i="12"/>
  <c r="G282" i="12"/>
  <c r="M282" i="12" s="1"/>
  <c r="I282" i="12"/>
  <c r="K282" i="12"/>
  <c r="O282" i="12"/>
  <c r="Q282" i="12"/>
  <c r="V282" i="12"/>
  <c r="G283" i="12"/>
  <c r="M283" i="12" s="1"/>
  <c r="I283" i="12"/>
  <c r="K283" i="12"/>
  <c r="O283" i="12"/>
  <c r="Q283" i="12"/>
  <c r="V283" i="12"/>
  <c r="G285" i="12"/>
  <c r="M285" i="12" s="1"/>
  <c r="I285" i="12"/>
  <c r="K285" i="12"/>
  <c r="O285" i="12"/>
  <c r="Q285" i="12"/>
  <c r="V285" i="12"/>
  <c r="G286" i="12"/>
  <c r="M286" i="12" s="1"/>
  <c r="I286" i="12"/>
  <c r="K286" i="12"/>
  <c r="O286" i="12"/>
  <c r="Q286" i="12"/>
  <c r="V286" i="12"/>
  <c r="G287" i="12"/>
  <c r="M287" i="12" s="1"/>
  <c r="I287" i="12"/>
  <c r="K287" i="12"/>
  <c r="O287" i="12"/>
  <c r="Q287" i="12"/>
  <c r="V287" i="12"/>
  <c r="G288" i="12"/>
  <c r="M288" i="12" s="1"/>
  <c r="I288" i="12"/>
  <c r="K288" i="12"/>
  <c r="O288" i="12"/>
  <c r="Q288" i="12"/>
  <c r="V288" i="12"/>
  <c r="G289" i="12"/>
  <c r="M289" i="12" s="1"/>
  <c r="I289" i="12"/>
  <c r="K289" i="12"/>
  <c r="O289" i="12"/>
  <c r="Q289" i="12"/>
  <c r="V289" i="12"/>
  <c r="G290" i="12"/>
  <c r="M290" i="12" s="1"/>
  <c r="I290" i="12"/>
  <c r="K290" i="12"/>
  <c r="O290" i="12"/>
  <c r="Q290" i="12"/>
  <c r="V290" i="12"/>
  <c r="G291" i="12"/>
  <c r="M291" i="12" s="1"/>
  <c r="I291" i="12"/>
  <c r="K291" i="12"/>
  <c r="O291" i="12"/>
  <c r="Q291" i="12"/>
  <c r="V291" i="12"/>
  <c r="G293" i="12"/>
  <c r="M293" i="12" s="1"/>
  <c r="I293" i="12"/>
  <c r="K293" i="12"/>
  <c r="O293" i="12"/>
  <c r="Q293" i="12"/>
  <c r="V293" i="12"/>
  <c r="G294" i="12"/>
  <c r="M294" i="12" s="1"/>
  <c r="I294" i="12"/>
  <c r="K294" i="12"/>
  <c r="O294" i="12"/>
  <c r="Q294" i="12"/>
  <c r="V294" i="12"/>
  <c r="G295" i="12"/>
  <c r="M295" i="12" s="1"/>
  <c r="I295" i="12"/>
  <c r="K295" i="12"/>
  <c r="O295" i="12"/>
  <c r="Q295" i="12"/>
  <c r="V295" i="12"/>
  <c r="V292" i="12" s="1"/>
  <c r="G297" i="12"/>
  <c r="I297" i="12"/>
  <c r="K297" i="12"/>
  <c r="O297" i="12"/>
  <c r="Q297" i="12"/>
  <c r="V297" i="12"/>
  <c r="G298" i="12"/>
  <c r="M298" i="12" s="1"/>
  <c r="I298" i="12"/>
  <c r="K298" i="12"/>
  <c r="O298" i="12"/>
  <c r="Q298" i="12"/>
  <c r="V298" i="12"/>
  <c r="G299" i="12"/>
  <c r="M299" i="12" s="1"/>
  <c r="I299" i="12"/>
  <c r="K299" i="12"/>
  <c r="O299" i="12"/>
  <c r="Q299" i="12"/>
  <c r="V299" i="12"/>
  <c r="G300" i="12"/>
  <c r="M300" i="12" s="1"/>
  <c r="I300" i="12"/>
  <c r="K300" i="12"/>
  <c r="O300" i="12"/>
  <c r="Q300" i="12"/>
  <c r="V300" i="12"/>
  <c r="G301" i="12"/>
  <c r="M301" i="12" s="1"/>
  <c r="I301" i="12"/>
  <c r="K301" i="12"/>
  <c r="O301" i="12"/>
  <c r="Q301" i="12"/>
  <c r="V301" i="12"/>
  <c r="G302" i="12"/>
  <c r="M302" i="12" s="1"/>
  <c r="I302" i="12"/>
  <c r="K302" i="12"/>
  <c r="O302" i="12"/>
  <c r="Q302" i="12"/>
  <c r="V302" i="12"/>
  <c r="G303" i="12"/>
  <c r="M303" i="12" s="1"/>
  <c r="I303" i="12"/>
  <c r="K303" i="12"/>
  <c r="O303" i="12"/>
  <c r="Q303" i="12"/>
  <c r="V303" i="12"/>
  <c r="G304" i="12"/>
  <c r="M304" i="12" s="1"/>
  <c r="I304" i="12"/>
  <c r="K304" i="12"/>
  <c r="O304" i="12"/>
  <c r="Q304" i="12"/>
  <c r="V304" i="12"/>
  <c r="G306" i="12"/>
  <c r="M306" i="12" s="1"/>
  <c r="M305" i="12" s="1"/>
  <c r="I306" i="12"/>
  <c r="I305" i="12" s="1"/>
  <c r="K306" i="12"/>
  <c r="K305" i="12" s="1"/>
  <c r="O306" i="12"/>
  <c r="O305" i="12" s="1"/>
  <c r="Q306" i="12"/>
  <c r="Q305" i="12" s="1"/>
  <c r="V306" i="12"/>
  <c r="V305" i="12" s="1"/>
  <c r="Q307" i="12"/>
  <c r="G308" i="12"/>
  <c r="I308" i="12"/>
  <c r="K308" i="12"/>
  <c r="O308" i="12"/>
  <c r="Q308" i="12"/>
  <c r="V308" i="12"/>
  <c r="G309" i="12"/>
  <c r="M309" i="12" s="1"/>
  <c r="I309" i="12"/>
  <c r="K309" i="12"/>
  <c r="O309" i="12"/>
  <c r="Q309" i="12"/>
  <c r="V309" i="12"/>
  <c r="G311" i="12"/>
  <c r="M311" i="12" s="1"/>
  <c r="M310" i="12" s="1"/>
  <c r="I311" i="12"/>
  <c r="I310" i="12" s="1"/>
  <c r="K311" i="12"/>
  <c r="K310" i="12" s="1"/>
  <c r="O311" i="12"/>
  <c r="O310" i="12" s="1"/>
  <c r="Q311" i="12"/>
  <c r="Q310" i="12" s="1"/>
  <c r="V311" i="12"/>
  <c r="V310" i="12" s="1"/>
  <c r="G313" i="12"/>
  <c r="G312" i="12" s="1"/>
  <c r="I78" i="1" s="1"/>
  <c r="I18" i="1" s="1"/>
  <c r="I313" i="12"/>
  <c r="I312" i="12" s="1"/>
  <c r="K313" i="12"/>
  <c r="K312" i="12" s="1"/>
  <c r="O313" i="12"/>
  <c r="O312" i="12" s="1"/>
  <c r="Q313" i="12"/>
  <c r="Q312" i="12" s="1"/>
  <c r="V313" i="12"/>
  <c r="V312" i="12" s="1"/>
  <c r="AE315" i="12"/>
  <c r="F40" i="1" s="1"/>
  <c r="I20" i="1"/>
  <c r="I19" i="1"/>
  <c r="J28" i="1"/>
  <c r="J26" i="1"/>
  <c r="G38" i="1"/>
  <c r="F38" i="1"/>
  <c r="J23" i="1"/>
  <c r="J24" i="1"/>
  <c r="J25" i="1"/>
  <c r="J27" i="1"/>
  <c r="E24" i="1"/>
  <c r="E26" i="1"/>
  <c r="V99" i="12" l="1"/>
  <c r="Q8" i="12"/>
  <c r="Q262" i="12"/>
  <c r="Q184" i="12"/>
  <c r="G129" i="12"/>
  <c r="I55" i="1" s="1"/>
  <c r="G292" i="12"/>
  <c r="I73" i="1" s="1"/>
  <c r="G278" i="12"/>
  <c r="I71" i="1" s="1"/>
  <c r="V307" i="12"/>
  <c r="G184" i="12"/>
  <c r="I60" i="1" s="1"/>
  <c r="K131" i="12"/>
  <c r="O93" i="12"/>
  <c r="Q93" i="12"/>
  <c r="O175" i="12"/>
  <c r="K307" i="12"/>
  <c r="O245" i="12"/>
  <c r="G307" i="12"/>
  <c r="I76" i="1" s="1"/>
  <c r="Q160" i="12"/>
  <c r="K99" i="12"/>
  <c r="I245" i="12"/>
  <c r="Q278" i="12"/>
  <c r="K292" i="12"/>
  <c r="Q296" i="12"/>
  <c r="I257" i="12"/>
  <c r="I184" i="12"/>
  <c r="V23" i="12"/>
  <c r="AF315" i="12"/>
  <c r="G40" i="1" s="1"/>
  <c r="H40" i="1" s="1"/>
  <c r="I40" i="1" s="1"/>
  <c r="G305" i="12"/>
  <c r="I75" i="1" s="1"/>
  <c r="V296" i="12"/>
  <c r="Q284" i="12"/>
  <c r="G262" i="12"/>
  <c r="I69" i="1" s="1"/>
  <c r="V262" i="12"/>
  <c r="K257" i="12"/>
  <c r="O252" i="12"/>
  <c r="K245" i="12"/>
  <c r="Q215" i="12"/>
  <c r="Q209" i="12"/>
  <c r="V175" i="12"/>
  <c r="Q139" i="12"/>
  <c r="V131" i="12"/>
  <c r="V107" i="12"/>
  <c r="I99" i="12"/>
  <c r="I49" i="12"/>
  <c r="I8" i="12"/>
  <c r="V160" i="12"/>
  <c r="K8" i="12"/>
  <c r="F41" i="1"/>
  <c r="O284" i="12"/>
  <c r="O278" i="12"/>
  <c r="G257" i="12"/>
  <c r="I68" i="1" s="1"/>
  <c r="V252" i="12"/>
  <c r="Q252" i="12"/>
  <c r="V215" i="12"/>
  <c r="K215" i="12"/>
  <c r="O209" i="12"/>
  <c r="V184" i="12"/>
  <c r="I175" i="12"/>
  <c r="O160" i="12"/>
  <c r="V139" i="12"/>
  <c r="O139" i="12"/>
  <c r="K107" i="12"/>
  <c r="I107" i="12"/>
  <c r="O23" i="12"/>
  <c r="O131" i="12"/>
  <c r="O257" i="12"/>
  <c r="I252" i="12"/>
  <c r="I215" i="12"/>
  <c r="V209" i="12"/>
  <c r="V194" i="12"/>
  <c r="K175" i="12"/>
  <c r="K160" i="12"/>
  <c r="I131" i="12"/>
  <c r="G99" i="12"/>
  <c r="I53" i="1" s="1"/>
  <c r="K93" i="12"/>
  <c r="K23" i="12"/>
  <c r="G8" i="12"/>
  <c r="V8" i="12"/>
  <c r="K49" i="12"/>
  <c r="G310" i="12"/>
  <c r="I77" i="1" s="1"/>
  <c r="I296" i="12"/>
  <c r="Q292" i="12"/>
  <c r="V284" i="12"/>
  <c r="O307" i="12"/>
  <c r="O296" i="12"/>
  <c r="G296" i="12"/>
  <c r="I74" i="1" s="1"/>
  <c r="O292" i="12"/>
  <c r="I284" i="12"/>
  <c r="K278" i="12"/>
  <c r="I278" i="12"/>
  <c r="O268" i="12"/>
  <c r="O262" i="12"/>
  <c r="V257" i="12"/>
  <c r="K252" i="12"/>
  <c r="G252" i="12"/>
  <c r="I67" i="1" s="1"/>
  <c r="I209" i="12"/>
  <c r="Q194" i="12"/>
  <c r="O184" i="12"/>
  <c r="I160" i="12"/>
  <c r="I93" i="12"/>
  <c r="V49" i="12"/>
  <c r="I23" i="12"/>
  <c r="F39" i="1"/>
  <c r="F42" i="1" s="1"/>
  <c r="K284" i="12"/>
  <c r="M284" i="12"/>
  <c r="V268" i="12"/>
  <c r="Q268" i="12"/>
  <c r="K262" i="12"/>
  <c r="Q257" i="12"/>
  <c r="Q245" i="12"/>
  <c r="O215" i="12"/>
  <c r="K209" i="12"/>
  <c r="M209" i="12"/>
  <c r="K184" i="12"/>
  <c r="G175" i="12"/>
  <c r="I59" i="1" s="1"/>
  <c r="G160" i="12"/>
  <c r="I58" i="1" s="1"/>
  <c r="I139" i="12"/>
  <c r="Q99" i="12"/>
  <c r="G23" i="12"/>
  <c r="I50" i="1" s="1"/>
  <c r="I307" i="12"/>
  <c r="K296" i="12"/>
  <c r="I292" i="12"/>
  <c r="I268" i="12"/>
  <c r="I262" i="12"/>
  <c r="V245" i="12"/>
  <c r="G215" i="12"/>
  <c r="I65" i="1" s="1"/>
  <c r="G209" i="12"/>
  <c r="I64" i="1" s="1"/>
  <c r="K194" i="12"/>
  <c r="Q107" i="12"/>
  <c r="O99" i="12"/>
  <c r="Q49" i="12"/>
  <c r="O49" i="12"/>
  <c r="Q23" i="12"/>
  <c r="M292" i="12"/>
  <c r="V278" i="12"/>
  <c r="K268" i="12"/>
  <c r="O194" i="12"/>
  <c r="I194" i="12"/>
  <c r="Q175" i="12"/>
  <c r="K139" i="12"/>
  <c r="Q131" i="12"/>
  <c r="O107" i="12"/>
  <c r="V93" i="12"/>
  <c r="O8" i="12"/>
  <c r="M139" i="12"/>
  <c r="M49" i="12"/>
  <c r="M268" i="12"/>
  <c r="M194" i="12"/>
  <c r="M107" i="12"/>
  <c r="M257" i="12"/>
  <c r="M245" i="12"/>
  <c r="M131" i="12"/>
  <c r="M93" i="12"/>
  <c r="G49" i="12"/>
  <c r="I51" i="1" s="1"/>
  <c r="M253" i="12"/>
  <c r="M252" i="12" s="1"/>
  <c r="G194" i="12"/>
  <c r="I63" i="1" s="1"/>
  <c r="M101" i="12"/>
  <c r="M99" i="12" s="1"/>
  <c r="M308" i="12"/>
  <c r="M307" i="12" s="1"/>
  <c r="G139" i="12"/>
  <c r="I57" i="1" s="1"/>
  <c r="G131" i="12"/>
  <c r="I56" i="1" s="1"/>
  <c r="G107" i="12"/>
  <c r="I54" i="1" s="1"/>
  <c r="G284" i="12"/>
  <c r="I72" i="1" s="1"/>
  <c r="G268" i="12"/>
  <c r="I70" i="1" s="1"/>
  <c r="M191" i="12"/>
  <c r="M190" i="12" s="1"/>
  <c r="G245" i="12"/>
  <c r="I66" i="1" s="1"/>
  <c r="G93" i="12"/>
  <c r="I52" i="1" s="1"/>
  <c r="M24" i="12"/>
  <c r="M23" i="12" s="1"/>
  <c r="M16" i="12"/>
  <c r="M8" i="12" s="1"/>
  <c r="M313" i="12"/>
  <c r="M312" i="12" s="1"/>
  <c r="M297" i="12"/>
  <c r="M296" i="12" s="1"/>
  <c r="M281" i="12"/>
  <c r="M278" i="12" s="1"/>
  <c r="M265" i="12"/>
  <c r="M262" i="12" s="1"/>
  <c r="M217" i="12"/>
  <c r="M215" i="12" s="1"/>
  <c r="M193" i="12"/>
  <c r="M192" i="12" s="1"/>
  <c r="M185" i="12"/>
  <c r="M184" i="12" s="1"/>
  <c r="M177" i="12"/>
  <c r="M175" i="12" s="1"/>
  <c r="M161" i="12"/>
  <c r="M160" i="12" s="1"/>
  <c r="I17" i="1" l="1"/>
  <c r="G41" i="1"/>
  <c r="H41" i="1" s="1"/>
  <c r="I41" i="1" s="1"/>
  <c r="G39" i="1"/>
  <c r="G42" i="1" s="1"/>
  <c r="A25" i="1" s="1"/>
  <c r="A26" i="1" s="1"/>
  <c r="G315" i="12"/>
  <c r="I49" i="1"/>
  <c r="I79" i="1" s="1"/>
  <c r="J78" i="1" s="1"/>
  <c r="I16" i="1" l="1"/>
  <c r="I21" i="1" s="1"/>
  <c r="G23" i="1" s="1"/>
  <c r="A23" i="1" s="1"/>
  <c r="H39" i="1"/>
  <c r="H42" i="1" s="1"/>
  <c r="G28" i="1"/>
  <c r="J52" i="1"/>
  <c r="J76" i="1"/>
  <c r="J68" i="1"/>
  <c r="J50" i="1"/>
  <c r="J75" i="1"/>
  <c r="J64" i="1"/>
  <c r="J58" i="1"/>
  <c r="J62" i="1"/>
  <c r="J63" i="1"/>
  <c r="J51" i="1"/>
  <c r="J54" i="1"/>
  <c r="J74" i="1"/>
  <c r="J59" i="1"/>
  <c r="J71" i="1"/>
  <c r="J70" i="1"/>
  <c r="J57" i="1"/>
  <c r="J55" i="1"/>
  <c r="J73" i="1"/>
  <c r="J67" i="1"/>
  <c r="J56" i="1"/>
  <c r="J61" i="1"/>
  <c r="J60" i="1"/>
  <c r="J53" i="1"/>
  <c r="J77" i="1"/>
  <c r="J49" i="1"/>
  <c r="J69" i="1"/>
  <c r="J66" i="1"/>
  <c r="J72" i="1"/>
  <c r="J65" i="1"/>
  <c r="I39" i="1" l="1"/>
  <c r="I42" i="1" s="1"/>
  <c r="J39" i="1" s="1"/>
  <c r="J42" i="1" s="1"/>
  <c r="J79" i="1"/>
  <c r="G24" i="1"/>
  <c r="A24" i="1"/>
  <c r="J40" i="1" l="1"/>
  <c r="J41" i="1"/>
  <c r="A27" i="1"/>
  <c r="A29" i="1" s="1"/>
  <c r="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Ondra</author>
  </authors>
  <commentList>
    <comment ref="S6" authorId="0" shapeId="0" xr:uid="{46242EB8-148A-4A8A-970F-9529DD2B233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7A9E6DB-4E83-4F15-8CD6-894C7C6ABE9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<sst xmlns="http://schemas.openxmlformats.org/spreadsheetml/2006/main" count="2301" uniqueCount="721">
  <si>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</si>
  <si>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</si>
  <si>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</si>
  <si>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</si>
  <si>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</si>
  <si>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</si>
  <si>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</si>
  <si>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</si>
  <si>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</si>
  <si>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</si>
  <si>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</si>
  <si>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</si>
  <si>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</si>
  <si>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</si>
  <si>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</si>
  <si>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</si>
  <si>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</si>
  <si>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</si>
  <si>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</si>
  <si>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</si>
  <si>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</si>
  <si>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</si>
  <si>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</si>
  <si>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</si>
  <si>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</si>
  <si>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</si>
  <si>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</si>
  <si>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</si>
  <si>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</si>
  <si>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</si>
  <si>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</si>
  <si>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</si>
  <si>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</si>
  <si>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</si>
  <si>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</si>
  <si>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</si>
  <si>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</si>
  <si>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</si>
  <si>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</si>
  <si>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</si>
  <si>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</si>
  <si>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1</t>
  </si>
  <si>
    <t>Stavební část</t>
  </si>
  <si>
    <t>NOVOSTAVBA</t>
  </si>
  <si>
    <t>Objekt:</t>
  </si>
  <si>
    <t>Rozpočet:</t>
  </si>
  <si>
    <t>15</t>
  </si>
  <si>
    <t>BYTOVÝ DŮM - ČESKOBRODSKÁ</t>
  </si>
  <si>
    <t>Stavba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</si>
  <si>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</si>
  <si>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</si>
  <si>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</si>
  <si>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</si>
  <si>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</si>
  <si>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</si>
  <si>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</si>
  <si>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</si>
  <si>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</si>
  <si>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34</t>
  </si>
  <si>
    <t>Stěny a příčky</t>
  </si>
  <si>
    <t>38</t>
  </si>
  <si>
    <t>Kompletní konstrukce</t>
  </si>
  <si>
    <t>4</t>
  </si>
  <si>
    <t>Vodorovné konstrukce</t>
  </si>
  <si>
    <t>43</t>
  </si>
  <si>
    <t>Schodiště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</si>
  <si>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</si>
  <si>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</si>
  <si>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</si>
  <si>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</si>
  <si>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</si>
  <si>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</si>
  <si>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</si>
  <si>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</si>
  <si>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</si>
  <si>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</si>
  <si>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</si>
  <si>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</si>
  <si>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</si>
  <si>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</si>
  <si>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</si>
  <si>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</si>
  <si>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</si>
  <si>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</si>
  <si>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</si>
  <si>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</si>
  <si>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</si>
  <si>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</si>
  <si>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</si>
  <si>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</si>
  <si>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</si>
  <si>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</si>
  <si>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</si>
  <si>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</si>
  <si>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</si>
  <si>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</si>
  <si>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</si>
  <si>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</si>
  <si>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</si>
  <si>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</si>
  <si>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</si>
  <si>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</si>
  <si>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</si>
  <si>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</si>
  <si>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</si>
  <si>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</si>
  <si>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</si>
  <si>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</si>
  <si>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787</t>
  </si>
  <si>
    <t>Zasklívání</t>
  </si>
  <si>
    <t>M33</t>
  </si>
  <si>
    <t>Montáže dopravních zařízení a vah-výtahy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</si>
  <si>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</si>
  <si>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</si>
  <si>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</si>
  <si>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</si>
  <si>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</si>
  <si>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</si>
  <si>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</si>
  <si>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</si>
  <si>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</si>
  <si>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</si>
  <si>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</si>
  <si>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</si>
  <si>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</si>
  <si>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</si>
  <si>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</si>
  <si>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</si>
  <si>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</si>
  <si>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</si>
  <si>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</si>
  <si>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</si>
  <si>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</si>
  <si>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</si>
  <si>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</si>
  <si>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</si>
  <si>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</si>
  <si>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</si>
  <si>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</si>
  <si>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</si>
  <si>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</si>
  <si>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131101114R00</t>
  </si>
  <si>
    <t>Hloubení nezapaž. jam hor.2 nad 10000 m3, STROJNĚ</t>
  </si>
  <si>
    <t>m3</t>
  </si>
  <si>
    <t>RTS 21/ I</t>
  </si>
  <si>
    <t>Práce</t>
  </si>
  <si>
    <t>POL1_</t>
  </si>
  <si>
    <t>131101191R00</t>
  </si>
  <si>
    <t>Příplatek za hloubení jam v tekoucí vodě v hor.2</t>
  </si>
  <si>
    <t>139601102R00</t>
  </si>
  <si>
    <t>Ruční výkop jam, rýh a šachet v hornině tř. 3</t>
  </si>
  <si>
    <t>151101103R00</t>
  </si>
  <si>
    <t>Pažení a rozepření stěn rýh - příložné - hl.do 8 m</t>
  </si>
  <si>
    <t>m2</t>
  </si>
  <si>
    <t>151101113R00</t>
  </si>
  <si>
    <t>Odstranění pažení stěn rýh - příložné - hl. do 8 m</t>
  </si>
  <si>
    <t>151101402R00</t>
  </si>
  <si>
    <t>Vzepření stěn pažení - příložné - hl. do 8 m</t>
  </si>
  <si>
    <t>151101412R00</t>
  </si>
  <si>
    <t>Odstranění vzepření stěn - příložné - hl. do 8 m</t>
  </si>
  <si>
    <t>162201102R00</t>
  </si>
  <si>
    <t>Vodorovné přemístění výkopku z hor.1-4 do 50 m</t>
  </si>
  <si>
    <t>162701105R00</t>
  </si>
  <si>
    <t>Vodorovné přemístění výkopku z hor.1-4 do 10000 m</t>
  </si>
  <si>
    <t>167101102R00</t>
  </si>
  <si>
    <t>Nakládání výkopku z hor.1-4 v množství nad 100 m3</t>
  </si>
  <si>
    <t>171201101R00</t>
  </si>
  <si>
    <t>Uložení sypaniny do násypů nezhutněných</t>
  </si>
  <si>
    <t>175101201R00</t>
  </si>
  <si>
    <t>Obsyp objektu bez prohození sypaniny</t>
  </si>
  <si>
    <t>199000007R00</t>
  </si>
  <si>
    <t>Uložení zeminy na skládku, vč. poplatku za skládku - hor. 3</t>
  </si>
  <si>
    <t>Indiv</t>
  </si>
  <si>
    <t>215901101RT5</t>
  </si>
  <si>
    <t>Zhutnění podloží z hornin nesoudržných do 92% PS vibrační deskou</t>
  </si>
  <si>
    <t>216341112R00</t>
  </si>
  <si>
    <t>Beton stříkaný stěn,C20/25 z cem.struskop.tl.10 cm</t>
  </si>
  <si>
    <t>224321211R00</t>
  </si>
  <si>
    <t>Výplň pilot z ŽB C25/30 XA2</t>
  </si>
  <si>
    <t>224361114R00</t>
  </si>
  <si>
    <t>Výztuž pilot betonovaných do země z oceli 10505(R)</t>
  </si>
  <si>
    <t>t</t>
  </si>
  <si>
    <t>224383111R00</t>
  </si>
  <si>
    <t>Zřízení pilot,vytaž.pažnic, z ŽB do 10 m, do D 650 mm bez betonu a výztuže</t>
  </si>
  <si>
    <t>m</t>
  </si>
  <si>
    <t>264221412R00</t>
  </si>
  <si>
    <t>Vrty zapažené do 650 mm hl.do 10 m hor.2</t>
  </si>
  <si>
    <t>273321611R00</t>
  </si>
  <si>
    <t xml:space="preserve">Železobeton základových desek C 30/37 </t>
  </si>
  <si>
    <t>273351215R00</t>
  </si>
  <si>
    <t>Bednění stěn základových desek - zřízení</t>
  </si>
  <si>
    <t>273351216R00</t>
  </si>
  <si>
    <t>Bednění stěn základových desek - odstranění</t>
  </si>
  <si>
    <t>273361821R00</t>
  </si>
  <si>
    <t>Výztuž základových desek z beton. oceli 10505 (R)</t>
  </si>
  <si>
    <t>273362021R00</t>
  </si>
  <si>
    <t>Těsnění pracovní spáry základové desky (dvojité těsnění pracovní spáry specifikace dle projektu statiky)</t>
  </si>
  <si>
    <t>274321611R00</t>
  </si>
  <si>
    <t>Železobeton základových pasů C 30/37</t>
  </si>
  <si>
    <t>274351215R00</t>
  </si>
  <si>
    <t>Bednění stěn základových pasů - zřízení</t>
  </si>
  <si>
    <t>274351216R00</t>
  </si>
  <si>
    <t>Bednění stěn základových pasů - odstranění</t>
  </si>
  <si>
    <t>275313511R00</t>
  </si>
  <si>
    <t>Beton základových patek prostý C 12/15</t>
  </si>
  <si>
    <t>275321411R00</t>
  </si>
  <si>
    <t>Železobeton základových patek C 25/30</t>
  </si>
  <si>
    <t>275351215R00</t>
  </si>
  <si>
    <t>Bednění stěn základových patek - zřízení</t>
  </si>
  <si>
    <t>275351216R00</t>
  </si>
  <si>
    <t>Bednění stěn základových patek - odstranění</t>
  </si>
  <si>
    <t>279321311R00</t>
  </si>
  <si>
    <t>Železobeton základových zdí C 16/20</t>
  </si>
  <si>
    <t>279351101R00</t>
  </si>
  <si>
    <t>Bednění stěn základových zdí, jednostranné-zřízení</t>
  </si>
  <si>
    <t>279351102R00</t>
  </si>
  <si>
    <t>Bednění stěn základových zdí, jednostranné-odstran</t>
  </si>
  <si>
    <t>279351105R00</t>
  </si>
  <si>
    <t>Bednění stěn základových zdí, oboustranné-zřízení</t>
  </si>
  <si>
    <t>279351106R00</t>
  </si>
  <si>
    <t>Bednění stěn základových zdí, oboustranné-odstran.</t>
  </si>
  <si>
    <t>279361821R00</t>
  </si>
  <si>
    <t>Výztuž základových zdí z betonář. oceli 10 505 (R)</t>
  </si>
  <si>
    <t>285377112R00</t>
  </si>
  <si>
    <t>Rozpěry ocelové, táhla, vzpěry, zápory, dodávka + montáž odstranění (postupné rozebírání)</t>
  </si>
  <si>
    <t>289361113R00</t>
  </si>
  <si>
    <t>Výztuž ze svař.sítí na plochy skalní,drát D 6,3 mm</t>
  </si>
  <si>
    <t>311237527R00</t>
  </si>
  <si>
    <t>Zdivo z HELUZ UNI brouš. P12,5,tl.30 cm,lepidlo</t>
  </si>
  <si>
    <t>311231114R00</t>
  </si>
  <si>
    <t>Zdivo nosné cihelné z CP 29 P15 na MVC 2,5 - dozdívky</t>
  </si>
  <si>
    <t>311237372R00</t>
  </si>
  <si>
    <t>Zdivo z cihel HELUZ AKU P 15 na MC 15 tl. 20 cm</t>
  </si>
  <si>
    <t>311237378R00</t>
  </si>
  <si>
    <t>Zdivo z HELUZ AKU 30/33,3 MK P15, MC10, tl.30 cm</t>
  </si>
  <si>
    <t>311237381R00</t>
  </si>
  <si>
    <t>Zdivo z cihel HELUZ AKU Kompakt 21</t>
  </si>
  <si>
    <t>311321412R00</t>
  </si>
  <si>
    <t xml:space="preserve">Železobeton nadzákladových zdí C 30/37  </t>
  </si>
  <si>
    <t>311351101R00</t>
  </si>
  <si>
    <t>Bednění nadzákladových zdí jednostranné - zřízení</t>
  </si>
  <si>
    <t>311351102R00</t>
  </si>
  <si>
    <t>Bednění nadzákladových zdí jednostranné-odstranění</t>
  </si>
  <si>
    <t>311351105R00</t>
  </si>
  <si>
    <t>Bednění nadzákladových zdí oboustranné - zřízení</t>
  </si>
  <si>
    <t>311351106R00</t>
  </si>
  <si>
    <t>Bednění nadzákladových zdí oboustranné-odstranění</t>
  </si>
  <si>
    <t>311351131R00</t>
  </si>
  <si>
    <t>Příplatek za bednění obloukové</t>
  </si>
  <si>
    <t>311361821R00</t>
  </si>
  <si>
    <t>Výztuž nadzáklad. zdí z betonářské oceli 10505 (R)</t>
  </si>
  <si>
    <t>314259526R00</t>
  </si>
  <si>
    <t>Komínová vložka Schiedel STA 30</t>
  </si>
  <si>
    <t>317121021R00</t>
  </si>
  <si>
    <t>Osazení překladu keram. plochého, světl. do 105 cm</t>
  </si>
  <si>
    <t>kus</t>
  </si>
  <si>
    <t>317121022R00</t>
  </si>
  <si>
    <t>Osazení překladu keram. plochého, světl. do 180 cm</t>
  </si>
  <si>
    <t>317121023R00</t>
  </si>
  <si>
    <t>Osazení překladu keram. plochého, světl. do 375 cm</t>
  </si>
  <si>
    <t>317121027R00</t>
  </si>
  <si>
    <t>Osazení překladu keram. vysokého, světl. do 375 cm</t>
  </si>
  <si>
    <t>330311911R00</t>
  </si>
  <si>
    <t>Beton sloupů a pilířů prostý C 30/37</t>
  </si>
  <si>
    <t>331351101R00</t>
  </si>
  <si>
    <t>Bednění sloupů čtyřúhelníkového průřezu - zřízení</t>
  </si>
  <si>
    <t>331351102R00</t>
  </si>
  <si>
    <t>Bednění sloupů čtyřúhelníkového průřezu-odstranění</t>
  </si>
  <si>
    <t>331361821R00</t>
  </si>
  <si>
    <t>Výztuž sloupů hranatých z betonář. oceli 10505 (R)</t>
  </si>
  <si>
    <t>342263514RT3</t>
  </si>
  <si>
    <t>Revizní dvířka Promat do SDK příček, 400x400 mm typ SP, požární odolnost EI 45</t>
  </si>
  <si>
    <t>342263526R00</t>
  </si>
  <si>
    <t>Revizní dvířka Promat do SDK příček, 600x600 mm bez PO</t>
  </si>
  <si>
    <t>345311611R00</t>
  </si>
  <si>
    <t>Zídky z betonu prostého C20/25</t>
  </si>
  <si>
    <t>POL1_1</t>
  </si>
  <si>
    <t>345351101R00</t>
  </si>
  <si>
    <t>Bednění zídek plnostěnných - zřízení</t>
  </si>
  <si>
    <t>345351102R00</t>
  </si>
  <si>
    <t>Bednění zídek plnostěnných - odstranění</t>
  </si>
  <si>
    <t>346244351RT2</t>
  </si>
  <si>
    <t>Obezdívka WC a van do tl. 6,5 cm s použitím suché maltové směsi</t>
  </si>
  <si>
    <t>346275113R00</t>
  </si>
  <si>
    <t>Přizdívky z desek Ytong tl. 100 mm</t>
  </si>
  <si>
    <t>342668111R01</t>
  </si>
  <si>
    <t>Těsnění styku stěny se stáv. konstrukcí - svislá</t>
  </si>
  <si>
    <t>Vlastní</t>
  </si>
  <si>
    <t>342668111R02</t>
  </si>
  <si>
    <t>Těsnění styku stěny se stáv. konstrukcí - vodorovná</t>
  </si>
  <si>
    <t>374272110RT3</t>
  </si>
  <si>
    <t>Zdivo základové z bednicích tvárnic, tl. 15 cm výplň tvárnic betonem C 16/20</t>
  </si>
  <si>
    <t>300001</t>
  </si>
  <si>
    <t>Provedení prefabrikované výtahové šachty dle PD</t>
  </si>
  <si>
    <t>Specifikace</t>
  </si>
  <si>
    <t>POL3_</t>
  </si>
  <si>
    <t>300002</t>
  </si>
  <si>
    <t>Dobetonávka otvorů pro pažení výkopu, navaření výztuže dle PD</t>
  </si>
  <si>
    <t>300003</t>
  </si>
  <si>
    <t>Provedení vnějšího okenního parapetu, ozn. Pe15b-Pe18b dle rozpisu PD</t>
  </si>
  <si>
    <t>59340811R</t>
  </si>
  <si>
    <t>Překlad plochý keramický HELUZ 1250x115x71 mm</t>
  </si>
  <si>
    <t>SPCM</t>
  </si>
  <si>
    <t>59340820R</t>
  </si>
  <si>
    <t>Překlad plochý keramický HELUZ  1000x145x71 mm</t>
  </si>
  <si>
    <t>59340821R</t>
  </si>
  <si>
    <t>Překlad plochý keramický HELUZ  1250x145x71 mm</t>
  </si>
  <si>
    <t>59340822R</t>
  </si>
  <si>
    <t>Překlad plochý keramický HELUZ  1500x145x71 mm</t>
  </si>
  <si>
    <t>59340823R</t>
  </si>
  <si>
    <t>Překlad plochý keramický HELUZ  1750x145x71 mm</t>
  </si>
  <si>
    <t>59340824R</t>
  </si>
  <si>
    <t>Překlad plochý keramický HELUZ  2000x145x71 mm</t>
  </si>
  <si>
    <t>59340825R</t>
  </si>
  <si>
    <t>Překlad plochý keramický HELUZ  2250x145x71 mm</t>
  </si>
  <si>
    <t>59340826R</t>
  </si>
  <si>
    <t>Překlad plochý keramický HELUZ  2500x145x71 mm</t>
  </si>
  <si>
    <t>593408557R</t>
  </si>
  <si>
    <t>Překlad nosný HELUZ 23,8 2750x238x70 mm</t>
  </si>
  <si>
    <t>342247522R00</t>
  </si>
  <si>
    <t>Příčky z cihel HELUZ broušených, lepidlo, tl. 8 cm</t>
  </si>
  <si>
    <t>342247542R00</t>
  </si>
  <si>
    <t>Příčky z cihel HELUZ broušených, lepidlo, tl.14 cm</t>
  </si>
  <si>
    <t>342255024RT1</t>
  </si>
  <si>
    <t>Příčky z desek Ytong tl. 10 cm desky P 2 - 500, 599 x 249 x 100 mm</t>
  </si>
  <si>
    <t>342255028RT1</t>
  </si>
  <si>
    <t>Příčky z desek Ytong tl. 15 cm desky P 2 - 500, 599 x 249 x 150 mm</t>
  </si>
  <si>
    <t>342948111R00</t>
  </si>
  <si>
    <t>Ukotvení příček k cihel.konstr. kotvami na hmožd.</t>
  </si>
  <si>
    <t>970031160R00</t>
  </si>
  <si>
    <t>Vrtání jádrové do zdiva cihelného do D 160 mm</t>
  </si>
  <si>
    <t>380001</t>
  </si>
  <si>
    <t>Provedení stavebních přípomocí pro instalace (stavební a demoliční práce, vč. materiálu) dle požadavku řemesel, zednické zapravení</t>
  </si>
  <si>
    <t>soubor</t>
  </si>
  <si>
    <t>380002</t>
  </si>
  <si>
    <t>Provedení požárních ucpávek - prostupy stěnou, stropem, střechou dle požadavku řemesel a PD</t>
  </si>
  <si>
    <t>Kalkul</t>
  </si>
  <si>
    <t>380003</t>
  </si>
  <si>
    <t>Prostupy bílou vanou suterénu dle PD</t>
  </si>
  <si>
    <t>380004</t>
  </si>
  <si>
    <t>Střešní lanový záchytný systém, dle PD</t>
  </si>
  <si>
    <t>380005</t>
  </si>
  <si>
    <t>Záložní zdroj elektrické energie, dle PD</t>
  </si>
  <si>
    <t>380006</t>
  </si>
  <si>
    <t>Opláštění kontrukce VZTve 3NP, vč. klempířských prvků, dle PD</t>
  </si>
  <si>
    <t>411321315R00</t>
  </si>
  <si>
    <t>Stropy deskové ze železobetonu C 20/25</t>
  </si>
  <si>
    <t>411321414R00</t>
  </si>
  <si>
    <t>Stropy deskové ze železobetonu C 25/30</t>
  </si>
  <si>
    <t>411351101R00</t>
  </si>
  <si>
    <t>Bednění stropů deskových, bednění vlastní -zřízení</t>
  </si>
  <si>
    <t>411351102R00</t>
  </si>
  <si>
    <t>Bednění stropů deskových, vlastní - odstranění</t>
  </si>
  <si>
    <t>411354173R00</t>
  </si>
  <si>
    <t>Podpěrná konstr. stropů do 12 kPa - zřízení</t>
  </si>
  <si>
    <t>411354174R00</t>
  </si>
  <si>
    <t>Podpěrná konstr. stropů do 12 kPa - odstranění</t>
  </si>
  <si>
    <t>411354175R00</t>
  </si>
  <si>
    <t>Příplatek za sklon bednění</t>
  </si>
  <si>
    <t>411354257R00</t>
  </si>
  <si>
    <t>Bednění stropů plech pozink. vlna do 50 mm tl. 1,0 mm vč. plechu TR 55/250/1</t>
  </si>
  <si>
    <t>411361821R00</t>
  </si>
  <si>
    <t>Výztuž stropů z betonářské oceli 10505(R)</t>
  </si>
  <si>
    <t>411361921RT5</t>
  </si>
  <si>
    <t>Výztuž stropů svařovanou sítí  průměr drátu  6,0, oka 150/150 mm KH20</t>
  </si>
  <si>
    <t>411364022RT2</t>
  </si>
  <si>
    <t>Prvek Isokorb výška 160-250 mm s požární odolností R120</t>
  </si>
  <si>
    <t>413321515R00</t>
  </si>
  <si>
    <t>Nosníky z betonu železového C 30/37</t>
  </si>
  <si>
    <t>413351107R00</t>
  </si>
  <si>
    <t>Bednění nosníků - zřízení</t>
  </si>
  <si>
    <t>413351108R00</t>
  </si>
  <si>
    <t>Bednění nosníků - odstranění</t>
  </si>
  <si>
    <t>413351217R00</t>
  </si>
  <si>
    <t>Podpěrná konstr.nosníků do 4 m,do 30 kPa - zřízení</t>
  </si>
  <si>
    <t>413351218R00</t>
  </si>
  <si>
    <t>Podpěrná konstr.nosníků do 4 m,30 kPa - odstranění</t>
  </si>
  <si>
    <t>413361821R00</t>
  </si>
  <si>
    <t>Výztuž nosníků z betonářské oceli 10505(R)</t>
  </si>
  <si>
    <t>342264051RT2</t>
  </si>
  <si>
    <t>Podhled sádrokartonový na zavěšenou ocel. konstr. desky protipožární tl. 12,5 mm, bez izolace</t>
  </si>
  <si>
    <t>342264051RT4</t>
  </si>
  <si>
    <t>Podhled sádrokartonový na zavěšenou ocel. konstr. desky požár. impreg. tl. 12,5 mm, bez izolace</t>
  </si>
  <si>
    <t>473362021R00</t>
  </si>
  <si>
    <t>Těsnění pracovní spáry vodorovné, svislé (dvojité těsnění pracovní spáry specifikace dle projektu statiky)</t>
  </si>
  <si>
    <t>400001</t>
  </si>
  <si>
    <t>Provedení prefabrikovaného balkonu dle PD</t>
  </si>
  <si>
    <t>430001</t>
  </si>
  <si>
    <t>Provedení prafa ramene schodiště dodávka, osazení a podložky, dle PD</t>
  </si>
  <si>
    <t>601011261RT5</t>
  </si>
  <si>
    <t>Omítka stropů sádrová hlazená tloušťka vrstvy 20 mm</t>
  </si>
  <si>
    <t>602011261RT3</t>
  </si>
  <si>
    <t>Omítka sádrová hlazená tloušťka vrstvy 15 mm</t>
  </si>
  <si>
    <t>602011261RT5</t>
  </si>
  <si>
    <t>Omítka sádrová hlazená tloušťka vrstvy 20 mm</t>
  </si>
  <si>
    <t>610991111R00</t>
  </si>
  <si>
    <t>Zakrývání výplní vnitřních otvorů</t>
  </si>
  <si>
    <t>612421637R00</t>
  </si>
  <si>
    <t>Omítka vnitřní zdiva, MVC, štuková</t>
  </si>
  <si>
    <t>612481211RT2</t>
  </si>
  <si>
    <t>Montáž výztužné sítě (perlinky) do stěrky-stěny včetně výztužné sítě a stěrkového tmelu</t>
  </si>
  <si>
    <t>613473115R00</t>
  </si>
  <si>
    <t>Příplatek za zabudované rohovníky vč. dodávky systémové lišty</t>
  </si>
  <si>
    <t>601011195R00</t>
  </si>
  <si>
    <t>Kontaktní nátěr pod soklové omítky</t>
  </si>
  <si>
    <t>602011189R00</t>
  </si>
  <si>
    <t>Omítka stěn soklová</t>
  </si>
  <si>
    <t>602019187RT4</t>
  </si>
  <si>
    <t>Stěrka na stěnách silikátová zatíraná, zrno 1,5 mm</t>
  </si>
  <si>
    <t>602019187RT7</t>
  </si>
  <si>
    <t>Stěrka na stěnách silikátová, dvouvrstvá vtíraná první vrstvy</t>
  </si>
  <si>
    <t>602016195R00</t>
  </si>
  <si>
    <t>Penetrace hloubková stěn silikát</t>
  </si>
  <si>
    <t>620991121R00</t>
  </si>
  <si>
    <t>Zakrývání výplní vnějších otvorů z lešení</t>
  </si>
  <si>
    <t>622311515R00</t>
  </si>
  <si>
    <t>Izolace suterénu Baumit XPS tl. 200 mm, bez PÚ</t>
  </si>
  <si>
    <t>622311137RV1</t>
  </si>
  <si>
    <t>Zateplovací systém Baumit, fasáda, EPS F tl.200 mm zakončený stěrkou s výztužnou tkaninou</t>
  </si>
  <si>
    <t>622311732RV1</t>
  </si>
  <si>
    <t>Zatepl.syst. Baumit, fasáda, miner.desky KV 100 mm zakončený stěrkou s výztužnou tkaninou</t>
  </si>
  <si>
    <t>622311737RV1</t>
  </si>
  <si>
    <t>Zatepl.syst. Baumit, fasáda, miner.desky KV 200 mm zakončený stěrkou s výztužnou tkaninou</t>
  </si>
  <si>
    <t>622311016R00</t>
  </si>
  <si>
    <t>Soklová lišta hliník KZS Baumit tl. 200 mm</t>
  </si>
  <si>
    <t>622300152R00</t>
  </si>
  <si>
    <t>Montáž dilatační lišty</t>
  </si>
  <si>
    <t>622481211RT2</t>
  </si>
  <si>
    <t>622481291R00</t>
  </si>
  <si>
    <t>Montáž výztužné lišty rohové</t>
  </si>
  <si>
    <t>622311137RV6</t>
  </si>
  <si>
    <t>Zateplovací systém Baumit, fasáda, EPS F tl.200 mm, zesílené kotvení zakončený stěrkou s výztužnou tkaninou</t>
  </si>
  <si>
    <t>622311737RV6</t>
  </si>
  <si>
    <t>Zatepl.syst. Baumit, fasáda, miner.desky KV 200 mm, zesílené kotvení zakončený stěrkou s výztužnou tkaninou</t>
  </si>
  <si>
    <t>283502832R</t>
  </si>
  <si>
    <t>Nadpražní lišta s přiznanou okapnicí nadokenní profil s viditelnou hranou, délka 2 m, 2,5 m</t>
  </si>
  <si>
    <t>283502833R</t>
  </si>
  <si>
    <t>Soklová lišta s okapnicí viditelnou hranou, délka 2 m, 2,5 m</t>
  </si>
  <si>
    <t>283502845R</t>
  </si>
  <si>
    <t>Okenní profil do 9 mm začišťovací s tkaninou APU, délka 1,4 m, 2,4 m</t>
  </si>
  <si>
    <t>55392740.AR</t>
  </si>
  <si>
    <t>Profil rohový ALU se síťovinou</t>
  </si>
  <si>
    <t>631312611R00</t>
  </si>
  <si>
    <t>Mazanina betonová tl. 5 - 8 cm C 16/20</t>
  </si>
  <si>
    <t>631312621R00</t>
  </si>
  <si>
    <t>Mazanina betonová tl. 5 - 8 cm C 20/25</t>
  </si>
  <si>
    <t>631312811R00</t>
  </si>
  <si>
    <t>Mazanina betonová tl. 5 - 8 cm C 30/37</t>
  </si>
  <si>
    <t>631313611R00</t>
  </si>
  <si>
    <t>Mazanina betonová tl. 8 - 12 cm C 16/20</t>
  </si>
  <si>
    <t>631313621R00</t>
  </si>
  <si>
    <t>Mazanina betonová tl. 8 - 12 cm C 20/25</t>
  </si>
  <si>
    <t>631319171R00</t>
  </si>
  <si>
    <t>Příplatek za stržení povrchu mazaniny tl. 8 cm</t>
  </si>
  <si>
    <t>631319173R00</t>
  </si>
  <si>
    <t>Příplatek za stržení povrchu mazaniny tl. 12 cm</t>
  </si>
  <si>
    <t>631319181R00</t>
  </si>
  <si>
    <t>Příplatek za sklon mazaniny 15°-35°  tl. 5 - 8 cm</t>
  </si>
  <si>
    <t>631319183R00</t>
  </si>
  <si>
    <t>Příplatek za sklon mazaniny 15°-35°  tl. 8 - 12 cm</t>
  </si>
  <si>
    <t>631312621RT6</t>
  </si>
  <si>
    <t>Mazanina betonová tl. 5 - 8 cm C 20/25 s polypropylénovými vlákny 2 kg / m3</t>
  </si>
  <si>
    <t>631351101R00</t>
  </si>
  <si>
    <t>Bednění stěn, rýh a otvorů v podlahách - zřízení</t>
  </si>
  <si>
    <t>631351102R00</t>
  </si>
  <si>
    <t>Bednění stěn, rýh a otvorů v podlahách -odstranění</t>
  </si>
  <si>
    <t>631361921RT4</t>
  </si>
  <si>
    <t>Výztuž mazanin svařovanou sítí průměr drátu  6,0, oka 100/100 mm KH30</t>
  </si>
  <si>
    <t>631361921RT8</t>
  </si>
  <si>
    <t>Výztuž mazanin svařovanou sítí průměr drátu  8,0, oka 100/100 mm KY81</t>
  </si>
  <si>
    <t>648951411RT3</t>
  </si>
  <si>
    <t>Osazení parapetních desek dřevěných š. do 25 cm, detailní popis viz podrobný rozpis PD, oz.Pi09-Pi20 včetně dodávky parapetní desky š. 25 cm</t>
  </si>
  <si>
    <t>766711001R00</t>
  </si>
  <si>
    <t>Montáž hliníkových oken, balk.dveří a vstupních dveří s vypěněním dle podrobného rozpisu PD</t>
  </si>
  <si>
    <t>kpl</t>
  </si>
  <si>
    <t>POL1_7</t>
  </si>
  <si>
    <t>640001</t>
  </si>
  <si>
    <t>Provedení schránky pro okenní žaluzii, ozn. Ze15, 16, 17, 18, 11, 12, 06, 07, 09, 10, 11, 12, 13, 14 detailní popis viz podrobný rozpis PD</t>
  </si>
  <si>
    <t>640002</t>
  </si>
  <si>
    <t>Roletová mříž do garáží, dle PD montáž + dodávka</t>
  </si>
  <si>
    <t>640003</t>
  </si>
  <si>
    <t>Světlík Velux CVP 90/90, dle PD montáž + dodávka</t>
  </si>
  <si>
    <t>640004</t>
  </si>
  <si>
    <t>Zvedací rám Velux ZCE 1015, dle PD montáž + dodávka</t>
  </si>
  <si>
    <t>640005</t>
  </si>
  <si>
    <t>Světlík Velux CVP 90/120, dle PD montáž + dodávka</t>
  </si>
  <si>
    <t>640006</t>
  </si>
  <si>
    <t>Výlez na střechu Velux CXP 90/120, dle PD montáž + dodávka</t>
  </si>
  <si>
    <t>941941041R00</t>
  </si>
  <si>
    <t>Montáž lešení leh.řad.s podlahami,š.1,2 m, H 10 m</t>
  </si>
  <si>
    <t>941941291R00</t>
  </si>
  <si>
    <t>Příplatek za každý měsíc použití lešení k pol.1041</t>
  </si>
  <si>
    <t>941941841R00</t>
  </si>
  <si>
    <t>Demontáž lešení leh.řad.s podlahami,š.1,2 m,H 10 m</t>
  </si>
  <si>
    <t>941955001R00</t>
  </si>
  <si>
    <t>Lešení lehké pomocné, výška podlahy do 1,2 m</t>
  </si>
  <si>
    <t>941955003R00</t>
  </si>
  <si>
    <t>Lešení lehké pomocné, výška podlahy do 2,5 m</t>
  </si>
  <si>
    <t>952901411R00</t>
  </si>
  <si>
    <t>Vyčištění ostatních objektů</t>
  </si>
  <si>
    <t>998011003R00</t>
  </si>
  <si>
    <t>Přesun hmot pro budovy zděné výšky do 24 m</t>
  </si>
  <si>
    <t>Přesun hmot</t>
  </si>
  <si>
    <t>POL7_</t>
  </si>
  <si>
    <t>711111001RT1</t>
  </si>
  <si>
    <t>Izolace proti vlhkosti vodor. nátěr ALP za studena 1x nátěr - asfaltový lak ve specifikaci</t>
  </si>
  <si>
    <t>711112001RT1</t>
  </si>
  <si>
    <t>Izolace proti vlhkosti svis. nátěr ALP, za studena 1x nátěr - asfaltový lak ve specifikaci</t>
  </si>
  <si>
    <t>711131101RT1</t>
  </si>
  <si>
    <t>Izolace proti vlhkosti vodorovná pásy na sucho 1 vrstva - asfaltový pás ve specifikaci</t>
  </si>
  <si>
    <t>711141559RT1</t>
  </si>
  <si>
    <t>Izolace proti vlhk. vodorovná pásy přitavením 1 vrstva - materiál ve specifikaci</t>
  </si>
  <si>
    <t>711142559RT1</t>
  </si>
  <si>
    <t>Izolace proti vlhkosti svislá pásy přitavením 1 vrstva - materiál ve specifikaci</t>
  </si>
  <si>
    <t>711212000R00</t>
  </si>
  <si>
    <t>Penetrace podkladu pod hydroizolační nátěr,vč.dod.</t>
  </si>
  <si>
    <t>711212001RT3</t>
  </si>
  <si>
    <t>Hydroizolační povlak - nátěr proti vlhkosti, 2 vrstvy</t>
  </si>
  <si>
    <t>711212002RT3</t>
  </si>
  <si>
    <t>Hydroizolační povlak balkonu- nátěr nebo stěrka nátěrová hmota, penetrace</t>
  </si>
  <si>
    <t>711212601RT1</t>
  </si>
  <si>
    <t>Těsnicí pás do spoje podlaha - stěna š. 120 mm</t>
  </si>
  <si>
    <t>711491172RT1</t>
  </si>
  <si>
    <t>Izolace tlaková, ochranná textilie, vodorovná materiál ve specifikaci</t>
  </si>
  <si>
    <t>11163230R</t>
  </si>
  <si>
    <t>Nátěr asfaltový penetrační DEKPRIMER</t>
  </si>
  <si>
    <t>kg</t>
  </si>
  <si>
    <t>62852265R</t>
  </si>
  <si>
    <t>Pás modifikovaný asfalt Glastek 40 special mineral</t>
  </si>
  <si>
    <t>69366198R</t>
  </si>
  <si>
    <t>Geotextilie 300 g/m2 š. 200cm 100% PP</t>
  </si>
  <si>
    <t>998711203R00</t>
  </si>
  <si>
    <t>Přesun hmot pro izolace proti vodě, výšky do 24 m</t>
  </si>
  <si>
    <t>712361703RT1</t>
  </si>
  <si>
    <t>Povlaková krytina střech, fólií svařovanou, kotvenou 1 vrstva - fólie ve specifikaci</t>
  </si>
  <si>
    <t>283220013R</t>
  </si>
  <si>
    <t>Fólie izolační střešní PVC, tl. 1,5 mm š. do 1600 mm výztuží, šedá</t>
  </si>
  <si>
    <t>69366199R</t>
  </si>
  <si>
    <t>Geotextilie FILTEK 500 g/m2 š. 200cm 100% PP</t>
  </si>
  <si>
    <t>711491171RT9</t>
  </si>
  <si>
    <t>Izolace, podkladní textilie, vodorovná materiál ve specifikaci</t>
  </si>
  <si>
    <t>998712203R00</t>
  </si>
  <si>
    <t>Přesun hmot pro povlakové krytiny, výšky do 24 m</t>
  </si>
  <si>
    <t>713111121RT1</t>
  </si>
  <si>
    <t>Izolace tepelné stropů rovných spodem, drátem 1 vrstva - materiál ve specifikaci</t>
  </si>
  <si>
    <t>713111221RK4</t>
  </si>
  <si>
    <t>Montáž parozábrany, zavěšené podhl., přelep. spojů vč. fólie</t>
  </si>
  <si>
    <t>713121111RT1</t>
  </si>
  <si>
    <t>Izolace tepelná podlah na sucho, jednovrstvá materiál ve specifikaci</t>
  </si>
  <si>
    <t>713121121RT1</t>
  </si>
  <si>
    <t>Izolace tepelná podlah na sucho, dvouvrstvá materiál ve specifikaci</t>
  </si>
  <si>
    <t>713131131R00</t>
  </si>
  <si>
    <t>Izolace tepelná stěn lepením</t>
  </si>
  <si>
    <t>713131131RT2</t>
  </si>
  <si>
    <t>Izolace tepelná stropu lepením lepicí stěrka, materiál ve specifikaci</t>
  </si>
  <si>
    <t>713141312R00</t>
  </si>
  <si>
    <t>Izolace tepelná střech do tl.160 mm,1vrstva,kotvy</t>
  </si>
  <si>
    <t>713141313R00</t>
  </si>
  <si>
    <t>Izolace tepelná střech do tl.200 mm,spád klíny,kotvy</t>
  </si>
  <si>
    <t>713141327R00</t>
  </si>
  <si>
    <t>Izolace tepelná střech do tl.300 mm,2vrstvy,kotvy</t>
  </si>
  <si>
    <t>713191100RT9</t>
  </si>
  <si>
    <t>Položení separační fólie včetně dodávky fólie</t>
  </si>
  <si>
    <t>28375460R</t>
  </si>
  <si>
    <t>Polystyren extrudovaný XPS</t>
  </si>
  <si>
    <t>283755013R</t>
  </si>
  <si>
    <t>Deska izolační fasádní Kooltherm K5 1200x400x 40mm fenolická pěna se skelnou tkaninou</t>
  </si>
  <si>
    <t>283755014R</t>
  </si>
  <si>
    <t>Deska izolační fasádní Kooltherm K5 1200x400x 50mm fenolická pěna se skelnou tkaninou</t>
  </si>
  <si>
    <t>28375703R</t>
  </si>
  <si>
    <t>Deska izolační stabilizov. EPS 70  1000 x 500 mm</t>
  </si>
  <si>
    <t>28375704R</t>
  </si>
  <si>
    <t>Deska izolační stabilizov. EPS 100  1000 x 500 mm</t>
  </si>
  <si>
    <t>28375705R</t>
  </si>
  <si>
    <t>Deska izolační stabilizov. EPS 150  1000 x 500 mm</t>
  </si>
  <si>
    <t>28375706R</t>
  </si>
  <si>
    <t>Deska izolační stabilizov. EPS 200  1000 x 500 mm</t>
  </si>
  <si>
    <t>283758905R</t>
  </si>
  <si>
    <t>Deska izolační polystyrenová PERIMETER tl. 100 mm</t>
  </si>
  <si>
    <t>283758908R</t>
  </si>
  <si>
    <t>Deska izolační polystyrenová PERIMETER tl. 160 mm</t>
  </si>
  <si>
    <t>28375972R</t>
  </si>
  <si>
    <t>Deska spádová EPS 150 BACHL</t>
  </si>
  <si>
    <t>28376817R</t>
  </si>
  <si>
    <t>Deska izolační PIR Therma TR26 FM  tl. 100 mm 2400 x 1200 mm, kašírovaná Al</t>
  </si>
  <si>
    <t>63150870R</t>
  </si>
  <si>
    <t>Lamely izolační ISOVER NF 333 1000x333 tl. 20 mm</t>
  </si>
  <si>
    <t>63150882R</t>
  </si>
  <si>
    <t>Lamely izolační ISOVER NF 333 1000x333 tl. 140 mm</t>
  </si>
  <si>
    <t>631508862R</t>
  </si>
  <si>
    <t>Lamely izolační ISOVER NF 333 1000x333 tl. 240 mm</t>
  </si>
  <si>
    <t>63150889R</t>
  </si>
  <si>
    <t>Plsť příčková ISOVER PIANO TWIN 8/4 80 mm</t>
  </si>
  <si>
    <t>63151435.AR</t>
  </si>
  <si>
    <t>Deska z minerální plsti ISOVER N tl. 30 mm</t>
  </si>
  <si>
    <t>631514491R</t>
  </si>
  <si>
    <t>Deska z minerální plsti ISOVER T-P tl. 20 mm</t>
  </si>
  <si>
    <t>713001</t>
  </si>
  <si>
    <t>Provedení izolace stěny-podlahy, vč. dodávky PURENIT desky tl. 60 mm</t>
  </si>
  <si>
    <t>998713203R00</t>
  </si>
  <si>
    <t>Přesun hmot pro izolace tepelné, výšky do 24 m</t>
  </si>
  <si>
    <t>762341220R00</t>
  </si>
  <si>
    <t>M. bedn.střech rovn. z aglomer.desek šroubováním</t>
  </si>
  <si>
    <t>766414112R00</t>
  </si>
  <si>
    <t>Obložení stěn pl. do 5 m2, Cetris 10 mm</t>
  </si>
  <si>
    <t>766414133R00</t>
  </si>
  <si>
    <t>Opláštění stěny deskou Fermacell 2x12,5, nosná kce ocel, dle PD</t>
  </si>
  <si>
    <t>766414141R00</t>
  </si>
  <si>
    <t>Opláštění konstrukce zaatikového žlabu deska Fermacell Powerpanel H2O, nosná kce, dle PD</t>
  </si>
  <si>
    <t>60725035R</t>
  </si>
  <si>
    <t>Deska dřevoštěpková OSB ECO 3 N tl. 22 mm</t>
  </si>
  <si>
    <t>POL3_7</t>
  </si>
  <si>
    <t>998762203R00</t>
  </si>
  <si>
    <t>Přesun hmot pro tesařské konstrukce, výšky do 24 m</t>
  </si>
  <si>
    <t>POL7_1001</t>
  </si>
  <si>
    <t>764001</t>
  </si>
  <si>
    <t>Provedení klempířských prvků, ozn. K01-K19 dle podrobného rozpisu v PD</t>
  </si>
  <si>
    <t>764002</t>
  </si>
  <si>
    <t>Provedení klempířských prvků , ozn. Pe01-Pe05 dle podrobného rozpisu v PD</t>
  </si>
  <si>
    <t>764510450R0V</t>
  </si>
  <si>
    <t>Oplechování parapetů včetně rohů, do rš 330 mm lak. plech, dle PD</t>
  </si>
  <si>
    <t>998764203R00</t>
  </si>
  <si>
    <t>Přesun hmot pro klempířské konstr., výšky do 24 m</t>
  </si>
  <si>
    <t>766812111R00</t>
  </si>
  <si>
    <t>Provedení dřevěného madla u schodiště, ozn. T01-T03 detailní popis viz podrobný rozpis PD</t>
  </si>
  <si>
    <t>766001</t>
  </si>
  <si>
    <t>D+M vnitřní dveře vnitřní jednokřídlé v provedení CPL dekor dřeva, 600-900-1200/až 2300mm otočné obložková, dle podrobného rozpisu v PD</t>
  </si>
  <si>
    <t>766002</t>
  </si>
  <si>
    <t>D+M vnitřní dveře vnitřní dvoukřídlé v provedení CPL dekor dřeva, světlík/až 2300mm otočné obložková, dle podrobného rozpisu v PD</t>
  </si>
  <si>
    <t>998766203R00</t>
  </si>
  <si>
    <t>Přesun hmot pro truhlářské konstr., výšky do 24 m</t>
  </si>
  <si>
    <t>767001</t>
  </si>
  <si>
    <t>Provedení pomocných ocelových prvků statiky - rámy otvorů, vč. dodávky, spojovací materiál povrchová úprava nátěr, dle PD</t>
  </si>
  <si>
    <t>767002</t>
  </si>
  <si>
    <t>Interiérové/exteriérové madlo u schodiště, ozn. Z23-25 detailní popis viz podrobný rozpis PD</t>
  </si>
  <si>
    <t>767003</t>
  </si>
  <si>
    <t>Interiérové/exteriérové zámečnické konstrukce, ozn. Z01-18 detailní popis viz podrobný rozpis PD</t>
  </si>
  <si>
    <t>767004</t>
  </si>
  <si>
    <t>Nerezová síť okolo schodiště, ozn. Z29,22,21,22 detailní popis viz podrobný rozpis PD</t>
  </si>
  <si>
    <t>998767203R00</t>
  </si>
  <si>
    <t>Přesun hmot pro zámečnické konstr., výšky do 24 m</t>
  </si>
  <si>
    <t>771101210RT1</t>
  </si>
  <si>
    <t>Penetrace podkladu pod dlažby</t>
  </si>
  <si>
    <t>771445014RT1</t>
  </si>
  <si>
    <t>Obklad soklíků hutných, rovných,tmel,v.do 100 mm lepidlo, spár.hm.</t>
  </si>
  <si>
    <t>771479001R00</t>
  </si>
  <si>
    <t>Řezání dlaždic keramických pro soklíky</t>
  </si>
  <si>
    <t>771575118R00</t>
  </si>
  <si>
    <t>Montáž podlah keram.,hladké, tmel, 60x60 cm</t>
  </si>
  <si>
    <t>771579795R00</t>
  </si>
  <si>
    <t>Příplatek za spárování vodotěsnou hmotou - plošně</t>
  </si>
  <si>
    <t>RTS 19/ II</t>
  </si>
  <si>
    <t>24551347.AR</t>
  </si>
  <si>
    <t>Nátěr penetrační - koncentrát</t>
  </si>
  <si>
    <t>l</t>
  </si>
  <si>
    <t>59782031R</t>
  </si>
  <si>
    <t>Slinutá dlaždice 60x60 cm, šedá, protiskluzná  cenová hladina 700Kč/m2, dle výběru investora</t>
  </si>
  <si>
    <t>771001</t>
  </si>
  <si>
    <t>D+M ukončovacích lišt soklových - cena dodávky dle výběru materiálu (plast/nerez/AL) oceněna plastová</t>
  </si>
  <si>
    <t>998771203R00</t>
  </si>
  <si>
    <t>Přesun hmot pro podlahy z dlaždic, výšky do 24 m</t>
  </si>
  <si>
    <t>775413021R00</t>
  </si>
  <si>
    <t>Montáž podlahové lišty připevněné vruty, výš. 6 cm dodávka lišty dle PD</t>
  </si>
  <si>
    <t>775541400R00</t>
  </si>
  <si>
    <t>Položení podlah lamelových se zámkovým spojem vč. krytiny, dle PD</t>
  </si>
  <si>
    <t>775542011R00</t>
  </si>
  <si>
    <t>Fólie PE pod lamelové podlahy</t>
  </si>
  <si>
    <t>775542022R00</t>
  </si>
  <si>
    <t>Podložka Mirelon 3 mm pod lamelové podlahy</t>
  </si>
  <si>
    <t>998775203R00</t>
  </si>
  <si>
    <t>Přesun hmot pro podlahy vlysové, výšky do 24 m</t>
  </si>
  <si>
    <t>776411000R00</t>
  </si>
  <si>
    <t>Lepení podlahových soklíků materiál ve specifikaci</t>
  </si>
  <si>
    <t>776521100R00</t>
  </si>
  <si>
    <t>Lepení povlak.podlah z pásů PVC na Chemopren</t>
  </si>
  <si>
    <t>776981113R00</t>
  </si>
  <si>
    <t>Provedení přechodové materiál ve specifikaci</t>
  </si>
  <si>
    <t>776001</t>
  </si>
  <si>
    <t>PVC, cenová hladina 650Kč/m2, dle výběru investora</t>
  </si>
  <si>
    <t>POL3_1</t>
  </si>
  <si>
    <t>776002</t>
  </si>
  <si>
    <t>Přechodová lišta barevné upřesnění dle PD</t>
  </si>
  <si>
    <t>776003</t>
  </si>
  <si>
    <t>Sokl výška 50 mm barevné upřesnění dle PD</t>
  </si>
  <si>
    <t>998776203R00</t>
  </si>
  <si>
    <t>Přesun hmot pro podlahy povlakové, výšky do 24 m</t>
  </si>
  <si>
    <t>777217110R00</t>
  </si>
  <si>
    <t>Soklíky s požlábkem ChS Epoxy 517, výšky do 100 mm</t>
  </si>
  <si>
    <t>783851213R00</t>
  </si>
  <si>
    <t>Stěrka epoxidová, dle PD</t>
  </si>
  <si>
    <t>998777203R00</t>
  </si>
  <si>
    <t>Přesun hmot pro podlahy syntetické, výšky do 24 m</t>
  </si>
  <si>
    <t>781101210RT1</t>
  </si>
  <si>
    <t>Penetrace podkladu pod obklady</t>
  </si>
  <si>
    <t>781419707RT1</t>
  </si>
  <si>
    <t>Příplatek za spárovací vodotěsnou hmotu - podélně univerzální silikon</t>
  </si>
  <si>
    <t>781475120R00</t>
  </si>
  <si>
    <t>Obklad vnitřní stěn keramický, do tmele, do 30x60 cm</t>
  </si>
  <si>
    <t>781735012R00</t>
  </si>
  <si>
    <t>Montáž cihelných pásků 240x71x14 mm, do tmele vč. dodávky pásku</t>
  </si>
  <si>
    <t>24551347.AA</t>
  </si>
  <si>
    <t>597813740R</t>
  </si>
  <si>
    <t>Obkládačka 30x60 cm cenová hladina 500Kč/m2, dle výběru investora</t>
  </si>
  <si>
    <t>781001</t>
  </si>
  <si>
    <t>D+M ukončovací lišta plastová</t>
  </si>
  <si>
    <t>998781203R00</t>
  </si>
  <si>
    <t>Přesun hmot pro obklady keramické, výšky do 24 m</t>
  </si>
  <si>
    <t>783893122R00</t>
  </si>
  <si>
    <t>Nátěr betonových stěn a stropů dvojnásobný</t>
  </si>
  <si>
    <t>784191201R00</t>
  </si>
  <si>
    <t>Penetrace podkladu hloubková 1x</t>
  </si>
  <si>
    <t>784195312R00</t>
  </si>
  <si>
    <t>Malba, bílá, bez penetrace, 2 x</t>
  </si>
  <si>
    <t>787001</t>
  </si>
  <si>
    <t>Provedení skleněného zábradlí, ozn. Z09-Z12 detailní popis viz podrobný rozpis PD</t>
  </si>
  <si>
    <t>330001</t>
  </si>
  <si>
    <t>Osobní výtah, dle PD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</si>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</sst>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3" borderId="0" xfId="0" applyNumberFormat="1" applyFont="1" applyFill="1" applyBorder="1" applyAlignment="1" applyProtection="1">
      <alignment vertical="top" shrinkToFit="1"/>
      <protection locked="0"/>
    </xf>
    <xf numFmtId="4" fontId="8" fillId="2" borderId="0" xfId="0" applyNumberFormat="1" applyFont="1" applyFill="1" applyBorder="1" applyAlignment="1">
      <alignment vertical="top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4" fontId="16" fillId="0" borderId="46" xfId="0" applyNumberFormat="1" applyFont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164" fontId="16" fillId="0" borderId="42" xfId="0" applyNumberFormat="1" applyFont="1" applyBorder="1" applyAlignment="1">
      <alignment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0" borderId="45" xfId="0" applyNumberFormat="1" applyFont="1" applyBorder="1" applyAlignment="1">
      <alignment vertical="top" shrinkToFit="1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4" fontId="16" fillId="5" borderId="45" xfId="0" applyNumberFormat="1" applyFont="1" applyFill="1" applyBorder="1" applyAlignment="1">
      <alignment vertical="top" shrinkToFit="1"/>
    </xf>
    <xf numFmtId="4" fontId="16" fillId="5" borderId="42" xfId="0" applyNumberFormat="1" applyFont="1" applyFill="1" applyBorder="1" applyAlignment="1">
      <alignment vertical="top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0" xfId="0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2"/>
  <sheetViews>
    <sheetView showGridLines="0" topLeftCell="B1" zoomScaleNormal="100" zoomScaleSheetLayoutView="75" workbookViewId="0">
      <selection activeCell="P17" sqref="P1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49" customWidth="1"/>
    <col min="4" max="4" width="13" style="49" customWidth="1"/>
    <col min="5" max="5" width="9.6640625" style="49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4" t="s">
        <v>38</v>
      </c>
      <c r="B1" s="192" t="s">
        <v>4</v>
      </c>
      <c r="C1" s="193"/>
      <c r="D1" s="193"/>
      <c r="E1" s="193"/>
      <c r="F1" s="193"/>
      <c r="G1" s="193"/>
      <c r="H1" s="193"/>
      <c r="I1" s="193"/>
      <c r="J1" s="194"/>
    </row>
    <row r="2" spans="1:15" ht="36" customHeight="1" x14ac:dyDescent="0.25">
      <c r="A2" s="2"/>
      <c r="B2" s="72" t="s">
        <v>24</v>
      </c>
      <c r="C2" s="73"/>
      <c r="D2" s="74" t="s">
        <v>46</v>
      </c>
      <c r="E2" s="201" t="s">
        <v>47</v>
      </c>
      <c r="F2" s="202"/>
      <c r="G2" s="202"/>
      <c r="H2" s="202"/>
      <c r="I2" s="202"/>
      <c r="J2" s="203"/>
      <c r="O2" s="1"/>
    </row>
    <row r="3" spans="1:15" ht="27" customHeight="1" x14ac:dyDescent="0.25">
      <c r="A3" s="2"/>
      <c r="B3" s="75" t="s">
        <v>44</v>
      </c>
      <c r="C3" s="73"/>
      <c r="D3" s="76" t="s">
        <v>41</v>
      </c>
      <c r="E3" s="204" t="s">
        <v>43</v>
      </c>
      <c r="F3" s="205"/>
      <c r="G3" s="205"/>
      <c r="H3" s="205"/>
      <c r="I3" s="205"/>
      <c r="J3" s="206"/>
    </row>
    <row r="4" spans="1:15" ht="23.25" customHeight="1" x14ac:dyDescent="0.25">
      <c r="A4" s="71">
        <v>1454</v>
      </c>
      <c r="B4" s="77" t="s">
        <v>45</v>
      </c>
      <c r="C4" s="78"/>
      <c r="D4" s="79" t="s">
        <v>41</v>
      </c>
      <c r="E4" s="214" t="s">
        <v>42</v>
      </c>
      <c r="F4" s="215"/>
      <c r="G4" s="215"/>
      <c r="H4" s="215"/>
      <c r="I4" s="215"/>
      <c r="J4" s="216"/>
    </row>
    <row r="5" spans="1:15" ht="24" customHeight="1" x14ac:dyDescent="0.25">
      <c r="A5" s="2"/>
      <c r="B5" s="30" t="s">
        <v>23</v>
      </c>
      <c r="D5" s="219"/>
      <c r="E5" s="220"/>
      <c r="F5" s="220"/>
      <c r="G5" s="220"/>
      <c r="H5" s="18" t="s">
        <v>40</v>
      </c>
      <c r="I5" s="21"/>
      <c r="J5" s="8"/>
    </row>
    <row r="6" spans="1:15" ht="15.75" customHeight="1" x14ac:dyDescent="0.25">
      <c r="A6" s="2"/>
      <c r="B6" s="27"/>
      <c r="C6" s="52"/>
      <c r="D6" s="221"/>
      <c r="E6" s="222"/>
      <c r="F6" s="222"/>
      <c r="G6" s="222"/>
      <c r="H6" s="18" t="s">
        <v>36</v>
      </c>
      <c r="I6" s="21"/>
      <c r="J6" s="8"/>
    </row>
    <row r="7" spans="1:15" ht="15.75" customHeight="1" x14ac:dyDescent="0.25">
      <c r="A7" s="2"/>
      <c r="B7" s="28"/>
      <c r="C7" s="53"/>
      <c r="D7" s="50"/>
      <c r="E7" s="223"/>
      <c r="F7" s="224"/>
      <c r="G7" s="224"/>
      <c r="H7" s="23"/>
      <c r="I7" s="22"/>
      <c r="J7" s="33"/>
    </row>
    <row r="8" spans="1:15" ht="24" hidden="1" customHeight="1" x14ac:dyDescent="0.25">
      <c r="A8" s="2"/>
      <c r="B8" s="30" t="s">
        <v>21</v>
      </c>
      <c r="D8" s="48"/>
      <c r="H8" s="18" t="s">
        <v>40</v>
      </c>
      <c r="I8" s="21"/>
      <c r="J8" s="8"/>
    </row>
    <row r="9" spans="1:15" ht="15.75" hidden="1" customHeight="1" x14ac:dyDescent="0.25">
      <c r="A9" s="2"/>
      <c r="B9" s="2"/>
      <c r="D9" s="48"/>
      <c r="H9" s="18" t="s">
        <v>36</v>
      </c>
      <c r="I9" s="21"/>
      <c r="J9" s="8"/>
    </row>
    <row r="10" spans="1:15" ht="15.75" hidden="1" customHeight="1" x14ac:dyDescent="0.25">
      <c r="A10" s="2"/>
      <c r="B10" s="34"/>
      <c r="C10" s="53"/>
      <c r="D10" s="50"/>
      <c r="E10" s="54"/>
      <c r="F10" s="23"/>
      <c r="G10" s="14"/>
      <c r="H10" s="14"/>
      <c r="I10" s="35"/>
      <c r="J10" s="33"/>
    </row>
    <row r="11" spans="1:15" ht="24" customHeight="1" x14ac:dyDescent="0.25">
      <c r="A11" s="2"/>
      <c r="B11" s="30" t="s">
        <v>20</v>
      </c>
      <c r="D11" s="208"/>
      <c r="E11" s="208"/>
      <c r="F11" s="208"/>
      <c r="G11" s="208"/>
      <c r="H11" s="181" t="s">
        <v>40</v>
      </c>
      <c r="I11" s="182"/>
      <c r="J11" s="8"/>
    </row>
    <row r="12" spans="1:15" ht="15.75" customHeight="1" x14ac:dyDescent="0.25">
      <c r="A12" s="2"/>
      <c r="B12" s="27"/>
      <c r="C12" s="52"/>
      <c r="D12" s="213"/>
      <c r="E12" s="213"/>
      <c r="F12" s="213"/>
      <c r="G12" s="213"/>
      <c r="H12" s="181" t="s">
        <v>36</v>
      </c>
      <c r="I12" s="182"/>
      <c r="J12" s="8"/>
    </row>
    <row r="13" spans="1:15" ht="15.75" customHeight="1" x14ac:dyDescent="0.25">
      <c r="A13" s="2"/>
      <c r="B13" s="28"/>
      <c r="C13" s="53"/>
      <c r="D13" s="183"/>
      <c r="E13" s="217"/>
      <c r="F13" s="218"/>
      <c r="G13" s="218"/>
      <c r="H13" s="184"/>
      <c r="I13" s="185"/>
      <c r="J13" s="33"/>
    </row>
    <row r="14" spans="1:15" ht="24" customHeight="1" x14ac:dyDescent="0.25">
      <c r="A14" s="2"/>
      <c r="B14" s="42" t="s">
        <v>22</v>
      </c>
      <c r="C14" s="55"/>
      <c r="D14" s="186"/>
      <c r="E14" s="187"/>
      <c r="F14" s="188"/>
      <c r="G14" s="188"/>
      <c r="H14" s="189"/>
      <c r="I14" s="188"/>
      <c r="J14" s="43"/>
    </row>
    <row r="15" spans="1:15" ht="32.25" customHeight="1" x14ac:dyDescent="0.25">
      <c r="A15" s="2"/>
      <c r="B15" s="34" t="s">
        <v>34</v>
      </c>
      <c r="C15" s="56"/>
      <c r="D15" s="51"/>
      <c r="E15" s="207"/>
      <c r="F15" s="207"/>
      <c r="G15" s="209"/>
      <c r="H15" s="209"/>
      <c r="I15" s="209" t="s">
        <v>31</v>
      </c>
      <c r="J15" s="210"/>
    </row>
    <row r="16" spans="1:15" ht="23.25" customHeight="1" x14ac:dyDescent="0.25">
      <c r="A16" s="132" t="s">
        <v>26</v>
      </c>
      <c r="B16" s="37" t="s">
        <v>26</v>
      </c>
      <c r="C16" s="57"/>
      <c r="D16" s="58"/>
      <c r="E16" s="198"/>
      <c r="F16" s="199"/>
      <c r="G16" s="198"/>
      <c r="H16" s="199"/>
      <c r="I16" s="198">
        <f>SUMIF(F49:F78,A16,I49:I78)+SUMIF(F49:F78,"PSU",I49:I78)</f>
        <v>0</v>
      </c>
      <c r="J16" s="200"/>
    </row>
    <row r="17" spans="1:10" ht="23.25" customHeight="1" x14ac:dyDescent="0.25">
      <c r="A17" s="132" t="s">
        <v>27</v>
      </c>
      <c r="B17" s="37" t="s">
        <v>27</v>
      </c>
      <c r="C17" s="57"/>
      <c r="D17" s="58"/>
      <c r="E17" s="198"/>
      <c r="F17" s="199"/>
      <c r="G17" s="198"/>
      <c r="H17" s="199"/>
      <c r="I17" s="198">
        <f>SUMIF(F49:F78,A17,I49:I78)</f>
        <v>0</v>
      </c>
      <c r="J17" s="200"/>
    </row>
    <row r="18" spans="1:10" ht="23.25" customHeight="1" x14ac:dyDescent="0.25">
      <c r="A18" s="132" t="s">
        <v>28</v>
      </c>
      <c r="B18" s="37" t="s">
        <v>28</v>
      </c>
      <c r="C18" s="57"/>
      <c r="D18" s="58"/>
      <c r="E18" s="198"/>
      <c r="F18" s="199"/>
      <c r="G18" s="198"/>
      <c r="H18" s="199"/>
      <c r="I18" s="198">
        <f>SUMIF(F49:F78,A18,I49:I78)</f>
        <v>0</v>
      </c>
      <c r="J18" s="200"/>
    </row>
    <row r="19" spans="1:10" ht="23.25" customHeight="1" x14ac:dyDescent="0.25">
      <c r="A19" s="132" t="s">
        <v>112</v>
      </c>
      <c r="B19" s="37" t="s">
        <v>29</v>
      </c>
      <c r="C19" s="57"/>
      <c r="D19" s="58"/>
      <c r="E19" s="198"/>
      <c r="F19" s="199"/>
      <c r="G19" s="198"/>
      <c r="H19" s="199"/>
      <c r="I19" s="198">
        <f>SUMIF(F49:F78,A19,I49:I78)</f>
        <v>0</v>
      </c>
      <c r="J19" s="200"/>
    </row>
    <row r="20" spans="1:10" ht="23.25" customHeight="1" x14ac:dyDescent="0.25">
      <c r="A20" s="132" t="s">
        <v>113</v>
      </c>
      <c r="B20" s="37" t="s">
        <v>30</v>
      </c>
      <c r="C20" s="57"/>
      <c r="D20" s="58"/>
      <c r="E20" s="198"/>
      <c r="F20" s="199"/>
      <c r="G20" s="198"/>
      <c r="H20" s="199"/>
      <c r="I20" s="198">
        <f>SUMIF(F49:F78,A20,I49:I78)</f>
        <v>0</v>
      </c>
      <c r="J20" s="200"/>
    </row>
    <row r="21" spans="1:10" ht="23.25" customHeight="1" x14ac:dyDescent="0.25">
      <c r="A21" s="2"/>
      <c r="B21" s="45" t="s">
        <v>31</v>
      </c>
      <c r="C21" s="59"/>
      <c r="D21" s="60"/>
      <c r="E21" s="211"/>
      <c r="F21" s="212"/>
      <c r="G21" s="211"/>
      <c r="H21" s="212"/>
      <c r="I21" s="211">
        <f>SUM(I16:J20)</f>
        <v>0</v>
      </c>
      <c r="J21" s="230"/>
    </row>
    <row r="22" spans="1:10" ht="33" customHeight="1" x14ac:dyDescent="0.25">
      <c r="A22" s="2"/>
      <c r="B22" s="41" t="s">
        <v>35</v>
      </c>
      <c r="C22" s="57"/>
      <c r="D22" s="58"/>
      <c r="E22" s="61"/>
      <c r="F22" s="38"/>
      <c r="G22" s="32"/>
      <c r="H22" s="32"/>
      <c r="I22" s="32"/>
      <c r="J22" s="39"/>
    </row>
    <row r="23" spans="1:10" ht="23.25" customHeight="1" x14ac:dyDescent="0.25">
      <c r="A23" s="2">
        <f>ZakladDPHSni*SazbaDPH1/100</f>
        <v>0</v>
      </c>
      <c r="B23" s="37" t="s">
        <v>13</v>
      </c>
      <c r="C23" s="57"/>
      <c r="D23" s="58"/>
      <c r="E23" s="62">
        <v>15</v>
      </c>
      <c r="F23" s="38" t="s">
        <v>0</v>
      </c>
      <c r="G23" s="228">
        <f>I21</f>
        <v>0</v>
      </c>
      <c r="H23" s="229"/>
      <c r="I23" s="229"/>
      <c r="J23" s="39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7" t="s">
        <v>14</v>
      </c>
      <c r="C24" s="57"/>
      <c r="D24" s="58"/>
      <c r="E24" s="62">
        <f>SazbaDPH1</f>
        <v>15</v>
      </c>
      <c r="F24" s="38" t="s">
        <v>0</v>
      </c>
      <c r="G24" s="226">
        <f>A23</f>
        <v>0</v>
      </c>
      <c r="H24" s="227"/>
      <c r="I24" s="227"/>
      <c r="J24" s="39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7" t="s">
        <v>15</v>
      </c>
      <c r="C25" s="57"/>
      <c r="D25" s="58"/>
      <c r="E25" s="62">
        <v>21</v>
      </c>
      <c r="F25" s="38" t="s">
        <v>0</v>
      </c>
      <c r="G25" s="228">
        <v>0</v>
      </c>
      <c r="H25" s="229"/>
      <c r="I25" s="229"/>
      <c r="J25" s="39" t="str">
        <f t="shared" si="0"/>
        <v>CZK</v>
      </c>
    </row>
    <row r="26" spans="1:10" ht="23.25" customHeight="1" x14ac:dyDescent="0.25">
      <c r="A26" s="2">
        <f>(A25-INT(A25))*100</f>
        <v>0</v>
      </c>
      <c r="B26" s="31" t="s">
        <v>16</v>
      </c>
      <c r="C26" s="63"/>
      <c r="D26" s="51"/>
      <c r="E26" s="64">
        <f>SazbaDPH2</f>
        <v>21</v>
      </c>
      <c r="F26" s="29" t="s">
        <v>0</v>
      </c>
      <c r="G26" s="195">
        <v>0</v>
      </c>
      <c r="H26" s="196"/>
      <c r="I26" s="196"/>
      <c r="J26" s="36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0" t="s">
        <v>5</v>
      </c>
      <c r="C27" s="65"/>
      <c r="D27" s="66"/>
      <c r="E27" s="65"/>
      <c r="F27" s="16"/>
      <c r="G27" s="197">
        <v>0</v>
      </c>
      <c r="H27" s="197"/>
      <c r="I27" s="197"/>
      <c r="J27" s="40" t="str">
        <f t="shared" si="0"/>
        <v>CZK</v>
      </c>
    </row>
    <row r="28" spans="1:10" ht="27.75" hidden="1" customHeight="1" thickBot="1" x14ac:dyDescent="0.3">
      <c r="A28" s="2"/>
      <c r="B28" s="106" t="s">
        <v>25</v>
      </c>
      <c r="C28" s="107"/>
      <c r="D28" s="107"/>
      <c r="E28" s="108"/>
      <c r="F28" s="109"/>
      <c r="G28" s="232">
        <f>ZakladDPHSniVypocet+ZakladDPHZaklVypocet</f>
        <v>0</v>
      </c>
      <c r="H28" s="232"/>
      <c r="I28" s="232"/>
      <c r="J28" s="110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06" t="s">
        <v>37</v>
      </c>
      <c r="C29" s="111"/>
      <c r="D29" s="111"/>
      <c r="E29" s="111"/>
      <c r="F29" s="112"/>
      <c r="G29" s="231">
        <f>ZakladDPHSni+DPHSni+Zaokrouhleni</f>
        <v>0</v>
      </c>
      <c r="H29" s="231"/>
      <c r="I29" s="231"/>
      <c r="J29" s="113" t="s">
        <v>50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67" t="s">
        <v>12</v>
      </c>
      <c r="D32" s="68"/>
      <c r="E32" s="68"/>
      <c r="F32" s="15" t="s">
        <v>11</v>
      </c>
      <c r="G32" s="25"/>
      <c r="H32" s="26"/>
      <c r="I32" s="25"/>
      <c r="J32" s="9"/>
    </row>
    <row r="33" spans="1:10" ht="47.25" customHeight="1" x14ac:dyDescent="0.25">
      <c r="A33" s="2"/>
      <c r="B33" s="2"/>
      <c r="J33" s="9"/>
    </row>
    <row r="34" spans="1:10" s="20" customFormat="1" ht="18.75" customHeight="1" x14ac:dyDescent="0.25">
      <c r="A34" s="19"/>
      <c r="B34" s="19"/>
      <c r="C34" s="69"/>
      <c r="D34" s="233"/>
      <c r="E34" s="234"/>
      <c r="G34" s="235"/>
      <c r="H34" s="236"/>
      <c r="I34" s="236"/>
      <c r="J34" s="24"/>
    </row>
    <row r="35" spans="1:10" ht="12.75" customHeight="1" x14ac:dyDescent="0.25">
      <c r="A35" s="2"/>
      <c r="B35" s="2"/>
      <c r="D35" s="225" t="s">
        <v>2</v>
      </c>
      <c r="E35" s="225"/>
      <c r="H35" s="10" t="s">
        <v>3</v>
      </c>
      <c r="J35" s="9"/>
    </row>
    <row r="36" spans="1:10" ht="13.5" customHeight="1" thickBot="1" x14ac:dyDescent="0.3">
      <c r="A36" s="11"/>
      <c r="B36" s="11"/>
      <c r="C36" s="70"/>
      <c r="D36" s="70"/>
      <c r="E36" s="70"/>
      <c r="F36" s="12"/>
      <c r="G36" s="12"/>
      <c r="H36" s="12"/>
      <c r="I36" s="12"/>
      <c r="J36" s="13"/>
    </row>
    <row r="37" spans="1:10" ht="27" hidden="1" customHeight="1" x14ac:dyDescent="0.25">
      <c r="B37" s="83" t="s">
        <v>17</v>
      </c>
      <c r="C37" s="84"/>
      <c r="D37" s="84"/>
      <c r="E37" s="84"/>
      <c r="F37" s="85"/>
      <c r="G37" s="85"/>
      <c r="H37" s="85"/>
      <c r="I37" s="85"/>
      <c r="J37" s="86"/>
    </row>
    <row r="38" spans="1:10" ht="25.5" hidden="1" customHeight="1" x14ac:dyDescent="0.25">
      <c r="A38" s="82" t="s">
        <v>39</v>
      </c>
      <c r="B38" s="87" t="s">
        <v>18</v>
      </c>
      <c r="C38" s="88" t="s">
        <v>6</v>
      </c>
      <c r="D38" s="88"/>
      <c r="E38" s="88"/>
      <c r="F38" s="89" t="str">
        <f>B23</f>
        <v>Základ pro sníženou DPH</v>
      </c>
      <c r="G38" s="89" t="str">
        <f>B25</f>
        <v>Základ pro základní DPH</v>
      </c>
      <c r="H38" s="90" t="s">
        <v>19</v>
      </c>
      <c r="I38" s="90" t="s">
        <v>1</v>
      </c>
      <c r="J38" s="91" t="s">
        <v>0</v>
      </c>
    </row>
    <row r="39" spans="1:10" ht="25.5" hidden="1" customHeight="1" x14ac:dyDescent="0.25">
      <c r="A39" s="82">
        <v>1</v>
      </c>
      <c r="B39" s="92" t="s">
        <v>48</v>
      </c>
      <c r="C39" s="237"/>
      <c r="D39" s="237"/>
      <c r="E39" s="237"/>
      <c r="F39" s="93">
        <f>'1 1 Pol'!AE315</f>
        <v>0</v>
      </c>
      <c r="G39" s="94">
        <f>'1 1 Pol'!AF315</f>
        <v>0</v>
      </c>
      <c r="H39" s="95">
        <f>(F39*SazbaDPH1/100)+(G39*SazbaDPH2/100)</f>
        <v>0</v>
      </c>
      <c r="I39" s="95">
        <f>F39+G39+H39</f>
        <v>0</v>
      </c>
      <c r="J39" s="96" t="str">
        <f>IF(CenaCelkemVypocet=0,"",I39/CenaCelkemVypocet*100)</f>
        <v/>
      </c>
    </row>
    <row r="40" spans="1:10" ht="25.5" hidden="1" customHeight="1" x14ac:dyDescent="0.25">
      <c r="A40" s="82">
        <v>2</v>
      </c>
      <c r="B40" s="97" t="s">
        <v>41</v>
      </c>
      <c r="C40" s="238" t="s">
        <v>43</v>
      </c>
      <c r="D40" s="238"/>
      <c r="E40" s="238"/>
      <c r="F40" s="98">
        <f>'1 1 Pol'!AE315</f>
        <v>0</v>
      </c>
      <c r="G40" s="99">
        <f>'1 1 Pol'!AF315</f>
        <v>0</v>
      </c>
      <c r="H40" s="99">
        <f>(F40*SazbaDPH1/100)+(G40*SazbaDPH2/100)</f>
        <v>0</v>
      </c>
      <c r="I40" s="99">
        <f>F40+G40+H40</f>
        <v>0</v>
      </c>
      <c r="J40" s="100" t="str">
        <f>IF(CenaCelkemVypocet=0,"",I40/CenaCelkemVypocet*100)</f>
        <v/>
      </c>
    </row>
    <row r="41" spans="1:10" ht="25.5" hidden="1" customHeight="1" x14ac:dyDescent="0.25">
      <c r="A41" s="82">
        <v>3</v>
      </c>
      <c r="B41" s="101" t="s">
        <v>41</v>
      </c>
      <c r="C41" s="237" t="s">
        <v>42</v>
      </c>
      <c r="D41" s="237"/>
      <c r="E41" s="237"/>
      <c r="F41" s="102">
        <f>'1 1 Pol'!AE315</f>
        <v>0</v>
      </c>
      <c r="G41" s="95">
        <f>'1 1 Pol'!AF315</f>
        <v>0</v>
      </c>
      <c r="H41" s="95">
        <f>(F41*SazbaDPH1/100)+(G41*SazbaDPH2/100)</f>
        <v>0</v>
      </c>
      <c r="I41" s="95">
        <f>F41+G41+H41</f>
        <v>0</v>
      </c>
      <c r="J41" s="96" t="str">
        <f>IF(CenaCelkemVypocet=0,"",I41/CenaCelkemVypocet*100)</f>
        <v/>
      </c>
    </row>
    <row r="42" spans="1:10" ht="25.5" hidden="1" customHeight="1" x14ac:dyDescent="0.25">
      <c r="A42" s="82"/>
      <c r="B42" s="239" t="s">
        <v>49</v>
      </c>
      <c r="C42" s="240"/>
      <c r="D42" s="240"/>
      <c r="E42" s="241"/>
      <c r="F42" s="103">
        <f>SUMIF(A39:A41,"=1",F39:F41)</f>
        <v>0</v>
      </c>
      <c r="G42" s="104">
        <f>SUMIF(A39:A41,"=1",G39:G41)</f>
        <v>0</v>
      </c>
      <c r="H42" s="104">
        <f>SUMIF(A39:A41,"=1",H39:H41)</f>
        <v>0</v>
      </c>
      <c r="I42" s="104">
        <f>SUMIF(A39:A41,"=1",I39:I41)</f>
        <v>0</v>
      </c>
      <c r="J42" s="105">
        <f>SUMIF(A39:A41,"=1",J39:J41)</f>
        <v>0</v>
      </c>
    </row>
    <row r="46" spans="1:10" ht="15.6" x14ac:dyDescent="0.3">
      <c r="B46" s="114" t="s">
        <v>51</v>
      </c>
    </row>
    <row r="48" spans="1:10" ht="25.5" customHeight="1" x14ac:dyDescent="0.25">
      <c r="A48" s="116"/>
      <c r="B48" s="119" t="s">
        <v>18</v>
      </c>
      <c r="C48" s="119" t="s">
        <v>6</v>
      </c>
      <c r="D48" s="120"/>
      <c r="E48" s="120"/>
      <c r="F48" s="121" t="s">
        <v>52</v>
      </c>
      <c r="G48" s="121"/>
      <c r="H48" s="121"/>
      <c r="I48" s="121" t="s">
        <v>31</v>
      </c>
      <c r="J48" s="121" t="s">
        <v>0</v>
      </c>
    </row>
    <row r="49" spans="1:10" ht="36.75" customHeight="1" x14ac:dyDescent="0.25">
      <c r="A49" s="117"/>
      <c r="B49" s="122" t="s">
        <v>41</v>
      </c>
      <c r="C49" s="242" t="s">
        <v>53</v>
      </c>
      <c r="D49" s="243"/>
      <c r="E49" s="243"/>
      <c r="F49" s="128" t="s">
        <v>26</v>
      </c>
      <c r="G49" s="129"/>
      <c r="H49" s="129"/>
      <c r="I49" s="129">
        <f>'1 1 Pol'!G8</f>
        <v>0</v>
      </c>
      <c r="J49" s="126" t="str">
        <f>IF(I79=0,"",I49/I79*100)</f>
        <v/>
      </c>
    </row>
    <row r="50" spans="1:10" ht="36.75" customHeight="1" x14ac:dyDescent="0.25">
      <c r="A50" s="117"/>
      <c r="B50" s="122" t="s">
        <v>54</v>
      </c>
      <c r="C50" s="242" t="s">
        <v>55</v>
      </c>
      <c r="D50" s="243"/>
      <c r="E50" s="243"/>
      <c r="F50" s="128" t="s">
        <v>26</v>
      </c>
      <c r="G50" s="129"/>
      <c r="H50" s="129"/>
      <c r="I50" s="129">
        <f>'1 1 Pol'!G23</f>
        <v>0</v>
      </c>
      <c r="J50" s="126" t="str">
        <f>IF(I79=0,"",I50/I79*100)</f>
        <v/>
      </c>
    </row>
    <row r="51" spans="1:10" ht="36.75" customHeight="1" x14ac:dyDescent="0.25">
      <c r="A51" s="117"/>
      <c r="B51" s="122" t="s">
        <v>56</v>
      </c>
      <c r="C51" s="242" t="s">
        <v>57</v>
      </c>
      <c r="D51" s="243"/>
      <c r="E51" s="243"/>
      <c r="F51" s="128" t="s">
        <v>26</v>
      </c>
      <c r="G51" s="129"/>
      <c r="H51" s="129"/>
      <c r="I51" s="129">
        <f>'1 1 Pol'!G49</f>
        <v>0</v>
      </c>
      <c r="J51" s="126" t="str">
        <f>IF(I79=0,"",I51/I79*100)</f>
        <v/>
      </c>
    </row>
    <row r="52" spans="1:10" ht="36.75" customHeight="1" x14ac:dyDescent="0.25">
      <c r="A52" s="117"/>
      <c r="B52" s="122" t="s">
        <v>58</v>
      </c>
      <c r="C52" s="242" t="s">
        <v>59</v>
      </c>
      <c r="D52" s="243"/>
      <c r="E52" s="243"/>
      <c r="F52" s="128" t="s">
        <v>26</v>
      </c>
      <c r="G52" s="129"/>
      <c r="H52" s="129"/>
      <c r="I52" s="129">
        <f>'1 1 Pol'!G93</f>
        <v>0</v>
      </c>
      <c r="J52" s="126" t="str">
        <f>IF(I79=0,"",I52/I79*100)</f>
        <v/>
      </c>
    </row>
    <row r="53" spans="1:10" ht="36.75" customHeight="1" x14ac:dyDescent="0.25">
      <c r="A53" s="117"/>
      <c r="B53" s="122" t="s">
        <v>60</v>
      </c>
      <c r="C53" s="242" t="s">
        <v>61</v>
      </c>
      <c r="D53" s="243"/>
      <c r="E53" s="243"/>
      <c r="F53" s="128" t="s">
        <v>26</v>
      </c>
      <c r="G53" s="129"/>
      <c r="H53" s="129"/>
      <c r="I53" s="129">
        <f>'1 1 Pol'!G99</f>
        <v>0</v>
      </c>
      <c r="J53" s="126" t="str">
        <f>IF(I79=0,"",I53/I79*100)</f>
        <v/>
      </c>
    </row>
    <row r="54" spans="1:10" ht="36.75" customHeight="1" x14ac:dyDescent="0.25">
      <c r="A54" s="117"/>
      <c r="B54" s="122" t="s">
        <v>62</v>
      </c>
      <c r="C54" s="242" t="s">
        <v>63</v>
      </c>
      <c r="D54" s="243"/>
      <c r="E54" s="243"/>
      <c r="F54" s="128" t="s">
        <v>26</v>
      </c>
      <c r="G54" s="129"/>
      <c r="H54" s="129"/>
      <c r="I54" s="129">
        <f>'1 1 Pol'!G107</f>
        <v>0</v>
      </c>
      <c r="J54" s="126" t="str">
        <f>IF(I79=0,"",I54/I79*100)</f>
        <v/>
      </c>
    </row>
    <row r="55" spans="1:10" ht="36.75" customHeight="1" x14ac:dyDescent="0.25">
      <c r="A55" s="117"/>
      <c r="B55" s="122" t="s">
        <v>64</v>
      </c>
      <c r="C55" s="242" t="s">
        <v>65</v>
      </c>
      <c r="D55" s="243"/>
      <c r="E55" s="243"/>
      <c r="F55" s="128" t="s">
        <v>26</v>
      </c>
      <c r="G55" s="129"/>
      <c r="H55" s="129"/>
      <c r="I55" s="129">
        <f>'1 1 Pol'!G129</f>
        <v>0</v>
      </c>
      <c r="J55" s="126" t="str">
        <f>IF(I79=0,"",I55/I79*100)</f>
        <v/>
      </c>
    </row>
    <row r="56" spans="1:10" ht="36.75" customHeight="1" x14ac:dyDescent="0.25">
      <c r="A56" s="117"/>
      <c r="B56" s="122" t="s">
        <v>66</v>
      </c>
      <c r="C56" s="242" t="s">
        <v>67</v>
      </c>
      <c r="D56" s="243"/>
      <c r="E56" s="243"/>
      <c r="F56" s="128" t="s">
        <v>26</v>
      </c>
      <c r="G56" s="129"/>
      <c r="H56" s="129"/>
      <c r="I56" s="129">
        <f>'1 1 Pol'!G131</f>
        <v>0</v>
      </c>
      <c r="J56" s="126" t="str">
        <f>IF(I79=0,"",I56/I79*100)</f>
        <v/>
      </c>
    </row>
    <row r="57" spans="1:10" ht="36.75" customHeight="1" x14ac:dyDescent="0.25">
      <c r="A57" s="117"/>
      <c r="B57" s="122" t="s">
        <v>68</v>
      </c>
      <c r="C57" s="242" t="s">
        <v>69</v>
      </c>
      <c r="D57" s="243"/>
      <c r="E57" s="243"/>
      <c r="F57" s="128" t="s">
        <v>26</v>
      </c>
      <c r="G57" s="129"/>
      <c r="H57" s="129"/>
      <c r="I57" s="129">
        <f>'1 1 Pol'!G139</f>
        <v>0</v>
      </c>
      <c r="J57" s="126" t="str">
        <f>IF(I79=0,"",I57/I79*100)</f>
        <v/>
      </c>
    </row>
    <row r="58" spans="1:10" ht="36.75" customHeight="1" x14ac:dyDescent="0.25">
      <c r="A58" s="117"/>
      <c r="B58" s="122" t="s">
        <v>70</v>
      </c>
      <c r="C58" s="242" t="s">
        <v>71</v>
      </c>
      <c r="D58" s="243"/>
      <c r="E58" s="243"/>
      <c r="F58" s="128" t="s">
        <v>26</v>
      </c>
      <c r="G58" s="129"/>
      <c r="H58" s="129"/>
      <c r="I58" s="129">
        <f>'1 1 Pol'!G160</f>
        <v>0</v>
      </c>
      <c r="J58" s="126" t="str">
        <f>IF(I79=0,"",I58/I79*100)</f>
        <v/>
      </c>
    </row>
    <row r="59" spans="1:10" ht="36.75" customHeight="1" x14ac:dyDescent="0.25">
      <c r="A59" s="117"/>
      <c r="B59" s="122" t="s">
        <v>72</v>
      </c>
      <c r="C59" s="242" t="s">
        <v>73</v>
      </c>
      <c r="D59" s="243"/>
      <c r="E59" s="243"/>
      <c r="F59" s="128" t="s">
        <v>26</v>
      </c>
      <c r="G59" s="129"/>
      <c r="H59" s="129"/>
      <c r="I59" s="129">
        <f>'1 1 Pol'!G175</f>
        <v>0</v>
      </c>
      <c r="J59" s="126" t="str">
        <f>IF(I79=0,"",I59/I79*100)</f>
        <v/>
      </c>
    </row>
    <row r="60" spans="1:10" ht="36.75" customHeight="1" x14ac:dyDescent="0.25">
      <c r="A60" s="117"/>
      <c r="B60" s="122" t="s">
        <v>74</v>
      </c>
      <c r="C60" s="242" t="s">
        <v>75</v>
      </c>
      <c r="D60" s="243"/>
      <c r="E60" s="243"/>
      <c r="F60" s="128" t="s">
        <v>26</v>
      </c>
      <c r="G60" s="129"/>
      <c r="H60" s="129"/>
      <c r="I60" s="129">
        <f>'1 1 Pol'!G184</f>
        <v>0</v>
      </c>
      <c r="J60" s="126" t="str">
        <f>IF(I79=0,"",I60/I79*100)</f>
        <v/>
      </c>
    </row>
    <row r="61" spans="1:10" ht="36.75" customHeight="1" x14ac:dyDescent="0.25">
      <c r="A61" s="117"/>
      <c r="B61" s="122" t="s">
        <v>76</v>
      </c>
      <c r="C61" s="242" t="s">
        <v>77</v>
      </c>
      <c r="D61" s="243"/>
      <c r="E61" s="243"/>
      <c r="F61" s="128" t="s">
        <v>26</v>
      </c>
      <c r="G61" s="129"/>
      <c r="H61" s="129"/>
      <c r="I61" s="129">
        <f>'1 1 Pol'!G190</f>
        <v>0</v>
      </c>
      <c r="J61" s="126" t="str">
        <f>IF(I79=0,"",I61/I79*100)</f>
        <v/>
      </c>
    </row>
    <row r="62" spans="1:10" ht="36.75" customHeight="1" x14ac:dyDescent="0.25">
      <c r="A62" s="117"/>
      <c r="B62" s="122" t="s">
        <v>78</v>
      </c>
      <c r="C62" s="242" t="s">
        <v>79</v>
      </c>
      <c r="D62" s="243"/>
      <c r="E62" s="243"/>
      <c r="F62" s="128" t="s">
        <v>26</v>
      </c>
      <c r="G62" s="129"/>
      <c r="H62" s="129"/>
      <c r="I62" s="129">
        <f>'1 1 Pol'!G192</f>
        <v>0</v>
      </c>
      <c r="J62" s="126" t="str">
        <f>IF(I79=0,"",I62/I79*100)</f>
        <v/>
      </c>
    </row>
    <row r="63" spans="1:10" ht="36.75" customHeight="1" x14ac:dyDescent="0.25">
      <c r="A63" s="117"/>
      <c r="B63" s="122" t="s">
        <v>80</v>
      </c>
      <c r="C63" s="242" t="s">
        <v>81</v>
      </c>
      <c r="D63" s="243"/>
      <c r="E63" s="243"/>
      <c r="F63" s="128" t="s">
        <v>27</v>
      </c>
      <c r="G63" s="129"/>
      <c r="H63" s="129"/>
      <c r="I63" s="129">
        <f>'1 1 Pol'!G194</f>
        <v>0</v>
      </c>
      <c r="J63" s="126" t="str">
        <f>IF(I79=0,"",I63/I79*100)</f>
        <v/>
      </c>
    </row>
    <row r="64" spans="1:10" ht="36.75" customHeight="1" x14ac:dyDescent="0.25">
      <c r="A64" s="117"/>
      <c r="B64" s="122" t="s">
        <v>82</v>
      </c>
      <c r="C64" s="242" t="s">
        <v>83</v>
      </c>
      <c r="D64" s="243"/>
      <c r="E64" s="243"/>
      <c r="F64" s="128" t="s">
        <v>27</v>
      </c>
      <c r="G64" s="129"/>
      <c r="H64" s="129"/>
      <c r="I64" s="129">
        <f>'1 1 Pol'!G209</f>
        <v>0</v>
      </c>
      <c r="J64" s="126" t="str">
        <f>IF(I79=0,"",I64/I79*100)</f>
        <v/>
      </c>
    </row>
    <row r="65" spans="1:10" ht="36.75" customHeight="1" x14ac:dyDescent="0.25">
      <c r="A65" s="117"/>
      <c r="B65" s="122" t="s">
        <v>84</v>
      </c>
      <c r="C65" s="242" t="s">
        <v>85</v>
      </c>
      <c r="D65" s="243"/>
      <c r="E65" s="243"/>
      <c r="F65" s="128" t="s">
        <v>27</v>
      </c>
      <c r="G65" s="129"/>
      <c r="H65" s="129"/>
      <c r="I65" s="129">
        <f>'1 1 Pol'!G215</f>
        <v>0</v>
      </c>
      <c r="J65" s="126" t="str">
        <f>IF(I79=0,"",I65/I79*100)</f>
        <v/>
      </c>
    </row>
    <row r="66" spans="1:10" ht="36.75" customHeight="1" x14ac:dyDescent="0.25">
      <c r="A66" s="117"/>
      <c r="B66" s="122" t="s">
        <v>86</v>
      </c>
      <c r="C66" s="242" t="s">
        <v>87</v>
      </c>
      <c r="D66" s="243"/>
      <c r="E66" s="243"/>
      <c r="F66" s="128" t="s">
        <v>27</v>
      </c>
      <c r="G66" s="129"/>
      <c r="H66" s="129"/>
      <c r="I66" s="129">
        <f>'1 1 Pol'!G245</f>
        <v>0</v>
      </c>
      <c r="J66" s="126" t="str">
        <f>IF(I79=0,"",I66/I79*100)</f>
        <v/>
      </c>
    </row>
    <row r="67" spans="1:10" ht="36.75" customHeight="1" x14ac:dyDescent="0.25">
      <c r="A67" s="117"/>
      <c r="B67" s="122" t="s">
        <v>88</v>
      </c>
      <c r="C67" s="242" t="s">
        <v>89</v>
      </c>
      <c r="D67" s="243"/>
      <c r="E67" s="243"/>
      <c r="F67" s="128" t="s">
        <v>27</v>
      </c>
      <c r="G67" s="129"/>
      <c r="H67" s="129"/>
      <c r="I67" s="129">
        <f>'1 1 Pol'!G252</f>
        <v>0</v>
      </c>
      <c r="J67" s="126" t="str">
        <f>IF(I79=0,"",I67/I79*100)</f>
        <v/>
      </c>
    </row>
    <row r="68" spans="1:10" ht="36.75" customHeight="1" x14ac:dyDescent="0.25">
      <c r="A68" s="117"/>
      <c r="B68" s="122" t="s">
        <v>90</v>
      </c>
      <c r="C68" s="242" t="s">
        <v>91</v>
      </c>
      <c r="D68" s="243"/>
      <c r="E68" s="243"/>
      <c r="F68" s="128" t="s">
        <v>27</v>
      </c>
      <c r="G68" s="129"/>
      <c r="H68" s="129"/>
      <c r="I68" s="129">
        <f>'1 1 Pol'!G257</f>
        <v>0</v>
      </c>
      <c r="J68" s="126" t="str">
        <f>IF(I79=0,"",I68/I79*100)</f>
        <v/>
      </c>
    </row>
    <row r="69" spans="1:10" ht="36.75" customHeight="1" x14ac:dyDescent="0.25">
      <c r="A69" s="117"/>
      <c r="B69" s="122" t="s">
        <v>92</v>
      </c>
      <c r="C69" s="242" t="s">
        <v>93</v>
      </c>
      <c r="D69" s="243"/>
      <c r="E69" s="243"/>
      <c r="F69" s="128" t="s">
        <v>27</v>
      </c>
      <c r="G69" s="129"/>
      <c r="H69" s="129"/>
      <c r="I69" s="129">
        <f>'1 1 Pol'!G262</f>
        <v>0</v>
      </c>
      <c r="J69" s="126" t="str">
        <f>IF(I79=0,"",I69/I79*100)</f>
        <v/>
      </c>
    </row>
    <row r="70" spans="1:10" ht="36.75" customHeight="1" x14ac:dyDescent="0.25">
      <c r="A70" s="117"/>
      <c r="B70" s="122" t="s">
        <v>94</v>
      </c>
      <c r="C70" s="242" t="s">
        <v>95</v>
      </c>
      <c r="D70" s="243"/>
      <c r="E70" s="243"/>
      <c r="F70" s="128" t="s">
        <v>27</v>
      </c>
      <c r="G70" s="129"/>
      <c r="H70" s="129"/>
      <c r="I70" s="129">
        <f>'1 1 Pol'!G268</f>
        <v>0</v>
      </c>
      <c r="J70" s="126" t="str">
        <f>IF(I79=0,"",I70/I79*100)</f>
        <v/>
      </c>
    </row>
    <row r="71" spans="1:10" ht="36.75" customHeight="1" x14ac:dyDescent="0.25">
      <c r="A71" s="117"/>
      <c r="B71" s="122" t="s">
        <v>96</v>
      </c>
      <c r="C71" s="242" t="s">
        <v>97</v>
      </c>
      <c r="D71" s="243"/>
      <c r="E71" s="243"/>
      <c r="F71" s="128" t="s">
        <v>27</v>
      </c>
      <c r="G71" s="129"/>
      <c r="H71" s="129"/>
      <c r="I71" s="129">
        <f>'1 1 Pol'!G278</f>
        <v>0</v>
      </c>
      <c r="J71" s="126" t="str">
        <f>IF(I79=0,"",I71/I79*100)</f>
        <v/>
      </c>
    </row>
    <row r="72" spans="1:10" ht="36.75" customHeight="1" x14ac:dyDescent="0.25">
      <c r="A72" s="117"/>
      <c r="B72" s="122" t="s">
        <v>98</v>
      </c>
      <c r="C72" s="242" t="s">
        <v>99</v>
      </c>
      <c r="D72" s="243"/>
      <c r="E72" s="243"/>
      <c r="F72" s="128" t="s">
        <v>27</v>
      </c>
      <c r="G72" s="129"/>
      <c r="H72" s="129"/>
      <c r="I72" s="129">
        <f>'1 1 Pol'!G284</f>
        <v>0</v>
      </c>
      <c r="J72" s="126" t="str">
        <f>IF(I79=0,"",I72/I79*100)</f>
        <v/>
      </c>
    </row>
    <row r="73" spans="1:10" ht="36.75" customHeight="1" x14ac:dyDescent="0.25">
      <c r="A73" s="117"/>
      <c r="B73" s="122" t="s">
        <v>100</v>
      </c>
      <c r="C73" s="242" t="s">
        <v>101</v>
      </c>
      <c r="D73" s="243"/>
      <c r="E73" s="243"/>
      <c r="F73" s="128" t="s">
        <v>27</v>
      </c>
      <c r="G73" s="129"/>
      <c r="H73" s="129"/>
      <c r="I73" s="129">
        <f>'1 1 Pol'!G292</f>
        <v>0</v>
      </c>
      <c r="J73" s="126" t="str">
        <f>IF(I79=0,"",I73/I79*100)</f>
        <v/>
      </c>
    </row>
    <row r="74" spans="1:10" ht="36.75" customHeight="1" x14ac:dyDescent="0.25">
      <c r="A74" s="117"/>
      <c r="B74" s="122" t="s">
        <v>102</v>
      </c>
      <c r="C74" s="242" t="s">
        <v>103</v>
      </c>
      <c r="D74" s="243"/>
      <c r="E74" s="243"/>
      <c r="F74" s="128" t="s">
        <v>27</v>
      </c>
      <c r="G74" s="129"/>
      <c r="H74" s="129"/>
      <c r="I74" s="129">
        <f>'1 1 Pol'!G296</f>
        <v>0</v>
      </c>
      <c r="J74" s="126" t="str">
        <f>IF(I79=0,"",I74/I79*100)</f>
        <v/>
      </c>
    </row>
    <row r="75" spans="1:10" ht="36.75" customHeight="1" x14ac:dyDescent="0.25">
      <c r="A75" s="117"/>
      <c r="B75" s="122" t="s">
        <v>104</v>
      </c>
      <c r="C75" s="242" t="s">
        <v>105</v>
      </c>
      <c r="D75" s="243"/>
      <c r="E75" s="243"/>
      <c r="F75" s="128" t="s">
        <v>27</v>
      </c>
      <c r="G75" s="129"/>
      <c r="H75" s="129"/>
      <c r="I75" s="129">
        <f>'1 1 Pol'!G305</f>
        <v>0</v>
      </c>
      <c r="J75" s="126" t="str">
        <f>IF(I79=0,"",I75/I79*100)</f>
        <v/>
      </c>
    </row>
    <row r="76" spans="1:10" ht="36.75" customHeight="1" x14ac:dyDescent="0.25">
      <c r="A76" s="117"/>
      <c r="B76" s="122" t="s">
        <v>106</v>
      </c>
      <c r="C76" s="242" t="s">
        <v>107</v>
      </c>
      <c r="D76" s="243"/>
      <c r="E76" s="243"/>
      <c r="F76" s="128" t="s">
        <v>27</v>
      </c>
      <c r="G76" s="129"/>
      <c r="H76" s="129"/>
      <c r="I76" s="129">
        <f>'1 1 Pol'!G307</f>
        <v>0</v>
      </c>
      <c r="J76" s="126" t="str">
        <f>IF(I79=0,"",I76/I79*100)</f>
        <v/>
      </c>
    </row>
    <row r="77" spans="1:10" ht="36.75" customHeight="1" x14ac:dyDescent="0.25">
      <c r="A77" s="117"/>
      <c r="B77" s="122" t="s">
        <v>108</v>
      </c>
      <c r="C77" s="242" t="s">
        <v>109</v>
      </c>
      <c r="D77" s="243"/>
      <c r="E77" s="243"/>
      <c r="F77" s="128" t="s">
        <v>27</v>
      </c>
      <c r="G77" s="129"/>
      <c r="H77" s="129"/>
      <c r="I77" s="129">
        <f>'1 1 Pol'!G310</f>
        <v>0</v>
      </c>
      <c r="J77" s="126" t="str">
        <f>IF(I79=0,"",I77/I79*100)</f>
        <v/>
      </c>
    </row>
    <row r="78" spans="1:10" ht="36.75" customHeight="1" x14ac:dyDescent="0.25">
      <c r="A78" s="117"/>
      <c r="B78" s="122" t="s">
        <v>110</v>
      </c>
      <c r="C78" s="242" t="s">
        <v>111</v>
      </c>
      <c r="D78" s="243"/>
      <c r="E78" s="243"/>
      <c r="F78" s="128" t="s">
        <v>28</v>
      </c>
      <c r="G78" s="129"/>
      <c r="H78" s="129"/>
      <c r="I78" s="129">
        <f>'1 1 Pol'!G312</f>
        <v>0</v>
      </c>
      <c r="J78" s="126" t="str">
        <f>IF(I79=0,"",I78/I79*100)</f>
        <v/>
      </c>
    </row>
    <row r="79" spans="1:10" ht="25.5" customHeight="1" x14ac:dyDescent="0.25">
      <c r="A79" s="118"/>
      <c r="B79" s="123" t="s">
        <v>1</v>
      </c>
      <c r="C79" s="124"/>
      <c r="D79" s="125"/>
      <c r="E79" s="125"/>
      <c r="F79" s="130"/>
      <c r="G79" s="131"/>
      <c r="H79" s="131"/>
      <c r="I79" s="131">
        <f>SUM(I49:I78)</f>
        <v>0</v>
      </c>
      <c r="J79" s="127">
        <f>SUM(J49:J78)</f>
        <v>0</v>
      </c>
    </row>
    <row r="80" spans="1:10" x14ac:dyDescent="0.25">
      <c r="F80" s="80"/>
      <c r="G80" s="80"/>
      <c r="H80" s="80"/>
      <c r="I80" s="80"/>
      <c r="J80" s="81"/>
    </row>
    <row r="81" spans="6:10" x14ac:dyDescent="0.25">
      <c r="F81" s="80"/>
      <c r="G81" s="80"/>
      <c r="H81" s="80"/>
      <c r="I81" s="80"/>
      <c r="J81" s="81"/>
    </row>
    <row r="82" spans="6:10" x14ac:dyDescent="0.25">
      <c r="F82" s="80"/>
      <c r="G82" s="80"/>
      <c r="H82" s="80"/>
      <c r="I82" s="80"/>
      <c r="J82" s="8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C75:E75"/>
    <mergeCell ref="C76:E76"/>
    <mergeCell ref="C77:E77"/>
    <mergeCell ref="C78:E78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4" t="s">
        <v>7</v>
      </c>
      <c r="B1" s="244"/>
      <c r="C1" s="245"/>
      <c r="D1" s="244"/>
      <c r="E1" s="244"/>
      <c r="F1" s="244"/>
      <c r="G1" s="244"/>
    </row>
    <row r="2" spans="1:7" ht="24.9" customHeight="1" x14ac:dyDescent="0.25">
      <c r="A2" s="47" t="s">
        <v>8</v>
      </c>
      <c r="B2" s="46"/>
      <c r="C2" s="246"/>
      <c r="D2" s="246"/>
      <c r="E2" s="246"/>
      <c r="F2" s="246"/>
      <c r="G2" s="247"/>
    </row>
    <row r="3" spans="1:7" ht="24.9" customHeight="1" x14ac:dyDescent="0.25">
      <c r="A3" s="47" t="s">
        <v>9</v>
      </c>
      <c r="B3" s="46"/>
      <c r="C3" s="246"/>
      <c r="D3" s="246"/>
      <c r="E3" s="246"/>
      <c r="F3" s="246"/>
      <c r="G3" s="247"/>
    </row>
    <row r="4" spans="1:7" ht="24.9" customHeight="1" x14ac:dyDescent="0.25">
      <c r="A4" s="47" t="s">
        <v>10</v>
      </c>
      <c r="B4" s="46"/>
      <c r="C4" s="246"/>
      <c r="D4" s="246"/>
      <c r="E4" s="246"/>
      <c r="F4" s="246"/>
      <c r="G4" s="247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DE30-04AD-4696-8E9C-82532DF03E45}">
  <sheetPr>
    <outlinePr summaryBelow="0"/>
  </sheetPr>
  <dimension ref="A1:BH5000"/>
  <sheetViews>
    <sheetView tabSelected="1" workbookViewId="0">
      <pane ySplit="7" topLeftCell="A160" activePane="bottomLeft" state="frozen"/>
      <selection pane="bottomLeft" activeCell="C176" sqref="C176"/>
    </sheetView>
  </sheetViews>
  <sheetFormatPr defaultRowHeight="13.2" outlineLevelRow="1" x14ac:dyDescent="0.25"/>
  <cols>
    <col min="1" max="1" width="3.44140625" customWidth="1"/>
    <col min="2" max="2" width="12.5546875" style="115" customWidth="1"/>
    <col min="3" max="3" width="38.33203125" style="115" customWidth="1"/>
    <col min="4" max="4" width="4.88671875" customWidth="1"/>
    <col min="5" max="5" width="10.5546875" customWidth="1"/>
    <col min="6" max="6" width="9.88671875" customWidth="1"/>
    <col min="7" max="7" width="1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60" t="s">
        <v>7</v>
      </c>
      <c r="B1" s="260"/>
      <c r="C1" s="260"/>
      <c r="D1" s="260"/>
      <c r="E1" s="260"/>
      <c r="F1" s="260"/>
      <c r="G1" s="260"/>
      <c r="AG1" t="s">
        <v>114</v>
      </c>
    </row>
    <row r="2" spans="1:60" ht="24.9" customHeight="1" x14ac:dyDescent="0.25">
      <c r="A2" s="133" t="s">
        <v>8</v>
      </c>
      <c r="B2" s="46" t="s">
        <v>46</v>
      </c>
      <c r="C2" s="261" t="s">
        <v>47</v>
      </c>
      <c r="D2" s="262"/>
      <c r="E2" s="262"/>
      <c r="F2" s="262"/>
      <c r="G2" s="263"/>
      <c r="AG2" t="s">
        <v>115</v>
      </c>
    </row>
    <row r="3" spans="1:60" ht="24.9" customHeight="1" x14ac:dyDescent="0.25">
      <c r="A3" s="133" t="s">
        <v>9</v>
      </c>
      <c r="B3" s="46" t="s">
        <v>41</v>
      </c>
      <c r="C3" s="261" t="s">
        <v>43</v>
      </c>
      <c r="D3" s="262"/>
      <c r="E3" s="262"/>
      <c r="F3" s="262"/>
      <c r="G3" s="263"/>
      <c r="AC3" s="115" t="s">
        <v>115</v>
      </c>
      <c r="AG3" t="s">
        <v>116</v>
      </c>
    </row>
    <row r="4" spans="1:60" ht="24.9" customHeight="1" x14ac:dyDescent="0.25">
      <c r="A4" s="134" t="s">
        <v>10</v>
      </c>
      <c r="B4" s="135" t="s">
        <v>41</v>
      </c>
      <c r="C4" s="264" t="s">
        <v>42</v>
      </c>
      <c r="D4" s="265"/>
      <c r="E4" s="265"/>
      <c r="F4" s="265"/>
      <c r="G4" s="266"/>
      <c r="AG4" t="s">
        <v>117</v>
      </c>
    </row>
    <row r="5" spans="1:60" x14ac:dyDescent="0.25">
      <c r="D5" s="10"/>
    </row>
    <row r="6" spans="1:60" ht="39.6" x14ac:dyDescent="0.25">
      <c r="A6" s="137" t="s">
        <v>118</v>
      </c>
      <c r="B6" s="139" t="s">
        <v>119</v>
      </c>
      <c r="C6" s="139" t="s">
        <v>120</v>
      </c>
      <c r="D6" s="138" t="s">
        <v>121</v>
      </c>
      <c r="E6" s="137" t="s">
        <v>122</v>
      </c>
      <c r="F6" s="136" t="s">
        <v>123</v>
      </c>
      <c r="G6" s="137" t="s">
        <v>31</v>
      </c>
      <c r="H6" s="140" t="s">
        <v>32</v>
      </c>
      <c r="I6" s="140" t="s">
        <v>124</v>
      </c>
      <c r="J6" s="140" t="s">
        <v>33</v>
      </c>
      <c r="K6" s="140" t="s">
        <v>125</v>
      </c>
      <c r="L6" s="140" t="s">
        <v>126</v>
      </c>
      <c r="M6" s="140" t="s">
        <v>127</v>
      </c>
      <c r="N6" s="140" t="s">
        <v>128</v>
      </c>
      <c r="O6" s="140" t="s">
        <v>129</v>
      </c>
      <c r="P6" s="140" t="s">
        <v>130</v>
      </c>
      <c r="Q6" s="140" t="s">
        <v>131</v>
      </c>
      <c r="R6" s="140" t="s">
        <v>132</v>
      </c>
      <c r="S6" s="140" t="s">
        <v>133</v>
      </c>
      <c r="T6" s="140" t="s">
        <v>134</v>
      </c>
      <c r="U6" s="140" t="s">
        <v>135</v>
      </c>
      <c r="V6" s="140" t="s">
        <v>136</v>
      </c>
      <c r="W6" s="140" t="s">
        <v>137</v>
      </c>
      <c r="X6" s="140" t="s">
        <v>138</v>
      </c>
    </row>
    <row r="7" spans="1:60" hidden="1" x14ac:dyDescent="0.25">
      <c r="A7" s="3"/>
      <c r="B7" s="4"/>
      <c r="C7" s="4"/>
      <c r="D7" s="6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60" collapsed="1" x14ac:dyDescent="0.25">
      <c r="A8" s="154" t="s">
        <v>139</v>
      </c>
      <c r="B8" s="155" t="s">
        <v>41</v>
      </c>
      <c r="C8" s="169" t="s">
        <v>53</v>
      </c>
      <c r="D8" s="156"/>
      <c r="E8" s="157"/>
      <c r="F8" s="158"/>
      <c r="G8" s="159">
        <f>SUMIF(AG9:AG22,"&lt;&gt;NOR",G9:G22)</f>
        <v>0</v>
      </c>
      <c r="H8" s="153"/>
      <c r="I8" s="153">
        <f>SUM(I9:I22)</f>
        <v>0</v>
      </c>
      <c r="J8" s="153"/>
      <c r="K8" s="153">
        <f>SUM(K9:K22)</f>
        <v>0</v>
      </c>
      <c r="L8" s="153"/>
      <c r="M8" s="153">
        <f>SUM(M9:M22)</f>
        <v>0</v>
      </c>
      <c r="N8" s="153"/>
      <c r="O8" s="153">
        <f>SUM(O9:O22)</f>
        <v>2.42</v>
      </c>
      <c r="P8" s="153"/>
      <c r="Q8" s="153">
        <f>SUM(Q9:Q22)</f>
        <v>0</v>
      </c>
      <c r="R8" s="153"/>
      <c r="S8" s="153"/>
      <c r="T8" s="153"/>
      <c r="U8" s="153"/>
      <c r="V8" s="153">
        <f>SUM(V9:V22)</f>
        <v>7210.72</v>
      </c>
      <c r="W8" s="153"/>
      <c r="X8" s="153"/>
      <c r="AG8" t="s">
        <v>140</v>
      </c>
    </row>
    <row r="9" spans="1:60" hidden="1" outlineLevel="1" x14ac:dyDescent="0.25">
      <c r="A9" s="164">
        <v>1</v>
      </c>
      <c r="B9" s="165" t="s">
        <v>141</v>
      </c>
      <c r="C9" s="170" t="s">
        <v>142</v>
      </c>
      <c r="D9" s="166" t="s">
        <v>143</v>
      </c>
      <c r="E9" s="179">
        <v>18269</v>
      </c>
      <c r="F9" s="180"/>
      <c r="G9" s="167">
        <f t="shared" ref="G9:G22" si="0">ROUND(E9*F9,2)</f>
        <v>0</v>
      </c>
      <c r="H9" s="152"/>
      <c r="I9" s="151">
        <f t="shared" ref="I9:I22" si="1">ROUND(E9*H9,2)</f>
        <v>0</v>
      </c>
      <c r="J9" s="152"/>
      <c r="K9" s="151">
        <f t="shared" ref="K9:K22" si="2">ROUND(E9*J9,2)</f>
        <v>0</v>
      </c>
      <c r="L9" s="151">
        <v>21</v>
      </c>
      <c r="M9" s="151">
        <f t="shared" ref="M9:M22" si="3">G9*(1+L9/100)</f>
        <v>0</v>
      </c>
      <c r="N9" s="151">
        <v>0</v>
      </c>
      <c r="O9" s="151">
        <f t="shared" ref="O9:O22" si="4">ROUND(E9*N9,2)</f>
        <v>0</v>
      </c>
      <c r="P9" s="151">
        <v>0</v>
      </c>
      <c r="Q9" s="151">
        <f t="shared" ref="Q9:Q22" si="5">ROUND(E9*P9,2)</f>
        <v>0</v>
      </c>
      <c r="R9" s="151"/>
      <c r="S9" s="151" t="s">
        <v>144</v>
      </c>
      <c r="T9" s="151" t="s">
        <v>144</v>
      </c>
      <c r="U9" s="151">
        <v>0.05</v>
      </c>
      <c r="V9" s="151">
        <f t="shared" ref="V9:V22" si="6">ROUND(E9*U9,2)</f>
        <v>913.45</v>
      </c>
      <c r="W9" s="151"/>
      <c r="X9" s="151" t="s">
        <v>145</v>
      </c>
      <c r="Y9" s="141"/>
      <c r="Z9" s="141"/>
      <c r="AA9" s="141"/>
      <c r="AB9" s="141"/>
      <c r="AC9" s="141"/>
      <c r="AD9" s="141"/>
      <c r="AE9" s="141"/>
      <c r="AF9" s="141"/>
      <c r="AG9" s="141" t="s">
        <v>146</v>
      </c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</row>
    <row r="10" spans="1:60" hidden="1" outlineLevel="1" x14ac:dyDescent="0.25">
      <c r="A10" s="164">
        <v>2</v>
      </c>
      <c r="B10" s="165" t="s">
        <v>147</v>
      </c>
      <c r="C10" s="170" t="s">
        <v>148</v>
      </c>
      <c r="D10" s="166" t="s">
        <v>143</v>
      </c>
      <c r="E10" s="179">
        <v>4250</v>
      </c>
      <c r="F10" s="180"/>
      <c r="G10" s="167">
        <f t="shared" si="0"/>
        <v>0</v>
      </c>
      <c r="H10" s="152"/>
      <c r="I10" s="151">
        <f t="shared" si="1"/>
        <v>0</v>
      </c>
      <c r="J10" s="152"/>
      <c r="K10" s="151">
        <f t="shared" si="2"/>
        <v>0</v>
      </c>
      <c r="L10" s="151">
        <v>21</v>
      </c>
      <c r="M10" s="151">
        <f t="shared" si="3"/>
        <v>0</v>
      </c>
      <c r="N10" s="151">
        <v>0</v>
      </c>
      <c r="O10" s="151">
        <f t="shared" si="4"/>
        <v>0</v>
      </c>
      <c r="P10" s="151">
        <v>0</v>
      </c>
      <c r="Q10" s="151">
        <f t="shared" si="5"/>
        <v>0</v>
      </c>
      <c r="R10" s="151"/>
      <c r="S10" s="151" t="s">
        <v>144</v>
      </c>
      <c r="T10" s="151" t="s">
        <v>144</v>
      </c>
      <c r="U10" s="151">
        <v>0.17050000000000001</v>
      </c>
      <c r="V10" s="151">
        <f t="shared" si="6"/>
        <v>724.63</v>
      </c>
      <c r="W10" s="151"/>
      <c r="X10" s="151" t="s">
        <v>145</v>
      </c>
      <c r="Y10" s="141"/>
      <c r="Z10" s="141"/>
      <c r="AA10" s="141"/>
      <c r="AB10" s="141"/>
      <c r="AC10" s="141"/>
      <c r="AD10" s="141"/>
      <c r="AE10" s="141"/>
      <c r="AF10" s="141"/>
      <c r="AG10" s="141" t="s">
        <v>146</v>
      </c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</row>
    <row r="11" spans="1:60" hidden="1" outlineLevel="1" x14ac:dyDescent="0.25">
      <c r="A11" s="164">
        <v>3</v>
      </c>
      <c r="B11" s="165" t="s">
        <v>149</v>
      </c>
      <c r="C11" s="170" t="s">
        <v>150</v>
      </c>
      <c r="D11" s="166" t="s">
        <v>143</v>
      </c>
      <c r="E11" s="179">
        <v>25</v>
      </c>
      <c r="F11" s="180"/>
      <c r="G11" s="167">
        <f t="shared" si="0"/>
        <v>0</v>
      </c>
      <c r="H11" s="152"/>
      <c r="I11" s="151">
        <f t="shared" si="1"/>
        <v>0</v>
      </c>
      <c r="J11" s="152"/>
      <c r="K11" s="151">
        <f t="shared" si="2"/>
        <v>0</v>
      </c>
      <c r="L11" s="151">
        <v>21</v>
      </c>
      <c r="M11" s="151">
        <f t="shared" si="3"/>
        <v>0</v>
      </c>
      <c r="N11" s="151">
        <v>0</v>
      </c>
      <c r="O11" s="151">
        <f t="shared" si="4"/>
        <v>0</v>
      </c>
      <c r="P11" s="151">
        <v>0</v>
      </c>
      <c r="Q11" s="151">
        <f t="shared" si="5"/>
        <v>0</v>
      </c>
      <c r="R11" s="151"/>
      <c r="S11" s="151" t="s">
        <v>144</v>
      </c>
      <c r="T11" s="151" t="s">
        <v>144</v>
      </c>
      <c r="U11" s="151">
        <v>3.5329999999999999</v>
      </c>
      <c r="V11" s="151">
        <f t="shared" si="6"/>
        <v>88.33</v>
      </c>
      <c r="W11" s="151"/>
      <c r="X11" s="151" t="s">
        <v>145</v>
      </c>
      <c r="Y11" s="141"/>
      <c r="Z11" s="141"/>
      <c r="AA11" s="141"/>
      <c r="AB11" s="141"/>
      <c r="AC11" s="141"/>
      <c r="AD11" s="141"/>
      <c r="AE11" s="141"/>
      <c r="AF11" s="141"/>
      <c r="AG11" s="141" t="s">
        <v>146</v>
      </c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</row>
    <row r="12" spans="1:60" hidden="1" outlineLevel="1" x14ac:dyDescent="0.25">
      <c r="A12" s="164">
        <v>4</v>
      </c>
      <c r="B12" s="165" t="s">
        <v>151</v>
      </c>
      <c r="C12" s="170" t="s">
        <v>152</v>
      </c>
      <c r="D12" s="166" t="s">
        <v>153</v>
      </c>
      <c r="E12" s="179">
        <v>1046</v>
      </c>
      <c r="F12" s="180"/>
      <c r="G12" s="167">
        <f t="shared" si="0"/>
        <v>0</v>
      </c>
      <c r="H12" s="152"/>
      <c r="I12" s="151">
        <f t="shared" si="1"/>
        <v>0</v>
      </c>
      <c r="J12" s="152"/>
      <c r="K12" s="151">
        <f t="shared" si="2"/>
        <v>0</v>
      </c>
      <c r="L12" s="151">
        <v>21</v>
      </c>
      <c r="M12" s="151">
        <f t="shared" si="3"/>
        <v>0</v>
      </c>
      <c r="N12" s="151">
        <v>1.1900000000000001E-3</v>
      </c>
      <c r="O12" s="151">
        <f t="shared" si="4"/>
        <v>1.24</v>
      </c>
      <c r="P12" s="151">
        <v>0</v>
      </c>
      <c r="Q12" s="151">
        <f t="shared" si="5"/>
        <v>0</v>
      </c>
      <c r="R12" s="151"/>
      <c r="S12" s="151" t="s">
        <v>144</v>
      </c>
      <c r="T12" s="151" t="s">
        <v>144</v>
      </c>
      <c r="U12" s="151">
        <v>0.63700000000000001</v>
      </c>
      <c r="V12" s="151">
        <f t="shared" si="6"/>
        <v>666.3</v>
      </c>
      <c r="W12" s="151"/>
      <c r="X12" s="151" t="s">
        <v>145</v>
      </c>
      <c r="Y12" s="141"/>
      <c r="Z12" s="141"/>
      <c r="AA12" s="141"/>
      <c r="AB12" s="141"/>
      <c r="AC12" s="141"/>
      <c r="AD12" s="141"/>
      <c r="AE12" s="141"/>
      <c r="AF12" s="141"/>
      <c r="AG12" s="141" t="s">
        <v>146</v>
      </c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</row>
    <row r="13" spans="1:60" hidden="1" outlineLevel="1" x14ac:dyDescent="0.25">
      <c r="A13" s="164">
        <v>5</v>
      </c>
      <c r="B13" s="165" t="s">
        <v>154</v>
      </c>
      <c r="C13" s="170" t="s">
        <v>155</v>
      </c>
      <c r="D13" s="166" t="s">
        <v>153</v>
      </c>
      <c r="E13" s="179">
        <v>1046</v>
      </c>
      <c r="F13" s="180"/>
      <c r="G13" s="167">
        <f t="shared" si="0"/>
        <v>0</v>
      </c>
      <c r="H13" s="152"/>
      <c r="I13" s="151">
        <f t="shared" si="1"/>
        <v>0</v>
      </c>
      <c r="J13" s="152"/>
      <c r="K13" s="151">
        <f t="shared" si="2"/>
        <v>0</v>
      </c>
      <c r="L13" s="151">
        <v>21</v>
      </c>
      <c r="M13" s="151">
        <f t="shared" si="3"/>
        <v>0</v>
      </c>
      <c r="N13" s="151">
        <v>0</v>
      </c>
      <c r="O13" s="151">
        <f t="shared" si="4"/>
        <v>0</v>
      </c>
      <c r="P13" s="151">
        <v>0</v>
      </c>
      <c r="Q13" s="151">
        <f t="shared" si="5"/>
        <v>0</v>
      </c>
      <c r="R13" s="151"/>
      <c r="S13" s="151" t="s">
        <v>144</v>
      </c>
      <c r="T13" s="151" t="s">
        <v>144</v>
      </c>
      <c r="U13" s="151">
        <v>0.41</v>
      </c>
      <c r="V13" s="151">
        <f t="shared" si="6"/>
        <v>428.86</v>
      </c>
      <c r="W13" s="151"/>
      <c r="X13" s="151" t="s">
        <v>145</v>
      </c>
      <c r="Y13" s="141"/>
      <c r="Z13" s="141"/>
      <c r="AA13" s="141"/>
      <c r="AB13" s="141"/>
      <c r="AC13" s="141"/>
      <c r="AD13" s="141"/>
      <c r="AE13" s="141"/>
      <c r="AF13" s="141"/>
      <c r="AG13" s="141" t="s">
        <v>146</v>
      </c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</row>
    <row r="14" spans="1:60" hidden="1" outlineLevel="1" x14ac:dyDescent="0.25">
      <c r="A14" s="164">
        <v>6</v>
      </c>
      <c r="B14" s="165" t="s">
        <v>156</v>
      </c>
      <c r="C14" s="170" t="s">
        <v>157</v>
      </c>
      <c r="D14" s="166" t="s">
        <v>153</v>
      </c>
      <c r="E14" s="179">
        <v>1046</v>
      </c>
      <c r="F14" s="180"/>
      <c r="G14" s="167">
        <f t="shared" si="0"/>
        <v>0</v>
      </c>
      <c r="H14" s="152"/>
      <c r="I14" s="151">
        <f t="shared" si="1"/>
        <v>0</v>
      </c>
      <c r="J14" s="152"/>
      <c r="K14" s="151">
        <f t="shared" si="2"/>
        <v>0</v>
      </c>
      <c r="L14" s="151">
        <v>21</v>
      </c>
      <c r="M14" s="151">
        <f t="shared" si="3"/>
        <v>0</v>
      </c>
      <c r="N14" s="151">
        <v>1.1299999999999999E-3</v>
      </c>
      <c r="O14" s="151">
        <f t="shared" si="4"/>
        <v>1.18</v>
      </c>
      <c r="P14" s="151">
        <v>0</v>
      </c>
      <c r="Q14" s="151">
        <f t="shared" si="5"/>
        <v>0</v>
      </c>
      <c r="R14" s="151"/>
      <c r="S14" s="151" t="s">
        <v>144</v>
      </c>
      <c r="T14" s="151" t="s">
        <v>144</v>
      </c>
      <c r="U14" s="151">
        <v>0.5</v>
      </c>
      <c r="V14" s="151">
        <f t="shared" si="6"/>
        <v>523</v>
      </c>
      <c r="W14" s="151"/>
      <c r="X14" s="151" t="s">
        <v>145</v>
      </c>
      <c r="Y14" s="141"/>
      <c r="Z14" s="141"/>
      <c r="AA14" s="141"/>
      <c r="AB14" s="141"/>
      <c r="AC14" s="141"/>
      <c r="AD14" s="141"/>
      <c r="AE14" s="141"/>
      <c r="AF14" s="141"/>
      <c r="AG14" s="141" t="s">
        <v>146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</row>
    <row r="15" spans="1:60" hidden="1" outlineLevel="1" x14ac:dyDescent="0.25">
      <c r="A15" s="164">
        <v>7</v>
      </c>
      <c r="B15" s="165" t="s">
        <v>158</v>
      </c>
      <c r="C15" s="170" t="s">
        <v>159</v>
      </c>
      <c r="D15" s="166" t="s">
        <v>153</v>
      </c>
      <c r="E15" s="179">
        <v>1046</v>
      </c>
      <c r="F15" s="180"/>
      <c r="G15" s="167">
        <f t="shared" si="0"/>
        <v>0</v>
      </c>
      <c r="H15" s="152"/>
      <c r="I15" s="151">
        <f t="shared" si="1"/>
        <v>0</v>
      </c>
      <c r="J15" s="152"/>
      <c r="K15" s="151">
        <f t="shared" si="2"/>
        <v>0</v>
      </c>
      <c r="L15" s="151">
        <v>21</v>
      </c>
      <c r="M15" s="151">
        <f t="shared" si="3"/>
        <v>0</v>
      </c>
      <c r="N15" s="151">
        <v>0</v>
      </c>
      <c r="O15" s="151">
        <f t="shared" si="4"/>
        <v>0</v>
      </c>
      <c r="P15" s="151">
        <v>0</v>
      </c>
      <c r="Q15" s="151">
        <f t="shared" si="5"/>
        <v>0</v>
      </c>
      <c r="R15" s="151"/>
      <c r="S15" s="151" t="s">
        <v>144</v>
      </c>
      <c r="T15" s="151" t="s">
        <v>144</v>
      </c>
      <c r="U15" s="151">
        <v>0.12</v>
      </c>
      <c r="V15" s="151">
        <f t="shared" si="6"/>
        <v>125.52</v>
      </c>
      <c r="W15" s="151"/>
      <c r="X15" s="151" t="s">
        <v>145</v>
      </c>
      <c r="Y15" s="141"/>
      <c r="Z15" s="141"/>
      <c r="AA15" s="141"/>
      <c r="AB15" s="141"/>
      <c r="AC15" s="141"/>
      <c r="AD15" s="141"/>
      <c r="AE15" s="141"/>
      <c r="AF15" s="141"/>
      <c r="AG15" s="141" t="s">
        <v>146</v>
      </c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</row>
    <row r="16" spans="1:60" hidden="1" outlineLevel="1" x14ac:dyDescent="0.25">
      <c r="A16" s="164">
        <v>8</v>
      </c>
      <c r="B16" s="165" t="s">
        <v>160</v>
      </c>
      <c r="C16" s="170" t="s">
        <v>161</v>
      </c>
      <c r="D16" s="166" t="s">
        <v>143</v>
      </c>
      <c r="E16" s="179">
        <v>1350</v>
      </c>
      <c r="F16" s="180"/>
      <c r="G16" s="167">
        <f t="shared" si="0"/>
        <v>0</v>
      </c>
      <c r="H16" s="152"/>
      <c r="I16" s="151">
        <f t="shared" si="1"/>
        <v>0</v>
      </c>
      <c r="J16" s="152"/>
      <c r="K16" s="151">
        <f t="shared" si="2"/>
        <v>0</v>
      </c>
      <c r="L16" s="151">
        <v>21</v>
      </c>
      <c r="M16" s="151">
        <f t="shared" si="3"/>
        <v>0</v>
      </c>
      <c r="N16" s="151">
        <v>0</v>
      </c>
      <c r="O16" s="151">
        <f t="shared" si="4"/>
        <v>0</v>
      </c>
      <c r="P16" s="151">
        <v>0</v>
      </c>
      <c r="Q16" s="151">
        <f t="shared" si="5"/>
        <v>0</v>
      </c>
      <c r="R16" s="151"/>
      <c r="S16" s="151" t="s">
        <v>144</v>
      </c>
      <c r="T16" s="151" t="s">
        <v>144</v>
      </c>
      <c r="U16" s="151">
        <v>7.3999999999999996E-2</v>
      </c>
      <c r="V16" s="151">
        <f t="shared" si="6"/>
        <v>99.9</v>
      </c>
      <c r="W16" s="151"/>
      <c r="X16" s="151" t="s">
        <v>145</v>
      </c>
      <c r="Y16" s="141"/>
      <c r="Z16" s="141"/>
      <c r="AA16" s="141"/>
      <c r="AB16" s="141"/>
      <c r="AC16" s="141"/>
      <c r="AD16" s="141"/>
      <c r="AE16" s="141"/>
      <c r="AF16" s="141"/>
      <c r="AG16" s="141" t="s">
        <v>146</v>
      </c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</row>
    <row r="17" spans="1:60" hidden="1" outlineLevel="1" x14ac:dyDescent="0.25">
      <c r="A17" s="164">
        <v>9</v>
      </c>
      <c r="B17" s="165" t="s">
        <v>162</v>
      </c>
      <c r="C17" s="170" t="s">
        <v>163</v>
      </c>
      <c r="D17" s="166" t="s">
        <v>143</v>
      </c>
      <c r="E17" s="179">
        <v>16944</v>
      </c>
      <c r="F17" s="180"/>
      <c r="G17" s="167">
        <f t="shared" si="0"/>
        <v>0</v>
      </c>
      <c r="H17" s="152"/>
      <c r="I17" s="151">
        <f t="shared" si="1"/>
        <v>0</v>
      </c>
      <c r="J17" s="152"/>
      <c r="K17" s="151">
        <f t="shared" si="2"/>
        <v>0</v>
      </c>
      <c r="L17" s="151">
        <v>21</v>
      </c>
      <c r="M17" s="151">
        <f t="shared" si="3"/>
        <v>0</v>
      </c>
      <c r="N17" s="151">
        <v>0</v>
      </c>
      <c r="O17" s="151">
        <f t="shared" si="4"/>
        <v>0</v>
      </c>
      <c r="P17" s="151">
        <v>0</v>
      </c>
      <c r="Q17" s="151">
        <f t="shared" si="5"/>
        <v>0</v>
      </c>
      <c r="R17" s="151"/>
      <c r="S17" s="151" t="s">
        <v>144</v>
      </c>
      <c r="T17" s="151" t="s">
        <v>144</v>
      </c>
      <c r="U17" s="151">
        <v>1.0999999999999999E-2</v>
      </c>
      <c r="V17" s="151">
        <f t="shared" si="6"/>
        <v>186.38</v>
      </c>
      <c r="W17" s="151"/>
      <c r="X17" s="151" t="s">
        <v>145</v>
      </c>
      <c r="Y17" s="141"/>
      <c r="Z17" s="141"/>
      <c r="AA17" s="141"/>
      <c r="AB17" s="141"/>
      <c r="AC17" s="141"/>
      <c r="AD17" s="141"/>
      <c r="AE17" s="141"/>
      <c r="AF17" s="141"/>
      <c r="AG17" s="141" t="s">
        <v>146</v>
      </c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</row>
    <row r="18" spans="1:60" hidden="1" outlineLevel="1" x14ac:dyDescent="0.25">
      <c r="A18" s="164">
        <v>10</v>
      </c>
      <c r="B18" s="165" t="s">
        <v>164</v>
      </c>
      <c r="C18" s="170" t="s">
        <v>165</v>
      </c>
      <c r="D18" s="166" t="s">
        <v>143</v>
      </c>
      <c r="E18" s="179">
        <v>1350</v>
      </c>
      <c r="F18" s="180"/>
      <c r="G18" s="167">
        <f t="shared" si="0"/>
        <v>0</v>
      </c>
      <c r="H18" s="152"/>
      <c r="I18" s="151">
        <f t="shared" si="1"/>
        <v>0</v>
      </c>
      <c r="J18" s="152"/>
      <c r="K18" s="151">
        <f t="shared" si="2"/>
        <v>0</v>
      </c>
      <c r="L18" s="151">
        <v>21</v>
      </c>
      <c r="M18" s="151">
        <f t="shared" si="3"/>
        <v>0</v>
      </c>
      <c r="N18" s="151">
        <v>0</v>
      </c>
      <c r="O18" s="151">
        <f t="shared" si="4"/>
        <v>0</v>
      </c>
      <c r="P18" s="151">
        <v>0</v>
      </c>
      <c r="Q18" s="151">
        <f t="shared" si="5"/>
        <v>0</v>
      </c>
      <c r="R18" s="151"/>
      <c r="S18" s="151" t="s">
        <v>144</v>
      </c>
      <c r="T18" s="151" t="s">
        <v>144</v>
      </c>
      <c r="U18" s="151">
        <v>0.05</v>
      </c>
      <c r="V18" s="151">
        <f t="shared" si="6"/>
        <v>67.5</v>
      </c>
      <c r="W18" s="151"/>
      <c r="X18" s="151" t="s">
        <v>145</v>
      </c>
      <c r="Y18" s="141"/>
      <c r="Z18" s="141"/>
      <c r="AA18" s="141"/>
      <c r="AB18" s="141"/>
      <c r="AC18" s="141"/>
      <c r="AD18" s="141"/>
      <c r="AE18" s="141"/>
      <c r="AF18" s="141"/>
      <c r="AG18" s="141" t="s">
        <v>146</v>
      </c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</row>
    <row r="19" spans="1:60" hidden="1" outlineLevel="1" x14ac:dyDescent="0.25">
      <c r="A19" s="164">
        <v>11</v>
      </c>
      <c r="B19" s="165" t="s">
        <v>166</v>
      </c>
      <c r="C19" s="170" t="s">
        <v>167</v>
      </c>
      <c r="D19" s="166" t="s">
        <v>143</v>
      </c>
      <c r="E19" s="179">
        <v>1350</v>
      </c>
      <c r="F19" s="180"/>
      <c r="G19" s="167">
        <f t="shared" si="0"/>
        <v>0</v>
      </c>
      <c r="H19" s="152"/>
      <c r="I19" s="151">
        <f t="shared" si="1"/>
        <v>0</v>
      </c>
      <c r="J19" s="152"/>
      <c r="K19" s="151">
        <f t="shared" si="2"/>
        <v>0</v>
      </c>
      <c r="L19" s="151">
        <v>21</v>
      </c>
      <c r="M19" s="151">
        <f t="shared" si="3"/>
        <v>0</v>
      </c>
      <c r="N19" s="151">
        <v>0</v>
      </c>
      <c r="O19" s="151">
        <f t="shared" si="4"/>
        <v>0</v>
      </c>
      <c r="P19" s="151">
        <v>0</v>
      </c>
      <c r="Q19" s="151">
        <f t="shared" si="5"/>
        <v>0</v>
      </c>
      <c r="R19" s="151"/>
      <c r="S19" s="151" t="s">
        <v>144</v>
      </c>
      <c r="T19" s="151" t="s">
        <v>144</v>
      </c>
      <c r="U19" s="151">
        <v>3.1E-2</v>
      </c>
      <c r="V19" s="151">
        <f t="shared" si="6"/>
        <v>41.85</v>
      </c>
      <c r="W19" s="151"/>
      <c r="X19" s="151" t="s">
        <v>145</v>
      </c>
      <c r="Y19" s="141"/>
      <c r="Z19" s="141"/>
      <c r="AA19" s="141"/>
      <c r="AB19" s="141"/>
      <c r="AC19" s="141"/>
      <c r="AD19" s="141"/>
      <c r="AE19" s="141"/>
      <c r="AF19" s="141"/>
      <c r="AG19" s="141" t="s">
        <v>146</v>
      </c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</row>
    <row r="20" spans="1:60" hidden="1" outlineLevel="1" x14ac:dyDescent="0.25">
      <c r="A20" s="164">
        <v>12</v>
      </c>
      <c r="B20" s="165" t="s">
        <v>168</v>
      </c>
      <c r="C20" s="170" t="s">
        <v>169</v>
      </c>
      <c r="D20" s="166" t="s">
        <v>143</v>
      </c>
      <c r="E20" s="179">
        <v>1350</v>
      </c>
      <c r="F20" s="180"/>
      <c r="G20" s="167">
        <f t="shared" si="0"/>
        <v>0</v>
      </c>
      <c r="H20" s="152"/>
      <c r="I20" s="151">
        <f t="shared" si="1"/>
        <v>0</v>
      </c>
      <c r="J20" s="152"/>
      <c r="K20" s="151">
        <f t="shared" si="2"/>
        <v>0</v>
      </c>
      <c r="L20" s="151">
        <v>21</v>
      </c>
      <c r="M20" s="151">
        <f t="shared" si="3"/>
        <v>0</v>
      </c>
      <c r="N20" s="151">
        <v>0</v>
      </c>
      <c r="O20" s="151">
        <f t="shared" si="4"/>
        <v>0</v>
      </c>
      <c r="P20" s="151">
        <v>0</v>
      </c>
      <c r="Q20" s="151">
        <f t="shared" si="5"/>
        <v>0</v>
      </c>
      <c r="R20" s="151"/>
      <c r="S20" s="151" t="s">
        <v>144</v>
      </c>
      <c r="T20" s="151" t="s">
        <v>144</v>
      </c>
      <c r="U20" s="151">
        <v>2.2000000000000002</v>
      </c>
      <c r="V20" s="151">
        <f t="shared" si="6"/>
        <v>2970</v>
      </c>
      <c r="W20" s="151"/>
      <c r="X20" s="151" t="s">
        <v>145</v>
      </c>
      <c r="Y20" s="141"/>
      <c r="Z20" s="141"/>
      <c r="AA20" s="141"/>
      <c r="AB20" s="141"/>
      <c r="AC20" s="141"/>
      <c r="AD20" s="141"/>
      <c r="AE20" s="141"/>
      <c r="AF20" s="141"/>
      <c r="AG20" s="141" t="s">
        <v>146</v>
      </c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</row>
    <row r="21" spans="1:60" ht="20.399999999999999" hidden="1" outlineLevel="1" x14ac:dyDescent="0.25">
      <c r="A21" s="164">
        <v>13</v>
      </c>
      <c r="B21" s="165" t="s">
        <v>170</v>
      </c>
      <c r="C21" s="170" t="s">
        <v>171</v>
      </c>
      <c r="D21" s="166" t="s">
        <v>143</v>
      </c>
      <c r="E21" s="179">
        <v>16944</v>
      </c>
      <c r="F21" s="180"/>
      <c r="G21" s="167">
        <f t="shared" si="0"/>
        <v>0</v>
      </c>
      <c r="H21" s="152"/>
      <c r="I21" s="151">
        <f t="shared" si="1"/>
        <v>0</v>
      </c>
      <c r="J21" s="152"/>
      <c r="K21" s="151">
        <f t="shared" si="2"/>
        <v>0</v>
      </c>
      <c r="L21" s="151">
        <v>21</v>
      </c>
      <c r="M21" s="151">
        <f t="shared" si="3"/>
        <v>0</v>
      </c>
      <c r="N21" s="151">
        <v>0</v>
      </c>
      <c r="O21" s="151">
        <f t="shared" si="4"/>
        <v>0</v>
      </c>
      <c r="P21" s="151">
        <v>0</v>
      </c>
      <c r="Q21" s="151">
        <f t="shared" si="5"/>
        <v>0</v>
      </c>
      <c r="R21" s="151"/>
      <c r="S21" s="151" t="s">
        <v>144</v>
      </c>
      <c r="T21" s="151" t="s">
        <v>172</v>
      </c>
      <c r="U21" s="151">
        <v>0</v>
      </c>
      <c r="V21" s="151">
        <f t="shared" si="6"/>
        <v>0</v>
      </c>
      <c r="W21" s="151"/>
      <c r="X21" s="151" t="s">
        <v>145</v>
      </c>
      <c r="Y21" s="141"/>
      <c r="Z21" s="141"/>
      <c r="AA21" s="141"/>
      <c r="AB21" s="141"/>
      <c r="AC21" s="141"/>
      <c r="AD21" s="141"/>
      <c r="AE21" s="141"/>
      <c r="AF21" s="141"/>
      <c r="AG21" s="141" t="s">
        <v>146</v>
      </c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</row>
    <row r="22" spans="1:60" ht="20.399999999999999" hidden="1" outlineLevel="1" x14ac:dyDescent="0.25">
      <c r="A22" s="164">
        <v>14</v>
      </c>
      <c r="B22" s="165" t="s">
        <v>173</v>
      </c>
      <c r="C22" s="170" t="s">
        <v>174</v>
      </c>
      <c r="D22" s="166" t="s">
        <v>153</v>
      </c>
      <c r="E22" s="179">
        <v>2500</v>
      </c>
      <c r="F22" s="180"/>
      <c r="G22" s="167">
        <f t="shared" si="0"/>
        <v>0</v>
      </c>
      <c r="H22" s="152"/>
      <c r="I22" s="151">
        <f t="shared" si="1"/>
        <v>0</v>
      </c>
      <c r="J22" s="152"/>
      <c r="K22" s="151">
        <f t="shared" si="2"/>
        <v>0</v>
      </c>
      <c r="L22" s="151">
        <v>21</v>
      </c>
      <c r="M22" s="151">
        <f t="shared" si="3"/>
        <v>0</v>
      </c>
      <c r="N22" s="151">
        <v>0</v>
      </c>
      <c r="O22" s="151">
        <f t="shared" si="4"/>
        <v>0</v>
      </c>
      <c r="P22" s="151">
        <v>0</v>
      </c>
      <c r="Q22" s="151">
        <f t="shared" si="5"/>
        <v>0</v>
      </c>
      <c r="R22" s="151"/>
      <c r="S22" s="151" t="s">
        <v>144</v>
      </c>
      <c r="T22" s="151" t="s">
        <v>144</v>
      </c>
      <c r="U22" s="151">
        <v>0.15</v>
      </c>
      <c r="V22" s="151">
        <f t="shared" si="6"/>
        <v>375</v>
      </c>
      <c r="W22" s="151"/>
      <c r="X22" s="151" t="s">
        <v>145</v>
      </c>
      <c r="Y22" s="141"/>
      <c r="Z22" s="141"/>
      <c r="AA22" s="141"/>
      <c r="AB22" s="141"/>
      <c r="AC22" s="141"/>
      <c r="AD22" s="141"/>
      <c r="AE22" s="141"/>
      <c r="AF22" s="141"/>
      <c r="AG22" s="141" t="s">
        <v>146</v>
      </c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</row>
    <row r="23" spans="1:60" collapsed="1" x14ac:dyDescent="0.25">
      <c r="A23" s="154" t="s">
        <v>139</v>
      </c>
      <c r="B23" s="155" t="s">
        <v>54</v>
      </c>
      <c r="C23" s="169" t="s">
        <v>55</v>
      </c>
      <c r="D23" s="156"/>
      <c r="E23" s="176"/>
      <c r="F23" s="177"/>
      <c r="G23" s="159">
        <f>SUMIF(AG24:AG48,"&lt;&gt;NOR",G24:G48)</f>
        <v>0</v>
      </c>
      <c r="H23" s="153"/>
      <c r="I23" s="153">
        <f>SUM(I24:I48)</f>
        <v>0</v>
      </c>
      <c r="J23" s="153"/>
      <c r="K23" s="153">
        <f>SUM(K24:K48)</f>
        <v>0</v>
      </c>
      <c r="L23" s="153"/>
      <c r="M23" s="153">
        <f>SUM(M24:M48)</f>
        <v>0</v>
      </c>
      <c r="N23" s="153"/>
      <c r="O23" s="153">
        <f>SUM(O24:O48)</f>
        <v>6629.4699999999984</v>
      </c>
      <c r="P23" s="153"/>
      <c r="Q23" s="153">
        <f>SUM(Q24:Q48)</f>
        <v>0</v>
      </c>
      <c r="R23" s="153"/>
      <c r="S23" s="153"/>
      <c r="T23" s="153"/>
      <c r="U23" s="153"/>
      <c r="V23" s="153">
        <f>SUM(V24:V48)</f>
        <v>14594.529999999999</v>
      </c>
      <c r="W23" s="153"/>
      <c r="X23" s="153"/>
      <c r="AG23" t="s">
        <v>140</v>
      </c>
    </row>
    <row r="24" spans="1:60" hidden="1" outlineLevel="1" x14ac:dyDescent="0.25">
      <c r="A24" s="164">
        <v>15</v>
      </c>
      <c r="B24" s="165" t="s">
        <v>175</v>
      </c>
      <c r="C24" s="170" t="s">
        <v>176</v>
      </c>
      <c r="D24" s="166" t="s">
        <v>153</v>
      </c>
      <c r="E24" s="179">
        <v>600</v>
      </c>
      <c r="F24" s="180"/>
      <c r="G24" s="167">
        <f t="shared" ref="G24:G48" si="7">ROUND(E24*F24,2)</f>
        <v>0</v>
      </c>
      <c r="H24" s="152"/>
      <c r="I24" s="151">
        <f t="shared" ref="I24:I48" si="8">ROUND(E24*H24,2)</f>
        <v>0</v>
      </c>
      <c r="J24" s="152"/>
      <c r="K24" s="151">
        <f t="shared" ref="K24:K48" si="9">ROUND(E24*J24,2)</f>
        <v>0</v>
      </c>
      <c r="L24" s="151">
        <v>21</v>
      </c>
      <c r="M24" s="151">
        <f t="shared" ref="M24:M48" si="10">G24*(1+L24/100)</f>
        <v>0</v>
      </c>
      <c r="N24" s="151">
        <v>0.47438000000000002</v>
      </c>
      <c r="O24" s="151">
        <f t="shared" ref="O24:O48" si="11">ROUND(E24*N24,2)</f>
        <v>284.63</v>
      </c>
      <c r="P24" s="151">
        <v>0</v>
      </c>
      <c r="Q24" s="151">
        <f t="shared" ref="Q24:Q48" si="12">ROUND(E24*P24,2)</f>
        <v>0</v>
      </c>
      <c r="R24" s="151"/>
      <c r="S24" s="151" t="s">
        <v>144</v>
      </c>
      <c r="T24" s="151" t="s">
        <v>144</v>
      </c>
      <c r="U24" s="151">
        <v>0.91200000000000003</v>
      </c>
      <c r="V24" s="151">
        <f t="shared" ref="V24:V48" si="13">ROUND(E24*U24,2)</f>
        <v>547.20000000000005</v>
      </c>
      <c r="W24" s="151"/>
      <c r="X24" s="151" t="s">
        <v>145</v>
      </c>
      <c r="Y24" s="141"/>
      <c r="Z24" s="141"/>
      <c r="AA24" s="141"/>
      <c r="AB24" s="141"/>
      <c r="AC24" s="141"/>
      <c r="AD24" s="141"/>
      <c r="AE24" s="141"/>
      <c r="AF24" s="141"/>
      <c r="AG24" s="141" t="s">
        <v>146</v>
      </c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</row>
    <row r="25" spans="1:60" hidden="1" outlineLevel="1" x14ac:dyDescent="0.25">
      <c r="A25" s="164">
        <v>16</v>
      </c>
      <c r="B25" s="165" t="s">
        <v>177</v>
      </c>
      <c r="C25" s="170" t="s">
        <v>178</v>
      </c>
      <c r="D25" s="166" t="s">
        <v>143</v>
      </c>
      <c r="E25" s="179">
        <v>438.61</v>
      </c>
      <c r="F25" s="180"/>
      <c r="G25" s="167">
        <f t="shared" si="7"/>
        <v>0</v>
      </c>
      <c r="H25" s="152"/>
      <c r="I25" s="151">
        <f t="shared" si="8"/>
        <v>0</v>
      </c>
      <c r="J25" s="152"/>
      <c r="K25" s="151">
        <f t="shared" si="9"/>
        <v>0</v>
      </c>
      <c r="L25" s="151">
        <v>21</v>
      </c>
      <c r="M25" s="151">
        <f t="shared" si="10"/>
        <v>0</v>
      </c>
      <c r="N25" s="151">
        <v>2.5499999999999998</v>
      </c>
      <c r="O25" s="151">
        <f t="shared" si="11"/>
        <v>1118.46</v>
      </c>
      <c r="P25" s="151">
        <v>0</v>
      </c>
      <c r="Q25" s="151">
        <f t="shared" si="12"/>
        <v>0</v>
      </c>
      <c r="R25" s="151"/>
      <c r="S25" s="151" t="s">
        <v>144</v>
      </c>
      <c r="T25" s="151" t="s">
        <v>144</v>
      </c>
      <c r="U25" s="151">
        <v>0</v>
      </c>
      <c r="V25" s="151">
        <f t="shared" si="13"/>
        <v>0</v>
      </c>
      <c r="W25" s="151"/>
      <c r="X25" s="151" t="s">
        <v>145</v>
      </c>
      <c r="Y25" s="141"/>
      <c r="Z25" s="141"/>
      <c r="AA25" s="141"/>
      <c r="AB25" s="141"/>
      <c r="AC25" s="141"/>
      <c r="AD25" s="141"/>
      <c r="AE25" s="141"/>
      <c r="AF25" s="141"/>
      <c r="AG25" s="141" t="s">
        <v>146</v>
      </c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</row>
    <row r="26" spans="1:60" hidden="1" outlineLevel="1" x14ac:dyDescent="0.25">
      <c r="A26" s="164">
        <v>17</v>
      </c>
      <c r="B26" s="165" t="s">
        <v>179</v>
      </c>
      <c r="C26" s="170" t="s">
        <v>180</v>
      </c>
      <c r="D26" s="166" t="s">
        <v>181</v>
      </c>
      <c r="E26" s="179">
        <v>33.049999999999997</v>
      </c>
      <c r="F26" s="180"/>
      <c r="G26" s="167">
        <f t="shared" si="7"/>
        <v>0</v>
      </c>
      <c r="H26" s="152"/>
      <c r="I26" s="151">
        <f t="shared" si="8"/>
        <v>0</v>
      </c>
      <c r="J26" s="152"/>
      <c r="K26" s="151">
        <f t="shared" si="9"/>
        <v>0</v>
      </c>
      <c r="L26" s="151">
        <v>21</v>
      </c>
      <c r="M26" s="151">
        <f t="shared" si="10"/>
        <v>0</v>
      </c>
      <c r="N26" s="151">
        <v>1.07521</v>
      </c>
      <c r="O26" s="151">
        <f t="shared" si="11"/>
        <v>35.54</v>
      </c>
      <c r="P26" s="151">
        <v>0</v>
      </c>
      <c r="Q26" s="151">
        <f t="shared" si="12"/>
        <v>0</v>
      </c>
      <c r="R26" s="151"/>
      <c r="S26" s="151" t="s">
        <v>144</v>
      </c>
      <c r="T26" s="151" t="s">
        <v>144</v>
      </c>
      <c r="U26" s="151">
        <v>22.321000000000002</v>
      </c>
      <c r="V26" s="151">
        <f t="shared" si="13"/>
        <v>737.71</v>
      </c>
      <c r="W26" s="151"/>
      <c r="X26" s="151" t="s">
        <v>145</v>
      </c>
      <c r="Y26" s="141"/>
      <c r="Z26" s="141"/>
      <c r="AA26" s="141"/>
      <c r="AB26" s="141"/>
      <c r="AC26" s="141"/>
      <c r="AD26" s="141"/>
      <c r="AE26" s="141"/>
      <c r="AF26" s="141"/>
      <c r="AG26" s="141" t="s">
        <v>146</v>
      </c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</row>
    <row r="27" spans="1:60" ht="20.399999999999999" hidden="1" outlineLevel="1" x14ac:dyDescent="0.25">
      <c r="A27" s="164">
        <v>18</v>
      </c>
      <c r="B27" s="165" t="s">
        <v>182</v>
      </c>
      <c r="C27" s="170" t="s">
        <v>183</v>
      </c>
      <c r="D27" s="166" t="s">
        <v>184</v>
      </c>
      <c r="E27" s="179">
        <v>1321.8</v>
      </c>
      <c r="F27" s="180"/>
      <c r="G27" s="167">
        <f t="shared" si="7"/>
        <v>0</v>
      </c>
      <c r="H27" s="152"/>
      <c r="I27" s="151">
        <f t="shared" si="8"/>
        <v>0</v>
      </c>
      <c r="J27" s="152"/>
      <c r="K27" s="151">
        <f t="shared" si="9"/>
        <v>0</v>
      </c>
      <c r="L27" s="151">
        <v>21</v>
      </c>
      <c r="M27" s="151">
        <f t="shared" si="10"/>
        <v>0</v>
      </c>
      <c r="N27" s="151">
        <v>1.81E-3</v>
      </c>
      <c r="O27" s="151">
        <f t="shared" si="11"/>
        <v>2.39</v>
      </c>
      <c r="P27" s="151">
        <v>0</v>
      </c>
      <c r="Q27" s="151">
        <f t="shared" si="12"/>
        <v>0</v>
      </c>
      <c r="R27" s="151"/>
      <c r="S27" s="151" t="s">
        <v>144</v>
      </c>
      <c r="T27" s="151" t="s">
        <v>144</v>
      </c>
      <c r="U27" s="151">
        <v>0.75</v>
      </c>
      <c r="V27" s="151">
        <f t="shared" si="13"/>
        <v>991.35</v>
      </c>
      <c r="W27" s="151"/>
      <c r="X27" s="151" t="s">
        <v>145</v>
      </c>
      <c r="Y27" s="141"/>
      <c r="Z27" s="141"/>
      <c r="AA27" s="141"/>
      <c r="AB27" s="141"/>
      <c r="AC27" s="141"/>
      <c r="AD27" s="141"/>
      <c r="AE27" s="141"/>
      <c r="AF27" s="141"/>
      <c r="AG27" s="141" t="s">
        <v>146</v>
      </c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</row>
    <row r="28" spans="1:60" hidden="1" outlineLevel="1" x14ac:dyDescent="0.25">
      <c r="A28" s="164">
        <v>19</v>
      </c>
      <c r="B28" s="165" t="s">
        <v>185</v>
      </c>
      <c r="C28" s="170" t="s">
        <v>186</v>
      </c>
      <c r="D28" s="166" t="s">
        <v>184</v>
      </c>
      <c r="E28" s="179">
        <v>1321.8</v>
      </c>
      <c r="F28" s="180"/>
      <c r="G28" s="167">
        <f t="shared" si="7"/>
        <v>0</v>
      </c>
      <c r="H28" s="152"/>
      <c r="I28" s="151">
        <f t="shared" si="8"/>
        <v>0</v>
      </c>
      <c r="J28" s="152"/>
      <c r="K28" s="151">
        <f t="shared" si="9"/>
        <v>0</v>
      </c>
      <c r="L28" s="151">
        <v>21</v>
      </c>
      <c r="M28" s="151">
        <f t="shared" si="10"/>
        <v>0</v>
      </c>
      <c r="N28" s="151">
        <v>3.8550000000000001E-2</v>
      </c>
      <c r="O28" s="151">
        <f t="shared" si="11"/>
        <v>50.96</v>
      </c>
      <c r="P28" s="151">
        <v>0</v>
      </c>
      <c r="Q28" s="151">
        <f t="shared" si="12"/>
        <v>0</v>
      </c>
      <c r="R28" s="151"/>
      <c r="S28" s="151" t="s">
        <v>144</v>
      </c>
      <c r="T28" s="151" t="s">
        <v>144</v>
      </c>
      <c r="U28" s="151">
        <v>0.69</v>
      </c>
      <c r="V28" s="151">
        <f t="shared" si="13"/>
        <v>912.04</v>
      </c>
      <c r="W28" s="151"/>
      <c r="X28" s="151" t="s">
        <v>145</v>
      </c>
      <c r="Y28" s="141"/>
      <c r="Z28" s="141"/>
      <c r="AA28" s="141"/>
      <c r="AB28" s="141"/>
      <c r="AC28" s="141"/>
      <c r="AD28" s="141"/>
      <c r="AE28" s="141"/>
      <c r="AF28" s="141"/>
      <c r="AG28" s="141" t="s">
        <v>146</v>
      </c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</row>
    <row r="29" spans="1:60" hidden="1" outlineLevel="1" x14ac:dyDescent="0.25">
      <c r="A29" s="164">
        <v>20</v>
      </c>
      <c r="B29" s="165" t="s">
        <v>187</v>
      </c>
      <c r="C29" s="170" t="s">
        <v>188</v>
      </c>
      <c r="D29" s="166" t="s">
        <v>143</v>
      </c>
      <c r="E29" s="179">
        <v>1207.761</v>
      </c>
      <c r="F29" s="180"/>
      <c r="G29" s="167">
        <f t="shared" si="7"/>
        <v>0</v>
      </c>
      <c r="H29" s="152"/>
      <c r="I29" s="151">
        <f t="shared" si="8"/>
        <v>0</v>
      </c>
      <c r="J29" s="152"/>
      <c r="K29" s="151">
        <f t="shared" si="9"/>
        <v>0</v>
      </c>
      <c r="L29" s="151">
        <v>21</v>
      </c>
      <c r="M29" s="151">
        <f t="shared" si="10"/>
        <v>0</v>
      </c>
      <c r="N29" s="151">
        <v>2.5249999999999999</v>
      </c>
      <c r="O29" s="151">
        <f t="shared" si="11"/>
        <v>3049.6</v>
      </c>
      <c r="P29" s="151">
        <v>0</v>
      </c>
      <c r="Q29" s="151">
        <f t="shared" si="12"/>
        <v>0</v>
      </c>
      <c r="R29" s="151"/>
      <c r="S29" s="151" t="s">
        <v>144</v>
      </c>
      <c r="T29" s="151" t="s">
        <v>144</v>
      </c>
      <c r="U29" s="151">
        <v>0.48</v>
      </c>
      <c r="V29" s="151">
        <f t="shared" si="13"/>
        <v>579.73</v>
      </c>
      <c r="W29" s="151"/>
      <c r="X29" s="151" t="s">
        <v>145</v>
      </c>
      <c r="Y29" s="141"/>
      <c r="Z29" s="141"/>
      <c r="AA29" s="141"/>
      <c r="AB29" s="141"/>
      <c r="AC29" s="141"/>
      <c r="AD29" s="141"/>
      <c r="AE29" s="141"/>
      <c r="AF29" s="141"/>
      <c r="AG29" s="141" t="s">
        <v>146</v>
      </c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</row>
    <row r="30" spans="1:60" hidden="1" outlineLevel="1" x14ac:dyDescent="0.25">
      <c r="A30" s="164">
        <v>21</v>
      </c>
      <c r="B30" s="165" t="s">
        <v>189</v>
      </c>
      <c r="C30" s="170" t="s">
        <v>190</v>
      </c>
      <c r="D30" s="166" t="s">
        <v>153</v>
      </c>
      <c r="E30" s="179">
        <v>105.788</v>
      </c>
      <c r="F30" s="180"/>
      <c r="G30" s="167">
        <f t="shared" si="7"/>
        <v>0</v>
      </c>
      <c r="H30" s="152"/>
      <c r="I30" s="151">
        <f t="shared" si="8"/>
        <v>0</v>
      </c>
      <c r="J30" s="152"/>
      <c r="K30" s="151">
        <f t="shared" si="9"/>
        <v>0</v>
      </c>
      <c r="L30" s="151">
        <v>21</v>
      </c>
      <c r="M30" s="151">
        <f t="shared" si="10"/>
        <v>0</v>
      </c>
      <c r="N30" s="151">
        <v>3.9199999999999999E-2</v>
      </c>
      <c r="O30" s="151">
        <f t="shared" si="11"/>
        <v>4.1500000000000004</v>
      </c>
      <c r="P30" s="151">
        <v>0</v>
      </c>
      <c r="Q30" s="151">
        <f t="shared" si="12"/>
        <v>0</v>
      </c>
      <c r="R30" s="151"/>
      <c r="S30" s="151" t="s">
        <v>144</v>
      </c>
      <c r="T30" s="151" t="s">
        <v>144</v>
      </c>
      <c r="U30" s="151">
        <v>1.6</v>
      </c>
      <c r="V30" s="151">
        <f t="shared" si="13"/>
        <v>169.26</v>
      </c>
      <c r="W30" s="151"/>
      <c r="X30" s="151" t="s">
        <v>145</v>
      </c>
      <c r="Y30" s="141"/>
      <c r="Z30" s="141"/>
      <c r="AA30" s="141"/>
      <c r="AB30" s="141"/>
      <c r="AC30" s="141"/>
      <c r="AD30" s="141"/>
      <c r="AE30" s="141"/>
      <c r="AF30" s="141"/>
      <c r="AG30" s="141" t="s">
        <v>146</v>
      </c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</row>
    <row r="31" spans="1:60" hidden="1" outlineLevel="1" x14ac:dyDescent="0.25">
      <c r="A31" s="164">
        <v>22</v>
      </c>
      <c r="B31" s="165" t="s">
        <v>191</v>
      </c>
      <c r="C31" s="170" t="s">
        <v>192</v>
      </c>
      <c r="D31" s="166" t="s">
        <v>153</v>
      </c>
      <c r="E31" s="179">
        <v>105.788</v>
      </c>
      <c r="F31" s="180"/>
      <c r="G31" s="167">
        <f t="shared" si="7"/>
        <v>0</v>
      </c>
      <c r="H31" s="152"/>
      <c r="I31" s="151">
        <f t="shared" si="8"/>
        <v>0</v>
      </c>
      <c r="J31" s="152"/>
      <c r="K31" s="151">
        <f t="shared" si="9"/>
        <v>0</v>
      </c>
      <c r="L31" s="151">
        <v>21</v>
      </c>
      <c r="M31" s="151">
        <f t="shared" si="10"/>
        <v>0</v>
      </c>
      <c r="N31" s="151">
        <v>0</v>
      </c>
      <c r="O31" s="151">
        <f t="shared" si="11"/>
        <v>0</v>
      </c>
      <c r="P31" s="151">
        <v>0</v>
      </c>
      <c r="Q31" s="151">
        <f t="shared" si="12"/>
        <v>0</v>
      </c>
      <c r="R31" s="151"/>
      <c r="S31" s="151" t="s">
        <v>144</v>
      </c>
      <c r="T31" s="151" t="s">
        <v>144</v>
      </c>
      <c r="U31" s="151">
        <v>0.32</v>
      </c>
      <c r="V31" s="151">
        <f t="shared" si="13"/>
        <v>33.85</v>
      </c>
      <c r="W31" s="151"/>
      <c r="X31" s="151" t="s">
        <v>145</v>
      </c>
      <c r="Y31" s="141"/>
      <c r="Z31" s="141"/>
      <c r="AA31" s="141"/>
      <c r="AB31" s="141"/>
      <c r="AC31" s="141"/>
      <c r="AD31" s="141"/>
      <c r="AE31" s="141"/>
      <c r="AF31" s="141"/>
      <c r="AG31" s="141" t="s">
        <v>146</v>
      </c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</row>
    <row r="32" spans="1:60" hidden="1" outlineLevel="1" x14ac:dyDescent="0.25">
      <c r="A32" s="164">
        <v>23</v>
      </c>
      <c r="B32" s="165" t="s">
        <v>193</v>
      </c>
      <c r="C32" s="170" t="s">
        <v>194</v>
      </c>
      <c r="D32" s="166" t="s">
        <v>181</v>
      </c>
      <c r="E32" s="179">
        <v>184.0813</v>
      </c>
      <c r="F32" s="180"/>
      <c r="G32" s="167">
        <f t="shared" si="7"/>
        <v>0</v>
      </c>
      <c r="H32" s="152"/>
      <c r="I32" s="151">
        <f t="shared" si="8"/>
        <v>0</v>
      </c>
      <c r="J32" s="152"/>
      <c r="K32" s="151">
        <f t="shared" si="9"/>
        <v>0</v>
      </c>
      <c r="L32" s="151">
        <v>21</v>
      </c>
      <c r="M32" s="151">
        <f t="shared" si="10"/>
        <v>0</v>
      </c>
      <c r="N32" s="151">
        <v>1.0217400000000001</v>
      </c>
      <c r="O32" s="151">
        <f t="shared" si="11"/>
        <v>188.08</v>
      </c>
      <c r="P32" s="151">
        <v>0</v>
      </c>
      <c r="Q32" s="151">
        <f t="shared" si="12"/>
        <v>0</v>
      </c>
      <c r="R32" s="151"/>
      <c r="S32" s="151" t="s">
        <v>144</v>
      </c>
      <c r="T32" s="151" t="s">
        <v>144</v>
      </c>
      <c r="U32" s="151">
        <v>23.53</v>
      </c>
      <c r="V32" s="151">
        <f t="shared" si="13"/>
        <v>4331.43</v>
      </c>
      <c r="W32" s="151"/>
      <c r="X32" s="151" t="s">
        <v>145</v>
      </c>
      <c r="Y32" s="141"/>
      <c r="Z32" s="141"/>
      <c r="AA32" s="141"/>
      <c r="AB32" s="141"/>
      <c r="AC32" s="141"/>
      <c r="AD32" s="141"/>
      <c r="AE32" s="141"/>
      <c r="AF32" s="141"/>
      <c r="AG32" s="141" t="s">
        <v>146</v>
      </c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</row>
    <row r="33" spans="1:60" ht="20.399999999999999" hidden="1" outlineLevel="1" x14ac:dyDescent="0.25">
      <c r="A33" s="164">
        <v>24</v>
      </c>
      <c r="B33" s="165" t="s">
        <v>195</v>
      </c>
      <c r="C33" s="170" t="s">
        <v>196</v>
      </c>
      <c r="D33" s="166" t="s">
        <v>184</v>
      </c>
      <c r="E33" s="179">
        <v>165</v>
      </c>
      <c r="F33" s="180"/>
      <c r="G33" s="167">
        <f t="shared" si="7"/>
        <v>0</v>
      </c>
      <c r="H33" s="152"/>
      <c r="I33" s="151">
        <f t="shared" si="8"/>
        <v>0</v>
      </c>
      <c r="J33" s="152"/>
      <c r="K33" s="151">
        <f t="shared" si="9"/>
        <v>0</v>
      </c>
      <c r="L33" s="151">
        <v>21</v>
      </c>
      <c r="M33" s="151">
        <f t="shared" si="10"/>
        <v>0</v>
      </c>
      <c r="N33" s="151">
        <v>0</v>
      </c>
      <c r="O33" s="151">
        <f t="shared" si="11"/>
        <v>0</v>
      </c>
      <c r="P33" s="151">
        <v>0</v>
      </c>
      <c r="Q33" s="151">
        <f t="shared" si="12"/>
        <v>0</v>
      </c>
      <c r="R33" s="151"/>
      <c r="S33" s="151" t="s">
        <v>144</v>
      </c>
      <c r="T33" s="151" t="s">
        <v>172</v>
      </c>
      <c r="U33" s="151">
        <v>15.23</v>
      </c>
      <c r="V33" s="151">
        <f t="shared" si="13"/>
        <v>2512.9499999999998</v>
      </c>
      <c r="W33" s="151"/>
      <c r="X33" s="151" t="s">
        <v>145</v>
      </c>
      <c r="Y33" s="141"/>
      <c r="Z33" s="141"/>
      <c r="AA33" s="141"/>
      <c r="AB33" s="141"/>
      <c r="AC33" s="141"/>
      <c r="AD33" s="141"/>
      <c r="AE33" s="141"/>
      <c r="AF33" s="141"/>
      <c r="AG33" s="141" t="s">
        <v>146</v>
      </c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</row>
    <row r="34" spans="1:60" hidden="1" outlineLevel="1" x14ac:dyDescent="0.25">
      <c r="A34" s="164">
        <v>25</v>
      </c>
      <c r="B34" s="165" t="s">
        <v>197</v>
      </c>
      <c r="C34" s="170" t="s">
        <v>198</v>
      </c>
      <c r="D34" s="166" t="s">
        <v>143</v>
      </c>
      <c r="E34" s="179">
        <v>92.697999999999993</v>
      </c>
      <c r="F34" s="180"/>
      <c r="G34" s="167">
        <f t="shared" si="7"/>
        <v>0</v>
      </c>
      <c r="H34" s="152"/>
      <c r="I34" s="151">
        <f t="shared" si="8"/>
        <v>0</v>
      </c>
      <c r="J34" s="152"/>
      <c r="K34" s="151">
        <f t="shared" si="9"/>
        <v>0</v>
      </c>
      <c r="L34" s="151">
        <v>21</v>
      </c>
      <c r="M34" s="151">
        <f t="shared" si="10"/>
        <v>0</v>
      </c>
      <c r="N34" s="151">
        <v>2.5249999999999999</v>
      </c>
      <c r="O34" s="151">
        <f t="shared" si="11"/>
        <v>234.06</v>
      </c>
      <c r="P34" s="151">
        <v>0</v>
      </c>
      <c r="Q34" s="151">
        <f t="shared" si="12"/>
        <v>0</v>
      </c>
      <c r="R34" s="151"/>
      <c r="S34" s="151" t="s">
        <v>144</v>
      </c>
      <c r="T34" s="151" t="s">
        <v>144</v>
      </c>
      <c r="U34" s="151">
        <v>0.48</v>
      </c>
      <c r="V34" s="151">
        <f t="shared" si="13"/>
        <v>44.5</v>
      </c>
      <c r="W34" s="151"/>
      <c r="X34" s="151" t="s">
        <v>145</v>
      </c>
      <c r="Y34" s="141"/>
      <c r="Z34" s="141"/>
      <c r="AA34" s="141"/>
      <c r="AB34" s="141"/>
      <c r="AC34" s="141"/>
      <c r="AD34" s="141"/>
      <c r="AE34" s="141"/>
      <c r="AF34" s="141"/>
      <c r="AG34" s="141" t="s">
        <v>146</v>
      </c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</row>
    <row r="35" spans="1:60" hidden="1" outlineLevel="1" x14ac:dyDescent="0.25">
      <c r="A35" s="164">
        <v>26</v>
      </c>
      <c r="B35" s="165" t="s">
        <v>199</v>
      </c>
      <c r="C35" s="170" t="s">
        <v>200</v>
      </c>
      <c r="D35" s="166" t="s">
        <v>153</v>
      </c>
      <c r="E35" s="179">
        <v>25</v>
      </c>
      <c r="F35" s="180"/>
      <c r="G35" s="167">
        <f t="shared" si="7"/>
        <v>0</v>
      </c>
      <c r="H35" s="152"/>
      <c r="I35" s="151">
        <f t="shared" si="8"/>
        <v>0</v>
      </c>
      <c r="J35" s="152"/>
      <c r="K35" s="151">
        <f t="shared" si="9"/>
        <v>0</v>
      </c>
      <c r="L35" s="151">
        <v>21</v>
      </c>
      <c r="M35" s="151">
        <f t="shared" si="10"/>
        <v>0</v>
      </c>
      <c r="N35" s="151">
        <v>3.916E-2</v>
      </c>
      <c r="O35" s="151">
        <f t="shared" si="11"/>
        <v>0.98</v>
      </c>
      <c r="P35" s="151">
        <v>0</v>
      </c>
      <c r="Q35" s="151">
        <f t="shared" si="12"/>
        <v>0</v>
      </c>
      <c r="R35" s="151"/>
      <c r="S35" s="151" t="s">
        <v>144</v>
      </c>
      <c r="T35" s="151" t="s">
        <v>144</v>
      </c>
      <c r="U35" s="151">
        <v>1.05</v>
      </c>
      <c r="V35" s="151">
        <f t="shared" si="13"/>
        <v>26.25</v>
      </c>
      <c r="W35" s="151"/>
      <c r="X35" s="151" t="s">
        <v>145</v>
      </c>
      <c r="Y35" s="141"/>
      <c r="Z35" s="141"/>
      <c r="AA35" s="141"/>
      <c r="AB35" s="141"/>
      <c r="AC35" s="141"/>
      <c r="AD35" s="141"/>
      <c r="AE35" s="141"/>
      <c r="AF35" s="141"/>
      <c r="AG35" s="141" t="s">
        <v>146</v>
      </c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</row>
    <row r="36" spans="1:60" hidden="1" outlineLevel="1" x14ac:dyDescent="0.25">
      <c r="A36" s="164">
        <v>27</v>
      </c>
      <c r="B36" s="165" t="s">
        <v>201</v>
      </c>
      <c r="C36" s="170" t="s">
        <v>202</v>
      </c>
      <c r="D36" s="166" t="s">
        <v>153</v>
      </c>
      <c r="E36" s="179">
        <v>25</v>
      </c>
      <c r="F36" s="180"/>
      <c r="G36" s="167">
        <f t="shared" si="7"/>
        <v>0</v>
      </c>
      <c r="H36" s="152"/>
      <c r="I36" s="151">
        <f t="shared" si="8"/>
        <v>0</v>
      </c>
      <c r="J36" s="152"/>
      <c r="K36" s="151">
        <f t="shared" si="9"/>
        <v>0</v>
      </c>
      <c r="L36" s="151">
        <v>21</v>
      </c>
      <c r="M36" s="151">
        <f t="shared" si="10"/>
        <v>0</v>
      </c>
      <c r="N36" s="151">
        <v>0</v>
      </c>
      <c r="O36" s="151">
        <f t="shared" si="11"/>
        <v>0</v>
      </c>
      <c r="P36" s="151">
        <v>0</v>
      </c>
      <c r="Q36" s="151">
        <f t="shared" si="12"/>
        <v>0</v>
      </c>
      <c r="R36" s="151"/>
      <c r="S36" s="151" t="s">
        <v>144</v>
      </c>
      <c r="T36" s="151" t="s">
        <v>144</v>
      </c>
      <c r="U36" s="151">
        <v>0.32</v>
      </c>
      <c r="V36" s="151">
        <f t="shared" si="13"/>
        <v>8</v>
      </c>
      <c r="W36" s="151"/>
      <c r="X36" s="151" t="s">
        <v>145</v>
      </c>
      <c r="Y36" s="141"/>
      <c r="Z36" s="141"/>
      <c r="AA36" s="141"/>
      <c r="AB36" s="141"/>
      <c r="AC36" s="141"/>
      <c r="AD36" s="141"/>
      <c r="AE36" s="141"/>
      <c r="AF36" s="141"/>
      <c r="AG36" s="141" t="s">
        <v>146</v>
      </c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</row>
    <row r="37" spans="1:60" hidden="1" outlineLevel="1" x14ac:dyDescent="0.25">
      <c r="A37" s="164">
        <v>28</v>
      </c>
      <c r="B37" s="165" t="s">
        <v>203</v>
      </c>
      <c r="C37" s="170" t="s">
        <v>204</v>
      </c>
      <c r="D37" s="166" t="s">
        <v>143</v>
      </c>
      <c r="E37" s="179">
        <v>127.6</v>
      </c>
      <c r="F37" s="180"/>
      <c r="G37" s="167">
        <f t="shared" si="7"/>
        <v>0</v>
      </c>
      <c r="H37" s="152"/>
      <c r="I37" s="151">
        <f t="shared" si="8"/>
        <v>0</v>
      </c>
      <c r="J37" s="152"/>
      <c r="K37" s="151">
        <f t="shared" si="9"/>
        <v>0</v>
      </c>
      <c r="L37" s="151">
        <v>21</v>
      </c>
      <c r="M37" s="151">
        <f t="shared" si="10"/>
        <v>0</v>
      </c>
      <c r="N37" s="151">
        <v>2.5249999999999999</v>
      </c>
      <c r="O37" s="151">
        <f t="shared" si="11"/>
        <v>322.19</v>
      </c>
      <c r="P37" s="151">
        <v>0</v>
      </c>
      <c r="Q37" s="151">
        <f t="shared" si="12"/>
        <v>0</v>
      </c>
      <c r="R37" s="151"/>
      <c r="S37" s="151" t="s">
        <v>144</v>
      </c>
      <c r="T37" s="151" t="s">
        <v>144</v>
      </c>
      <c r="U37" s="151">
        <v>0.47699999999999998</v>
      </c>
      <c r="V37" s="151">
        <f t="shared" si="13"/>
        <v>60.87</v>
      </c>
      <c r="W37" s="151"/>
      <c r="X37" s="151" t="s">
        <v>145</v>
      </c>
      <c r="Y37" s="141"/>
      <c r="Z37" s="141"/>
      <c r="AA37" s="141"/>
      <c r="AB37" s="141"/>
      <c r="AC37" s="141"/>
      <c r="AD37" s="141"/>
      <c r="AE37" s="141"/>
      <c r="AF37" s="141"/>
      <c r="AG37" s="141" t="s">
        <v>146</v>
      </c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</row>
    <row r="38" spans="1:60" hidden="1" outlineLevel="1" x14ac:dyDescent="0.25">
      <c r="A38" s="164">
        <v>29</v>
      </c>
      <c r="B38" s="165" t="s">
        <v>205</v>
      </c>
      <c r="C38" s="170" t="s">
        <v>206</v>
      </c>
      <c r="D38" s="166" t="s">
        <v>143</v>
      </c>
      <c r="E38" s="179">
        <v>178.59899999999999</v>
      </c>
      <c r="F38" s="180"/>
      <c r="G38" s="167">
        <f t="shared" si="7"/>
        <v>0</v>
      </c>
      <c r="H38" s="152"/>
      <c r="I38" s="151">
        <f t="shared" si="8"/>
        <v>0</v>
      </c>
      <c r="J38" s="152"/>
      <c r="K38" s="151">
        <f t="shared" si="9"/>
        <v>0</v>
      </c>
      <c r="L38" s="151">
        <v>21</v>
      </c>
      <c r="M38" s="151">
        <f t="shared" si="10"/>
        <v>0</v>
      </c>
      <c r="N38" s="151">
        <v>2.5249999999999999</v>
      </c>
      <c r="O38" s="151">
        <f t="shared" si="11"/>
        <v>450.96</v>
      </c>
      <c r="P38" s="151">
        <v>0</v>
      </c>
      <c r="Q38" s="151">
        <f t="shared" si="12"/>
        <v>0</v>
      </c>
      <c r="R38" s="151"/>
      <c r="S38" s="151" t="s">
        <v>144</v>
      </c>
      <c r="T38" s="151" t="s">
        <v>144</v>
      </c>
      <c r="U38" s="151">
        <v>0.48</v>
      </c>
      <c r="V38" s="151">
        <f t="shared" si="13"/>
        <v>85.73</v>
      </c>
      <c r="W38" s="151"/>
      <c r="X38" s="151" t="s">
        <v>145</v>
      </c>
      <c r="Y38" s="141"/>
      <c r="Z38" s="141"/>
      <c r="AA38" s="141"/>
      <c r="AB38" s="141"/>
      <c r="AC38" s="141"/>
      <c r="AD38" s="141"/>
      <c r="AE38" s="141"/>
      <c r="AF38" s="141"/>
      <c r="AG38" s="141" t="s">
        <v>146</v>
      </c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</row>
    <row r="39" spans="1:60" hidden="1" outlineLevel="1" x14ac:dyDescent="0.25">
      <c r="A39" s="164">
        <v>30</v>
      </c>
      <c r="B39" s="165" t="s">
        <v>207</v>
      </c>
      <c r="C39" s="170" t="s">
        <v>208</v>
      </c>
      <c r="D39" s="166" t="s">
        <v>153</v>
      </c>
      <c r="E39" s="179">
        <v>15</v>
      </c>
      <c r="F39" s="180"/>
      <c r="G39" s="167">
        <f t="shared" si="7"/>
        <v>0</v>
      </c>
      <c r="H39" s="152"/>
      <c r="I39" s="151">
        <f t="shared" si="8"/>
        <v>0</v>
      </c>
      <c r="J39" s="152"/>
      <c r="K39" s="151">
        <f t="shared" si="9"/>
        <v>0</v>
      </c>
      <c r="L39" s="151">
        <v>21</v>
      </c>
      <c r="M39" s="151">
        <f t="shared" si="10"/>
        <v>0</v>
      </c>
      <c r="N39" s="151">
        <v>3.9199999999999999E-2</v>
      </c>
      <c r="O39" s="151">
        <f t="shared" si="11"/>
        <v>0.59</v>
      </c>
      <c r="P39" s="151">
        <v>0</v>
      </c>
      <c r="Q39" s="151">
        <f t="shared" si="12"/>
        <v>0</v>
      </c>
      <c r="R39" s="151"/>
      <c r="S39" s="151" t="s">
        <v>144</v>
      </c>
      <c r="T39" s="151" t="s">
        <v>144</v>
      </c>
      <c r="U39" s="151">
        <v>1.05</v>
      </c>
      <c r="V39" s="151">
        <f t="shared" si="13"/>
        <v>15.75</v>
      </c>
      <c r="W39" s="151"/>
      <c r="X39" s="151" t="s">
        <v>145</v>
      </c>
      <c r="Y39" s="141"/>
      <c r="Z39" s="141"/>
      <c r="AA39" s="141"/>
      <c r="AB39" s="141"/>
      <c r="AC39" s="141"/>
      <c r="AD39" s="141"/>
      <c r="AE39" s="141"/>
      <c r="AF39" s="141"/>
      <c r="AG39" s="141" t="s">
        <v>146</v>
      </c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</row>
    <row r="40" spans="1:60" hidden="1" outlineLevel="1" x14ac:dyDescent="0.25">
      <c r="A40" s="164">
        <v>31</v>
      </c>
      <c r="B40" s="165" t="s">
        <v>209</v>
      </c>
      <c r="C40" s="170" t="s">
        <v>210</v>
      </c>
      <c r="D40" s="166" t="s">
        <v>153</v>
      </c>
      <c r="E40" s="179">
        <v>15</v>
      </c>
      <c r="F40" s="180"/>
      <c r="G40" s="167">
        <f t="shared" si="7"/>
        <v>0</v>
      </c>
      <c r="H40" s="152"/>
      <c r="I40" s="151">
        <f t="shared" si="8"/>
        <v>0</v>
      </c>
      <c r="J40" s="152"/>
      <c r="K40" s="151">
        <f t="shared" si="9"/>
        <v>0</v>
      </c>
      <c r="L40" s="151">
        <v>21</v>
      </c>
      <c r="M40" s="151">
        <f t="shared" si="10"/>
        <v>0</v>
      </c>
      <c r="N40" s="151">
        <v>0</v>
      </c>
      <c r="O40" s="151">
        <f t="shared" si="11"/>
        <v>0</v>
      </c>
      <c r="P40" s="151">
        <v>0</v>
      </c>
      <c r="Q40" s="151">
        <f t="shared" si="12"/>
        <v>0</v>
      </c>
      <c r="R40" s="151"/>
      <c r="S40" s="151" t="s">
        <v>144</v>
      </c>
      <c r="T40" s="151" t="s">
        <v>144</v>
      </c>
      <c r="U40" s="151">
        <v>0.32</v>
      </c>
      <c r="V40" s="151">
        <f t="shared" si="13"/>
        <v>4.8</v>
      </c>
      <c r="W40" s="151"/>
      <c r="X40" s="151" t="s">
        <v>145</v>
      </c>
      <c r="Y40" s="141"/>
      <c r="Z40" s="141"/>
      <c r="AA40" s="141"/>
      <c r="AB40" s="141"/>
      <c r="AC40" s="141"/>
      <c r="AD40" s="141"/>
      <c r="AE40" s="141"/>
      <c r="AF40" s="141"/>
      <c r="AG40" s="141" t="s">
        <v>146</v>
      </c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</row>
    <row r="41" spans="1:60" hidden="1" outlineLevel="1" x14ac:dyDescent="0.25">
      <c r="A41" s="164">
        <v>32</v>
      </c>
      <c r="B41" s="165" t="s">
        <v>211</v>
      </c>
      <c r="C41" s="170" t="s">
        <v>212</v>
      </c>
      <c r="D41" s="166" t="s">
        <v>143</v>
      </c>
      <c r="E41" s="179">
        <v>311.46100000000001</v>
      </c>
      <c r="F41" s="180"/>
      <c r="G41" s="167">
        <f t="shared" si="7"/>
        <v>0</v>
      </c>
      <c r="H41" s="152"/>
      <c r="I41" s="151">
        <f t="shared" si="8"/>
        <v>0</v>
      </c>
      <c r="J41" s="152"/>
      <c r="K41" s="151">
        <f t="shared" si="9"/>
        <v>0</v>
      </c>
      <c r="L41" s="151">
        <v>21</v>
      </c>
      <c r="M41" s="151">
        <f t="shared" si="10"/>
        <v>0</v>
      </c>
      <c r="N41" s="151">
        <v>2.5249999999999999</v>
      </c>
      <c r="O41" s="151">
        <f t="shared" si="11"/>
        <v>786.44</v>
      </c>
      <c r="P41" s="151">
        <v>0</v>
      </c>
      <c r="Q41" s="151">
        <f t="shared" si="12"/>
        <v>0</v>
      </c>
      <c r="R41" s="151"/>
      <c r="S41" s="151" t="s">
        <v>144</v>
      </c>
      <c r="T41" s="151" t="s">
        <v>144</v>
      </c>
      <c r="U41" s="151">
        <v>0.6</v>
      </c>
      <c r="V41" s="151">
        <f t="shared" si="13"/>
        <v>186.88</v>
      </c>
      <c r="W41" s="151"/>
      <c r="X41" s="151" t="s">
        <v>145</v>
      </c>
      <c r="Y41" s="141"/>
      <c r="Z41" s="141"/>
      <c r="AA41" s="141"/>
      <c r="AB41" s="141"/>
      <c r="AC41" s="141"/>
      <c r="AD41" s="141"/>
      <c r="AE41" s="141"/>
      <c r="AF41" s="141"/>
      <c r="AG41" s="141" t="s">
        <v>146</v>
      </c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</row>
    <row r="42" spans="1:60" hidden="1" outlineLevel="1" x14ac:dyDescent="0.25">
      <c r="A42" s="164">
        <v>33</v>
      </c>
      <c r="B42" s="165" t="s">
        <v>213</v>
      </c>
      <c r="C42" s="170" t="s">
        <v>214</v>
      </c>
      <c r="D42" s="166" t="s">
        <v>153</v>
      </c>
      <c r="E42" s="179">
        <v>3.18</v>
      </c>
      <c r="F42" s="180"/>
      <c r="G42" s="167">
        <f t="shared" si="7"/>
        <v>0</v>
      </c>
      <c r="H42" s="152"/>
      <c r="I42" s="151">
        <f t="shared" si="8"/>
        <v>0</v>
      </c>
      <c r="J42" s="152"/>
      <c r="K42" s="151">
        <f t="shared" si="9"/>
        <v>0</v>
      </c>
      <c r="L42" s="151">
        <v>21</v>
      </c>
      <c r="M42" s="151">
        <f t="shared" si="10"/>
        <v>0</v>
      </c>
      <c r="N42" s="151">
        <v>3.5249999999999997E-2</v>
      </c>
      <c r="O42" s="151">
        <f t="shared" si="11"/>
        <v>0.11</v>
      </c>
      <c r="P42" s="151">
        <v>0</v>
      </c>
      <c r="Q42" s="151">
        <f t="shared" si="12"/>
        <v>0</v>
      </c>
      <c r="R42" s="151"/>
      <c r="S42" s="151" t="s">
        <v>144</v>
      </c>
      <c r="T42" s="151" t="s">
        <v>144</v>
      </c>
      <c r="U42" s="151">
        <v>0.74</v>
      </c>
      <c r="V42" s="151">
        <f t="shared" si="13"/>
        <v>2.35</v>
      </c>
      <c r="W42" s="151"/>
      <c r="X42" s="151" t="s">
        <v>145</v>
      </c>
      <c r="Y42" s="141"/>
      <c r="Z42" s="141"/>
      <c r="AA42" s="141"/>
      <c r="AB42" s="141"/>
      <c r="AC42" s="141"/>
      <c r="AD42" s="141"/>
      <c r="AE42" s="141"/>
      <c r="AF42" s="141"/>
      <c r="AG42" s="141" t="s">
        <v>146</v>
      </c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</row>
    <row r="43" spans="1:60" hidden="1" outlineLevel="1" x14ac:dyDescent="0.25">
      <c r="A43" s="164">
        <v>34</v>
      </c>
      <c r="B43" s="165" t="s">
        <v>215</v>
      </c>
      <c r="C43" s="170" t="s">
        <v>216</v>
      </c>
      <c r="D43" s="166" t="s">
        <v>153</v>
      </c>
      <c r="E43" s="179">
        <v>3.18</v>
      </c>
      <c r="F43" s="180"/>
      <c r="G43" s="167">
        <f t="shared" si="7"/>
        <v>0</v>
      </c>
      <c r="H43" s="152"/>
      <c r="I43" s="151">
        <f t="shared" si="8"/>
        <v>0</v>
      </c>
      <c r="J43" s="152"/>
      <c r="K43" s="151">
        <f t="shared" si="9"/>
        <v>0</v>
      </c>
      <c r="L43" s="151">
        <v>21</v>
      </c>
      <c r="M43" s="151">
        <f t="shared" si="10"/>
        <v>0</v>
      </c>
      <c r="N43" s="151">
        <v>0</v>
      </c>
      <c r="O43" s="151">
        <f t="shared" si="11"/>
        <v>0</v>
      </c>
      <c r="P43" s="151">
        <v>0</v>
      </c>
      <c r="Q43" s="151">
        <f t="shared" si="12"/>
        <v>0</v>
      </c>
      <c r="R43" s="151"/>
      <c r="S43" s="151" t="s">
        <v>144</v>
      </c>
      <c r="T43" s="151" t="s">
        <v>144</v>
      </c>
      <c r="U43" s="151">
        <v>0.35</v>
      </c>
      <c r="V43" s="151">
        <f t="shared" si="13"/>
        <v>1.1100000000000001</v>
      </c>
      <c r="W43" s="151"/>
      <c r="X43" s="151" t="s">
        <v>145</v>
      </c>
      <c r="Y43" s="141"/>
      <c r="Z43" s="141"/>
      <c r="AA43" s="141"/>
      <c r="AB43" s="141"/>
      <c r="AC43" s="141"/>
      <c r="AD43" s="141"/>
      <c r="AE43" s="141"/>
      <c r="AF43" s="141"/>
      <c r="AG43" s="141" t="s">
        <v>146</v>
      </c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</row>
    <row r="44" spans="1:60" hidden="1" outlineLevel="1" x14ac:dyDescent="0.25">
      <c r="A44" s="164">
        <v>35</v>
      </c>
      <c r="B44" s="165" t="s">
        <v>217</v>
      </c>
      <c r="C44" s="170" t="s">
        <v>218</v>
      </c>
      <c r="D44" s="166" t="s">
        <v>153</v>
      </c>
      <c r="E44" s="179">
        <v>1529.712</v>
      </c>
      <c r="F44" s="180"/>
      <c r="G44" s="167">
        <f t="shared" si="7"/>
        <v>0</v>
      </c>
      <c r="H44" s="152"/>
      <c r="I44" s="151">
        <f t="shared" si="8"/>
        <v>0</v>
      </c>
      <c r="J44" s="152"/>
      <c r="K44" s="151">
        <f t="shared" si="9"/>
        <v>0</v>
      </c>
      <c r="L44" s="151">
        <v>21</v>
      </c>
      <c r="M44" s="151">
        <f t="shared" si="10"/>
        <v>0</v>
      </c>
      <c r="N44" s="151">
        <v>3.9309999999999998E-2</v>
      </c>
      <c r="O44" s="151">
        <f t="shared" si="11"/>
        <v>60.13</v>
      </c>
      <c r="P44" s="151">
        <v>0</v>
      </c>
      <c r="Q44" s="151">
        <f t="shared" si="12"/>
        <v>0</v>
      </c>
      <c r="R44" s="151"/>
      <c r="S44" s="151" t="s">
        <v>144</v>
      </c>
      <c r="T44" s="151" t="s">
        <v>144</v>
      </c>
      <c r="U44" s="151">
        <v>0.65</v>
      </c>
      <c r="V44" s="151">
        <f t="shared" si="13"/>
        <v>994.31</v>
      </c>
      <c r="W44" s="151"/>
      <c r="X44" s="151" t="s">
        <v>145</v>
      </c>
      <c r="Y44" s="141"/>
      <c r="Z44" s="141"/>
      <c r="AA44" s="141"/>
      <c r="AB44" s="141"/>
      <c r="AC44" s="141"/>
      <c r="AD44" s="141"/>
      <c r="AE44" s="141"/>
      <c r="AF44" s="141"/>
      <c r="AG44" s="141" t="s">
        <v>146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</row>
    <row r="45" spans="1:60" hidden="1" outlineLevel="1" x14ac:dyDescent="0.25">
      <c r="A45" s="164">
        <v>36</v>
      </c>
      <c r="B45" s="165" t="s">
        <v>219</v>
      </c>
      <c r="C45" s="170" t="s">
        <v>220</v>
      </c>
      <c r="D45" s="166" t="s">
        <v>153</v>
      </c>
      <c r="E45" s="179">
        <v>1529.712</v>
      </c>
      <c r="F45" s="180"/>
      <c r="G45" s="167">
        <f t="shared" si="7"/>
        <v>0</v>
      </c>
      <c r="H45" s="152"/>
      <c r="I45" s="151">
        <f t="shared" si="8"/>
        <v>0</v>
      </c>
      <c r="J45" s="152"/>
      <c r="K45" s="151">
        <f t="shared" si="9"/>
        <v>0</v>
      </c>
      <c r="L45" s="151">
        <v>21</v>
      </c>
      <c r="M45" s="151">
        <f t="shared" si="10"/>
        <v>0</v>
      </c>
      <c r="N45" s="151">
        <v>0</v>
      </c>
      <c r="O45" s="151">
        <f t="shared" si="11"/>
        <v>0</v>
      </c>
      <c r="P45" s="151">
        <v>0</v>
      </c>
      <c r="Q45" s="151">
        <f t="shared" si="12"/>
        <v>0</v>
      </c>
      <c r="R45" s="151"/>
      <c r="S45" s="151" t="s">
        <v>144</v>
      </c>
      <c r="T45" s="151" t="s">
        <v>144</v>
      </c>
      <c r="U45" s="151">
        <v>0.35</v>
      </c>
      <c r="V45" s="151">
        <f t="shared" si="13"/>
        <v>535.4</v>
      </c>
      <c r="W45" s="151"/>
      <c r="X45" s="151" t="s">
        <v>145</v>
      </c>
      <c r="Y45" s="141"/>
      <c r="Z45" s="141"/>
      <c r="AA45" s="141"/>
      <c r="AB45" s="141"/>
      <c r="AC45" s="141"/>
      <c r="AD45" s="141"/>
      <c r="AE45" s="141"/>
      <c r="AF45" s="141"/>
      <c r="AG45" s="141" t="s">
        <v>146</v>
      </c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</row>
    <row r="46" spans="1:60" hidden="1" outlineLevel="1" x14ac:dyDescent="0.25">
      <c r="A46" s="164">
        <v>37</v>
      </c>
      <c r="B46" s="165" t="s">
        <v>221</v>
      </c>
      <c r="C46" s="170" t="s">
        <v>222</v>
      </c>
      <c r="D46" s="166" t="s">
        <v>181</v>
      </c>
      <c r="E46" s="179">
        <v>35.420699999999997</v>
      </c>
      <c r="F46" s="180"/>
      <c r="G46" s="167">
        <f t="shared" si="7"/>
        <v>0</v>
      </c>
      <c r="H46" s="152"/>
      <c r="I46" s="151">
        <f t="shared" si="8"/>
        <v>0</v>
      </c>
      <c r="J46" s="152"/>
      <c r="K46" s="151">
        <f t="shared" si="9"/>
        <v>0</v>
      </c>
      <c r="L46" s="151">
        <v>21</v>
      </c>
      <c r="M46" s="151">
        <f t="shared" si="10"/>
        <v>0</v>
      </c>
      <c r="N46" s="151">
        <v>1.0210999999999999</v>
      </c>
      <c r="O46" s="151">
        <f t="shared" si="11"/>
        <v>36.17</v>
      </c>
      <c r="P46" s="151">
        <v>0</v>
      </c>
      <c r="Q46" s="151">
        <f t="shared" si="12"/>
        <v>0</v>
      </c>
      <c r="R46" s="151"/>
      <c r="S46" s="151" t="s">
        <v>144</v>
      </c>
      <c r="T46" s="151" t="s">
        <v>144</v>
      </c>
      <c r="U46" s="151">
        <v>29.292000000000002</v>
      </c>
      <c r="V46" s="151">
        <f t="shared" si="13"/>
        <v>1037.54</v>
      </c>
      <c r="W46" s="151"/>
      <c r="X46" s="151" t="s">
        <v>145</v>
      </c>
      <c r="Y46" s="141"/>
      <c r="Z46" s="141"/>
      <c r="AA46" s="141"/>
      <c r="AB46" s="141"/>
      <c r="AC46" s="141"/>
      <c r="AD46" s="141"/>
      <c r="AE46" s="141"/>
      <c r="AF46" s="141"/>
      <c r="AG46" s="141" t="s">
        <v>146</v>
      </c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</row>
    <row r="47" spans="1:60" ht="20.399999999999999" hidden="1" outlineLevel="1" x14ac:dyDescent="0.25">
      <c r="A47" s="164">
        <v>38</v>
      </c>
      <c r="B47" s="165" t="s">
        <v>223</v>
      </c>
      <c r="C47" s="170" t="s">
        <v>224</v>
      </c>
      <c r="D47" s="166" t="s">
        <v>181</v>
      </c>
      <c r="E47" s="179">
        <v>175.76</v>
      </c>
      <c r="F47" s="180"/>
      <c r="G47" s="167">
        <f t="shared" si="7"/>
        <v>0</v>
      </c>
      <c r="H47" s="152"/>
      <c r="I47" s="151">
        <f t="shared" si="8"/>
        <v>0</v>
      </c>
      <c r="J47" s="152"/>
      <c r="K47" s="151">
        <f t="shared" si="9"/>
        <v>0</v>
      </c>
      <c r="L47" s="151">
        <v>21</v>
      </c>
      <c r="M47" s="151">
        <f t="shared" si="10"/>
        <v>0</v>
      </c>
      <c r="N47" s="151">
        <v>0</v>
      </c>
      <c r="O47" s="151">
        <f t="shared" si="11"/>
        <v>0</v>
      </c>
      <c r="P47" s="151">
        <v>0</v>
      </c>
      <c r="Q47" s="151">
        <f t="shared" si="12"/>
        <v>0</v>
      </c>
      <c r="R47" s="151"/>
      <c r="S47" s="151" t="s">
        <v>144</v>
      </c>
      <c r="T47" s="151" t="s">
        <v>172</v>
      </c>
      <c r="U47" s="151">
        <v>1.34</v>
      </c>
      <c r="V47" s="151">
        <f t="shared" si="13"/>
        <v>235.52</v>
      </c>
      <c r="W47" s="151"/>
      <c r="X47" s="151" t="s">
        <v>145</v>
      </c>
      <c r="Y47" s="141"/>
      <c r="Z47" s="141"/>
      <c r="AA47" s="141"/>
      <c r="AB47" s="141"/>
      <c r="AC47" s="141"/>
      <c r="AD47" s="141"/>
      <c r="AE47" s="141"/>
      <c r="AF47" s="141"/>
      <c r="AG47" s="141" t="s">
        <v>146</v>
      </c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</row>
    <row r="48" spans="1:60" hidden="1" outlineLevel="1" x14ac:dyDescent="0.25">
      <c r="A48" s="164">
        <v>39</v>
      </c>
      <c r="B48" s="165" t="s">
        <v>225</v>
      </c>
      <c r="C48" s="170" t="s">
        <v>226</v>
      </c>
      <c r="D48" s="166" t="s">
        <v>153</v>
      </c>
      <c r="E48" s="179">
        <v>600</v>
      </c>
      <c r="F48" s="180"/>
      <c r="G48" s="167">
        <f t="shared" si="7"/>
        <v>0</v>
      </c>
      <c r="H48" s="152"/>
      <c r="I48" s="151">
        <f t="shared" si="8"/>
        <v>0</v>
      </c>
      <c r="J48" s="152"/>
      <c r="K48" s="151">
        <f t="shared" si="9"/>
        <v>0</v>
      </c>
      <c r="L48" s="151">
        <v>21</v>
      </c>
      <c r="M48" s="151">
        <f t="shared" si="10"/>
        <v>0</v>
      </c>
      <c r="N48" s="151">
        <v>6.7099999999999998E-3</v>
      </c>
      <c r="O48" s="151">
        <f t="shared" si="11"/>
        <v>4.03</v>
      </c>
      <c r="P48" s="151">
        <v>0</v>
      </c>
      <c r="Q48" s="151">
        <f t="shared" si="12"/>
        <v>0</v>
      </c>
      <c r="R48" s="151"/>
      <c r="S48" s="151" t="s">
        <v>144</v>
      </c>
      <c r="T48" s="151" t="s">
        <v>144</v>
      </c>
      <c r="U48" s="151">
        <v>0.9</v>
      </c>
      <c r="V48" s="151">
        <f t="shared" si="13"/>
        <v>540</v>
      </c>
      <c r="W48" s="151"/>
      <c r="X48" s="151" t="s">
        <v>145</v>
      </c>
      <c r="Y48" s="141"/>
      <c r="Z48" s="141"/>
      <c r="AA48" s="141"/>
      <c r="AB48" s="141"/>
      <c r="AC48" s="141"/>
      <c r="AD48" s="141"/>
      <c r="AE48" s="141"/>
      <c r="AF48" s="141"/>
      <c r="AG48" s="141" t="s">
        <v>146</v>
      </c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</row>
    <row r="49" spans="1:60" collapsed="1" x14ac:dyDescent="0.25">
      <c r="A49" s="154" t="s">
        <v>139</v>
      </c>
      <c r="B49" s="155" t="s">
        <v>56</v>
      </c>
      <c r="C49" s="169" t="s">
        <v>57</v>
      </c>
      <c r="D49" s="156"/>
      <c r="E49" s="176"/>
      <c r="F49" s="177"/>
      <c r="G49" s="159">
        <f>SUMIF(AG50:AG92,"&lt;&gt;NOR",G50:G92)</f>
        <v>0</v>
      </c>
      <c r="H49" s="153"/>
      <c r="I49" s="153">
        <f>SUM(I50:I92)</f>
        <v>0</v>
      </c>
      <c r="J49" s="153"/>
      <c r="K49" s="153">
        <f>SUM(K50:K92)</f>
        <v>0</v>
      </c>
      <c r="L49" s="153"/>
      <c r="M49" s="153">
        <f>SUM(M50:M92)</f>
        <v>0</v>
      </c>
      <c r="N49" s="153"/>
      <c r="O49" s="153">
        <f>SUM(O50:O92)</f>
        <v>3008.77</v>
      </c>
      <c r="P49" s="153"/>
      <c r="Q49" s="153">
        <f>SUM(Q50:Q92)</f>
        <v>0</v>
      </c>
      <c r="R49" s="153"/>
      <c r="S49" s="153"/>
      <c r="T49" s="153"/>
      <c r="U49" s="153"/>
      <c r="V49" s="153">
        <f>SUM(V50:V92)</f>
        <v>12805.789999999999</v>
      </c>
      <c r="W49" s="153"/>
      <c r="X49" s="153"/>
      <c r="AG49" t="s">
        <v>140</v>
      </c>
    </row>
    <row r="50" spans="1:60" hidden="1" outlineLevel="1" x14ac:dyDescent="0.25">
      <c r="A50" s="164">
        <v>40</v>
      </c>
      <c r="B50" s="165" t="s">
        <v>227</v>
      </c>
      <c r="C50" s="170" t="s">
        <v>228</v>
      </c>
      <c r="D50" s="166" t="s">
        <v>153</v>
      </c>
      <c r="E50" s="179">
        <v>1588.8989999999999</v>
      </c>
      <c r="F50" s="180"/>
      <c r="G50" s="167">
        <f t="shared" ref="G50:G92" si="14">ROUND(E50*F50,2)</f>
        <v>0</v>
      </c>
      <c r="H50" s="152"/>
      <c r="I50" s="151">
        <f t="shared" ref="I50:I92" si="15">ROUND(E50*H50,2)</f>
        <v>0</v>
      </c>
      <c r="J50" s="152"/>
      <c r="K50" s="151">
        <f t="shared" ref="K50:K92" si="16">ROUND(E50*J50,2)</f>
        <v>0</v>
      </c>
      <c r="L50" s="151">
        <v>21</v>
      </c>
      <c r="M50" s="151">
        <f t="shared" ref="M50:M92" si="17">G50*(1+L50/100)</f>
        <v>0</v>
      </c>
      <c r="N50" s="151">
        <v>0.21964</v>
      </c>
      <c r="O50" s="151">
        <f t="shared" ref="O50:O92" si="18">ROUND(E50*N50,2)</f>
        <v>348.99</v>
      </c>
      <c r="P50" s="151">
        <v>0</v>
      </c>
      <c r="Q50" s="151">
        <f t="shared" ref="Q50:Q92" si="19">ROUND(E50*P50,2)</f>
        <v>0</v>
      </c>
      <c r="R50" s="151"/>
      <c r="S50" s="151" t="s">
        <v>144</v>
      </c>
      <c r="T50" s="151" t="s">
        <v>144</v>
      </c>
      <c r="U50" s="151">
        <v>0.73</v>
      </c>
      <c r="V50" s="151">
        <f t="shared" ref="V50:V92" si="20">ROUND(E50*U50,2)</f>
        <v>1159.9000000000001</v>
      </c>
      <c r="W50" s="151"/>
      <c r="X50" s="151" t="s">
        <v>145</v>
      </c>
      <c r="Y50" s="141"/>
      <c r="Z50" s="141"/>
      <c r="AA50" s="141"/>
      <c r="AB50" s="141"/>
      <c r="AC50" s="141"/>
      <c r="AD50" s="141"/>
      <c r="AE50" s="141"/>
      <c r="AF50" s="141"/>
      <c r="AG50" s="141" t="s">
        <v>146</v>
      </c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</row>
    <row r="51" spans="1:60" hidden="1" outlineLevel="1" x14ac:dyDescent="0.25">
      <c r="A51" s="164">
        <v>41</v>
      </c>
      <c r="B51" s="165" t="s">
        <v>229</v>
      </c>
      <c r="C51" s="170" t="s">
        <v>230</v>
      </c>
      <c r="D51" s="166" t="s">
        <v>143</v>
      </c>
      <c r="E51" s="179">
        <v>3.5</v>
      </c>
      <c r="F51" s="180"/>
      <c r="G51" s="167">
        <f t="shared" si="14"/>
        <v>0</v>
      </c>
      <c r="H51" s="152"/>
      <c r="I51" s="151">
        <f t="shared" si="15"/>
        <v>0</v>
      </c>
      <c r="J51" s="152"/>
      <c r="K51" s="151">
        <f t="shared" si="16"/>
        <v>0</v>
      </c>
      <c r="L51" s="151">
        <v>21</v>
      </c>
      <c r="M51" s="151">
        <f t="shared" si="17"/>
        <v>0</v>
      </c>
      <c r="N51" s="151">
        <v>1.9535199999999999</v>
      </c>
      <c r="O51" s="151">
        <f t="shared" si="18"/>
        <v>6.84</v>
      </c>
      <c r="P51" s="151">
        <v>0</v>
      </c>
      <c r="Q51" s="151">
        <f t="shared" si="19"/>
        <v>0</v>
      </c>
      <c r="R51" s="151"/>
      <c r="S51" s="151" t="s">
        <v>144</v>
      </c>
      <c r="T51" s="151" t="s">
        <v>144</v>
      </c>
      <c r="U51" s="151">
        <v>3.69</v>
      </c>
      <c r="V51" s="151">
        <f t="shared" si="20"/>
        <v>12.92</v>
      </c>
      <c r="W51" s="151"/>
      <c r="X51" s="151" t="s">
        <v>145</v>
      </c>
      <c r="Y51" s="141"/>
      <c r="Z51" s="141"/>
      <c r="AA51" s="141"/>
      <c r="AB51" s="141"/>
      <c r="AC51" s="141"/>
      <c r="AD51" s="141"/>
      <c r="AE51" s="141"/>
      <c r="AF51" s="141"/>
      <c r="AG51" s="141" t="s">
        <v>146</v>
      </c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</row>
    <row r="52" spans="1:60" hidden="1" outlineLevel="1" x14ac:dyDescent="0.25">
      <c r="A52" s="164">
        <v>42</v>
      </c>
      <c r="B52" s="165" t="s">
        <v>231</v>
      </c>
      <c r="C52" s="170" t="s">
        <v>232</v>
      </c>
      <c r="D52" s="166" t="s">
        <v>153</v>
      </c>
      <c r="E52" s="179">
        <v>297.80200000000002</v>
      </c>
      <c r="F52" s="180"/>
      <c r="G52" s="167">
        <f t="shared" si="14"/>
        <v>0</v>
      </c>
      <c r="H52" s="152"/>
      <c r="I52" s="151">
        <f t="shared" si="15"/>
        <v>0</v>
      </c>
      <c r="J52" s="152"/>
      <c r="K52" s="151">
        <f t="shared" si="16"/>
        <v>0</v>
      </c>
      <c r="L52" s="151">
        <v>21</v>
      </c>
      <c r="M52" s="151">
        <f t="shared" si="17"/>
        <v>0</v>
      </c>
      <c r="N52" s="151">
        <v>0.24434</v>
      </c>
      <c r="O52" s="151">
        <f t="shared" si="18"/>
        <v>72.760000000000005</v>
      </c>
      <c r="P52" s="151">
        <v>0</v>
      </c>
      <c r="Q52" s="151">
        <f t="shared" si="19"/>
        <v>0</v>
      </c>
      <c r="R52" s="151"/>
      <c r="S52" s="151" t="s">
        <v>144</v>
      </c>
      <c r="T52" s="151" t="s">
        <v>144</v>
      </c>
      <c r="U52" s="151">
        <v>0.66830000000000001</v>
      </c>
      <c r="V52" s="151">
        <f t="shared" si="20"/>
        <v>199.02</v>
      </c>
      <c r="W52" s="151"/>
      <c r="X52" s="151" t="s">
        <v>145</v>
      </c>
      <c r="Y52" s="141"/>
      <c r="Z52" s="141"/>
      <c r="AA52" s="141"/>
      <c r="AB52" s="141"/>
      <c r="AC52" s="141"/>
      <c r="AD52" s="141"/>
      <c r="AE52" s="141"/>
      <c r="AF52" s="141"/>
      <c r="AG52" s="141" t="s">
        <v>146</v>
      </c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</row>
    <row r="53" spans="1:60" hidden="1" outlineLevel="1" x14ac:dyDescent="0.25">
      <c r="A53" s="164">
        <v>43</v>
      </c>
      <c r="B53" s="165" t="s">
        <v>233</v>
      </c>
      <c r="C53" s="170" t="s">
        <v>234</v>
      </c>
      <c r="D53" s="166" t="s">
        <v>153</v>
      </c>
      <c r="E53" s="179">
        <v>2106.9690000000001</v>
      </c>
      <c r="F53" s="180"/>
      <c r="G53" s="167">
        <f t="shared" si="14"/>
        <v>0</v>
      </c>
      <c r="H53" s="152"/>
      <c r="I53" s="151">
        <f t="shared" si="15"/>
        <v>0</v>
      </c>
      <c r="J53" s="152"/>
      <c r="K53" s="151">
        <f t="shared" si="16"/>
        <v>0</v>
      </c>
      <c r="L53" s="151">
        <v>21</v>
      </c>
      <c r="M53" s="151">
        <f t="shared" si="17"/>
        <v>0</v>
      </c>
      <c r="N53" s="151">
        <v>0.38236999999999999</v>
      </c>
      <c r="O53" s="151">
        <f t="shared" si="18"/>
        <v>805.64</v>
      </c>
      <c r="P53" s="151">
        <v>0</v>
      </c>
      <c r="Q53" s="151">
        <f t="shared" si="19"/>
        <v>0</v>
      </c>
      <c r="R53" s="151"/>
      <c r="S53" s="151" t="s">
        <v>144</v>
      </c>
      <c r="T53" s="151" t="s">
        <v>144</v>
      </c>
      <c r="U53" s="151">
        <v>1.31</v>
      </c>
      <c r="V53" s="151">
        <f t="shared" si="20"/>
        <v>2760.13</v>
      </c>
      <c r="W53" s="151"/>
      <c r="X53" s="151" t="s">
        <v>145</v>
      </c>
      <c r="Y53" s="141"/>
      <c r="Z53" s="141"/>
      <c r="AA53" s="141"/>
      <c r="AB53" s="141"/>
      <c r="AC53" s="141"/>
      <c r="AD53" s="141"/>
      <c r="AE53" s="141"/>
      <c r="AF53" s="141"/>
      <c r="AG53" s="141" t="s">
        <v>146</v>
      </c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</row>
    <row r="54" spans="1:60" hidden="1" outlineLevel="1" x14ac:dyDescent="0.25">
      <c r="A54" s="164">
        <v>44</v>
      </c>
      <c r="B54" s="165" t="s">
        <v>235</v>
      </c>
      <c r="C54" s="170" t="s">
        <v>236</v>
      </c>
      <c r="D54" s="166" t="s">
        <v>153</v>
      </c>
      <c r="E54" s="179">
        <v>70.784000000000006</v>
      </c>
      <c r="F54" s="180"/>
      <c r="G54" s="167">
        <f t="shared" si="14"/>
        <v>0</v>
      </c>
      <c r="H54" s="152"/>
      <c r="I54" s="151">
        <f t="shared" si="15"/>
        <v>0</v>
      </c>
      <c r="J54" s="152"/>
      <c r="K54" s="151">
        <f t="shared" si="16"/>
        <v>0</v>
      </c>
      <c r="L54" s="151">
        <v>21</v>
      </c>
      <c r="M54" s="151">
        <f t="shared" si="17"/>
        <v>0</v>
      </c>
      <c r="N54" s="151">
        <v>0.33178999999999997</v>
      </c>
      <c r="O54" s="151">
        <f t="shared" si="18"/>
        <v>23.49</v>
      </c>
      <c r="P54" s="151">
        <v>0</v>
      </c>
      <c r="Q54" s="151">
        <f t="shared" si="19"/>
        <v>0</v>
      </c>
      <c r="R54" s="151"/>
      <c r="S54" s="151" t="s">
        <v>144</v>
      </c>
      <c r="T54" s="151" t="s">
        <v>144</v>
      </c>
      <c r="U54" s="151">
        <v>2.226</v>
      </c>
      <c r="V54" s="151">
        <f t="shared" si="20"/>
        <v>157.57</v>
      </c>
      <c r="W54" s="151"/>
      <c r="X54" s="151" t="s">
        <v>145</v>
      </c>
      <c r="Y54" s="141"/>
      <c r="Z54" s="141"/>
      <c r="AA54" s="141"/>
      <c r="AB54" s="141"/>
      <c r="AC54" s="141"/>
      <c r="AD54" s="141"/>
      <c r="AE54" s="141"/>
      <c r="AF54" s="141"/>
      <c r="AG54" s="141" t="s">
        <v>146</v>
      </c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</row>
    <row r="55" spans="1:60" hidden="1" outlineLevel="1" x14ac:dyDescent="0.25">
      <c r="A55" s="164">
        <v>45</v>
      </c>
      <c r="B55" s="165" t="s">
        <v>237</v>
      </c>
      <c r="C55" s="170" t="s">
        <v>238</v>
      </c>
      <c r="D55" s="166" t="s">
        <v>143</v>
      </c>
      <c r="E55" s="179">
        <v>439.625</v>
      </c>
      <c r="F55" s="180"/>
      <c r="G55" s="167">
        <f t="shared" si="14"/>
        <v>0</v>
      </c>
      <c r="H55" s="152"/>
      <c r="I55" s="151">
        <f t="shared" si="15"/>
        <v>0</v>
      </c>
      <c r="J55" s="152"/>
      <c r="K55" s="151">
        <f t="shared" si="16"/>
        <v>0</v>
      </c>
      <c r="L55" s="151">
        <v>21</v>
      </c>
      <c r="M55" s="151">
        <f t="shared" si="17"/>
        <v>0</v>
      </c>
      <c r="N55" s="151">
        <v>2.5276700000000001</v>
      </c>
      <c r="O55" s="151">
        <f t="shared" si="18"/>
        <v>1111.23</v>
      </c>
      <c r="P55" s="151">
        <v>0</v>
      </c>
      <c r="Q55" s="151">
        <f t="shared" si="19"/>
        <v>0</v>
      </c>
      <c r="R55" s="151"/>
      <c r="S55" s="151" t="s">
        <v>144</v>
      </c>
      <c r="T55" s="151" t="s">
        <v>144</v>
      </c>
      <c r="U55" s="151">
        <v>1.0900000000000001</v>
      </c>
      <c r="V55" s="151">
        <f t="shared" si="20"/>
        <v>479.19</v>
      </c>
      <c r="W55" s="151"/>
      <c r="X55" s="151" t="s">
        <v>145</v>
      </c>
      <c r="Y55" s="141"/>
      <c r="Z55" s="141"/>
      <c r="AA55" s="141"/>
      <c r="AB55" s="141"/>
      <c r="AC55" s="141"/>
      <c r="AD55" s="141"/>
      <c r="AE55" s="141"/>
      <c r="AF55" s="141"/>
      <c r="AG55" s="141" t="s">
        <v>146</v>
      </c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</row>
    <row r="56" spans="1:60" hidden="1" outlineLevel="1" x14ac:dyDescent="0.25">
      <c r="A56" s="164">
        <v>46</v>
      </c>
      <c r="B56" s="165" t="s">
        <v>239</v>
      </c>
      <c r="C56" s="170" t="s">
        <v>240</v>
      </c>
      <c r="D56" s="166" t="s">
        <v>153</v>
      </c>
      <c r="E56" s="179">
        <v>36.968000000000004</v>
      </c>
      <c r="F56" s="180"/>
      <c r="G56" s="167">
        <f t="shared" si="14"/>
        <v>0</v>
      </c>
      <c r="H56" s="152"/>
      <c r="I56" s="151">
        <f t="shared" si="15"/>
        <v>0</v>
      </c>
      <c r="J56" s="152"/>
      <c r="K56" s="151">
        <f t="shared" si="16"/>
        <v>0</v>
      </c>
      <c r="L56" s="151">
        <v>21</v>
      </c>
      <c r="M56" s="151">
        <f t="shared" si="17"/>
        <v>0</v>
      </c>
      <c r="N56" s="151">
        <v>3.5249999999999997E-2</v>
      </c>
      <c r="O56" s="151">
        <f t="shared" si="18"/>
        <v>1.3</v>
      </c>
      <c r="P56" s="151">
        <v>0</v>
      </c>
      <c r="Q56" s="151">
        <f t="shared" si="19"/>
        <v>0</v>
      </c>
      <c r="R56" s="151"/>
      <c r="S56" s="151" t="s">
        <v>144</v>
      </c>
      <c r="T56" s="151" t="s">
        <v>144</v>
      </c>
      <c r="U56" s="151">
        <v>0.74</v>
      </c>
      <c r="V56" s="151">
        <f t="shared" si="20"/>
        <v>27.36</v>
      </c>
      <c r="W56" s="151"/>
      <c r="X56" s="151" t="s">
        <v>145</v>
      </c>
      <c r="Y56" s="141"/>
      <c r="Z56" s="141"/>
      <c r="AA56" s="141"/>
      <c r="AB56" s="141"/>
      <c r="AC56" s="141"/>
      <c r="AD56" s="141"/>
      <c r="AE56" s="141"/>
      <c r="AF56" s="141"/>
      <c r="AG56" s="141" t="s">
        <v>146</v>
      </c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</row>
    <row r="57" spans="1:60" hidden="1" outlineLevel="1" x14ac:dyDescent="0.25">
      <c r="A57" s="164">
        <v>47</v>
      </c>
      <c r="B57" s="165" t="s">
        <v>241</v>
      </c>
      <c r="C57" s="170" t="s">
        <v>242</v>
      </c>
      <c r="D57" s="166" t="s">
        <v>153</v>
      </c>
      <c r="E57" s="179">
        <v>36.968000000000004</v>
      </c>
      <c r="F57" s="180"/>
      <c r="G57" s="167">
        <f t="shared" si="14"/>
        <v>0</v>
      </c>
      <c r="H57" s="152"/>
      <c r="I57" s="151">
        <f t="shared" si="15"/>
        <v>0</v>
      </c>
      <c r="J57" s="152"/>
      <c r="K57" s="151">
        <f t="shared" si="16"/>
        <v>0</v>
      </c>
      <c r="L57" s="151">
        <v>21</v>
      </c>
      <c r="M57" s="151">
        <f t="shared" si="17"/>
        <v>0</v>
      </c>
      <c r="N57" s="151">
        <v>0</v>
      </c>
      <c r="O57" s="151">
        <f t="shared" si="18"/>
        <v>0</v>
      </c>
      <c r="P57" s="151">
        <v>0</v>
      </c>
      <c r="Q57" s="151">
        <f t="shared" si="19"/>
        <v>0</v>
      </c>
      <c r="R57" s="151"/>
      <c r="S57" s="151" t="s">
        <v>144</v>
      </c>
      <c r="T57" s="151" t="s">
        <v>144</v>
      </c>
      <c r="U57" s="151">
        <v>0.35</v>
      </c>
      <c r="V57" s="151">
        <f t="shared" si="20"/>
        <v>12.94</v>
      </c>
      <c r="W57" s="151"/>
      <c r="X57" s="151" t="s">
        <v>145</v>
      </c>
      <c r="Y57" s="141"/>
      <c r="Z57" s="141"/>
      <c r="AA57" s="141"/>
      <c r="AB57" s="141"/>
      <c r="AC57" s="141"/>
      <c r="AD57" s="141"/>
      <c r="AE57" s="141"/>
      <c r="AF57" s="141"/>
      <c r="AG57" s="141" t="s">
        <v>146</v>
      </c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</row>
    <row r="58" spans="1:60" hidden="1" outlineLevel="1" x14ac:dyDescent="0.25">
      <c r="A58" s="164">
        <v>48</v>
      </c>
      <c r="B58" s="165" t="s">
        <v>243</v>
      </c>
      <c r="C58" s="170" t="s">
        <v>244</v>
      </c>
      <c r="D58" s="166" t="s">
        <v>153</v>
      </c>
      <c r="E58" s="179">
        <v>3232.3380000000002</v>
      </c>
      <c r="F58" s="180"/>
      <c r="G58" s="167">
        <f t="shared" si="14"/>
        <v>0</v>
      </c>
      <c r="H58" s="152"/>
      <c r="I58" s="151">
        <f t="shared" si="15"/>
        <v>0</v>
      </c>
      <c r="J58" s="152"/>
      <c r="K58" s="151">
        <f t="shared" si="16"/>
        <v>0</v>
      </c>
      <c r="L58" s="151">
        <v>21</v>
      </c>
      <c r="M58" s="151">
        <f t="shared" si="17"/>
        <v>0</v>
      </c>
      <c r="N58" s="151">
        <v>3.9309999999999998E-2</v>
      </c>
      <c r="O58" s="151">
        <f t="shared" si="18"/>
        <v>127.06</v>
      </c>
      <c r="P58" s="151">
        <v>0</v>
      </c>
      <c r="Q58" s="151">
        <f t="shared" si="19"/>
        <v>0</v>
      </c>
      <c r="R58" s="151"/>
      <c r="S58" s="151" t="s">
        <v>144</v>
      </c>
      <c r="T58" s="151" t="s">
        <v>144</v>
      </c>
      <c r="U58" s="151">
        <v>0.65</v>
      </c>
      <c r="V58" s="151">
        <f t="shared" si="20"/>
        <v>2101.02</v>
      </c>
      <c r="W58" s="151"/>
      <c r="X58" s="151" t="s">
        <v>145</v>
      </c>
      <c r="Y58" s="141"/>
      <c r="Z58" s="141"/>
      <c r="AA58" s="141"/>
      <c r="AB58" s="141"/>
      <c r="AC58" s="141"/>
      <c r="AD58" s="141"/>
      <c r="AE58" s="141"/>
      <c r="AF58" s="141"/>
      <c r="AG58" s="141" t="s">
        <v>146</v>
      </c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</row>
    <row r="59" spans="1:60" hidden="1" outlineLevel="1" x14ac:dyDescent="0.25">
      <c r="A59" s="164">
        <v>49</v>
      </c>
      <c r="B59" s="165" t="s">
        <v>245</v>
      </c>
      <c r="C59" s="170" t="s">
        <v>246</v>
      </c>
      <c r="D59" s="166" t="s">
        <v>153</v>
      </c>
      <c r="E59" s="179">
        <v>3232.3380000000002</v>
      </c>
      <c r="F59" s="180"/>
      <c r="G59" s="167">
        <f t="shared" si="14"/>
        <v>0</v>
      </c>
      <c r="H59" s="152"/>
      <c r="I59" s="151">
        <f t="shared" si="15"/>
        <v>0</v>
      </c>
      <c r="J59" s="152"/>
      <c r="K59" s="151">
        <f t="shared" si="16"/>
        <v>0</v>
      </c>
      <c r="L59" s="151">
        <v>21</v>
      </c>
      <c r="M59" s="151">
        <f t="shared" si="17"/>
        <v>0</v>
      </c>
      <c r="N59" s="151">
        <v>0</v>
      </c>
      <c r="O59" s="151">
        <f t="shared" si="18"/>
        <v>0</v>
      </c>
      <c r="P59" s="151">
        <v>0</v>
      </c>
      <c r="Q59" s="151">
        <f t="shared" si="19"/>
        <v>0</v>
      </c>
      <c r="R59" s="151"/>
      <c r="S59" s="151" t="s">
        <v>144</v>
      </c>
      <c r="T59" s="151" t="s">
        <v>144</v>
      </c>
      <c r="U59" s="151">
        <v>0.35</v>
      </c>
      <c r="V59" s="151">
        <f t="shared" si="20"/>
        <v>1131.32</v>
      </c>
      <c r="W59" s="151"/>
      <c r="X59" s="151" t="s">
        <v>145</v>
      </c>
      <c r="Y59" s="141"/>
      <c r="Z59" s="141"/>
      <c r="AA59" s="141"/>
      <c r="AB59" s="141"/>
      <c r="AC59" s="141"/>
      <c r="AD59" s="141"/>
      <c r="AE59" s="141"/>
      <c r="AF59" s="141"/>
      <c r="AG59" s="141" t="s">
        <v>146</v>
      </c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</row>
    <row r="60" spans="1:60" hidden="1" outlineLevel="1" x14ac:dyDescent="0.25">
      <c r="A60" s="164">
        <v>50</v>
      </c>
      <c r="B60" s="165" t="s">
        <v>247</v>
      </c>
      <c r="C60" s="170" t="s">
        <v>248</v>
      </c>
      <c r="D60" s="166" t="s">
        <v>153</v>
      </c>
      <c r="E60" s="179">
        <v>85.899000000000001</v>
      </c>
      <c r="F60" s="180"/>
      <c r="G60" s="167">
        <f t="shared" si="14"/>
        <v>0</v>
      </c>
      <c r="H60" s="152"/>
      <c r="I60" s="151">
        <f t="shared" si="15"/>
        <v>0</v>
      </c>
      <c r="J60" s="152"/>
      <c r="K60" s="151">
        <f t="shared" si="16"/>
        <v>0</v>
      </c>
      <c r="L60" s="151">
        <v>21</v>
      </c>
      <c r="M60" s="151">
        <f t="shared" si="17"/>
        <v>0</v>
      </c>
      <c r="N60" s="151">
        <v>1.7860000000000001E-2</v>
      </c>
      <c r="O60" s="151">
        <f t="shared" si="18"/>
        <v>1.53</v>
      </c>
      <c r="P60" s="151">
        <v>0</v>
      </c>
      <c r="Q60" s="151">
        <f t="shared" si="19"/>
        <v>0</v>
      </c>
      <c r="R60" s="151"/>
      <c r="S60" s="151" t="s">
        <v>144</v>
      </c>
      <c r="T60" s="151" t="s">
        <v>144</v>
      </c>
      <c r="U60" s="151">
        <v>0.64500000000000002</v>
      </c>
      <c r="V60" s="151">
        <f t="shared" si="20"/>
        <v>55.4</v>
      </c>
      <c r="W60" s="151"/>
      <c r="X60" s="151" t="s">
        <v>145</v>
      </c>
      <c r="Y60" s="141"/>
      <c r="Z60" s="141"/>
      <c r="AA60" s="141"/>
      <c r="AB60" s="141"/>
      <c r="AC60" s="141"/>
      <c r="AD60" s="141"/>
      <c r="AE60" s="141"/>
      <c r="AF60" s="141"/>
      <c r="AG60" s="141" t="s">
        <v>146</v>
      </c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</row>
    <row r="61" spans="1:60" hidden="1" outlineLevel="1" x14ac:dyDescent="0.25">
      <c r="A61" s="164">
        <v>51</v>
      </c>
      <c r="B61" s="165" t="s">
        <v>249</v>
      </c>
      <c r="C61" s="170" t="s">
        <v>250</v>
      </c>
      <c r="D61" s="166" t="s">
        <v>181</v>
      </c>
      <c r="E61" s="179">
        <v>49.148350000000001</v>
      </c>
      <c r="F61" s="180"/>
      <c r="G61" s="167">
        <f t="shared" si="14"/>
        <v>0</v>
      </c>
      <c r="H61" s="152"/>
      <c r="I61" s="151">
        <f t="shared" si="15"/>
        <v>0</v>
      </c>
      <c r="J61" s="152"/>
      <c r="K61" s="151">
        <f t="shared" si="16"/>
        <v>0</v>
      </c>
      <c r="L61" s="151">
        <v>21</v>
      </c>
      <c r="M61" s="151">
        <f t="shared" si="17"/>
        <v>0</v>
      </c>
      <c r="N61" s="151">
        <v>1.0202899999999999</v>
      </c>
      <c r="O61" s="151">
        <f t="shared" si="18"/>
        <v>50.15</v>
      </c>
      <c r="P61" s="151">
        <v>0</v>
      </c>
      <c r="Q61" s="151">
        <f t="shared" si="19"/>
        <v>0</v>
      </c>
      <c r="R61" s="151"/>
      <c r="S61" s="151" t="s">
        <v>144</v>
      </c>
      <c r="T61" s="151" t="s">
        <v>144</v>
      </c>
      <c r="U61" s="151">
        <v>25.271000000000001</v>
      </c>
      <c r="V61" s="151">
        <f t="shared" si="20"/>
        <v>1242.03</v>
      </c>
      <c r="W61" s="151"/>
      <c r="X61" s="151" t="s">
        <v>145</v>
      </c>
      <c r="Y61" s="141"/>
      <c r="Z61" s="141"/>
      <c r="AA61" s="141"/>
      <c r="AB61" s="141"/>
      <c r="AC61" s="141"/>
      <c r="AD61" s="141"/>
      <c r="AE61" s="141"/>
      <c r="AF61" s="141"/>
      <c r="AG61" s="141" t="s">
        <v>146</v>
      </c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</row>
    <row r="62" spans="1:60" hidden="1" outlineLevel="1" x14ac:dyDescent="0.25">
      <c r="A62" s="164">
        <v>52</v>
      </c>
      <c r="B62" s="165" t="s">
        <v>251</v>
      </c>
      <c r="C62" s="170" t="s">
        <v>252</v>
      </c>
      <c r="D62" s="166" t="s">
        <v>184</v>
      </c>
      <c r="E62" s="179">
        <v>14.25</v>
      </c>
      <c r="F62" s="180"/>
      <c r="G62" s="167">
        <f t="shared" si="14"/>
        <v>0</v>
      </c>
      <c r="H62" s="152"/>
      <c r="I62" s="151">
        <f t="shared" si="15"/>
        <v>0</v>
      </c>
      <c r="J62" s="152"/>
      <c r="K62" s="151">
        <f t="shared" si="16"/>
        <v>0</v>
      </c>
      <c r="L62" s="151">
        <v>21</v>
      </c>
      <c r="M62" s="151">
        <f t="shared" si="17"/>
        <v>0</v>
      </c>
      <c r="N62" s="151">
        <v>8.6700000000000006E-3</v>
      </c>
      <c r="O62" s="151">
        <f t="shared" si="18"/>
        <v>0.12</v>
      </c>
      <c r="P62" s="151">
        <v>0</v>
      </c>
      <c r="Q62" s="151">
        <f t="shared" si="19"/>
        <v>0</v>
      </c>
      <c r="R62" s="151"/>
      <c r="S62" s="151" t="s">
        <v>144</v>
      </c>
      <c r="T62" s="151" t="s">
        <v>144</v>
      </c>
      <c r="U62" s="151">
        <v>1.083</v>
      </c>
      <c r="V62" s="151">
        <f t="shared" si="20"/>
        <v>15.43</v>
      </c>
      <c r="W62" s="151"/>
      <c r="X62" s="151" t="s">
        <v>145</v>
      </c>
      <c r="Y62" s="141"/>
      <c r="Z62" s="141"/>
      <c r="AA62" s="141"/>
      <c r="AB62" s="141"/>
      <c r="AC62" s="141"/>
      <c r="AD62" s="141"/>
      <c r="AE62" s="141"/>
      <c r="AF62" s="141"/>
      <c r="AG62" s="141" t="s">
        <v>146</v>
      </c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</row>
    <row r="63" spans="1:60" hidden="1" outlineLevel="1" x14ac:dyDescent="0.25">
      <c r="A63" s="164">
        <v>53</v>
      </c>
      <c r="B63" s="165" t="s">
        <v>253</v>
      </c>
      <c r="C63" s="170" t="s">
        <v>254</v>
      </c>
      <c r="D63" s="166" t="s">
        <v>255</v>
      </c>
      <c r="E63" s="179">
        <v>334</v>
      </c>
      <c r="F63" s="180"/>
      <c r="G63" s="167">
        <f t="shared" si="14"/>
        <v>0</v>
      </c>
      <c r="H63" s="152"/>
      <c r="I63" s="151">
        <f t="shared" si="15"/>
        <v>0</v>
      </c>
      <c r="J63" s="152"/>
      <c r="K63" s="151">
        <f t="shared" si="16"/>
        <v>0</v>
      </c>
      <c r="L63" s="151">
        <v>21</v>
      </c>
      <c r="M63" s="151">
        <f t="shared" si="17"/>
        <v>0</v>
      </c>
      <c r="N63" s="151">
        <v>7.1300000000000001E-3</v>
      </c>
      <c r="O63" s="151">
        <f t="shared" si="18"/>
        <v>2.38</v>
      </c>
      <c r="P63" s="151">
        <v>0</v>
      </c>
      <c r="Q63" s="151">
        <f t="shared" si="19"/>
        <v>0</v>
      </c>
      <c r="R63" s="151"/>
      <c r="S63" s="151" t="s">
        <v>144</v>
      </c>
      <c r="T63" s="151" t="s">
        <v>144</v>
      </c>
      <c r="U63" s="151">
        <v>0.3175</v>
      </c>
      <c r="V63" s="151">
        <f t="shared" si="20"/>
        <v>106.05</v>
      </c>
      <c r="W63" s="151"/>
      <c r="X63" s="151" t="s">
        <v>145</v>
      </c>
      <c r="Y63" s="141"/>
      <c r="Z63" s="141"/>
      <c r="AA63" s="141"/>
      <c r="AB63" s="141"/>
      <c r="AC63" s="141"/>
      <c r="AD63" s="141"/>
      <c r="AE63" s="141"/>
      <c r="AF63" s="141"/>
      <c r="AG63" s="141" t="s">
        <v>146</v>
      </c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</row>
    <row r="64" spans="1:60" hidden="1" outlineLevel="1" x14ac:dyDescent="0.25">
      <c r="A64" s="164">
        <v>54</v>
      </c>
      <c r="B64" s="165" t="s">
        <v>256</v>
      </c>
      <c r="C64" s="170" t="s">
        <v>257</v>
      </c>
      <c r="D64" s="166" t="s">
        <v>255</v>
      </c>
      <c r="E64" s="179">
        <v>78</v>
      </c>
      <c r="F64" s="180"/>
      <c r="G64" s="167">
        <f t="shared" si="14"/>
        <v>0</v>
      </c>
      <c r="H64" s="152"/>
      <c r="I64" s="151">
        <f t="shared" si="15"/>
        <v>0</v>
      </c>
      <c r="J64" s="152"/>
      <c r="K64" s="151">
        <f t="shared" si="16"/>
        <v>0</v>
      </c>
      <c r="L64" s="151">
        <v>21</v>
      </c>
      <c r="M64" s="151">
        <f t="shared" si="17"/>
        <v>0</v>
      </c>
      <c r="N64" s="151">
        <v>1.137E-2</v>
      </c>
      <c r="O64" s="151">
        <f t="shared" si="18"/>
        <v>0.89</v>
      </c>
      <c r="P64" s="151">
        <v>0</v>
      </c>
      <c r="Q64" s="151">
        <f t="shared" si="19"/>
        <v>0</v>
      </c>
      <c r="R64" s="151"/>
      <c r="S64" s="151" t="s">
        <v>144</v>
      </c>
      <c r="T64" s="151" t="s">
        <v>144</v>
      </c>
      <c r="U64" s="151">
        <v>0.35</v>
      </c>
      <c r="V64" s="151">
        <f t="shared" si="20"/>
        <v>27.3</v>
      </c>
      <c r="W64" s="151"/>
      <c r="X64" s="151" t="s">
        <v>145</v>
      </c>
      <c r="Y64" s="141"/>
      <c r="Z64" s="141"/>
      <c r="AA64" s="141"/>
      <c r="AB64" s="141"/>
      <c r="AC64" s="141"/>
      <c r="AD64" s="141"/>
      <c r="AE64" s="141"/>
      <c r="AF64" s="141"/>
      <c r="AG64" s="141" t="s">
        <v>146</v>
      </c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</row>
    <row r="65" spans="1:60" hidden="1" outlineLevel="1" x14ac:dyDescent="0.25">
      <c r="A65" s="164">
        <v>55</v>
      </c>
      <c r="B65" s="165" t="s">
        <v>258</v>
      </c>
      <c r="C65" s="170" t="s">
        <v>259</v>
      </c>
      <c r="D65" s="166" t="s">
        <v>255</v>
      </c>
      <c r="E65" s="179">
        <v>10</v>
      </c>
      <c r="F65" s="180"/>
      <c r="G65" s="167">
        <f t="shared" si="14"/>
        <v>0</v>
      </c>
      <c r="H65" s="152"/>
      <c r="I65" s="151">
        <f t="shared" si="15"/>
        <v>0</v>
      </c>
      <c r="J65" s="152"/>
      <c r="K65" s="151">
        <f t="shared" si="16"/>
        <v>0</v>
      </c>
      <c r="L65" s="151">
        <v>21</v>
      </c>
      <c r="M65" s="151">
        <f t="shared" si="17"/>
        <v>0</v>
      </c>
      <c r="N65" s="151">
        <v>1.562E-2</v>
      </c>
      <c r="O65" s="151">
        <f t="shared" si="18"/>
        <v>0.16</v>
      </c>
      <c r="P65" s="151">
        <v>0</v>
      </c>
      <c r="Q65" s="151">
        <f t="shared" si="19"/>
        <v>0</v>
      </c>
      <c r="R65" s="151"/>
      <c r="S65" s="151" t="s">
        <v>144</v>
      </c>
      <c r="T65" s="151" t="s">
        <v>144</v>
      </c>
      <c r="U65" s="151">
        <v>0.51</v>
      </c>
      <c r="V65" s="151">
        <f t="shared" si="20"/>
        <v>5.0999999999999996</v>
      </c>
      <c r="W65" s="151"/>
      <c r="X65" s="151" t="s">
        <v>145</v>
      </c>
      <c r="Y65" s="141"/>
      <c r="Z65" s="141"/>
      <c r="AA65" s="141"/>
      <c r="AB65" s="141"/>
      <c r="AC65" s="141"/>
      <c r="AD65" s="141"/>
      <c r="AE65" s="141"/>
      <c r="AF65" s="141"/>
      <c r="AG65" s="141" t="s">
        <v>146</v>
      </c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</row>
    <row r="66" spans="1:60" hidden="1" outlineLevel="1" x14ac:dyDescent="0.25">
      <c r="A66" s="164">
        <v>56</v>
      </c>
      <c r="B66" s="165" t="s">
        <v>260</v>
      </c>
      <c r="C66" s="170" t="s">
        <v>261</v>
      </c>
      <c r="D66" s="166" t="s">
        <v>255</v>
      </c>
      <c r="E66" s="179">
        <v>8</v>
      </c>
      <c r="F66" s="180"/>
      <c r="G66" s="167">
        <f t="shared" si="14"/>
        <v>0</v>
      </c>
      <c r="H66" s="152"/>
      <c r="I66" s="151">
        <f t="shared" si="15"/>
        <v>0</v>
      </c>
      <c r="J66" s="152"/>
      <c r="K66" s="151">
        <f t="shared" si="16"/>
        <v>0</v>
      </c>
      <c r="L66" s="151">
        <v>21</v>
      </c>
      <c r="M66" s="151">
        <f t="shared" si="17"/>
        <v>0</v>
      </c>
      <c r="N66" s="151">
        <v>4.7499999999999999E-3</v>
      </c>
      <c r="O66" s="151">
        <f t="shared" si="18"/>
        <v>0.04</v>
      </c>
      <c r="P66" s="151">
        <v>0</v>
      </c>
      <c r="Q66" s="151">
        <f t="shared" si="19"/>
        <v>0</v>
      </c>
      <c r="R66" s="151"/>
      <c r="S66" s="151" t="s">
        <v>144</v>
      </c>
      <c r="T66" s="151" t="s">
        <v>144</v>
      </c>
      <c r="U66" s="151">
        <v>0.48</v>
      </c>
      <c r="V66" s="151">
        <f t="shared" si="20"/>
        <v>3.84</v>
      </c>
      <c r="W66" s="151"/>
      <c r="X66" s="151" t="s">
        <v>145</v>
      </c>
      <c r="Y66" s="141"/>
      <c r="Z66" s="141"/>
      <c r="AA66" s="141"/>
      <c r="AB66" s="141"/>
      <c r="AC66" s="141"/>
      <c r="AD66" s="141"/>
      <c r="AE66" s="141"/>
      <c r="AF66" s="141"/>
      <c r="AG66" s="141" t="s">
        <v>146</v>
      </c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</row>
    <row r="67" spans="1:60" hidden="1" outlineLevel="1" x14ac:dyDescent="0.25">
      <c r="A67" s="164">
        <v>57</v>
      </c>
      <c r="B67" s="165" t="s">
        <v>262</v>
      </c>
      <c r="C67" s="170" t="s">
        <v>263</v>
      </c>
      <c r="D67" s="166" t="s">
        <v>143</v>
      </c>
      <c r="E67" s="179">
        <v>122.706</v>
      </c>
      <c r="F67" s="180"/>
      <c r="G67" s="167">
        <f t="shared" si="14"/>
        <v>0</v>
      </c>
      <c r="H67" s="152"/>
      <c r="I67" s="151">
        <f t="shared" si="15"/>
        <v>0</v>
      </c>
      <c r="J67" s="152"/>
      <c r="K67" s="151">
        <f t="shared" si="16"/>
        <v>0</v>
      </c>
      <c r="L67" s="151">
        <v>21</v>
      </c>
      <c r="M67" s="151">
        <f t="shared" si="17"/>
        <v>0</v>
      </c>
      <c r="N67" s="151">
        <v>2.53999</v>
      </c>
      <c r="O67" s="151">
        <f t="shared" si="18"/>
        <v>311.67</v>
      </c>
      <c r="P67" s="151">
        <v>0</v>
      </c>
      <c r="Q67" s="151">
        <f t="shared" si="19"/>
        <v>0</v>
      </c>
      <c r="R67" s="151"/>
      <c r="S67" s="151" t="s">
        <v>144</v>
      </c>
      <c r="T67" s="151" t="s">
        <v>144</v>
      </c>
      <c r="U67" s="151">
        <v>2.27</v>
      </c>
      <c r="V67" s="151">
        <f t="shared" si="20"/>
        <v>278.54000000000002</v>
      </c>
      <c r="W67" s="151"/>
      <c r="X67" s="151" t="s">
        <v>145</v>
      </c>
      <c r="Y67" s="141"/>
      <c r="Z67" s="141"/>
      <c r="AA67" s="141"/>
      <c r="AB67" s="141"/>
      <c r="AC67" s="141"/>
      <c r="AD67" s="141"/>
      <c r="AE67" s="141"/>
      <c r="AF67" s="141"/>
      <c r="AG67" s="141" t="s">
        <v>146</v>
      </c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</row>
    <row r="68" spans="1:60" hidden="1" outlineLevel="1" x14ac:dyDescent="0.25">
      <c r="A68" s="164">
        <v>58</v>
      </c>
      <c r="B68" s="165" t="s">
        <v>264</v>
      </c>
      <c r="C68" s="170" t="s">
        <v>265</v>
      </c>
      <c r="D68" s="166" t="s">
        <v>153</v>
      </c>
      <c r="E68" s="179">
        <v>1317.1379999999999</v>
      </c>
      <c r="F68" s="180"/>
      <c r="G68" s="167">
        <f t="shared" si="14"/>
        <v>0</v>
      </c>
      <c r="H68" s="152"/>
      <c r="I68" s="151">
        <f t="shared" si="15"/>
        <v>0</v>
      </c>
      <c r="J68" s="152"/>
      <c r="K68" s="151">
        <f t="shared" si="16"/>
        <v>0</v>
      </c>
      <c r="L68" s="151">
        <v>21</v>
      </c>
      <c r="M68" s="151">
        <f t="shared" si="17"/>
        <v>0</v>
      </c>
      <c r="N68" s="151">
        <v>3.8080000000000003E-2</v>
      </c>
      <c r="O68" s="151">
        <f t="shared" si="18"/>
        <v>50.16</v>
      </c>
      <c r="P68" s="151">
        <v>0</v>
      </c>
      <c r="Q68" s="151">
        <f t="shared" si="19"/>
        <v>0</v>
      </c>
      <c r="R68" s="151"/>
      <c r="S68" s="151" t="s">
        <v>144</v>
      </c>
      <c r="T68" s="151" t="s">
        <v>144</v>
      </c>
      <c r="U68" s="151">
        <v>0.7</v>
      </c>
      <c r="V68" s="151">
        <f t="shared" si="20"/>
        <v>922</v>
      </c>
      <c r="W68" s="151"/>
      <c r="X68" s="151" t="s">
        <v>145</v>
      </c>
      <c r="Y68" s="141"/>
      <c r="Z68" s="141"/>
      <c r="AA68" s="141"/>
      <c r="AB68" s="141"/>
      <c r="AC68" s="141"/>
      <c r="AD68" s="141"/>
      <c r="AE68" s="141"/>
      <c r="AF68" s="141"/>
      <c r="AG68" s="141" t="s">
        <v>146</v>
      </c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</row>
    <row r="69" spans="1:60" hidden="1" outlineLevel="1" x14ac:dyDescent="0.25">
      <c r="A69" s="164">
        <v>59</v>
      </c>
      <c r="B69" s="165" t="s">
        <v>266</v>
      </c>
      <c r="C69" s="170" t="s">
        <v>267</v>
      </c>
      <c r="D69" s="166" t="s">
        <v>153</v>
      </c>
      <c r="E69" s="179">
        <v>1317.1379999999999</v>
      </c>
      <c r="F69" s="180"/>
      <c r="G69" s="167">
        <f t="shared" si="14"/>
        <v>0</v>
      </c>
      <c r="H69" s="152"/>
      <c r="I69" s="151">
        <f t="shared" si="15"/>
        <v>0</v>
      </c>
      <c r="J69" s="152"/>
      <c r="K69" s="151">
        <f t="shared" si="16"/>
        <v>0</v>
      </c>
      <c r="L69" s="151">
        <v>21</v>
      </c>
      <c r="M69" s="151">
        <f t="shared" si="17"/>
        <v>0</v>
      </c>
      <c r="N69" s="151">
        <v>0</v>
      </c>
      <c r="O69" s="151">
        <f t="shared" si="18"/>
        <v>0</v>
      </c>
      <c r="P69" s="151">
        <v>0</v>
      </c>
      <c r="Q69" s="151">
        <f t="shared" si="19"/>
        <v>0</v>
      </c>
      <c r="R69" s="151"/>
      <c r="S69" s="151" t="s">
        <v>144</v>
      </c>
      <c r="T69" s="151" t="s">
        <v>144</v>
      </c>
      <c r="U69" s="151">
        <v>0.3</v>
      </c>
      <c r="V69" s="151">
        <f t="shared" si="20"/>
        <v>395.14</v>
      </c>
      <c r="W69" s="151"/>
      <c r="X69" s="151" t="s">
        <v>145</v>
      </c>
      <c r="Y69" s="141"/>
      <c r="Z69" s="141"/>
      <c r="AA69" s="141"/>
      <c r="AB69" s="141"/>
      <c r="AC69" s="141"/>
      <c r="AD69" s="141"/>
      <c r="AE69" s="141"/>
      <c r="AF69" s="141"/>
      <c r="AG69" s="141" t="s">
        <v>146</v>
      </c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</row>
    <row r="70" spans="1:60" hidden="1" outlineLevel="1" x14ac:dyDescent="0.25">
      <c r="A70" s="164">
        <v>60</v>
      </c>
      <c r="B70" s="165" t="s">
        <v>268</v>
      </c>
      <c r="C70" s="170" t="s">
        <v>269</v>
      </c>
      <c r="D70" s="166" t="s">
        <v>181</v>
      </c>
      <c r="E70" s="179">
        <v>41.009700000000002</v>
      </c>
      <c r="F70" s="180"/>
      <c r="G70" s="167">
        <f t="shared" si="14"/>
        <v>0</v>
      </c>
      <c r="H70" s="152"/>
      <c r="I70" s="151">
        <f t="shared" si="15"/>
        <v>0</v>
      </c>
      <c r="J70" s="152"/>
      <c r="K70" s="151">
        <f t="shared" si="16"/>
        <v>0</v>
      </c>
      <c r="L70" s="151">
        <v>21</v>
      </c>
      <c r="M70" s="151">
        <f t="shared" si="17"/>
        <v>0</v>
      </c>
      <c r="N70" s="151">
        <v>1.02396</v>
      </c>
      <c r="O70" s="151">
        <f t="shared" si="18"/>
        <v>41.99</v>
      </c>
      <c r="P70" s="151">
        <v>0</v>
      </c>
      <c r="Q70" s="151">
        <f t="shared" si="19"/>
        <v>0</v>
      </c>
      <c r="R70" s="151"/>
      <c r="S70" s="151" t="s">
        <v>144</v>
      </c>
      <c r="T70" s="151" t="s">
        <v>144</v>
      </c>
      <c r="U70" s="151">
        <v>29.57</v>
      </c>
      <c r="V70" s="151">
        <f t="shared" si="20"/>
        <v>1212.6600000000001</v>
      </c>
      <c r="W70" s="151"/>
      <c r="X70" s="151" t="s">
        <v>145</v>
      </c>
      <c r="Y70" s="141"/>
      <c r="Z70" s="141"/>
      <c r="AA70" s="141"/>
      <c r="AB70" s="141"/>
      <c r="AC70" s="141"/>
      <c r="AD70" s="141"/>
      <c r="AE70" s="141"/>
      <c r="AF70" s="141"/>
      <c r="AG70" s="141" t="s">
        <v>146</v>
      </c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</row>
    <row r="71" spans="1:60" ht="20.399999999999999" hidden="1" outlineLevel="1" x14ac:dyDescent="0.25">
      <c r="A71" s="164">
        <v>61</v>
      </c>
      <c r="B71" s="165" t="s">
        <v>270</v>
      </c>
      <c r="C71" s="170" t="s">
        <v>271</v>
      </c>
      <c r="D71" s="166" t="s">
        <v>255</v>
      </c>
      <c r="E71" s="179">
        <v>52</v>
      </c>
      <c r="F71" s="180"/>
      <c r="G71" s="167">
        <f t="shared" si="14"/>
        <v>0</v>
      </c>
      <c r="H71" s="152"/>
      <c r="I71" s="151">
        <f t="shared" si="15"/>
        <v>0</v>
      </c>
      <c r="J71" s="152"/>
      <c r="K71" s="151">
        <f t="shared" si="16"/>
        <v>0</v>
      </c>
      <c r="L71" s="151">
        <v>21</v>
      </c>
      <c r="M71" s="151">
        <f t="shared" si="17"/>
        <v>0</v>
      </c>
      <c r="N71" s="151">
        <v>8.2199999999999999E-3</v>
      </c>
      <c r="O71" s="151">
        <f t="shared" si="18"/>
        <v>0.43</v>
      </c>
      <c r="P71" s="151">
        <v>0</v>
      </c>
      <c r="Q71" s="151">
        <f t="shared" si="19"/>
        <v>0</v>
      </c>
      <c r="R71" s="151"/>
      <c r="S71" s="151" t="s">
        <v>144</v>
      </c>
      <c r="T71" s="151" t="s">
        <v>144</v>
      </c>
      <c r="U71" s="151">
        <v>1.19</v>
      </c>
      <c r="V71" s="151">
        <f t="shared" si="20"/>
        <v>61.88</v>
      </c>
      <c r="W71" s="151"/>
      <c r="X71" s="151" t="s">
        <v>145</v>
      </c>
      <c r="Y71" s="141"/>
      <c r="Z71" s="141"/>
      <c r="AA71" s="141"/>
      <c r="AB71" s="141"/>
      <c r="AC71" s="141"/>
      <c r="AD71" s="141"/>
      <c r="AE71" s="141"/>
      <c r="AF71" s="141"/>
      <c r="AG71" s="141" t="s">
        <v>146</v>
      </c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</row>
    <row r="72" spans="1:60" ht="20.399999999999999" hidden="1" outlineLevel="1" x14ac:dyDescent="0.25">
      <c r="A72" s="164">
        <v>62</v>
      </c>
      <c r="B72" s="165" t="s">
        <v>272</v>
      </c>
      <c r="C72" s="170" t="s">
        <v>273</v>
      </c>
      <c r="D72" s="166" t="s">
        <v>255</v>
      </c>
      <c r="E72" s="179">
        <v>14</v>
      </c>
      <c r="F72" s="180"/>
      <c r="G72" s="167">
        <f t="shared" si="14"/>
        <v>0</v>
      </c>
      <c r="H72" s="152"/>
      <c r="I72" s="151">
        <f t="shared" si="15"/>
        <v>0</v>
      </c>
      <c r="J72" s="152"/>
      <c r="K72" s="151">
        <f t="shared" si="16"/>
        <v>0</v>
      </c>
      <c r="L72" s="151">
        <v>21</v>
      </c>
      <c r="M72" s="151">
        <f t="shared" si="17"/>
        <v>0</v>
      </c>
      <c r="N72" s="151">
        <v>1.3339999999999999E-2</v>
      </c>
      <c r="O72" s="151">
        <f t="shared" si="18"/>
        <v>0.19</v>
      </c>
      <c r="P72" s="151">
        <v>0</v>
      </c>
      <c r="Q72" s="151">
        <f t="shared" si="19"/>
        <v>0</v>
      </c>
      <c r="R72" s="151"/>
      <c r="S72" s="151" t="s">
        <v>144</v>
      </c>
      <c r="T72" s="151" t="s">
        <v>172</v>
      </c>
      <c r="U72" s="151">
        <v>1.29</v>
      </c>
      <c r="V72" s="151">
        <f t="shared" si="20"/>
        <v>18.059999999999999</v>
      </c>
      <c r="W72" s="151"/>
      <c r="X72" s="151" t="s">
        <v>145</v>
      </c>
      <c r="Y72" s="141"/>
      <c r="Z72" s="141"/>
      <c r="AA72" s="141"/>
      <c r="AB72" s="141"/>
      <c r="AC72" s="141"/>
      <c r="AD72" s="141"/>
      <c r="AE72" s="141"/>
      <c r="AF72" s="141"/>
      <c r="AG72" s="141" t="s">
        <v>146</v>
      </c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</row>
    <row r="73" spans="1:60" hidden="1" outlineLevel="1" x14ac:dyDescent="0.25">
      <c r="A73" s="164">
        <v>63</v>
      </c>
      <c r="B73" s="165" t="s">
        <v>274</v>
      </c>
      <c r="C73" s="170" t="s">
        <v>275</v>
      </c>
      <c r="D73" s="166" t="s">
        <v>143</v>
      </c>
      <c r="E73" s="179">
        <v>6.8</v>
      </c>
      <c r="F73" s="180"/>
      <c r="G73" s="167">
        <f t="shared" si="14"/>
        <v>0</v>
      </c>
      <c r="H73" s="152"/>
      <c r="I73" s="151">
        <f t="shared" si="15"/>
        <v>0</v>
      </c>
      <c r="J73" s="152"/>
      <c r="K73" s="151">
        <f t="shared" si="16"/>
        <v>0</v>
      </c>
      <c r="L73" s="151">
        <v>21</v>
      </c>
      <c r="M73" s="151">
        <f t="shared" si="17"/>
        <v>0</v>
      </c>
      <c r="N73" s="151">
        <v>2.5287199999999999</v>
      </c>
      <c r="O73" s="151">
        <f t="shared" si="18"/>
        <v>17.2</v>
      </c>
      <c r="P73" s="151">
        <v>0</v>
      </c>
      <c r="Q73" s="151">
        <f t="shared" si="19"/>
        <v>0</v>
      </c>
      <c r="R73" s="151"/>
      <c r="S73" s="151" t="s">
        <v>144</v>
      </c>
      <c r="T73" s="151" t="s">
        <v>144</v>
      </c>
      <c r="U73" s="151">
        <v>0</v>
      </c>
      <c r="V73" s="151">
        <f t="shared" si="20"/>
        <v>0</v>
      </c>
      <c r="W73" s="151"/>
      <c r="X73" s="151" t="s">
        <v>145</v>
      </c>
      <c r="Y73" s="141"/>
      <c r="Z73" s="141"/>
      <c r="AA73" s="141"/>
      <c r="AB73" s="141"/>
      <c r="AC73" s="141"/>
      <c r="AD73" s="141"/>
      <c r="AE73" s="141"/>
      <c r="AF73" s="141"/>
      <c r="AG73" s="141" t="s">
        <v>276</v>
      </c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</row>
    <row r="74" spans="1:60" hidden="1" outlineLevel="1" x14ac:dyDescent="0.25">
      <c r="A74" s="164">
        <v>64</v>
      </c>
      <c r="B74" s="165" t="s">
        <v>277</v>
      </c>
      <c r="C74" s="170" t="s">
        <v>278</v>
      </c>
      <c r="D74" s="166" t="s">
        <v>153</v>
      </c>
      <c r="E74" s="179">
        <v>18</v>
      </c>
      <c r="F74" s="180"/>
      <c r="G74" s="167">
        <f t="shared" si="14"/>
        <v>0</v>
      </c>
      <c r="H74" s="152"/>
      <c r="I74" s="151">
        <f t="shared" si="15"/>
        <v>0</v>
      </c>
      <c r="J74" s="152"/>
      <c r="K74" s="151">
        <f t="shared" si="16"/>
        <v>0</v>
      </c>
      <c r="L74" s="151">
        <v>21</v>
      </c>
      <c r="M74" s="151">
        <f t="shared" si="17"/>
        <v>0</v>
      </c>
      <c r="N74" s="151">
        <v>3.9350000000000003E-2</v>
      </c>
      <c r="O74" s="151">
        <f t="shared" si="18"/>
        <v>0.71</v>
      </c>
      <c r="P74" s="151">
        <v>0</v>
      </c>
      <c r="Q74" s="151">
        <f t="shared" si="19"/>
        <v>0</v>
      </c>
      <c r="R74" s="151"/>
      <c r="S74" s="151" t="s">
        <v>144</v>
      </c>
      <c r="T74" s="151" t="s">
        <v>144</v>
      </c>
      <c r="U74" s="151">
        <v>0</v>
      </c>
      <c r="V74" s="151">
        <f t="shared" si="20"/>
        <v>0</v>
      </c>
      <c r="W74" s="151"/>
      <c r="X74" s="151" t="s">
        <v>145</v>
      </c>
      <c r="Y74" s="141"/>
      <c r="Z74" s="141"/>
      <c r="AA74" s="141"/>
      <c r="AB74" s="141"/>
      <c r="AC74" s="141"/>
      <c r="AD74" s="141"/>
      <c r="AE74" s="141"/>
      <c r="AF74" s="141"/>
      <c r="AG74" s="141" t="s">
        <v>276</v>
      </c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</row>
    <row r="75" spans="1:60" hidden="1" outlineLevel="1" x14ac:dyDescent="0.25">
      <c r="A75" s="164">
        <v>65</v>
      </c>
      <c r="B75" s="165" t="s">
        <v>279</v>
      </c>
      <c r="C75" s="170" t="s">
        <v>280</v>
      </c>
      <c r="D75" s="166" t="s">
        <v>153</v>
      </c>
      <c r="E75" s="179">
        <v>18</v>
      </c>
      <c r="F75" s="180"/>
      <c r="G75" s="167">
        <f t="shared" si="14"/>
        <v>0</v>
      </c>
      <c r="H75" s="152"/>
      <c r="I75" s="151">
        <f t="shared" si="15"/>
        <v>0</v>
      </c>
      <c r="J75" s="152"/>
      <c r="K75" s="151">
        <f t="shared" si="16"/>
        <v>0</v>
      </c>
      <c r="L75" s="151">
        <v>21</v>
      </c>
      <c r="M75" s="151">
        <f t="shared" si="17"/>
        <v>0</v>
      </c>
      <c r="N75" s="151">
        <v>0</v>
      </c>
      <c r="O75" s="151">
        <f t="shared" si="18"/>
        <v>0</v>
      </c>
      <c r="P75" s="151">
        <v>0</v>
      </c>
      <c r="Q75" s="151">
        <f t="shared" si="19"/>
        <v>0</v>
      </c>
      <c r="R75" s="151"/>
      <c r="S75" s="151" t="s">
        <v>144</v>
      </c>
      <c r="T75" s="151" t="s">
        <v>144</v>
      </c>
      <c r="U75" s="151">
        <v>0</v>
      </c>
      <c r="V75" s="151">
        <f t="shared" si="20"/>
        <v>0</v>
      </c>
      <c r="W75" s="151"/>
      <c r="X75" s="151" t="s">
        <v>145</v>
      </c>
      <c r="Y75" s="141"/>
      <c r="Z75" s="141"/>
      <c r="AA75" s="141"/>
      <c r="AB75" s="141"/>
      <c r="AC75" s="141"/>
      <c r="AD75" s="141"/>
      <c r="AE75" s="141"/>
      <c r="AF75" s="141"/>
      <c r="AG75" s="141" t="s">
        <v>276</v>
      </c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</row>
    <row r="76" spans="1:60" ht="20.399999999999999" hidden="1" outlineLevel="1" x14ac:dyDescent="0.25">
      <c r="A76" s="164">
        <v>66</v>
      </c>
      <c r="B76" s="165" t="s">
        <v>281</v>
      </c>
      <c r="C76" s="170" t="s">
        <v>282</v>
      </c>
      <c r="D76" s="166" t="s">
        <v>153</v>
      </c>
      <c r="E76" s="179">
        <v>16</v>
      </c>
      <c r="F76" s="180"/>
      <c r="G76" s="167">
        <f t="shared" si="14"/>
        <v>0</v>
      </c>
      <c r="H76" s="152"/>
      <c r="I76" s="151">
        <f t="shared" si="15"/>
        <v>0</v>
      </c>
      <c r="J76" s="152"/>
      <c r="K76" s="151">
        <f t="shared" si="16"/>
        <v>0</v>
      </c>
      <c r="L76" s="151">
        <v>21</v>
      </c>
      <c r="M76" s="151">
        <f t="shared" si="17"/>
        <v>0</v>
      </c>
      <c r="N76" s="151">
        <v>0.14349999999999999</v>
      </c>
      <c r="O76" s="151">
        <f t="shared" si="18"/>
        <v>2.2999999999999998</v>
      </c>
      <c r="P76" s="151">
        <v>0</v>
      </c>
      <c r="Q76" s="151">
        <f t="shared" si="19"/>
        <v>0</v>
      </c>
      <c r="R76" s="151"/>
      <c r="S76" s="151" t="s">
        <v>144</v>
      </c>
      <c r="T76" s="151" t="s">
        <v>144</v>
      </c>
      <c r="U76" s="151">
        <v>0.93459999999999999</v>
      </c>
      <c r="V76" s="151">
        <f t="shared" si="20"/>
        <v>14.95</v>
      </c>
      <c r="W76" s="151"/>
      <c r="X76" s="151" t="s">
        <v>145</v>
      </c>
      <c r="Y76" s="141"/>
      <c r="Z76" s="141"/>
      <c r="AA76" s="141"/>
      <c r="AB76" s="141"/>
      <c r="AC76" s="141"/>
      <c r="AD76" s="141"/>
      <c r="AE76" s="141"/>
      <c r="AF76" s="141"/>
      <c r="AG76" s="141" t="s">
        <v>146</v>
      </c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</row>
    <row r="77" spans="1:60" hidden="1" outlineLevel="1" x14ac:dyDescent="0.25">
      <c r="A77" s="164">
        <v>67</v>
      </c>
      <c r="B77" s="165" t="s">
        <v>283</v>
      </c>
      <c r="C77" s="170" t="s">
        <v>284</v>
      </c>
      <c r="D77" s="166" t="s">
        <v>153</v>
      </c>
      <c r="E77" s="179">
        <v>60</v>
      </c>
      <c r="F77" s="180"/>
      <c r="G77" s="167">
        <f t="shared" si="14"/>
        <v>0</v>
      </c>
      <c r="H77" s="152"/>
      <c r="I77" s="151">
        <f t="shared" si="15"/>
        <v>0</v>
      </c>
      <c r="J77" s="152"/>
      <c r="K77" s="151">
        <f t="shared" si="16"/>
        <v>0</v>
      </c>
      <c r="L77" s="151">
        <v>21</v>
      </c>
      <c r="M77" s="151">
        <f t="shared" si="17"/>
        <v>0</v>
      </c>
      <c r="N77" s="151">
        <v>0.12182999999999999</v>
      </c>
      <c r="O77" s="151">
        <f t="shared" si="18"/>
        <v>7.31</v>
      </c>
      <c r="P77" s="151">
        <v>0</v>
      </c>
      <c r="Q77" s="151">
        <f t="shared" si="19"/>
        <v>0</v>
      </c>
      <c r="R77" s="151"/>
      <c r="S77" s="151" t="s">
        <v>144</v>
      </c>
      <c r="T77" s="151" t="s">
        <v>144</v>
      </c>
      <c r="U77" s="151">
        <v>0.67</v>
      </c>
      <c r="V77" s="151">
        <f t="shared" si="20"/>
        <v>40.200000000000003</v>
      </c>
      <c r="W77" s="151"/>
      <c r="X77" s="151" t="s">
        <v>145</v>
      </c>
      <c r="Y77" s="141"/>
      <c r="Z77" s="141"/>
      <c r="AA77" s="141"/>
      <c r="AB77" s="141"/>
      <c r="AC77" s="141"/>
      <c r="AD77" s="141"/>
      <c r="AE77" s="141"/>
      <c r="AF77" s="141"/>
      <c r="AG77" s="141" t="s">
        <v>146</v>
      </c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</row>
    <row r="78" spans="1:60" hidden="1" outlineLevel="1" x14ac:dyDescent="0.25">
      <c r="A78" s="164">
        <v>68</v>
      </c>
      <c r="B78" s="165" t="s">
        <v>285</v>
      </c>
      <c r="C78" s="170" t="s">
        <v>286</v>
      </c>
      <c r="D78" s="166" t="s">
        <v>184</v>
      </c>
      <c r="E78" s="179">
        <v>1498.155</v>
      </c>
      <c r="F78" s="180"/>
      <c r="G78" s="167">
        <f t="shared" si="14"/>
        <v>0</v>
      </c>
      <c r="H78" s="152"/>
      <c r="I78" s="151">
        <f t="shared" si="15"/>
        <v>0</v>
      </c>
      <c r="J78" s="152"/>
      <c r="K78" s="151">
        <f t="shared" si="16"/>
        <v>0</v>
      </c>
      <c r="L78" s="151">
        <v>21</v>
      </c>
      <c r="M78" s="151">
        <f t="shared" si="17"/>
        <v>0</v>
      </c>
      <c r="N78" s="151">
        <v>8.0000000000000007E-5</v>
      </c>
      <c r="O78" s="151">
        <f t="shared" si="18"/>
        <v>0.12</v>
      </c>
      <c r="P78" s="151">
        <v>0</v>
      </c>
      <c r="Q78" s="151">
        <f t="shared" si="19"/>
        <v>0</v>
      </c>
      <c r="R78" s="151"/>
      <c r="S78" s="151" t="s">
        <v>287</v>
      </c>
      <c r="T78" s="151" t="s">
        <v>144</v>
      </c>
      <c r="U78" s="151">
        <v>0.18</v>
      </c>
      <c r="V78" s="151">
        <f t="shared" si="20"/>
        <v>269.67</v>
      </c>
      <c r="W78" s="151"/>
      <c r="X78" s="151" t="s">
        <v>145</v>
      </c>
      <c r="Y78" s="141"/>
      <c r="Z78" s="141"/>
      <c r="AA78" s="141"/>
      <c r="AB78" s="141"/>
      <c r="AC78" s="141"/>
      <c r="AD78" s="141"/>
      <c r="AE78" s="141"/>
      <c r="AF78" s="141"/>
      <c r="AG78" s="141" t="s">
        <v>146</v>
      </c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</row>
    <row r="79" spans="1:60" hidden="1" outlineLevel="1" x14ac:dyDescent="0.25">
      <c r="A79" s="164">
        <v>69</v>
      </c>
      <c r="B79" s="165" t="s">
        <v>288</v>
      </c>
      <c r="C79" s="170" t="s">
        <v>289</v>
      </c>
      <c r="D79" s="166" t="s">
        <v>184</v>
      </c>
      <c r="E79" s="179">
        <v>372.28500000000003</v>
      </c>
      <c r="F79" s="180"/>
      <c r="G79" s="167">
        <f t="shared" si="14"/>
        <v>0</v>
      </c>
      <c r="H79" s="152"/>
      <c r="I79" s="151">
        <f t="shared" si="15"/>
        <v>0</v>
      </c>
      <c r="J79" s="152"/>
      <c r="K79" s="151">
        <f t="shared" si="16"/>
        <v>0</v>
      </c>
      <c r="L79" s="151">
        <v>21</v>
      </c>
      <c r="M79" s="151">
        <f t="shared" si="17"/>
        <v>0</v>
      </c>
      <c r="N79" s="151">
        <v>8.0000000000000007E-5</v>
      </c>
      <c r="O79" s="151">
        <f t="shared" si="18"/>
        <v>0.03</v>
      </c>
      <c r="P79" s="151">
        <v>0</v>
      </c>
      <c r="Q79" s="151">
        <f t="shared" si="19"/>
        <v>0</v>
      </c>
      <c r="R79" s="151"/>
      <c r="S79" s="151" t="s">
        <v>287</v>
      </c>
      <c r="T79" s="151" t="s">
        <v>172</v>
      </c>
      <c r="U79" s="151">
        <v>0.18</v>
      </c>
      <c r="V79" s="151">
        <f t="shared" si="20"/>
        <v>67.010000000000005</v>
      </c>
      <c r="W79" s="151"/>
      <c r="X79" s="151" t="s">
        <v>145</v>
      </c>
      <c r="Y79" s="141"/>
      <c r="Z79" s="141"/>
      <c r="AA79" s="141"/>
      <c r="AB79" s="141"/>
      <c r="AC79" s="141"/>
      <c r="AD79" s="141"/>
      <c r="AE79" s="141"/>
      <c r="AF79" s="141"/>
      <c r="AG79" s="141" t="s">
        <v>146</v>
      </c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</row>
    <row r="80" spans="1:60" ht="20.399999999999999" hidden="1" outlineLevel="1" x14ac:dyDescent="0.25">
      <c r="A80" s="164">
        <v>70</v>
      </c>
      <c r="B80" s="165" t="s">
        <v>290</v>
      </c>
      <c r="C80" s="170" t="s">
        <v>291</v>
      </c>
      <c r="D80" s="166" t="s">
        <v>153</v>
      </c>
      <c r="E80" s="179">
        <v>36.454000000000001</v>
      </c>
      <c r="F80" s="180"/>
      <c r="G80" s="167">
        <f t="shared" si="14"/>
        <v>0</v>
      </c>
      <c r="H80" s="152"/>
      <c r="I80" s="151">
        <f t="shared" si="15"/>
        <v>0</v>
      </c>
      <c r="J80" s="152"/>
      <c r="K80" s="151">
        <f t="shared" si="16"/>
        <v>0</v>
      </c>
      <c r="L80" s="151">
        <v>21</v>
      </c>
      <c r="M80" s="151">
        <f t="shared" si="17"/>
        <v>0</v>
      </c>
      <c r="N80" s="151">
        <v>0.38500000000000001</v>
      </c>
      <c r="O80" s="151">
        <f t="shared" si="18"/>
        <v>14.03</v>
      </c>
      <c r="P80" s="151">
        <v>0</v>
      </c>
      <c r="Q80" s="151">
        <f t="shared" si="19"/>
        <v>0</v>
      </c>
      <c r="R80" s="151"/>
      <c r="S80" s="151" t="s">
        <v>287</v>
      </c>
      <c r="T80" s="151" t="s">
        <v>144</v>
      </c>
      <c r="U80" s="151">
        <v>0.8</v>
      </c>
      <c r="V80" s="151">
        <f t="shared" si="20"/>
        <v>29.16</v>
      </c>
      <c r="W80" s="151"/>
      <c r="X80" s="151" t="s">
        <v>145</v>
      </c>
      <c r="Y80" s="141"/>
      <c r="Z80" s="141"/>
      <c r="AA80" s="141"/>
      <c r="AB80" s="141"/>
      <c r="AC80" s="141"/>
      <c r="AD80" s="141"/>
      <c r="AE80" s="141"/>
      <c r="AF80" s="141"/>
      <c r="AG80" s="141" t="s">
        <v>146</v>
      </c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</row>
    <row r="81" spans="1:60" hidden="1" outlineLevel="1" x14ac:dyDescent="0.25">
      <c r="A81" s="164">
        <v>71</v>
      </c>
      <c r="B81" s="165" t="s">
        <v>292</v>
      </c>
      <c r="C81" s="170" t="s">
        <v>293</v>
      </c>
      <c r="D81" s="166" t="s">
        <v>143</v>
      </c>
      <c r="E81" s="179">
        <v>59.966000000000001</v>
      </c>
      <c r="F81" s="180"/>
      <c r="G81" s="167">
        <f t="shared" si="14"/>
        <v>0</v>
      </c>
      <c r="H81" s="152"/>
      <c r="I81" s="151">
        <f t="shared" si="15"/>
        <v>0</v>
      </c>
      <c r="J81" s="152"/>
      <c r="K81" s="151">
        <f t="shared" si="16"/>
        <v>0</v>
      </c>
      <c r="L81" s="151">
        <v>21</v>
      </c>
      <c r="M81" s="151">
        <f t="shared" si="17"/>
        <v>0</v>
      </c>
      <c r="N81" s="151">
        <v>0</v>
      </c>
      <c r="O81" s="151">
        <f t="shared" si="18"/>
        <v>0</v>
      </c>
      <c r="P81" s="151">
        <v>0</v>
      </c>
      <c r="Q81" s="151">
        <f t="shared" si="19"/>
        <v>0</v>
      </c>
      <c r="R81" s="151"/>
      <c r="S81" s="151" t="s">
        <v>287</v>
      </c>
      <c r="T81" s="151" t="s">
        <v>172</v>
      </c>
      <c r="U81" s="151">
        <v>0</v>
      </c>
      <c r="V81" s="151">
        <f t="shared" si="20"/>
        <v>0</v>
      </c>
      <c r="W81" s="151"/>
      <c r="X81" s="151" t="s">
        <v>294</v>
      </c>
      <c r="Y81" s="141"/>
      <c r="Z81" s="141"/>
      <c r="AA81" s="141"/>
      <c r="AB81" s="141"/>
      <c r="AC81" s="141"/>
      <c r="AD81" s="141"/>
      <c r="AE81" s="141"/>
      <c r="AF81" s="141"/>
      <c r="AG81" s="141" t="s">
        <v>295</v>
      </c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</row>
    <row r="82" spans="1:60" ht="20.399999999999999" hidden="1" outlineLevel="1" x14ac:dyDescent="0.25">
      <c r="A82" s="164">
        <v>72</v>
      </c>
      <c r="B82" s="165" t="s">
        <v>296</v>
      </c>
      <c r="C82" s="170" t="s">
        <v>297</v>
      </c>
      <c r="D82" s="166" t="s">
        <v>143</v>
      </c>
      <c r="E82" s="179">
        <v>12.26</v>
      </c>
      <c r="F82" s="180"/>
      <c r="G82" s="167">
        <f t="shared" si="14"/>
        <v>0</v>
      </c>
      <c r="H82" s="152"/>
      <c r="I82" s="151">
        <f t="shared" si="15"/>
        <v>0</v>
      </c>
      <c r="J82" s="152"/>
      <c r="K82" s="151">
        <f t="shared" si="16"/>
        <v>0</v>
      </c>
      <c r="L82" s="151">
        <v>21</v>
      </c>
      <c r="M82" s="151">
        <f t="shared" si="17"/>
        <v>0</v>
      </c>
      <c r="N82" s="151">
        <v>0</v>
      </c>
      <c r="O82" s="151">
        <f t="shared" si="18"/>
        <v>0</v>
      </c>
      <c r="P82" s="151">
        <v>0</v>
      </c>
      <c r="Q82" s="151">
        <f t="shared" si="19"/>
        <v>0</v>
      </c>
      <c r="R82" s="151"/>
      <c r="S82" s="151" t="s">
        <v>287</v>
      </c>
      <c r="T82" s="151" t="s">
        <v>172</v>
      </c>
      <c r="U82" s="151">
        <v>0</v>
      </c>
      <c r="V82" s="151">
        <f t="shared" si="20"/>
        <v>0</v>
      </c>
      <c r="W82" s="151"/>
      <c r="X82" s="151" t="s">
        <v>294</v>
      </c>
      <c r="Y82" s="141"/>
      <c r="Z82" s="141"/>
      <c r="AA82" s="141"/>
      <c r="AB82" s="141"/>
      <c r="AC82" s="141"/>
      <c r="AD82" s="141"/>
      <c r="AE82" s="141"/>
      <c r="AF82" s="141"/>
      <c r="AG82" s="141" t="s">
        <v>295</v>
      </c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</row>
    <row r="83" spans="1:60" ht="20.399999999999999" hidden="1" outlineLevel="1" x14ac:dyDescent="0.25">
      <c r="A83" s="164">
        <v>73</v>
      </c>
      <c r="B83" s="165" t="s">
        <v>298</v>
      </c>
      <c r="C83" s="170" t="s">
        <v>299</v>
      </c>
      <c r="D83" s="166" t="s">
        <v>184</v>
      </c>
      <c r="E83" s="179">
        <v>85.2</v>
      </c>
      <c r="F83" s="180"/>
      <c r="G83" s="167">
        <f t="shared" si="14"/>
        <v>0</v>
      </c>
      <c r="H83" s="152"/>
      <c r="I83" s="151">
        <f t="shared" si="15"/>
        <v>0</v>
      </c>
      <c r="J83" s="152"/>
      <c r="K83" s="151">
        <f t="shared" si="16"/>
        <v>0</v>
      </c>
      <c r="L83" s="151">
        <v>21</v>
      </c>
      <c r="M83" s="151">
        <f t="shared" si="17"/>
        <v>0</v>
      </c>
      <c r="N83" s="151">
        <v>0</v>
      </c>
      <c r="O83" s="151">
        <f t="shared" si="18"/>
        <v>0</v>
      </c>
      <c r="P83" s="151">
        <v>0</v>
      </c>
      <c r="Q83" s="151">
        <f t="shared" si="19"/>
        <v>0</v>
      </c>
      <c r="R83" s="151"/>
      <c r="S83" s="151" t="s">
        <v>287</v>
      </c>
      <c r="T83" s="151" t="s">
        <v>172</v>
      </c>
      <c r="U83" s="151">
        <v>0</v>
      </c>
      <c r="V83" s="151">
        <f t="shared" si="20"/>
        <v>0</v>
      </c>
      <c r="W83" s="151"/>
      <c r="X83" s="151" t="s">
        <v>294</v>
      </c>
      <c r="Y83" s="141"/>
      <c r="Z83" s="141"/>
      <c r="AA83" s="141"/>
      <c r="AB83" s="141"/>
      <c r="AC83" s="141"/>
      <c r="AD83" s="141"/>
      <c r="AE83" s="141"/>
      <c r="AF83" s="141"/>
      <c r="AG83" s="141" t="s">
        <v>295</v>
      </c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</row>
    <row r="84" spans="1:60" hidden="1" outlineLevel="1" x14ac:dyDescent="0.25">
      <c r="A84" s="164">
        <v>74</v>
      </c>
      <c r="B84" s="165" t="s">
        <v>300</v>
      </c>
      <c r="C84" s="170" t="s">
        <v>301</v>
      </c>
      <c r="D84" s="166" t="s">
        <v>255</v>
      </c>
      <c r="E84" s="179">
        <v>118</v>
      </c>
      <c r="F84" s="180"/>
      <c r="G84" s="167">
        <f t="shared" si="14"/>
        <v>0</v>
      </c>
      <c r="H84" s="152"/>
      <c r="I84" s="151">
        <f t="shared" si="15"/>
        <v>0</v>
      </c>
      <c r="J84" s="152"/>
      <c r="K84" s="151">
        <f t="shared" si="16"/>
        <v>0</v>
      </c>
      <c r="L84" s="151">
        <v>21</v>
      </c>
      <c r="M84" s="151">
        <f t="shared" si="17"/>
        <v>0</v>
      </c>
      <c r="N84" s="151">
        <v>1.7999999999999999E-2</v>
      </c>
      <c r="O84" s="151">
        <f t="shared" si="18"/>
        <v>2.12</v>
      </c>
      <c r="P84" s="151">
        <v>0</v>
      </c>
      <c r="Q84" s="151">
        <f t="shared" si="19"/>
        <v>0</v>
      </c>
      <c r="R84" s="151" t="s">
        <v>302</v>
      </c>
      <c r="S84" s="151" t="s">
        <v>144</v>
      </c>
      <c r="T84" s="151" t="s">
        <v>144</v>
      </c>
      <c r="U84" s="151">
        <v>0</v>
      </c>
      <c r="V84" s="151">
        <f t="shared" si="20"/>
        <v>0</v>
      </c>
      <c r="W84" s="151"/>
      <c r="X84" s="151" t="s">
        <v>294</v>
      </c>
      <c r="Y84" s="141"/>
      <c r="Z84" s="141"/>
      <c r="AA84" s="141"/>
      <c r="AB84" s="141"/>
      <c r="AC84" s="141"/>
      <c r="AD84" s="141"/>
      <c r="AE84" s="141"/>
      <c r="AF84" s="141"/>
      <c r="AG84" s="141" t="s">
        <v>295</v>
      </c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</row>
    <row r="85" spans="1:60" hidden="1" outlineLevel="1" x14ac:dyDescent="0.25">
      <c r="A85" s="164">
        <v>75</v>
      </c>
      <c r="B85" s="165" t="s">
        <v>303</v>
      </c>
      <c r="C85" s="170" t="s">
        <v>304</v>
      </c>
      <c r="D85" s="166" t="s">
        <v>255</v>
      </c>
      <c r="E85" s="179">
        <v>12</v>
      </c>
      <c r="F85" s="180"/>
      <c r="G85" s="167">
        <f t="shared" si="14"/>
        <v>0</v>
      </c>
      <c r="H85" s="152"/>
      <c r="I85" s="151">
        <f t="shared" si="15"/>
        <v>0</v>
      </c>
      <c r="J85" s="152"/>
      <c r="K85" s="151">
        <f t="shared" si="16"/>
        <v>0</v>
      </c>
      <c r="L85" s="151">
        <v>21</v>
      </c>
      <c r="M85" s="151">
        <f t="shared" si="17"/>
        <v>0</v>
      </c>
      <c r="N85" s="151">
        <v>1.7500000000000002E-2</v>
      </c>
      <c r="O85" s="151">
        <f t="shared" si="18"/>
        <v>0.21</v>
      </c>
      <c r="P85" s="151">
        <v>0</v>
      </c>
      <c r="Q85" s="151">
        <f t="shared" si="19"/>
        <v>0</v>
      </c>
      <c r="R85" s="151" t="s">
        <v>302</v>
      </c>
      <c r="S85" s="151" t="s">
        <v>144</v>
      </c>
      <c r="T85" s="151" t="s">
        <v>144</v>
      </c>
      <c r="U85" s="151">
        <v>0</v>
      </c>
      <c r="V85" s="151">
        <f t="shared" si="20"/>
        <v>0</v>
      </c>
      <c r="W85" s="151"/>
      <c r="X85" s="151" t="s">
        <v>294</v>
      </c>
      <c r="Y85" s="141"/>
      <c r="Z85" s="141"/>
      <c r="AA85" s="141"/>
      <c r="AB85" s="141"/>
      <c r="AC85" s="141"/>
      <c r="AD85" s="141"/>
      <c r="AE85" s="141"/>
      <c r="AF85" s="141"/>
      <c r="AG85" s="141" t="s">
        <v>295</v>
      </c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</row>
    <row r="86" spans="1:60" hidden="1" outlineLevel="1" x14ac:dyDescent="0.25">
      <c r="A86" s="164">
        <v>76</v>
      </c>
      <c r="B86" s="165" t="s">
        <v>305</v>
      </c>
      <c r="C86" s="170" t="s">
        <v>306</v>
      </c>
      <c r="D86" s="166" t="s">
        <v>255</v>
      </c>
      <c r="E86" s="179">
        <v>240</v>
      </c>
      <c r="F86" s="180"/>
      <c r="G86" s="167">
        <f t="shared" si="14"/>
        <v>0</v>
      </c>
      <c r="H86" s="152"/>
      <c r="I86" s="151">
        <f t="shared" si="15"/>
        <v>0</v>
      </c>
      <c r="J86" s="152"/>
      <c r="K86" s="151">
        <f t="shared" si="16"/>
        <v>0</v>
      </c>
      <c r="L86" s="151">
        <v>21</v>
      </c>
      <c r="M86" s="151">
        <f t="shared" si="17"/>
        <v>0</v>
      </c>
      <c r="N86" s="151">
        <v>2.1999999999999999E-2</v>
      </c>
      <c r="O86" s="151">
        <f t="shared" si="18"/>
        <v>5.28</v>
      </c>
      <c r="P86" s="151">
        <v>0</v>
      </c>
      <c r="Q86" s="151">
        <f t="shared" si="19"/>
        <v>0</v>
      </c>
      <c r="R86" s="151" t="s">
        <v>302</v>
      </c>
      <c r="S86" s="151" t="s">
        <v>144</v>
      </c>
      <c r="T86" s="151" t="s">
        <v>144</v>
      </c>
      <c r="U86" s="151">
        <v>0</v>
      </c>
      <c r="V86" s="151">
        <f t="shared" si="20"/>
        <v>0</v>
      </c>
      <c r="W86" s="151"/>
      <c r="X86" s="151" t="s">
        <v>294</v>
      </c>
      <c r="Y86" s="141"/>
      <c r="Z86" s="141"/>
      <c r="AA86" s="141"/>
      <c r="AB86" s="141"/>
      <c r="AC86" s="141"/>
      <c r="AD86" s="141"/>
      <c r="AE86" s="141"/>
      <c r="AF86" s="141"/>
      <c r="AG86" s="141" t="s">
        <v>295</v>
      </c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</row>
    <row r="87" spans="1:60" hidden="1" outlineLevel="1" x14ac:dyDescent="0.25">
      <c r="A87" s="164">
        <v>77</v>
      </c>
      <c r="B87" s="165" t="s">
        <v>307</v>
      </c>
      <c r="C87" s="170" t="s">
        <v>308</v>
      </c>
      <c r="D87" s="166" t="s">
        <v>255</v>
      </c>
      <c r="E87" s="179">
        <v>18</v>
      </c>
      <c r="F87" s="180"/>
      <c r="G87" s="167">
        <f t="shared" si="14"/>
        <v>0</v>
      </c>
      <c r="H87" s="152"/>
      <c r="I87" s="151">
        <f t="shared" si="15"/>
        <v>0</v>
      </c>
      <c r="J87" s="152"/>
      <c r="K87" s="151">
        <f t="shared" si="16"/>
        <v>0</v>
      </c>
      <c r="L87" s="151">
        <v>21</v>
      </c>
      <c r="M87" s="151">
        <f t="shared" si="17"/>
        <v>0</v>
      </c>
      <c r="N87" s="151">
        <v>2.5999999999999999E-2</v>
      </c>
      <c r="O87" s="151">
        <f t="shared" si="18"/>
        <v>0.47</v>
      </c>
      <c r="P87" s="151">
        <v>0</v>
      </c>
      <c r="Q87" s="151">
        <f t="shared" si="19"/>
        <v>0</v>
      </c>
      <c r="R87" s="151" t="s">
        <v>302</v>
      </c>
      <c r="S87" s="151" t="s">
        <v>144</v>
      </c>
      <c r="T87" s="151" t="s">
        <v>144</v>
      </c>
      <c r="U87" s="151">
        <v>0</v>
      </c>
      <c r="V87" s="151">
        <f t="shared" si="20"/>
        <v>0</v>
      </c>
      <c r="W87" s="151"/>
      <c r="X87" s="151" t="s">
        <v>294</v>
      </c>
      <c r="Y87" s="141"/>
      <c r="Z87" s="141"/>
      <c r="AA87" s="141"/>
      <c r="AB87" s="141"/>
      <c r="AC87" s="141"/>
      <c r="AD87" s="141"/>
      <c r="AE87" s="141"/>
      <c r="AF87" s="141"/>
      <c r="AG87" s="141" t="s">
        <v>295</v>
      </c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</row>
    <row r="88" spans="1:60" hidden="1" outlineLevel="1" x14ac:dyDescent="0.25">
      <c r="A88" s="164">
        <v>78</v>
      </c>
      <c r="B88" s="165" t="s">
        <v>309</v>
      </c>
      <c r="C88" s="170" t="s">
        <v>310</v>
      </c>
      <c r="D88" s="166" t="s">
        <v>255</v>
      </c>
      <c r="E88" s="179">
        <v>12</v>
      </c>
      <c r="F88" s="180"/>
      <c r="G88" s="167">
        <f t="shared" si="14"/>
        <v>0</v>
      </c>
      <c r="H88" s="152"/>
      <c r="I88" s="151">
        <f t="shared" si="15"/>
        <v>0</v>
      </c>
      <c r="J88" s="152"/>
      <c r="K88" s="151">
        <f t="shared" si="16"/>
        <v>0</v>
      </c>
      <c r="L88" s="151">
        <v>21</v>
      </c>
      <c r="M88" s="151">
        <f t="shared" si="17"/>
        <v>0</v>
      </c>
      <c r="N88" s="151">
        <v>3.1E-2</v>
      </c>
      <c r="O88" s="151">
        <f t="shared" si="18"/>
        <v>0.37</v>
      </c>
      <c r="P88" s="151">
        <v>0</v>
      </c>
      <c r="Q88" s="151">
        <f t="shared" si="19"/>
        <v>0</v>
      </c>
      <c r="R88" s="151" t="s">
        <v>302</v>
      </c>
      <c r="S88" s="151" t="s">
        <v>144</v>
      </c>
      <c r="T88" s="151" t="s">
        <v>144</v>
      </c>
      <c r="U88" s="151">
        <v>0</v>
      </c>
      <c r="V88" s="151">
        <f t="shared" si="20"/>
        <v>0</v>
      </c>
      <c r="W88" s="151"/>
      <c r="X88" s="151" t="s">
        <v>294</v>
      </c>
      <c r="Y88" s="141"/>
      <c r="Z88" s="141"/>
      <c r="AA88" s="141"/>
      <c r="AB88" s="141"/>
      <c r="AC88" s="141"/>
      <c r="AD88" s="141"/>
      <c r="AE88" s="141"/>
      <c r="AF88" s="141"/>
      <c r="AG88" s="141" t="s">
        <v>295</v>
      </c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</row>
    <row r="89" spans="1:60" hidden="1" outlineLevel="1" x14ac:dyDescent="0.25">
      <c r="A89" s="164">
        <v>79</v>
      </c>
      <c r="B89" s="165" t="s">
        <v>311</v>
      </c>
      <c r="C89" s="170" t="s">
        <v>312</v>
      </c>
      <c r="D89" s="166" t="s">
        <v>255</v>
      </c>
      <c r="E89" s="179">
        <v>12</v>
      </c>
      <c r="F89" s="180"/>
      <c r="G89" s="167">
        <f t="shared" si="14"/>
        <v>0</v>
      </c>
      <c r="H89" s="152"/>
      <c r="I89" s="151">
        <f t="shared" si="15"/>
        <v>0</v>
      </c>
      <c r="J89" s="152"/>
      <c r="K89" s="151">
        <f t="shared" si="16"/>
        <v>0</v>
      </c>
      <c r="L89" s="151">
        <v>21</v>
      </c>
      <c r="M89" s="151">
        <f t="shared" si="17"/>
        <v>0</v>
      </c>
      <c r="N89" s="151">
        <v>3.5000000000000003E-2</v>
      </c>
      <c r="O89" s="151">
        <f t="shared" si="18"/>
        <v>0.42</v>
      </c>
      <c r="P89" s="151">
        <v>0</v>
      </c>
      <c r="Q89" s="151">
        <f t="shared" si="19"/>
        <v>0</v>
      </c>
      <c r="R89" s="151" t="s">
        <v>302</v>
      </c>
      <c r="S89" s="151" t="s">
        <v>144</v>
      </c>
      <c r="T89" s="151" t="s">
        <v>144</v>
      </c>
      <c r="U89" s="151">
        <v>0</v>
      </c>
      <c r="V89" s="151">
        <f t="shared" si="20"/>
        <v>0</v>
      </c>
      <c r="W89" s="151"/>
      <c r="X89" s="151" t="s">
        <v>294</v>
      </c>
      <c r="Y89" s="141"/>
      <c r="Z89" s="141"/>
      <c r="AA89" s="141"/>
      <c r="AB89" s="141"/>
      <c r="AC89" s="141"/>
      <c r="AD89" s="141"/>
      <c r="AE89" s="141"/>
      <c r="AF89" s="141"/>
      <c r="AG89" s="141" t="s">
        <v>295</v>
      </c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</row>
    <row r="90" spans="1:60" hidden="1" outlineLevel="1" x14ac:dyDescent="0.25">
      <c r="A90" s="164">
        <v>80</v>
      </c>
      <c r="B90" s="165" t="s">
        <v>313</v>
      </c>
      <c r="C90" s="170" t="s">
        <v>314</v>
      </c>
      <c r="D90" s="166" t="s">
        <v>255</v>
      </c>
      <c r="E90" s="179">
        <v>8</v>
      </c>
      <c r="F90" s="180"/>
      <c r="G90" s="167">
        <f t="shared" si="14"/>
        <v>0</v>
      </c>
      <c r="H90" s="152"/>
      <c r="I90" s="151">
        <f t="shared" si="15"/>
        <v>0</v>
      </c>
      <c r="J90" s="152"/>
      <c r="K90" s="151">
        <f t="shared" si="16"/>
        <v>0</v>
      </c>
      <c r="L90" s="151">
        <v>21</v>
      </c>
      <c r="M90" s="151">
        <f t="shared" si="17"/>
        <v>0</v>
      </c>
      <c r="N90" s="151">
        <v>0.04</v>
      </c>
      <c r="O90" s="151">
        <f t="shared" si="18"/>
        <v>0.32</v>
      </c>
      <c r="P90" s="151">
        <v>0</v>
      </c>
      <c r="Q90" s="151">
        <f t="shared" si="19"/>
        <v>0</v>
      </c>
      <c r="R90" s="151" t="s">
        <v>302</v>
      </c>
      <c r="S90" s="151" t="s">
        <v>144</v>
      </c>
      <c r="T90" s="151" t="s">
        <v>144</v>
      </c>
      <c r="U90" s="151">
        <v>0</v>
      </c>
      <c r="V90" s="151">
        <f t="shared" si="20"/>
        <v>0</v>
      </c>
      <c r="W90" s="151"/>
      <c r="X90" s="151" t="s">
        <v>294</v>
      </c>
      <c r="Y90" s="141"/>
      <c r="Z90" s="141"/>
      <c r="AA90" s="141"/>
      <c r="AB90" s="141"/>
      <c r="AC90" s="141"/>
      <c r="AD90" s="141"/>
      <c r="AE90" s="141"/>
      <c r="AF90" s="141"/>
      <c r="AG90" s="141" t="s">
        <v>295</v>
      </c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</row>
    <row r="91" spans="1:60" hidden="1" outlineLevel="1" x14ac:dyDescent="0.25">
      <c r="A91" s="164">
        <v>81</v>
      </c>
      <c r="B91" s="165" t="s">
        <v>315</v>
      </c>
      <c r="C91" s="170" t="s">
        <v>316</v>
      </c>
      <c r="D91" s="166" t="s">
        <v>255</v>
      </c>
      <c r="E91" s="179">
        <v>2</v>
      </c>
      <c r="F91" s="180"/>
      <c r="G91" s="167">
        <f t="shared" si="14"/>
        <v>0</v>
      </c>
      <c r="H91" s="152"/>
      <c r="I91" s="151">
        <f t="shared" si="15"/>
        <v>0</v>
      </c>
      <c r="J91" s="152"/>
      <c r="K91" s="151">
        <f t="shared" si="16"/>
        <v>0</v>
      </c>
      <c r="L91" s="151">
        <v>21</v>
      </c>
      <c r="M91" s="151">
        <f t="shared" si="17"/>
        <v>0</v>
      </c>
      <c r="N91" s="151">
        <v>4.3999999999999997E-2</v>
      </c>
      <c r="O91" s="151">
        <f t="shared" si="18"/>
        <v>0.09</v>
      </c>
      <c r="P91" s="151">
        <v>0</v>
      </c>
      <c r="Q91" s="151">
        <f t="shared" si="19"/>
        <v>0</v>
      </c>
      <c r="R91" s="151" t="s">
        <v>302</v>
      </c>
      <c r="S91" s="151" t="s">
        <v>144</v>
      </c>
      <c r="T91" s="151" t="s">
        <v>144</v>
      </c>
      <c r="U91" s="151">
        <v>0</v>
      </c>
      <c r="V91" s="151">
        <f t="shared" si="20"/>
        <v>0</v>
      </c>
      <c r="W91" s="151"/>
      <c r="X91" s="151" t="s">
        <v>294</v>
      </c>
      <c r="Y91" s="141"/>
      <c r="Z91" s="141"/>
      <c r="AA91" s="141"/>
      <c r="AB91" s="141"/>
      <c r="AC91" s="141"/>
      <c r="AD91" s="141"/>
      <c r="AE91" s="141"/>
      <c r="AF91" s="141"/>
      <c r="AG91" s="141" t="s">
        <v>295</v>
      </c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</row>
    <row r="92" spans="1:60" hidden="1" outlineLevel="1" x14ac:dyDescent="0.25">
      <c r="A92" s="164">
        <v>82</v>
      </c>
      <c r="B92" s="165" t="s">
        <v>317</v>
      </c>
      <c r="C92" s="170" t="s">
        <v>318</v>
      </c>
      <c r="D92" s="166" t="s">
        <v>255</v>
      </c>
      <c r="E92" s="179">
        <v>8</v>
      </c>
      <c r="F92" s="180"/>
      <c r="G92" s="167">
        <f t="shared" si="14"/>
        <v>0</v>
      </c>
      <c r="H92" s="152"/>
      <c r="I92" s="151">
        <f t="shared" si="15"/>
        <v>0</v>
      </c>
      <c r="J92" s="152"/>
      <c r="K92" s="151">
        <f t="shared" si="16"/>
        <v>0</v>
      </c>
      <c r="L92" s="151">
        <v>21</v>
      </c>
      <c r="M92" s="151">
        <f t="shared" si="17"/>
        <v>0</v>
      </c>
      <c r="N92" s="151">
        <v>9.6000000000000002E-2</v>
      </c>
      <c r="O92" s="151">
        <f t="shared" si="18"/>
        <v>0.77</v>
      </c>
      <c r="P92" s="151">
        <v>0</v>
      </c>
      <c r="Q92" s="151">
        <f t="shared" si="19"/>
        <v>0</v>
      </c>
      <c r="R92" s="151" t="s">
        <v>302</v>
      </c>
      <c r="S92" s="151" t="s">
        <v>144</v>
      </c>
      <c r="T92" s="151" t="s">
        <v>144</v>
      </c>
      <c r="U92" s="151">
        <v>0</v>
      </c>
      <c r="V92" s="151">
        <f t="shared" si="20"/>
        <v>0</v>
      </c>
      <c r="W92" s="151"/>
      <c r="X92" s="151" t="s">
        <v>294</v>
      </c>
      <c r="Y92" s="141"/>
      <c r="Z92" s="141"/>
      <c r="AA92" s="141"/>
      <c r="AB92" s="141"/>
      <c r="AC92" s="141"/>
      <c r="AD92" s="141"/>
      <c r="AE92" s="141"/>
      <c r="AF92" s="141"/>
      <c r="AG92" s="141" t="s">
        <v>295</v>
      </c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</row>
    <row r="93" spans="1:60" collapsed="1" x14ac:dyDescent="0.25">
      <c r="A93" s="154" t="s">
        <v>139</v>
      </c>
      <c r="B93" s="155" t="s">
        <v>58</v>
      </c>
      <c r="C93" s="169" t="s">
        <v>59</v>
      </c>
      <c r="D93" s="156"/>
      <c r="E93" s="176"/>
      <c r="F93" s="177"/>
      <c r="G93" s="159">
        <f>SUMIF(AG94:AG98,"&lt;&gt;NOR",G94:G98)</f>
        <v>0</v>
      </c>
      <c r="H93" s="153"/>
      <c r="I93" s="153">
        <f>SUM(I94:I98)</f>
        <v>0</v>
      </c>
      <c r="J93" s="153"/>
      <c r="K93" s="153">
        <f>SUM(K94:K98)</f>
        <v>0</v>
      </c>
      <c r="L93" s="153"/>
      <c r="M93" s="153">
        <f>SUM(M94:M98)</f>
        <v>0</v>
      </c>
      <c r="N93" s="153"/>
      <c r="O93" s="153">
        <f>SUM(O94:O98)</f>
        <v>469.76000000000005</v>
      </c>
      <c r="P93" s="153"/>
      <c r="Q93" s="153">
        <f>SUM(Q94:Q98)</f>
        <v>0</v>
      </c>
      <c r="R93" s="153"/>
      <c r="S93" s="153"/>
      <c r="T93" s="153"/>
      <c r="U93" s="153"/>
      <c r="V93" s="153">
        <f>SUM(V94:V98)</f>
        <v>3464.6899999999996</v>
      </c>
      <c r="W93" s="153"/>
      <c r="X93" s="153"/>
      <c r="AG93" t="s">
        <v>140</v>
      </c>
    </row>
    <row r="94" spans="1:60" hidden="1" outlineLevel="1" x14ac:dyDescent="0.25">
      <c r="A94" s="164">
        <v>83</v>
      </c>
      <c r="B94" s="165" t="s">
        <v>319</v>
      </c>
      <c r="C94" s="170" t="s">
        <v>320</v>
      </c>
      <c r="D94" s="166" t="s">
        <v>153</v>
      </c>
      <c r="E94" s="179">
        <v>1849.2439999999999</v>
      </c>
      <c r="F94" s="180"/>
      <c r="G94" s="167">
        <f>ROUND(E94*F94,2)</f>
        <v>0</v>
      </c>
      <c r="H94" s="152"/>
      <c r="I94" s="151">
        <f>ROUND(E94*H94,2)</f>
        <v>0</v>
      </c>
      <c r="J94" s="152"/>
      <c r="K94" s="151">
        <f>ROUND(E94*J94,2)</f>
        <v>0</v>
      </c>
      <c r="L94" s="151">
        <v>21</v>
      </c>
      <c r="M94" s="151">
        <f>G94*(1+L94/100)</f>
        <v>0</v>
      </c>
      <c r="N94" s="151">
        <v>5.3190000000000001E-2</v>
      </c>
      <c r="O94" s="151">
        <f>ROUND(E94*N94,2)</f>
        <v>98.36</v>
      </c>
      <c r="P94" s="151">
        <v>0</v>
      </c>
      <c r="Q94" s="151">
        <f>ROUND(E94*P94,2)</f>
        <v>0</v>
      </c>
      <c r="R94" s="151"/>
      <c r="S94" s="151" t="s">
        <v>144</v>
      </c>
      <c r="T94" s="151" t="s">
        <v>144</v>
      </c>
      <c r="U94" s="151">
        <v>0.49</v>
      </c>
      <c r="V94" s="151">
        <f>ROUND(E94*U94,2)</f>
        <v>906.13</v>
      </c>
      <c r="W94" s="151"/>
      <c r="X94" s="151" t="s">
        <v>145</v>
      </c>
      <c r="Y94" s="141"/>
      <c r="Z94" s="141"/>
      <c r="AA94" s="141"/>
      <c r="AB94" s="141"/>
      <c r="AC94" s="141"/>
      <c r="AD94" s="141"/>
      <c r="AE94" s="141"/>
      <c r="AF94" s="141"/>
      <c r="AG94" s="141" t="s">
        <v>146</v>
      </c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</row>
    <row r="95" spans="1:60" hidden="1" outlineLevel="1" x14ac:dyDescent="0.25">
      <c r="A95" s="164">
        <v>84</v>
      </c>
      <c r="B95" s="165" t="s">
        <v>321</v>
      </c>
      <c r="C95" s="170" t="s">
        <v>322</v>
      </c>
      <c r="D95" s="166" t="s">
        <v>153</v>
      </c>
      <c r="E95" s="179">
        <v>3006.0549999999998</v>
      </c>
      <c r="F95" s="180"/>
      <c r="G95" s="167">
        <f>ROUND(E95*F95,2)</f>
        <v>0</v>
      </c>
      <c r="H95" s="152"/>
      <c r="I95" s="151">
        <f>ROUND(E95*H95,2)</f>
        <v>0</v>
      </c>
      <c r="J95" s="152"/>
      <c r="K95" s="151">
        <f>ROUND(E95*J95,2)</f>
        <v>0</v>
      </c>
      <c r="L95" s="151">
        <v>21</v>
      </c>
      <c r="M95" s="151">
        <f>G95*(1+L95/100)</f>
        <v>0</v>
      </c>
      <c r="N95" s="151">
        <v>0.10736</v>
      </c>
      <c r="O95" s="151">
        <f>ROUND(E95*N95,2)</f>
        <v>322.73</v>
      </c>
      <c r="P95" s="151">
        <v>0</v>
      </c>
      <c r="Q95" s="151">
        <f>ROUND(E95*P95,2)</f>
        <v>0</v>
      </c>
      <c r="R95" s="151"/>
      <c r="S95" s="151" t="s">
        <v>144</v>
      </c>
      <c r="T95" s="151" t="s">
        <v>144</v>
      </c>
      <c r="U95" s="151">
        <v>0.56000000000000005</v>
      </c>
      <c r="V95" s="151">
        <f>ROUND(E95*U95,2)</f>
        <v>1683.39</v>
      </c>
      <c r="W95" s="151"/>
      <c r="X95" s="151" t="s">
        <v>145</v>
      </c>
      <c r="Y95" s="141"/>
      <c r="Z95" s="141"/>
      <c r="AA95" s="141"/>
      <c r="AB95" s="141"/>
      <c r="AC95" s="141"/>
      <c r="AD95" s="141"/>
      <c r="AE95" s="141"/>
      <c r="AF95" s="141"/>
      <c r="AG95" s="141" t="s">
        <v>146</v>
      </c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</row>
    <row r="96" spans="1:60" ht="20.399999999999999" hidden="1" outlineLevel="1" x14ac:dyDescent="0.25">
      <c r="A96" s="164">
        <v>85</v>
      </c>
      <c r="B96" s="165" t="s">
        <v>323</v>
      </c>
      <c r="C96" s="170" t="s">
        <v>324</v>
      </c>
      <c r="D96" s="166" t="s">
        <v>153</v>
      </c>
      <c r="E96" s="179">
        <v>365.98899999999998</v>
      </c>
      <c r="F96" s="180"/>
      <c r="G96" s="167">
        <f>ROUND(E96*F96,2)</f>
        <v>0</v>
      </c>
      <c r="H96" s="152"/>
      <c r="I96" s="151">
        <f>ROUND(E96*H96,2)</f>
        <v>0</v>
      </c>
      <c r="J96" s="152"/>
      <c r="K96" s="151">
        <f>ROUND(E96*J96,2)</f>
        <v>0</v>
      </c>
      <c r="L96" s="151">
        <v>21</v>
      </c>
      <c r="M96" s="151">
        <f>G96*(1+L96/100)</f>
        <v>0</v>
      </c>
      <c r="N96" s="151">
        <v>7.4709999999999999E-2</v>
      </c>
      <c r="O96" s="151">
        <f>ROUND(E96*N96,2)</f>
        <v>27.34</v>
      </c>
      <c r="P96" s="151">
        <v>0</v>
      </c>
      <c r="Q96" s="151">
        <f>ROUND(E96*P96,2)</f>
        <v>0</v>
      </c>
      <c r="R96" s="151"/>
      <c r="S96" s="151" t="s">
        <v>144</v>
      </c>
      <c r="T96" s="151" t="s">
        <v>144</v>
      </c>
      <c r="U96" s="151">
        <v>0.53</v>
      </c>
      <c r="V96" s="151">
        <f>ROUND(E96*U96,2)</f>
        <v>193.97</v>
      </c>
      <c r="W96" s="151"/>
      <c r="X96" s="151" t="s">
        <v>145</v>
      </c>
      <c r="Y96" s="141"/>
      <c r="Z96" s="141"/>
      <c r="AA96" s="141"/>
      <c r="AB96" s="141"/>
      <c r="AC96" s="141"/>
      <c r="AD96" s="141"/>
      <c r="AE96" s="141"/>
      <c r="AF96" s="141"/>
      <c r="AG96" s="141" t="s">
        <v>146</v>
      </c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</row>
    <row r="97" spans="1:60" ht="20.399999999999999" hidden="1" outlineLevel="1" x14ac:dyDescent="0.25">
      <c r="A97" s="164">
        <v>86</v>
      </c>
      <c r="B97" s="165" t="s">
        <v>325</v>
      </c>
      <c r="C97" s="170" t="s">
        <v>326</v>
      </c>
      <c r="D97" s="166" t="s">
        <v>153</v>
      </c>
      <c r="E97" s="179">
        <v>175.364</v>
      </c>
      <c r="F97" s="180"/>
      <c r="G97" s="167">
        <f>ROUND(E97*F97,2)</f>
        <v>0</v>
      </c>
      <c r="H97" s="152"/>
      <c r="I97" s="151">
        <f>ROUND(E97*H97,2)</f>
        <v>0</v>
      </c>
      <c r="J97" s="152"/>
      <c r="K97" s="151">
        <f>ROUND(E97*J97,2)</f>
        <v>0</v>
      </c>
      <c r="L97" s="151">
        <v>21</v>
      </c>
      <c r="M97" s="151">
        <f>G97*(1+L97/100)</f>
        <v>0</v>
      </c>
      <c r="N97" s="151">
        <v>0.11219</v>
      </c>
      <c r="O97" s="151">
        <f>ROUND(E97*N97,2)</f>
        <v>19.670000000000002</v>
      </c>
      <c r="P97" s="151">
        <v>0</v>
      </c>
      <c r="Q97" s="151">
        <f>ROUND(E97*P97,2)</f>
        <v>0</v>
      </c>
      <c r="R97" s="151"/>
      <c r="S97" s="151" t="s">
        <v>144</v>
      </c>
      <c r="T97" s="151" t="s">
        <v>144</v>
      </c>
      <c r="U97" s="151">
        <v>0.55000000000000004</v>
      </c>
      <c r="V97" s="151">
        <f>ROUND(E97*U97,2)</f>
        <v>96.45</v>
      </c>
      <c r="W97" s="151"/>
      <c r="X97" s="151" t="s">
        <v>145</v>
      </c>
      <c r="Y97" s="141"/>
      <c r="Z97" s="141"/>
      <c r="AA97" s="141"/>
      <c r="AB97" s="141"/>
      <c r="AC97" s="141"/>
      <c r="AD97" s="141"/>
      <c r="AE97" s="141"/>
      <c r="AF97" s="141"/>
      <c r="AG97" s="141" t="s">
        <v>146</v>
      </c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</row>
    <row r="98" spans="1:60" hidden="1" outlineLevel="1" x14ac:dyDescent="0.25">
      <c r="A98" s="164">
        <v>87</v>
      </c>
      <c r="B98" s="165" t="s">
        <v>327</v>
      </c>
      <c r="C98" s="170" t="s">
        <v>328</v>
      </c>
      <c r="D98" s="166" t="s">
        <v>184</v>
      </c>
      <c r="E98" s="179">
        <v>1624.3</v>
      </c>
      <c r="F98" s="180"/>
      <c r="G98" s="167">
        <f>ROUND(E98*F98,2)</f>
        <v>0</v>
      </c>
      <c r="H98" s="152"/>
      <c r="I98" s="151">
        <f>ROUND(E98*H98,2)</f>
        <v>0</v>
      </c>
      <c r="J98" s="152"/>
      <c r="K98" s="151">
        <f>ROUND(E98*J98,2)</f>
        <v>0</v>
      </c>
      <c r="L98" s="151">
        <v>21</v>
      </c>
      <c r="M98" s="151">
        <f>G98*(1+L98/100)</f>
        <v>0</v>
      </c>
      <c r="N98" s="151">
        <v>1.0200000000000001E-3</v>
      </c>
      <c r="O98" s="151">
        <f>ROUND(E98*N98,2)</f>
        <v>1.66</v>
      </c>
      <c r="P98" s="151">
        <v>0</v>
      </c>
      <c r="Q98" s="151">
        <f>ROUND(E98*P98,2)</f>
        <v>0</v>
      </c>
      <c r="R98" s="151"/>
      <c r="S98" s="151" t="s">
        <v>144</v>
      </c>
      <c r="T98" s="151" t="s">
        <v>144</v>
      </c>
      <c r="U98" s="151">
        <v>0.36</v>
      </c>
      <c r="V98" s="151">
        <f>ROUND(E98*U98,2)</f>
        <v>584.75</v>
      </c>
      <c r="W98" s="151"/>
      <c r="X98" s="151" t="s">
        <v>145</v>
      </c>
      <c r="Y98" s="141"/>
      <c r="Z98" s="141"/>
      <c r="AA98" s="141"/>
      <c r="AB98" s="141"/>
      <c r="AC98" s="141"/>
      <c r="AD98" s="141"/>
      <c r="AE98" s="141"/>
      <c r="AF98" s="141"/>
      <c r="AG98" s="141" t="s">
        <v>146</v>
      </c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</row>
    <row r="99" spans="1:60" collapsed="1" x14ac:dyDescent="0.25">
      <c r="A99" s="154" t="s">
        <v>139</v>
      </c>
      <c r="B99" s="155" t="s">
        <v>60</v>
      </c>
      <c r="C99" s="169" t="s">
        <v>61</v>
      </c>
      <c r="D99" s="156"/>
      <c r="E99" s="176"/>
      <c r="F99" s="177"/>
      <c r="G99" s="159">
        <f>SUMIF(AG100:AG106,"&lt;&gt;NOR",G100:G106)</f>
        <v>0</v>
      </c>
      <c r="H99" s="153"/>
      <c r="I99" s="153">
        <f>SUM(I100:I106)</f>
        <v>0</v>
      </c>
      <c r="J99" s="153"/>
      <c r="K99" s="153">
        <f>SUM(K100:K106)</f>
        <v>0</v>
      </c>
      <c r="L99" s="153"/>
      <c r="M99" s="153">
        <f>SUM(M100:M106)</f>
        <v>0</v>
      </c>
      <c r="N99" s="153"/>
      <c r="O99" s="153">
        <f>SUM(O100:O106)</f>
        <v>0</v>
      </c>
      <c r="P99" s="153"/>
      <c r="Q99" s="153">
        <f>SUM(Q100:Q106)</f>
        <v>0.65</v>
      </c>
      <c r="R99" s="153"/>
      <c r="S99" s="153"/>
      <c r="T99" s="153"/>
      <c r="U99" s="153"/>
      <c r="V99" s="153">
        <f>SUM(V100:V106)</f>
        <v>72</v>
      </c>
      <c r="W99" s="153"/>
      <c r="X99" s="153"/>
      <c r="AG99" t="s">
        <v>140</v>
      </c>
    </row>
    <row r="100" spans="1:60" hidden="1" outlineLevel="1" x14ac:dyDescent="0.25">
      <c r="A100" s="164">
        <v>88</v>
      </c>
      <c r="B100" s="165" t="s">
        <v>329</v>
      </c>
      <c r="C100" s="170" t="s">
        <v>330</v>
      </c>
      <c r="D100" s="166" t="s">
        <v>184</v>
      </c>
      <c r="E100" s="179">
        <v>18</v>
      </c>
      <c r="F100" s="180"/>
      <c r="G100" s="167">
        <f t="shared" ref="G100:G106" si="21">ROUND(E100*F100,2)</f>
        <v>0</v>
      </c>
      <c r="H100" s="152"/>
      <c r="I100" s="151">
        <f t="shared" ref="I100:I106" si="22">ROUND(E100*H100,2)</f>
        <v>0</v>
      </c>
      <c r="J100" s="152"/>
      <c r="K100" s="151">
        <f t="shared" ref="K100:K106" si="23">ROUND(E100*J100,2)</f>
        <v>0</v>
      </c>
      <c r="L100" s="151">
        <v>21</v>
      </c>
      <c r="M100" s="151">
        <f t="shared" ref="M100:M106" si="24">G100*(1+L100/100)</f>
        <v>0</v>
      </c>
      <c r="N100" s="151">
        <v>0</v>
      </c>
      <c r="O100" s="151">
        <f t="shared" ref="O100:O106" si="25">ROUND(E100*N100,2)</f>
        <v>0</v>
      </c>
      <c r="P100" s="151">
        <v>3.6170000000000001E-2</v>
      </c>
      <c r="Q100" s="151">
        <f t="shared" ref="Q100:Q106" si="26">ROUND(E100*P100,2)</f>
        <v>0.65</v>
      </c>
      <c r="R100" s="151"/>
      <c r="S100" s="151" t="s">
        <v>144</v>
      </c>
      <c r="T100" s="151" t="s">
        <v>144</v>
      </c>
      <c r="U100" s="151">
        <v>4</v>
      </c>
      <c r="V100" s="151">
        <f t="shared" ref="V100:V106" si="27">ROUND(E100*U100,2)</f>
        <v>72</v>
      </c>
      <c r="W100" s="151"/>
      <c r="X100" s="151" t="s">
        <v>145</v>
      </c>
      <c r="Y100" s="141"/>
      <c r="Z100" s="141"/>
      <c r="AA100" s="141"/>
      <c r="AB100" s="141"/>
      <c r="AC100" s="141"/>
      <c r="AD100" s="141"/>
      <c r="AE100" s="141"/>
      <c r="AF100" s="141"/>
      <c r="AG100" s="141" t="s">
        <v>146</v>
      </c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</row>
    <row r="101" spans="1:60" ht="30.6" hidden="1" outlineLevel="1" x14ac:dyDescent="0.25">
      <c r="A101" s="164">
        <v>89</v>
      </c>
      <c r="B101" s="165" t="s">
        <v>331</v>
      </c>
      <c r="C101" s="170" t="s">
        <v>332</v>
      </c>
      <c r="D101" s="166" t="s">
        <v>333</v>
      </c>
      <c r="E101" s="179">
        <v>1</v>
      </c>
      <c r="F101" s="180"/>
      <c r="G101" s="167">
        <f t="shared" si="21"/>
        <v>0</v>
      </c>
      <c r="H101" s="152"/>
      <c r="I101" s="151">
        <f t="shared" si="22"/>
        <v>0</v>
      </c>
      <c r="J101" s="152"/>
      <c r="K101" s="151">
        <f t="shared" si="23"/>
        <v>0</v>
      </c>
      <c r="L101" s="151">
        <v>21</v>
      </c>
      <c r="M101" s="151">
        <f t="shared" si="24"/>
        <v>0</v>
      </c>
      <c r="N101" s="151">
        <v>0</v>
      </c>
      <c r="O101" s="151">
        <f t="shared" si="25"/>
        <v>0</v>
      </c>
      <c r="P101" s="151">
        <v>0</v>
      </c>
      <c r="Q101" s="151">
        <f t="shared" si="26"/>
        <v>0</v>
      </c>
      <c r="R101" s="151"/>
      <c r="S101" s="151" t="s">
        <v>287</v>
      </c>
      <c r="T101" s="151" t="s">
        <v>172</v>
      </c>
      <c r="U101" s="151">
        <v>0</v>
      </c>
      <c r="V101" s="151">
        <f t="shared" si="27"/>
        <v>0</v>
      </c>
      <c r="W101" s="151"/>
      <c r="X101" s="151" t="s">
        <v>145</v>
      </c>
      <c r="Y101" s="141"/>
      <c r="Z101" s="141"/>
      <c r="AA101" s="141"/>
      <c r="AB101" s="141"/>
      <c r="AC101" s="141"/>
      <c r="AD101" s="141"/>
      <c r="AE101" s="141"/>
      <c r="AF101" s="141"/>
      <c r="AG101" s="141" t="s">
        <v>146</v>
      </c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</row>
    <row r="102" spans="1:60" ht="20.399999999999999" hidden="1" outlineLevel="1" x14ac:dyDescent="0.25">
      <c r="A102" s="164">
        <v>90</v>
      </c>
      <c r="B102" s="165" t="s">
        <v>334</v>
      </c>
      <c r="C102" s="170" t="s">
        <v>335</v>
      </c>
      <c r="D102" s="166" t="s">
        <v>333</v>
      </c>
      <c r="E102" s="179">
        <v>1</v>
      </c>
      <c r="F102" s="190"/>
      <c r="G102" s="167">
        <f t="shared" si="21"/>
        <v>0</v>
      </c>
      <c r="H102" s="152"/>
      <c r="I102" s="151">
        <f t="shared" si="22"/>
        <v>0</v>
      </c>
      <c r="J102" s="152"/>
      <c r="K102" s="151">
        <f t="shared" si="23"/>
        <v>0</v>
      </c>
      <c r="L102" s="151">
        <v>21</v>
      </c>
      <c r="M102" s="151">
        <f t="shared" si="24"/>
        <v>0</v>
      </c>
      <c r="N102" s="151">
        <v>0</v>
      </c>
      <c r="O102" s="151">
        <f t="shared" si="25"/>
        <v>0</v>
      </c>
      <c r="P102" s="151">
        <v>0</v>
      </c>
      <c r="Q102" s="151">
        <f t="shared" si="26"/>
        <v>0</v>
      </c>
      <c r="R102" s="151"/>
      <c r="S102" s="151" t="s">
        <v>287</v>
      </c>
      <c r="T102" s="151" t="s">
        <v>336</v>
      </c>
      <c r="U102" s="151">
        <v>0</v>
      </c>
      <c r="V102" s="151">
        <f t="shared" si="27"/>
        <v>0</v>
      </c>
      <c r="W102" s="151"/>
      <c r="X102" s="151" t="s">
        <v>145</v>
      </c>
      <c r="Y102" s="141"/>
      <c r="Z102" s="141"/>
      <c r="AA102" s="141"/>
      <c r="AB102" s="141"/>
      <c r="AC102" s="141"/>
      <c r="AD102" s="141"/>
      <c r="AE102" s="141"/>
      <c r="AF102" s="141"/>
      <c r="AG102" s="141" t="s">
        <v>146</v>
      </c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</row>
    <row r="103" spans="1:60" hidden="1" outlineLevel="1" x14ac:dyDescent="0.25">
      <c r="A103" s="164">
        <v>91</v>
      </c>
      <c r="B103" s="165" t="s">
        <v>337</v>
      </c>
      <c r="C103" s="170" t="s">
        <v>338</v>
      </c>
      <c r="D103" s="166" t="s">
        <v>333</v>
      </c>
      <c r="E103" s="179">
        <v>1</v>
      </c>
      <c r="F103" s="190"/>
      <c r="G103" s="167">
        <f t="shared" si="21"/>
        <v>0</v>
      </c>
      <c r="H103" s="152"/>
      <c r="I103" s="151">
        <f t="shared" si="22"/>
        <v>0</v>
      </c>
      <c r="J103" s="152"/>
      <c r="K103" s="151">
        <f t="shared" si="23"/>
        <v>0</v>
      </c>
      <c r="L103" s="151">
        <v>21</v>
      </c>
      <c r="M103" s="151">
        <f t="shared" si="24"/>
        <v>0</v>
      </c>
      <c r="N103" s="151">
        <v>0</v>
      </c>
      <c r="O103" s="151">
        <f t="shared" si="25"/>
        <v>0</v>
      </c>
      <c r="P103" s="151">
        <v>0</v>
      </c>
      <c r="Q103" s="151">
        <f t="shared" si="26"/>
        <v>0</v>
      </c>
      <c r="R103" s="151"/>
      <c r="S103" s="151" t="s">
        <v>287</v>
      </c>
      <c r="T103" s="151" t="s">
        <v>336</v>
      </c>
      <c r="U103" s="151">
        <v>0</v>
      </c>
      <c r="V103" s="151">
        <f t="shared" si="27"/>
        <v>0</v>
      </c>
      <c r="W103" s="151"/>
      <c r="X103" s="151" t="s">
        <v>145</v>
      </c>
      <c r="Y103" s="141"/>
      <c r="Z103" s="141"/>
      <c r="AA103" s="141"/>
      <c r="AB103" s="141"/>
      <c r="AC103" s="141"/>
      <c r="AD103" s="141"/>
      <c r="AE103" s="141"/>
      <c r="AF103" s="141"/>
      <c r="AG103" s="141" t="s">
        <v>146</v>
      </c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</row>
    <row r="104" spans="1:60" hidden="1" outlineLevel="1" x14ac:dyDescent="0.25">
      <c r="A104" s="164">
        <v>92</v>
      </c>
      <c r="B104" s="165" t="s">
        <v>339</v>
      </c>
      <c r="C104" s="170" t="s">
        <v>340</v>
      </c>
      <c r="D104" s="166" t="s">
        <v>333</v>
      </c>
      <c r="E104" s="179">
        <v>1</v>
      </c>
      <c r="F104" s="190"/>
      <c r="G104" s="167">
        <f t="shared" si="21"/>
        <v>0</v>
      </c>
      <c r="H104" s="152"/>
      <c r="I104" s="151">
        <f t="shared" si="22"/>
        <v>0</v>
      </c>
      <c r="J104" s="152"/>
      <c r="K104" s="151">
        <f t="shared" si="23"/>
        <v>0</v>
      </c>
      <c r="L104" s="151">
        <v>21</v>
      </c>
      <c r="M104" s="151">
        <f t="shared" si="24"/>
        <v>0</v>
      </c>
      <c r="N104" s="151">
        <v>0</v>
      </c>
      <c r="O104" s="151">
        <f t="shared" si="25"/>
        <v>0</v>
      </c>
      <c r="P104" s="151">
        <v>0</v>
      </c>
      <c r="Q104" s="151">
        <f t="shared" si="26"/>
        <v>0</v>
      </c>
      <c r="R104" s="151"/>
      <c r="S104" s="151" t="s">
        <v>287</v>
      </c>
      <c r="T104" s="151" t="s">
        <v>336</v>
      </c>
      <c r="U104" s="151">
        <v>0</v>
      </c>
      <c r="V104" s="151">
        <f t="shared" si="27"/>
        <v>0</v>
      </c>
      <c r="W104" s="151"/>
      <c r="X104" s="151" t="s">
        <v>145</v>
      </c>
      <c r="Y104" s="141"/>
      <c r="Z104" s="141"/>
      <c r="AA104" s="141"/>
      <c r="AB104" s="141"/>
      <c r="AC104" s="141"/>
      <c r="AD104" s="141"/>
      <c r="AE104" s="141"/>
      <c r="AF104" s="141"/>
      <c r="AG104" s="141" t="s">
        <v>146</v>
      </c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</row>
    <row r="105" spans="1:60" hidden="1" outlineLevel="1" x14ac:dyDescent="0.25">
      <c r="A105" s="164">
        <v>93</v>
      </c>
      <c r="B105" s="165" t="s">
        <v>341</v>
      </c>
      <c r="C105" s="170" t="s">
        <v>342</v>
      </c>
      <c r="D105" s="166" t="s">
        <v>333</v>
      </c>
      <c r="E105" s="179">
        <v>1</v>
      </c>
      <c r="F105" s="190"/>
      <c r="G105" s="167">
        <f t="shared" si="21"/>
        <v>0</v>
      </c>
      <c r="H105" s="152"/>
      <c r="I105" s="151">
        <f t="shared" si="22"/>
        <v>0</v>
      </c>
      <c r="J105" s="152"/>
      <c r="K105" s="151">
        <f t="shared" si="23"/>
        <v>0</v>
      </c>
      <c r="L105" s="151">
        <v>21</v>
      </c>
      <c r="M105" s="151">
        <f t="shared" si="24"/>
        <v>0</v>
      </c>
      <c r="N105" s="151">
        <v>0</v>
      </c>
      <c r="O105" s="151">
        <f t="shared" si="25"/>
        <v>0</v>
      </c>
      <c r="P105" s="151">
        <v>0</v>
      </c>
      <c r="Q105" s="151">
        <f t="shared" si="26"/>
        <v>0</v>
      </c>
      <c r="R105" s="151"/>
      <c r="S105" s="151" t="s">
        <v>287</v>
      </c>
      <c r="T105" s="151" t="s">
        <v>336</v>
      </c>
      <c r="U105" s="151">
        <v>0</v>
      </c>
      <c r="V105" s="151">
        <f t="shared" si="27"/>
        <v>0</v>
      </c>
      <c r="W105" s="151"/>
      <c r="X105" s="151" t="s">
        <v>145</v>
      </c>
      <c r="Y105" s="141"/>
      <c r="Z105" s="141"/>
      <c r="AA105" s="141"/>
      <c r="AB105" s="141"/>
      <c r="AC105" s="141"/>
      <c r="AD105" s="141"/>
      <c r="AE105" s="141"/>
      <c r="AF105" s="141"/>
      <c r="AG105" s="141" t="s">
        <v>146</v>
      </c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</row>
    <row r="106" spans="1:60" ht="20.399999999999999" hidden="1" outlineLevel="1" x14ac:dyDescent="0.25">
      <c r="A106" s="164">
        <v>94</v>
      </c>
      <c r="B106" s="165" t="s">
        <v>343</v>
      </c>
      <c r="C106" s="170" t="s">
        <v>344</v>
      </c>
      <c r="D106" s="166" t="s">
        <v>333</v>
      </c>
      <c r="E106" s="179">
        <v>1</v>
      </c>
      <c r="F106" s="190"/>
      <c r="G106" s="167">
        <f t="shared" si="21"/>
        <v>0</v>
      </c>
      <c r="H106" s="152"/>
      <c r="I106" s="151">
        <f t="shared" si="22"/>
        <v>0</v>
      </c>
      <c r="J106" s="152"/>
      <c r="K106" s="151">
        <f t="shared" si="23"/>
        <v>0</v>
      </c>
      <c r="L106" s="151">
        <v>21</v>
      </c>
      <c r="M106" s="151">
        <f t="shared" si="24"/>
        <v>0</v>
      </c>
      <c r="N106" s="151">
        <v>0</v>
      </c>
      <c r="O106" s="151">
        <f t="shared" si="25"/>
        <v>0</v>
      </c>
      <c r="P106" s="151">
        <v>0</v>
      </c>
      <c r="Q106" s="151">
        <f t="shared" si="26"/>
        <v>0</v>
      </c>
      <c r="R106" s="151"/>
      <c r="S106" s="151" t="s">
        <v>287</v>
      </c>
      <c r="T106" s="151" t="s">
        <v>336</v>
      </c>
      <c r="U106" s="151">
        <v>0</v>
      </c>
      <c r="V106" s="151">
        <f t="shared" si="27"/>
        <v>0</v>
      </c>
      <c r="W106" s="151"/>
      <c r="X106" s="151" t="s">
        <v>145</v>
      </c>
      <c r="Y106" s="141"/>
      <c r="Z106" s="141"/>
      <c r="AA106" s="141"/>
      <c r="AB106" s="141"/>
      <c r="AC106" s="141"/>
      <c r="AD106" s="141"/>
      <c r="AE106" s="141"/>
      <c r="AF106" s="141"/>
      <c r="AG106" s="141" t="s">
        <v>146</v>
      </c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</row>
    <row r="107" spans="1:60" collapsed="1" x14ac:dyDescent="0.25">
      <c r="A107" s="154" t="s">
        <v>139</v>
      </c>
      <c r="B107" s="155" t="s">
        <v>62</v>
      </c>
      <c r="C107" s="169" t="s">
        <v>63</v>
      </c>
      <c r="D107" s="156"/>
      <c r="E107" s="176"/>
      <c r="F107" s="177"/>
      <c r="G107" s="159">
        <f>SUMIF(AG108:AG128,"&lt;&gt;NOR",G108:G128)</f>
        <v>0</v>
      </c>
      <c r="H107" s="153"/>
      <c r="I107" s="153">
        <f>SUM(I108:I128)</f>
        <v>0</v>
      </c>
      <c r="J107" s="153"/>
      <c r="K107" s="153">
        <f>SUM(K108:K128)</f>
        <v>0</v>
      </c>
      <c r="L107" s="153"/>
      <c r="M107" s="153">
        <f>SUM(M108:M128)</f>
        <v>0</v>
      </c>
      <c r="N107" s="153"/>
      <c r="O107" s="153">
        <f>SUM(O108:O128)</f>
        <v>7721.84</v>
      </c>
      <c r="P107" s="153"/>
      <c r="Q107" s="153">
        <f>SUM(Q108:Q128)</f>
        <v>0</v>
      </c>
      <c r="R107" s="153"/>
      <c r="S107" s="153"/>
      <c r="T107" s="153"/>
      <c r="U107" s="153"/>
      <c r="V107" s="153">
        <f>SUM(V108:V128)</f>
        <v>55606.91</v>
      </c>
      <c r="W107" s="153"/>
      <c r="X107" s="153"/>
      <c r="AG107" t="s">
        <v>140</v>
      </c>
    </row>
    <row r="108" spans="1:60" hidden="1" outlineLevel="1" x14ac:dyDescent="0.25">
      <c r="A108" s="164">
        <v>95</v>
      </c>
      <c r="B108" s="165" t="s">
        <v>345</v>
      </c>
      <c r="C108" s="170" t="s">
        <v>346</v>
      </c>
      <c r="D108" s="166" t="s">
        <v>143</v>
      </c>
      <c r="E108" s="179">
        <v>1.8</v>
      </c>
      <c r="F108" s="180"/>
      <c r="G108" s="167">
        <f t="shared" ref="G108:G128" si="28">ROUND(E108*F108,2)</f>
        <v>0</v>
      </c>
      <c r="H108" s="152"/>
      <c r="I108" s="151">
        <f t="shared" ref="I108:I128" si="29">ROUND(E108*H108,2)</f>
        <v>0</v>
      </c>
      <c r="J108" s="152"/>
      <c r="K108" s="151">
        <f t="shared" ref="K108:K128" si="30">ROUND(E108*J108,2)</f>
        <v>0</v>
      </c>
      <c r="L108" s="151">
        <v>21</v>
      </c>
      <c r="M108" s="151">
        <f t="shared" ref="M108:M128" si="31">G108*(1+L108/100)</f>
        <v>0</v>
      </c>
      <c r="N108" s="151">
        <v>2.5251399999999999</v>
      </c>
      <c r="O108" s="151">
        <f t="shared" ref="O108:O128" si="32">ROUND(E108*N108,2)</f>
        <v>4.55</v>
      </c>
      <c r="P108" s="151">
        <v>0</v>
      </c>
      <c r="Q108" s="151">
        <f t="shared" ref="Q108:Q128" si="33">ROUND(E108*P108,2)</f>
        <v>0</v>
      </c>
      <c r="R108" s="151"/>
      <c r="S108" s="151" t="s">
        <v>144</v>
      </c>
      <c r="T108" s="151" t="s">
        <v>144</v>
      </c>
      <c r="U108" s="151">
        <v>0.98699999999999999</v>
      </c>
      <c r="V108" s="151">
        <f t="shared" ref="V108:V128" si="34">ROUND(E108*U108,2)</f>
        <v>1.78</v>
      </c>
      <c r="W108" s="151"/>
      <c r="X108" s="151" t="s">
        <v>145</v>
      </c>
      <c r="Y108" s="141"/>
      <c r="Z108" s="141"/>
      <c r="AA108" s="141"/>
      <c r="AB108" s="141"/>
      <c r="AC108" s="141"/>
      <c r="AD108" s="141"/>
      <c r="AE108" s="141"/>
      <c r="AF108" s="141"/>
      <c r="AG108" s="141" t="s">
        <v>146</v>
      </c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</row>
    <row r="109" spans="1:60" hidden="1" outlineLevel="1" x14ac:dyDescent="0.25">
      <c r="A109" s="164">
        <v>96</v>
      </c>
      <c r="B109" s="165" t="s">
        <v>347</v>
      </c>
      <c r="C109" s="170" t="s">
        <v>348</v>
      </c>
      <c r="D109" s="166" t="s">
        <v>143</v>
      </c>
      <c r="E109" s="179">
        <v>2402.54</v>
      </c>
      <c r="F109" s="180"/>
      <c r="G109" s="167">
        <f t="shared" si="28"/>
        <v>0</v>
      </c>
      <c r="H109" s="152"/>
      <c r="I109" s="151">
        <f t="shared" si="29"/>
        <v>0</v>
      </c>
      <c r="J109" s="152"/>
      <c r="K109" s="151">
        <f t="shared" si="30"/>
        <v>0</v>
      </c>
      <c r="L109" s="151">
        <v>21</v>
      </c>
      <c r="M109" s="151">
        <f t="shared" si="31"/>
        <v>0</v>
      </c>
      <c r="N109" s="151">
        <v>2.5251399999999999</v>
      </c>
      <c r="O109" s="151">
        <f t="shared" si="32"/>
        <v>6066.75</v>
      </c>
      <c r="P109" s="151">
        <v>0</v>
      </c>
      <c r="Q109" s="151">
        <f t="shared" si="33"/>
        <v>0</v>
      </c>
      <c r="R109" s="151"/>
      <c r="S109" s="151" t="s">
        <v>144</v>
      </c>
      <c r="T109" s="151" t="s">
        <v>144</v>
      </c>
      <c r="U109" s="151">
        <v>0.99</v>
      </c>
      <c r="V109" s="151">
        <f t="shared" si="34"/>
        <v>2378.5100000000002</v>
      </c>
      <c r="W109" s="151"/>
      <c r="X109" s="151" t="s">
        <v>145</v>
      </c>
      <c r="Y109" s="141"/>
      <c r="Z109" s="141"/>
      <c r="AA109" s="141"/>
      <c r="AB109" s="141"/>
      <c r="AC109" s="141"/>
      <c r="AD109" s="141"/>
      <c r="AE109" s="141"/>
      <c r="AF109" s="141"/>
      <c r="AG109" s="141" t="s">
        <v>146</v>
      </c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</row>
    <row r="110" spans="1:60" hidden="1" outlineLevel="1" x14ac:dyDescent="0.25">
      <c r="A110" s="164">
        <v>97</v>
      </c>
      <c r="B110" s="165" t="s">
        <v>349</v>
      </c>
      <c r="C110" s="170" t="s">
        <v>350</v>
      </c>
      <c r="D110" s="166" t="s">
        <v>153</v>
      </c>
      <c r="E110" s="179">
        <v>10577.018</v>
      </c>
      <c r="F110" s="180"/>
      <c r="G110" s="167">
        <f t="shared" si="28"/>
        <v>0</v>
      </c>
      <c r="H110" s="152"/>
      <c r="I110" s="151">
        <f t="shared" si="29"/>
        <v>0</v>
      </c>
      <c r="J110" s="152"/>
      <c r="K110" s="151">
        <f t="shared" si="30"/>
        <v>0</v>
      </c>
      <c r="L110" s="151">
        <v>21</v>
      </c>
      <c r="M110" s="151">
        <f t="shared" si="31"/>
        <v>0</v>
      </c>
      <c r="N110" s="151">
        <v>4.6780000000000002E-2</v>
      </c>
      <c r="O110" s="151">
        <f t="shared" si="32"/>
        <v>494.79</v>
      </c>
      <c r="P110" s="151">
        <v>0</v>
      </c>
      <c r="Q110" s="151">
        <f t="shared" si="33"/>
        <v>0</v>
      </c>
      <c r="R110" s="151"/>
      <c r="S110" s="151" t="s">
        <v>144</v>
      </c>
      <c r="T110" s="151" t="s">
        <v>144</v>
      </c>
      <c r="U110" s="151">
        <v>0.65</v>
      </c>
      <c r="V110" s="151">
        <f t="shared" si="34"/>
        <v>6875.06</v>
      </c>
      <c r="W110" s="151"/>
      <c r="X110" s="151" t="s">
        <v>145</v>
      </c>
      <c r="Y110" s="141"/>
      <c r="Z110" s="141"/>
      <c r="AA110" s="141"/>
      <c r="AB110" s="141"/>
      <c r="AC110" s="141"/>
      <c r="AD110" s="141"/>
      <c r="AE110" s="141"/>
      <c r="AF110" s="141"/>
      <c r="AG110" s="141" t="s">
        <v>146</v>
      </c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</row>
    <row r="111" spans="1:60" hidden="1" outlineLevel="1" x14ac:dyDescent="0.25">
      <c r="A111" s="164">
        <v>98</v>
      </c>
      <c r="B111" s="165" t="s">
        <v>351</v>
      </c>
      <c r="C111" s="170" t="s">
        <v>352</v>
      </c>
      <c r="D111" s="166" t="s">
        <v>153</v>
      </c>
      <c r="E111" s="179">
        <v>10577.018</v>
      </c>
      <c r="F111" s="180"/>
      <c r="G111" s="167">
        <f t="shared" si="28"/>
        <v>0</v>
      </c>
      <c r="H111" s="152"/>
      <c r="I111" s="151">
        <f t="shared" si="29"/>
        <v>0</v>
      </c>
      <c r="J111" s="152"/>
      <c r="K111" s="151">
        <f t="shared" si="30"/>
        <v>0</v>
      </c>
      <c r="L111" s="151">
        <v>21</v>
      </c>
      <c r="M111" s="151">
        <f t="shared" si="31"/>
        <v>0</v>
      </c>
      <c r="N111" s="151">
        <v>0</v>
      </c>
      <c r="O111" s="151">
        <f t="shared" si="32"/>
        <v>0</v>
      </c>
      <c r="P111" s="151">
        <v>0</v>
      </c>
      <c r="Q111" s="151">
        <f t="shared" si="33"/>
        <v>0</v>
      </c>
      <c r="R111" s="151"/>
      <c r="S111" s="151" t="s">
        <v>144</v>
      </c>
      <c r="T111" s="151" t="s">
        <v>144</v>
      </c>
      <c r="U111" s="151">
        <v>0.17299999999999999</v>
      </c>
      <c r="V111" s="151">
        <f t="shared" si="34"/>
        <v>1829.82</v>
      </c>
      <c r="W111" s="151"/>
      <c r="X111" s="151" t="s">
        <v>145</v>
      </c>
      <c r="Y111" s="141"/>
      <c r="Z111" s="141"/>
      <c r="AA111" s="141"/>
      <c r="AB111" s="141"/>
      <c r="AC111" s="141"/>
      <c r="AD111" s="141"/>
      <c r="AE111" s="141"/>
      <c r="AF111" s="141"/>
      <c r="AG111" s="141" t="s">
        <v>146</v>
      </c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</row>
    <row r="112" spans="1:60" hidden="1" outlineLevel="1" x14ac:dyDescent="0.25">
      <c r="A112" s="164">
        <v>99</v>
      </c>
      <c r="B112" s="165" t="s">
        <v>353</v>
      </c>
      <c r="C112" s="170" t="s">
        <v>354</v>
      </c>
      <c r="D112" s="166" t="s">
        <v>153</v>
      </c>
      <c r="E112" s="179">
        <v>9985.8250000000007</v>
      </c>
      <c r="F112" s="180"/>
      <c r="G112" s="167">
        <f t="shared" si="28"/>
        <v>0</v>
      </c>
      <c r="H112" s="152"/>
      <c r="I112" s="151">
        <f t="shared" si="29"/>
        <v>0</v>
      </c>
      <c r="J112" s="152"/>
      <c r="K112" s="151">
        <f t="shared" si="30"/>
        <v>0</v>
      </c>
      <c r="L112" s="151">
        <v>21</v>
      </c>
      <c r="M112" s="151">
        <f t="shared" si="31"/>
        <v>0</v>
      </c>
      <c r="N112" s="151">
        <v>3.8700000000000002E-3</v>
      </c>
      <c r="O112" s="151">
        <f t="shared" si="32"/>
        <v>38.65</v>
      </c>
      <c r="P112" s="151">
        <v>0</v>
      </c>
      <c r="Q112" s="151">
        <f t="shared" si="33"/>
        <v>0</v>
      </c>
      <c r="R112" s="151"/>
      <c r="S112" s="151" t="s">
        <v>144</v>
      </c>
      <c r="T112" s="151" t="s">
        <v>144</v>
      </c>
      <c r="U112" s="151">
        <v>0.47399999999999998</v>
      </c>
      <c r="V112" s="151">
        <f t="shared" si="34"/>
        <v>4733.28</v>
      </c>
      <c r="W112" s="151"/>
      <c r="X112" s="151" t="s">
        <v>145</v>
      </c>
      <c r="Y112" s="141"/>
      <c r="Z112" s="141"/>
      <c r="AA112" s="141"/>
      <c r="AB112" s="141"/>
      <c r="AC112" s="141"/>
      <c r="AD112" s="141"/>
      <c r="AE112" s="141"/>
      <c r="AF112" s="141"/>
      <c r="AG112" s="141" t="s">
        <v>146</v>
      </c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</row>
    <row r="113" spans="1:60" hidden="1" outlineLevel="1" x14ac:dyDescent="0.25">
      <c r="A113" s="164">
        <v>100</v>
      </c>
      <c r="B113" s="165" t="s">
        <v>355</v>
      </c>
      <c r="C113" s="170" t="s">
        <v>356</v>
      </c>
      <c r="D113" s="166" t="s">
        <v>153</v>
      </c>
      <c r="E113" s="179">
        <v>9985.8250000000007</v>
      </c>
      <c r="F113" s="180"/>
      <c r="G113" s="167">
        <f t="shared" si="28"/>
        <v>0</v>
      </c>
      <c r="H113" s="152"/>
      <c r="I113" s="151">
        <f t="shared" si="29"/>
        <v>0</v>
      </c>
      <c r="J113" s="152"/>
      <c r="K113" s="151">
        <f t="shared" si="30"/>
        <v>0</v>
      </c>
      <c r="L113" s="151">
        <v>21</v>
      </c>
      <c r="M113" s="151">
        <f t="shared" si="31"/>
        <v>0</v>
      </c>
      <c r="N113" s="151">
        <v>0</v>
      </c>
      <c r="O113" s="151">
        <f t="shared" si="32"/>
        <v>0</v>
      </c>
      <c r="P113" s="151">
        <v>0</v>
      </c>
      <c r="Q113" s="151">
        <f t="shared" si="33"/>
        <v>0</v>
      </c>
      <c r="R113" s="151"/>
      <c r="S113" s="151" t="s">
        <v>144</v>
      </c>
      <c r="T113" s="151" t="s">
        <v>144</v>
      </c>
      <c r="U113" s="151">
        <v>0.16</v>
      </c>
      <c r="V113" s="151">
        <f t="shared" si="34"/>
        <v>1597.73</v>
      </c>
      <c r="W113" s="151"/>
      <c r="X113" s="151" t="s">
        <v>145</v>
      </c>
      <c r="Y113" s="141"/>
      <c r="Z113" s="141"/>
      <c r="AA113" s="141"/>
      <c r="AB113" s="141"/>
      <c r="AC113" s="141"/>
      <c r="AD113" s="141"/>
      <c r="AE113" s="141"/>
      <c r="AF113" s="141"/>
      <c r="AG113" s="141" t="s">
        <v>146</v>
      </c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</row>
    <row r="114" spans="1:60" hidden="1" outlineLevel="1" x14ac:dyDescent="0.25">
      <c r="A114" s="164">
        <v>101</v>
      </c>
      <c r="B114" s="165" t="s">
        <v>357</v>
      </c>
      <c r="C114" s="170" t="s">
        <v>358</v>
      </c>
      <c r="D114" s="166" t="s">
        <v>153</v>
      </c>
      <c r="E114" s="179">
        <v>347.23399999999998</v>
      </c>
      <c r="F114" s="180"/>
      <c r="G114" s="167">
        <f t="shared" si="28"/>
        <v>0</v>
      </c>
      <c r="H114" s="152"/>
      <c r="I114" s="151">
        <f t="shared" si="29"/>
        <v>0</v>
      </c>
      <c r="J114" s="152"/>
      <c r="K114" s="151">
        <f t="shared" si="30"/>
        <v>0</v>
      </c>
      <c r="L114" s="151">
        <v>21</v>
      </c>
      <c r="M114" s="151">
        <f t="shared" si="31"/>
        <v>0</v>
      </c>
      <c r="N114" s="151">
        <v>5.5199999999999997E-3</v>
      </c>
      <c r="O114" s="151">
        <f t="shared" si="32"/>
        <v>1.92</v>
      </c>
      <c r="P114" s="151">
        <v>0</v>
      </c>
      <c r="Q114" s="151">
        <f t="shared" si="33"/>
        <v>0</v>
      </c>
      <c r="R114" s="151"/>
      <c r="S114" s="151" t="s">
        <v>144</v>
      </c>
      <c r="T114" s="151" t="s">
        <v>144</v>
      </c>
      <c r="U114" s="151">
        <v>0.56999999999999995</v>
      </c>
      <c r="V114" s="151">
        <f t="shared" si="34"/>
        <v>197.92</v>
      </c>
      <c r="W114" s="151"/>
      <c r="X114" s="151" t="s">
        <v>145</v>
      </c>
      <c r="Y114" s="141"/>
      <c r="Z114" s="141"/>
      <c r="AA114" s="141"/>
      <c r="AB114" s="141"/>
      <c r="AC114" s="141"/>
      <c r="AD114" s="141"/>
      <c r="AE114" s="141"/>
      <c r="AF114" s="141"/>
      <c r="AG114" s="141" t="s">
        <v>146</v>
      </c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</row>
    <row r="115" spans="1:60" ht="20.399999999999999" hidden="1" outlineLevel="1" x14ac:dyDescent="0.25">
      <c r="A115" s="164">
        <v>102</v>
      </c>
      <c r="B115" s="165" t="s">
        <v>359</v>
      </c>
      <c r="C115" s="170" t="s">
        <v>360</v>
      </c>
      <c r="D115" s="166" t="s">
        <v>153</v>
      </c>
      <c r="E115" s="179">
        <v>23.4</v>
      </c>
      <c r="F115" s="180"/>
      <c r="G115" s="167">
        <f t="shared" si="28"/>
        <v>0</v>
      </c>
      <c r="H115" s="152"/>
      <c r="I115" s="151">
        <f t="shared" si="29"/>
        <v>0</v>
      </c>
      <c r="J115" s="152"/>
      <c r="K115" s="151">
        <f t="shared" si="30"/>
        <v>0</v>
      </c>
      <c r="L115" s="151">
        <v>21</v>
      </c>
      <c r="M115" s="151">
        <f t="shared" si="31"/>
        <v>0</v>
      </c>
      <c r="N115" s="151">
        <v>1.7069999999999998E-2</v>
      </c>
      <c r="O115" s="151">
        <f t="shared" si="32"/>
        <v>0.4</v>
      </c>
      <c r="P115" s="151">
        <v>0</v>
      </c>
      <c r="Q115" s="151">
        <f t="shared" si="33"/>
        <v>0</v>
      </c>
      <c r="R115" s="151"/>
      <c r="S115" s="151" t="s">
        <v>144</v>
      </c>
      <c r="T115" s="151" t="s">
        <v>144</v>
      </c>
      <c r="U115" s="151">
        <v>0.2</v>
      </c>
      <c r="V115" s="151">
        <f t="shared" si="34"/>
        <v>4.68</v>
      </c>
      <c r="W115" s="151"/>
      <c r="X115" s="151" t="s">
        <v>145</v>
      </c>
      <c r="Y115" s="141"/>
      <c r="Z115" s="141"/>
      <c r="AA115" s="141"/>
      <c r="AB115" s="141"/>
      <c r="AC115" s="141"/>
      <c r="AD115" s="141"/>
      <c r="AE115" s="141"/>
      <c r="AF115" s="141"/>
      <c r="AG115" s="141" t="s">
        <v>146</v>
      </c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</row>
    <row r="116" spans="1:60" hidden="1" outlineLevel="1" x14ac:dyDescent="0.25">
      <c r="A116" s="164">
        <v>103</v>
      </c>
      <c r="B116" s="165" t="s">
        <v>361</v>
      </c>
      <c r="C116" s="170" t="s">
        <v>362</v>
      </c>
      <c r="D116" s="166" t="s">
        <v>181</v>
      </c>
      <c r="E116" s="179">
        <v>202.7784</v>
      </c>
      <c r="F116" s="180"/>
      <c r="G116" s="167">
        <f t="shared" si="28"/>
        <v>0</v>
      </c>
      <c r="H116" s="152"/>
      <c r="I116" s="151">
        <f t="shared" si="29"/>
        <v>0</v>
      </c>
      <c r="J116" s="152"/>
      <c r="K116" s="151">
        <f t="shared" si="30"/>
        <v>0</v>
      </c>
      <c r="L116" s="151">
        <v>21</v>
      </c>
      <c r="M116" s="151">
        <f t="shared" si="31"/>
        <v>0</v>
      </c>
      <c r="N116" s="151">
        <v>1.02139</v>
      </c>
      <c r="O116" s="151">
        <f t="shared" si="32"/>
        <v>207.12</v>
      </c>
      <c r="P116" s="151">
        <v>0</v>
      </c>
      <c r="Q116" s="151">
        <f t="shared" si="33"/>
        <v>0</v>
      </c>
      <c r="R116" s="151"/>
      <c r="S116" s="151" t="s">
        <v>144</v>
      </c>
      <c r="T116" s="151" t="s">
        <v>144</v>
      </c>
      <c r="U116" s="151">
        <v>26.616</v>
      </c>
      <c r="V116" s="151">
        <f t="shared" si="34"/>
        <v>5397.15</v>
      </c>
      <c r="W116" s="151"/>
      <c r="X116" s="151" t="s">
        <v>145</v>
      </c>
      <c r="Y116" s="141"/>
      <c r="Z116" s="141"/>
      <c r="AA116" s="141"/>
      <c r="AB116" s="141"/>
      <c r="AC116" s="141"/>
      <c r="AD116" s="141"/>
      <c r="AE116" s="141"/>
      <c r="AF116" s="141"/>
      <c r="AG116" s="141" t="s">
        <v>146</v>
      </c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</row>
    <row r="117" spans="1:60" ht="20.399999999999999" hidden="1" outlineLevel="1" x14ac:dyDescent="0.25">
      <c r="A117" s="164">
        <v>104</v>
      </c>
      <c r="B117" s="165" t="s">
        <v>363</v>
      </c>
      <c r="C117" s="170" t="s">
        <v>364</v>
      </c>
      <c r="D117" s="166" t="s">
        <v>181</v>
      </c>
      <c r="E117" s="179">
        <v>9.2799999999999994E-2</v>
      </c>
      <c r="F117" s="180"/>
      <c r="G117" s="167">
        <f t="shared" si="28"/>
        <v>0</v>
      </c>
      <c r="H117" s="152"/>
      <c r="I117" s="151">
        <f t="shared" si="29"/>
        <v>0</v>
      </c>
      <c r="J117" s="152"/>
      <c r="K117" s="151">
        <f t="shared" si="30"/>
        <v>0</v>
      </c>
      <c r="L117" s="151">
        <v>21</v>
      </c>
      <c r="M117" s="151">
        <f t="shared" si="31"/>
        <v>0</v>
      </c>
      <c r="N117" s="151">
        <v>1.0554399999999999</v>
      </c>
      <c r="O117" s="151">
        <f t="shared" si="32"/>
        <v>0.1</v>
      </c>
      <c r="P117" s="151">
        <v>0</v>
      </c>
      <c r="Q117" s="151">
        <f t="shared" si="33"/>
        <v>0</v>
      </c>
      <c r="R117" s="151"/>
      <c r="S117" s="151" t="s">
        <v>144</v>
      </c>
      <c r="T117" s="151" t="s">
        <v>144</v>
      </c>
      <c r="U117" s="151">
        <v>15.211</v>
      </c>
      <c r="V117" s="151">
        <f t="shared" si="34"/>
        <v>1.41</v>
      </c>
      <c r="W117" s="151"/>
      <c r="X117" s="151" t="s">
        <v>145</v>
      </c>
      <c r="Y117" s="141"/>
      <c r="Z117" s="141"/>
      <c r="AA117" s="141"/>
      <c r="AB117" s="141"/>
      <c r="AC117" s="141"/>
      <c r="AD117" s="141"/>
      <c r="AE117" s="141"/>
      <c r="AF117" s="141"/>
      <c r="AG117" s="141" t="s">
        <v>146</v>
      </c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</row>
    <row r="118" spans="1:60" ht="20.399999999999999" hidden="1" outlineLevel="1" x14ac:dyDescent="0.25">
      <c r="A118" s="164">
        <v>105</v>
      </c>
      <c r="B118" s="165" t="s">
        <v>365</v>
      </c>
      <c r="C118" s="170" t="s">
        <v>366</v>
      </c>
      <c r="D118" s="166" t="s">
        <v>184</v>
      </c>
      <c r="E118" s="179">
        <v>122.48</v>
      </c>
      <c r="F118" s="180"/>
      <c r="G118" s="167">
        <f t="shared" si="28"/>
        <v>0</v>
      </c>
      <c r="H118" s="152"/>
      <c r="I118" s="151">
        <f t="shared" si="29"/>
        <v>0</v>
      </c>
      <c r="J118" s="152"/>
      <c r="K118" s="151">
        <f t="shared" si="30"/>
        <v>0</v>
      </c>
      <c r="L118" s="151">
        <v>21</v>
      </c>
      <c r="M118" s="151">
        <f t="shared" si="31"/>
        <v>0</v>
      </c>
      <c r="N118" s="151">
        <v>1.052E-2</v>
      </c>
      <c r="O118" s="151">
        <f t="shared" si="32"/>
        <v>1.29</v>
      </c>
      <c r="P118" s="151">
        <v>0</v>
      </c>
      <c r="Q118" s="151">
        <f t="shared" si="33"/>
        <v>0</v>
      </c>
      <c r="R118" s="151"/>
      <c r="S118" s="151" t="s">
        <v>144</v>
      </c>
      <c r="T118" s="151" t="s">
        <v>144</v>
      </c>
      <c r="U118" s="151">
        <v>0.36</v>
      </c>
      <c r="V118" s="151">
        <f t="shared" si="34"/>
        <v>44.09</v>
      </c>
      <c r="W118" s="151"/>
      <c r="X118" s="151" t="s">
        <v>145</v>
      </c>
      <c r="Y118" s="141"/>
      <c r="Z118" s="141"/>
      <c r="AA118" s="141"/>
      <c r="AB118" s="141"/>
      <c r="AC118" s="141"/>
      <c r="AD118" s="141"/>
      <c r="AE118" s="141"/>
      <c r="AF118" s="141"/>
      <c r="AG118" s="141" t="s">
        <v>146</v>
      </c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</row>
    <row r="119" spans="1:60" hidden="1" outlineLevel="1" x14ac:dyDescent="0.25">
      <c r="A119" s="164">
        <v>106</v>
      </c>
      <c r="B119" s="165" t="s">
        <v>367</v>
      </c>
      <c r="C119" s="170" t="s">
        <v>368</v>
      </c>
      <c r="D119" s="166" t="s">
        <v>143</v>
      </c>
      <c r="E119" s="179">
        <v>258.99900000000002</v>
      </c>
      <c r="F119" s="180"/>
      <c r="G119" s="167">
        <f t="shared" si="28"/>
        <v>0</v>
      </c>
      <c r="H119" s="152"/>
      <c r="I119" s="151">
        <f t="shared" si="29"/>
        <v>0</v>
      </c>
      <c r="J119" s="152"/>
      <c r="K119" s="151">
        <f t="shared" si="30"/>
        <v>0</v>
      </c>
      <c r="L119" s="151">
        <v>21</v>
      </c>
      <c r="M119" s="151">
        <f t="shared" si="31"/>
        <v>0</v>
      </c>
      <c r="N119" s="151">
        <v>2.5250699999999999</v>
      </c>
      <c r="O119" s="151">
        <f t="shared" si="32"/>
        <v>653.99</v>
      </c>
      <c r="P119" s="151">
        <v>0</v>
      </c>
      <c r="Q119" s="151">
        <f t="shared" si="33"/>
        <v>0</v>
      </c>
      <c r="R119" s="151"/>
      <c r="S119" s="151" t="s">
        <v>144</v>
      </c>
      <c r="T119" s="151" t="s">
        <v>144</v>
      </c>
      <c r="U119" s="151">
        <v>0.87</v>
      </c>
      <c r="V119" s="151">
        <f t="shared" si="34"/>
        <v>225.33</v>
      </c>
      <c r="W119" s="151"/>
      <c r="X119" s="151" t="s">
        <v>145</v>
      </c>
      <c r="Y119" s="141"/>
      <c r="Z119" s="141"/>
      <c r="AA119" s="141"/>
      <c r="AB119" s="141"/>
      <c r="AC119" s="141"/>
      <c r="AD119" s="141"/>
      <c r="AE119" s="141"/>
      <c r="AF119" s="141"/>
      <c r="AG119" s="141" t="s">
        <v>146</v>
      </c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</row>
    <row r="120" spans="1:60" hidden="1" outlineLevel="1" x14ac:dyDescent="0.25">
      <c r="A120" s="164">
        <v>107</v>
      </c>
      <c r="B120" s="165" t="s">
        <v>369</v>
      </c>
      <c r="C120" s="170" t="s">
        <v>370</v>
      </c>
      <c r="D120" s="166" t="s">
        <v>153</v>
      </c>
      <c r="E120" s="179">
        <v>2372.2260000000001</v>
      </c>
      <c r="F120" s="180"/>
      <c r="G120" s="167">
        <f t="shared" si="28"/>
        <v>0</v>
      </c>
      <c r="H120" s="152"/>
      <c r="I120" s="151">
        <f t="shared" si="29"/>
        <v>0</v>
      </c>
      <c r="J120" s="152"/>
      <c r="K120" s="151">
        <f t="shared" si="30"/>
        <v>0</v>
      </c>
      <c r="L120" s="151">
        <v>21</v>
      </c>
      <c r="M120" s="151">
        <f t="shared" si="31"/>
        <v>0</v>
      </c>
      <c r="N120" s="151">
        <v>5.7700000000000001E-2</v>
      </c>
      <c r="O120" s="151">
        <f t="shared" si="32"/>
        <v>136.88</v>
      </c>
      <c r="P120" s="151">
        <v>0</v>
      </c>
      <c r="Q120" s="151">
        <f t="shared" si="33"/>
        <v>0</v>
      </c>
      <c r="R120" s="151"/>
      <c r="S120" s="151" t="s">
        <v>144</v>
      </c>
      <c r="T120" s="151" t="s">
        <v>144</v>
      </c>
      <c r="U120" s="151">
        <v>0.95</v>
      </c>
      <c r="V120" s="151">
        <f t="shared" si="34"/>
        <v>2253.61</v>
      </c>
      <c r="W120" s="151"/>
      <c r="X120" s="151" t="s">
        <v>145</v>
      </c>
      <c r="Y120" s="141"/>
      <c r="Z120" s="141"/>
      <c r="AA120" s="141"/>
      <c r="AB120" s="141"/>
      <c r="AC120" s="141"/>
      <c r="AD120" s="141"/>
      <c r="AE120" s="141"/>
      <c r="AF120" s="141"/>
      <c r="AG120" s="141" t="s">
        <v>146</v>
      </c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</row>
    <row r="121" spans="1:60" hidden="1" outlineLevel="1" x14ac:dyDescent="0.25">
      <c r="A121" s="164">
        <v>108</v>
      </c>
      <c r="B121" s="165" t="s">
        <v>371</v>
      </c>
      <c r="C121" s="170" t="s">
        <v>372</v>
      </c>
      <c r="D121" s="166" t="s">
        <v>153</v>
      </c>
      <c r="E121" s="179">
        <v>2372.2260000000001</v>
      </c>
      <c r="F121" s="180"/>
      <c r="G121" s="167">
        <f t="shared" si="28"/>
        <v>0</v>
      </c>
      <c r="H121" s="152"/>
      <c r="I121" s="151">
        <f t="shared" si="29"/>
        <v>0</v>
      </c>
      <c r="J121" s="152"/>
      <c r="K121" s="151">
        <f t="shared" si="30"/>
        <v>0</v>
      </c>
      <c r="L121" s="151">
        <v>21</v>
      </c>
      <c r="M121" s="151">
        <f t="shared" si="31"/>
        <v>0</v>
      </c>
      <c r="N121" s="151">
        <v>0</v>
      </c>
      <c r="O121" s="151">
        <f t="shared" si="32"/>
        <v>0</v>
      </c>
      <c r="P121" s="151">
        <v>0</v>
      </c>
      <c r="Q121" s="151">
        <f t="shared" si="33"/>
        <v>0</v>
      </c>
      <c r="R121" s="151"/>
      <c r="S121" s="151" t="s">
        <v>144</v>
      </c>
      <c r="T121" s="151" t="s">
        <v>144</v>
      </c>
      <c r="U121" s="151">
        <v>0.37</v>
      </c>
      <c r="V121" s="151">
        <f t="shared" si="34"/>
        <v>877.72</v>
      </c>
      <c r="W121" s="151"/>
      <c r="X121" s="151" t="s">
        <v>145</v>
      </c>
      <c r="Y121" s="141"/>
      <c r="Z121" s="141"/>
      <c r="AA121" s="141"/>
      <c r="AB121" s="141"/>
      <c r="AC121" s="141"/>
      <c r="AD121" s="141"/>
      <c r="AE121" s="141"/>
      <c r="AF121" s="141"/>
      <c r="AG121" s="141" t="s">
        <v>146</v>
      </c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</row>
    <row r="122" spans="1:60" hidden="1" outlineLevel="1" x14ac:dyDescent="0.25">
      <c r="A122" s="164">
        <v>109</v>
      </c>
      <c r="B122" s="165" t="s">
        <v>373</v>
      </c>
      <c r="C122" s="170" t="s">
        <v>374</v>
      </c>
      <c r="D122" s="166" t="s">
        <v>153</v>
      </c>
      <c r="E122" s="179">
        <v>897.57299999999998</v>
      </c>
      <c r="F122" s="180"/>
      <c r="G122" s="167">
        <f t="shared" si="28"/>
        <v>0</v>
      </c>
      <c r="H122" s="152"/>
      <c r="I122" s="151">
        <f t="shared" si="29"/>
        <v>0</v>
      </c>
      <c r="J122" s="152"/>
      <c r="K122" s="151">
        <f t="shared" si="30"/>
        <v>0</v>
      </c>
      <c r="L122" s="151">
        <v>21</v>
      </c>
      <c r="M122" s="151">
        <f t="shared" si="31"/>
        <v>0</v>
      </c>
      <c r="N122" s="151">
        <v>1.0869999999999999E-2</v>
      </c>
      <c r="O122" s="151">
        <f t="shared" si="32"/>
        <v>9.76</v>
      </c>
      <c r="P122" s="151">
        <v>0</v>
      </c>
      <c r="Q122" s="151">
        <f t="shared" si="33"/>
        <v>0</v>
      </c>
      <c r="R122" s="151"/>
      <c r="S122" s="151" t="s">
        <v>144</v>
      </c>
      <c r="T122" s="151" t="s">
        <v>144</v>
      </c>
      <c r="U122" s="151">
        <v>1.58</v>
      </c>
      <c r="V122" s="151">
        <f t="shared" si="34"/>
        <v>1418.17</v>
      </c>
      <c r="W122" s="151"/>
      <c r="X122" s="151" t="s">
        <v>145</v>
      </c>
      <c r="Y122" s="141"/>
      <c r="Z122" s="141"/>
      <c r="AA122" s="141"/>
      <c r="AB122" s="141"/>
      <c r="AC122" s="141"/>
      <c r="AD122" s="141"/>
      <c r="AE122" s="141"/>
      <c r="AF122" s="141"/>
      <c r="AG122" s="141" t="s">
        <v>146</v>
      </c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</row>
    <row r="123" spans="1:60" hidden="1" outlineLevel="1" x14ac:dyDescent="0.25">
      <c r="A123" s="164">
        <v>110</v>
      </c>
      <c r="B123" s="165" t="s">
        <v>375</v>
      </c>
      <c r="C123" s="170" t="s">
        <v>376</v>
      </c>
      <c r="D123" s="166" t="s">
        <v>153</v>
      </c>
      <c r="E123" s="179">
        <v>897.57299999999998</v>
      </c>
      <c r="F123" s="180"/>
      <c r="G123" s="167">
        <f t="shared" si="28"/>
        <v>0</v>
      </c>
      <c r="H123" s="152"/>
      <c r="I123" s="151">
        <f t="shared" si="29"/>
        <v>0</v>
      </c>
      <c r="J123" s="152"/>
      <c r="K123" s="151">
        <f t="shared" si="30"/>
        <v>0</v>
      </c>
      <c r="L123" s="151">
        <v>21</v>
      </c>
      <c r="M123" s="151">
        <f t="shared" si="31"/>
        <v>0</v>
      </c>
      <c r="N123" s="151">
        <v>0</v>
      </c>
      <c r="O123" s="151">
        <f t="shared" si="32"/>
        <v>0</v>
      </c>
      <c r="P123" s="151">
        <v>0</v>
      </c>
      <c r="Q123" s="151">
        <f t="shared" si="33"/>
        <v>0</v>
      </c>
      <c r="R123" s="151"/>
      <c r="S123" s="151" t="s">
        <v>144</v>
      </c>
      <c r="T123" s="151" t="s">
        <v>144</v>
      </c>
      <c r="U123" s="151">
        <v>0.55000000000000004</v>
      </c>
      <c r="V123" s="151">
        <f t="shared" si="34"/>
        <v>493.67</v>
      </c>
      <c r="W123" s="151"/>
      <c r="X123" s="151" t="s">
        <v>145</v>
      </c>
      <c r="Y123" s="141"/>
      <c r="Z123" s="141"/>
      <c r="AA123" s="141"/>
      <c r="AB123" s="141"/>
      <c r="AC123" s="141"/>
      <c r="AD123" s="141"/>
      <c r="AE123" s="141"/>
      <c r="AF123" s="141"/>
      <c r="AG123" s="141" t="s">
        <v>146</v>
      </c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</row>
    <row r="124" spans="1:60" hidden="1" outlineLevel="1" x14ac:dyDescent="0.25">
      <c r="A124" s="164">
        <v>111</v>
      </c>
      <c r="B124" s="165" t="s">
        <v>377</v>
      </c>
      <c r="C124" s="170" t="s">
        <v>378</v>
      </c>
      <c r="D124" s="166" t="s">
        <v>181</v>
      </c>
      <c r="E124" s="179">
        <v>84.216800000000006</v>
      </c>
      <c r="F124" s="180"/>
      <c r="G124" s="167">
        <f t="shared" si="28"/>
        <v>0</v>
      </c>
      <c r="H124" s="152"/>
      <c r="I124" s="151">
        <f t="shared" si="29"/>
        <v>0</v>
      </c>
      <c r="J124" s="152"/>
      <c r="K124" s="151">
        <f t="shared" si="30"/>
        <v>0</v>
      </c>
      <c r="L124" s="151">
        <v>21</v>
      </c>
      <c r="M124" s="151">
        <f t="shared" si="31"/>
        <v>0</v>
      </c>
      <c r="N124" s="151">
        <v>1.01939</v>
      </c>
      <c r="O124" s="151">
        <f t="shared" si="32"/>
        <v>85.85</v>
      </c>
      <c r="P124" s="151">
        <v>0</v>
      </c>
      <c r="Q124" s="151">
        <f t="shared" si="33"/>
        <v>0</v>
      </c>
      <c r="R124" s="151"/>
      <c r="S124" s="151" t="s">
        <v>144</v>
      </c>
      <c r="T124" s="151" t="s">
        <v>144</v>
      </c>
      <c r="U124" s="151">
        <v>51.25</v>
      </c>
      <c r="V124" s="151">
        <f t="shared" si="34"/>
        <v>4316.1099999999997</v>
      </c>
      <c r="W124" s="151"/>
      <c r="X124" s="151" t="s">
        <v>145</v>
      </c>
      <c r="Y124" s="141"/>
      <c r="Z124" s="141"/>
      <c r="AA124" s="141"/>
      <c r="AB124" s="141"/>
      <c r="AC124" s="141"/>
      <c r="AD124" s="141"/>
      <c r="AE124" s="141"/>
      <c r="AF124" s="141"/>
      <c r="AG124" s="141" t="s">
        <v>146</v>
      </c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</row>
    <row r="125" spans="1:60" ht="20.399999999999999" hidden="1" outlineLevel="1" x14ac:dyDescent="0.25">
      <c r="A125" s="164">
        <v>112</v>
      </c>
      <c r="B125" s="165" t="s">
        <v>379</v>
      </c>
      <c r="C125" s="170" t="s">
        <v>380</v>
      </c>
      <c r="D125" s="166" t="s">
        <v>153</v>
      </c>
      <c r="E125" s="179">
        <v>946.3</v>
      </c>
      <c r="F125" s="180"/>
      <c r="G125" s="167">
        <f t="shared" si="28"/>
        <v>0</v>
      </c>
      <c r="H125" s="152"/>
      <c r="I125" s="151">
        <f t="shared" si="29"/>
        <v>0</v>
      </c>
      <c r="J125" s="152"/>
      <c r="K125" s="151">
        <f t="shared" si="30"/>
        <v>0</v>
      </c>
      <c r="L125" s="151">
        <v>21</v>
      </c>
      <c r="M125" s="151">
        <f t="shared" si="31"/>
        <v>0</v>
      </c>
      <c r="N125" s="151">
        <v>1.3729999999999999E-2</v>
      </c>
      <c r="O125" s="151">
        <f t="shared" si="32"/>
        <v>12.99</v>
      </c>
      <c r="P125" s="151">
        <v>0</v>
      </c>
      <c r="Q125" s="151">
        <f t="shared" si="33"/>
        <v>0</v>
      </c>
      <c r="R125" s="151"/>
      <c r="S125" s="151" t="s">
        <v>144</v>
      </c>
      <c r="T125" s="151" t="s">
        <v>144</v>
      </c>
      <c r="U125" s="151">
        <v>1.01</v>
      </c>
      <c r="V125" s="151">
        <f t="shared" si="34"/>
        <v>955.76</v>
      </c>
      <c r="W125" s="151"/>
      <c r="X125" s="151" t="s">
        <v>145</v>
      </c>
      <c r="Y125" s="141"/>
      <c r="Z125" s="141"/>
      <c r="AA125" s="141"/>
      <c r="AB125" s="141"/>
      <c r="AC125" s="141"/>
      <c r="AD125" s="141"/>
      <c r="AE125" s="141"/>
      <c r="AF125" s="141"/>
      <c r="AG125" s="141" t="s">
        <v>146</v>
      </c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</row>
    <row r="126" spans="1:60" ht="20.399999999999999" hidden="1" outlineLevel="1" x14ac:dyDescent="0.25">
      <c r="A126" s="164">
        <v>113</v>
      </c>
      <c r="B126" s="165" t="s">
        <v>381</v>
      </c>
      <c r="C126" s="170" t="s">
        <v>382</v>
      </c>
      <c r="D126" s="166" t="s">
        <v>153</v>
      </c>
      <c r="E126" s="179">
        <v>495.4</v>
      </c>
      <c r="F126" s="180"/>
      <c r="G126" s="167">
        <f t="shared" si="28"/>
        <v>0</v>
      </c>
      <c r="H126" s="152"/>
      <c r="I126" s="151">
        <f t="shared" si="29"/>
        <v>0</v>
      </c>
      <c r="J126" s="152"/>
      <c r="K126" s="151">
        <f t="shared" si="30"/>
        <v>0</v>
      </c>
      <c r="L126" s="151">
        <v>21</v>
      </c>
      <c r="M126" s="151">
        <f t="shared" si="31"/>
        <v>0</v>
      </c>
      <c r="N126" s="151">
        <v>1.3729999999999999E-2</v>
      </c>
      <c r="O126" s="151">
        <f t="shared" si="32"/>
        <v>6.8</v>
      </c>
      <c r="P126" s="151">
        <v>0</v>
      </c>
      <c r="Q126" s="151">
        <f t="shared" si="33"/>
        <v>0</v>
      </c>
      <c r="R126" s="151"/>
      <c r="S126" s="151" t="s">
        <v>144</v>
      </c>
      <c r="T126" s="151" t="s">
        <v>144</v>
      </c>
      <c r="U126" s="151">
        <v>1.01</v>
      </c>
      <c r="V126" s="151">
        <f t="shared" si="34"/>
        <v>500.35</v>
      </c>
      <c r="W126" s="151"/>
      <c r="X126" s="151" t="s">
        <v>145</v>
      </c>
      <c r="Y126" s="141"/>
      <c r="Z126" s="141"/>
      <c r="AA126" s="141"/>
      <c r="AB126" s="141"/>
      <c r="AC126" s="141"/>
      <c r="AD126" s="141"/>
      <c r="AE126" s="141"/>
      <c r="AF126" s="141"/>
      <c r="AG126" s="141" t="s">
        <v>146</v>
      </c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</row>
    <row r="127" spans="1:60" ht="20.399999999999999" hidden="1" outlineLevel="1" x14ac:dyDescent="0.25">
      <c r="A127" s="164">
        <v>114</v>
      </c>
      <c r="B127" s="165" t="s">
        <v>383</v>
      </c>
      <c r="C127" s="170" t="s">
        <v>384</v>
      </c>
      <c r="D127" s="166" t="s">
        <v>184</v>
      </c>
      <c r="E127" s="179">
        <v>1412</v>
      </c>
      <c r="F127" s="180"/>
      <c r="G127" s="167">
        <f t="shared" si="28"/>
        <v>0</v>
      </c>
      <c r="H127" s="152"/>
      <c r="I127" s="151">
        <f t="shared" si="29"/>
        <v>0</v>
      </c>
      <c r="J127" s="152"/>
      <c r="K127" s="151">
        <f t="shared" si="30"/>
        <v>0</v>
      </c>
      <c r="L127" s="151">
        <v>21</v>
      </c>
      <c r="M127" s="151">
        <f t="shared" si="31"/>
        <v>0</v>
      </c>
      <c r="N127" s="151">
        <v>0</v>
      </c>
      <c r="O127" s="151">
        <f t="shared" si="32"/>
        <v>0</v>
      </c>
      <c r="P127" s="151">
        <v>0</v>
      </c>
      <c r="Q127" s="151">
        <f t="shared" si="33"/>
        <v>0</v>
      </c>
      <c r="R127" s="151"/>
      <c r="S127" s="151" t="s">
        <v>287</v>
      </c>
      <c r="T127" s="151" t="s">
        <v>172</v>
      </c>
      <c r="U127" s="151">
        <v>15.23</v>
      </c>
      <c r="V127" s="151">
        <f t="shared" si="34"/>
        <v>21504.76</v>
      </c>
      <c r="W127" s="151"/>
      <c r="X127" s="151" t="s">
        <v>145</v>
      </c>
      <c r="Y127" s="141"/>
      <c r="Z127" s="141"/>
      <c r="AA127" s="141"/>
      <c r="AB127" s="141"/>
      <c r="AC127" s="141"/>
      <c r="AD127" s="141"/>
      <c r="AE127" s="141"/>
      <c r="AF127" s="141"/>
      <c r="AG127" s="141" t="s">
        <v>146</v>
      </c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</row>
    <row r="128" spans="1:60" hidden="1" outlineLevel="1" x14ac:dyDescent="0.25">
      <c r="A128" s="164">
        <v>115</v>
      </c>
      <c r="B128" s="165" t="s">
        <v>385</v>
      </c>
      <c r="C128" s="170" t="s">
        <v>386</v>
      </c>
      <c r="D128" s="166" t="s">
        <v>143</v>
      </c>
      <c r="E128" s="179">
        <v>34.094299999999997</v>
      </c>
      <c r="F128" s="180"/>
      <c r="G128" s="167">
        <f t="shared" si="28"/>
        <v>0</v>
      </c>
      <c r="H128" s="152"/>
      <c r="I128" s="151">
        <f t="shared" si="29"/>
        <v>0</v>
      </c>
      <c r="J128" s="152"/>
      <c r="K128" s="151">
        <f t="shared" si="30"/>
        <v>0</v>
      </c>
      <c r="L128" s="151">
        <v>21</v>
      </c>
      <c r="M128" s="151">
        <f t="shared" si="31"/>
        <v>0</v>
      </c>
      <c r="N128" s="151">
        <v>0</v>
      </c>
      <c r="O128" s="151">
        <f t="shared" si="32"/>
        <v>0</v>
      </c>
      <c r="P128" s="151">
        <v>0</v>
      </c>
      <c r="Q128" s="151">
        <f t="shared" si="33"/>
        <v>0</v>
      </c>
      <c r="R128" s="151"/>
      <c r="S128" s="151" t="s">
        <v>287</v>
      </c>
      <c r="T128" s="151" t="s">
        <v>172</v>
      </c>
      <c r="U128" s="151">
        <v>0</v>
      </c>
      <c r="V128" s="151">
        <f t="shared" si="34"/>
        <v>0</v>
      </c>
      <c r="W128" s="151"/>
      <c r="X128" s="151" t="s">
        <v>294</v>
      </c>
      <c r="Y128" s="141"/>
      <c r="Z128" s="141"/>
      <c r="AA128" s="141"/>
      <c r="AB128" s="141"/>
      <c r="AC128" s="141"/>
      <c r="AD128" s="141"/>
      <c r="AE128" s="141"/>
      <c r="AF128" s="141"/>
      <c r="AG128" s="141" t="s">
        <v>295</v>
      </c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</row>
    <row r="129" spans="1:60" collapsed="1" x14ac:dyDescent="0.25">
      <c r="A129" s="154" t="s">
        <v>139</v>
      </c>
      <c r="B129" s="155" t="s">
        <v>64</v>
      </c>
      <c r="C129" s="169" t="s">
        <v>65</v>
      </c>
      <c r="D129" s="156"/>
      <c r="E129" s="176"/>
      <c r="F129" s="177"/>
      <c r="G129" s="159">
        <f>SUMIF(AG130:AG130,"&lt;&gt;NOR",G130:G130)</f>
        <v>0</v>
      </c>
      <c r="H129" s="153"/>
      <c r="I129" s="153">
        <f>SUM(I130:I130)</f>
        <v>0</v>
      </c>
      <c r="J129" s="153"/>
      <c r="K129" s="153">
        <f>SUM(K130:K130)</f>
        <v>0</v>
      </c>
      <c r="L129" s="153"/>
      <c r="M129" s="153">
        <f>SUM(M130:M130)</f>
        <v>0</v>
      </c>
      <c r="N129" s="153"/>
      <c r="O129" s="153">
        <f>SUM(O130:O130)</f>
        <v>0</v>
      </c>
      <c r="P129" s="153"/>
      <c r="Q129" s="153">
        <f>SUM(Q130:Q130)</f>
        <v>0</v>
      </c>
      <c r="R129" s="153"/>
      <c r="S129" s="153"/>
      <c r="T129" s="153"/>
      <c r="U129" s="153"/>
      <c r="V129" s="153">
        <f>SUM(V130:V130)</f>
        <v>0</v>
      </c>
      <c r="W129" s="153"/>
      <c r="X129" s="153"/>
      <c r="AG129" t="s">
        <v>140</v>
      </c>
    </row>
    <row r="130" spans="1:60" ht="20.399999999999999" hidden="1" outlineLevel="1" x14ac:dyDescent="0.25">
      <c r="A130" s="164">
        <v>116</v>
      </c>
      <c r="B130" s="165" t="s">
        <v>387</v>
      </c>
      <c r="C130" s="170" t="s">
        <v>388</v>
      </c>
      <c r="D130" s="166" t="s">
        <v>143</v>
      </c>
      <c r="E130" s="179">
        <v>47.496000000000002</v>
      </c>
      <c r="F130" s="180"/>
      <c r="G130" s="167">
        <f>ROUND(E130*F130,2)</f>
        <v>0</v>
      </c>
      <c r="H130" s="152"/>
      <c r="I130" s="151">
        <f>ROUND(E130*H130,2)</f>
        <v>0</v>
      </c>
      <c r="J130" s="152"/>
      <c r="K130" s="151">
        <f>ROUND(E130*J130,2)</f>
        <v>0</v>
      </c>
      <c r="L130" s="151">
        <v>21</v>
      </c>
      <c r="M130" s="151">
        <f>G130*(1+L130/100)</f>
        <v>0</v>
      </c>
      <c r="N130" s="151">
        <v>0</v>
      </c>
      <c r="O130" s="151">
        <f>ROUND(E130*N130,2)</f>
        <v>0</v>
      </c>
      <c r="P130" s="151">
        <v>0</v>
      </c>
      <c r="Q130" s="151">
        <f>ROUND(E130*P130,2)</f>
        <v>0</v>
      </c>
      <c r="R130" s="151"/>
      <c r="S130" s="151" t="s">
        <v>287</v>
      </c>
      <c r="T130" s="151" t="s">
        <v>172</v>
      </c>
      <c r="U130" s="151">
        <v>0</v>
      </c>
      <c r="V130" s="151">
        <f>ROUND(E130*U130,2)</f>
        <v>0</v>
      </c>
      <c r="W130" s="151"/>
      <c r="X130" s="151" t="s">
        <v>294</v>
      </c>
      <c r="Y130" s="141"/>
      <c r="Z130" s="141"/>
      <c r="AA130" s="141"/>
      <c r="AB130" s="141"/>
      <c r="AC130" s="141"/>
      <c r="AD130" s="141"/>
      <c r="AE130" s="141"/>
      <c r="AF130" s="141"/>
      <c r="AG130" s="141" t="s">
        <v>295</v>
      </c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</row>
    <row r="131" spans="1:60" collapsed="1" x14ac:dyDescent="0.25">
      <c r="A131" s="154" t="s">
        <v>139</v>
      </c>
      <c r="B131" s="155" t="s">
        <v>66</v>
      </c>
      <c r="C131" s="169" t="s">
        <v>67</v>
      </c>
      <c r="D131" s="156"/>
      <c r="E131" s="176"/>
      <c r="F131" s="177"/>
      <c r="G131" s="159">
        <f>SUMIF(AG132:AG138,"&lt;&gt;NOR",G132:G138)</f>
        <v>0</v>
      </c>
      <c r="H131" s="153"/>
      <c r="I131" s="153">
        <f>SUM(I132:I138)</f>
        <v>0</v>
      </c>
      <c r="J131" s="153"/>
      <c r="K131" s="153">
        <f>SUM(K132:K138)</f>
        <v>0</v>
      </c>
      <c r="L131" s="153"/>
      <c r="M131" s="153">
        <f>SUM(M132:M138)</f>
        <v>0</v>
      </c>
      <c r="N131" s="153"/>
      <c r="O131" s="153">
        <f>SUM(O132:O138)</f>
        <v>544.53</v>
      </c>
      <c r="P131" s="153"/>
      <c r="Q131" s="153">
        <f>SUM(Q132:Q138)</f>
        <v>0</v>
      </c>
      <c r="R131" s="153"/>
      <c r="S131" s="153"/>
      <c r="T131" s="153"/>
      <c r="U131" s="153"/>
      <c r="V131" s="153">
        <f>SUM(V132:V138)</f>
        <v>10242.33</v>
      </c>
      <c r="W131" s="153"/>
      <c r="X131" s="153"/>
      <c r="AG131" t="s">
        <v>140</v>
      </c>
    </row>
    <row r="132" spans="1:60" hidden="1" outlineLevel="1" x14ac:dyDescent="0.25">
      <c r="A132" s="164">
        <v>117</v>
      </c>
      <c r="B132" s="165" t="s">
        <v>389</v>
      </c>
      <c r="C132" s="170" t="s">
        <v>390</v>
      </c>
      <c r="D132" s="166" t="s">
        <v>153</v>
      </c>
      <c r="E132" s="179">
        <v>3508.5</v>
      </c>
      <c r="F132" s="180"/>
      <c r="G132" s="167">
        <f t="shared" ref="G132:G138" si="35">ROUND(E132*F132,2)</f>
        <v>0</v>
      </c>
      <c r="H132" s="152"/>
      <c r="I132" s="151">
        <f t="shared" ref="I132:I138" si="36">ROUND(E132*H132,2)</f>
        <v>0</v>
      </c>
      <c r="J132" s="152"/>
      <c r="K132" s="151">
        <f t="shared" ref="K132:K138" si="37">ROUND(E132*J132,2)</f>
        <v>0</v>
      </c>
      <c r="L132" s="151">
        <v>21</v>
      </c>
      <c r="M132" s="151">
        <f t="shared" ref="M132:M138" si="38">G132*(1+L132/100)</f>
        <v>0</v>
      </c>
      <c r="N132" s="151">
        <v>2.2950000000000002E-2</v>
      </c>
      <c r="O132" s="151">
        <f t="shared" ref="O132:O138" si="39">ROUND(E132*N132,2)</f>
        <v>80.52</v>
      </c>
      <c r="P132" s="151">
        <v>0</v>
      </c>
      <c r="Q132" s="151">
        <f t="shared" ref="Q132:Q138" si="40">ROUND(E132*P132,2)</f>
        <v>0</v>
      </c>
      <c r="R132" s="151"/>
      <c r="S132" s="151" t="s">
        <v>144</v>
      </c>
      <c r="T132" s="151" t="s">
        <v>144</v>
      </c>
      <c r="U132" s="151">
        <v>0.55000000000000004</v>
      </c>
      <c r="V132" s="151">
        <f t="shared" ref="V132:V138" si="41">ROUND(E132*U132,2)</f>
        <v>1929.68</v>
      </c>
      <c r="W132" s="151"/>
      <c r="X132" s="151" t="s">
        <v>145</v>
      </c>
      <c r="Y132" s="141"/>
      <c r="Z132" s="141"/>
      <c r="AA132" s="141"/>
      <c r="AB132" s="141"/>
      <c r="AC132" s="141"/>
      <c r="AD132" s="141"/>
      <c r="AE132" s="141"/>
      <c r="AF132" s="141"/>
      <c r="AG132" s="141" t="s">
        <v>146</v>
      </c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</row>
    <row r="133" spans="1:60" hidden="1" outlineLevel="1" x14ac:dyDescent="0.25">
      <c r="A133" s="164">
        <v>118</v>
      </c>
      <c r="B133" s="165" t="s">
        <v>391</v>
      </c>
      <c r="C133" s="170" t="s">
        <v>392</v>
      </c>
      <c r="D133" s="166" t="s">
        <v>153</v>
      </c>
      <c r="E133" s="179">
        <v>1905.1</v>
      </c>
      <c r="F133" s="180"/>
      <c r="G133" s="167">
        <f t="shared" si="35"/>
        <v>0</v>
      </c>
      <c r="H133" s="152"/>
      <c r="I133" s="151">
        <f t="shared" si="36"/>
        <v>0</v>
      </c>
      <c r="J133" s="152"/>
      <c r="K133" s="151">
        <f t="shared" si="37"/>
        <v>0</v>
      </c>
      <c r="L133" s="151">
        <v>21</v>
      </c>
      <c r="M133" s="151">
        <f t="shared" si="38"/>
        <v>0</v>
      </c>
      <c r="N133" s="151">
        <v>1.6539999999999999E-2</v>
      </c>
      <c r="O133" s="151">
        <f t="shared" si="39"/>
        <v>31.51</v>
      </c>
      <c r="P133" s="151">
        <v>0</v>
      </c>
      <c r="Q133" s="151">
        <f t="shared" si="40"/>
        <v>0</v>
      </c>
      <c r="R133" s="151"/>
      <c r="S133" s="151" t="s">
        <v>144</v>
      </c>
      <c r="T133" s="151" t="s">
        <v>144</v>
      </c>
      <c r="U133" s="151">
        <v>0.39500000000000002</v>
      </c>
      <c r="V133" s="151">
        <f t="shared" si="41"/>
        <v>752.51</v>
      </c>
      <c r="W133" s="151"/>
      <c r="X133" s="151" t="s">
        <v>145</v>
      </c>
      <c r="Y133" s="141"/>
      <c r="Z133" s="141"/>
      <c r="AA133" s="141"/>
      <c r="AB133" s="141"/>
      <c r="AC133" s="141"/>
      <c r="AD133" s="141"/>
      <c r="AE133" s="141"/>
      <c r="AF133" s="141"/>
      <c r="AG133" s="141" t="s">
        <v>146</v>
      </c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</row>
    <row r="134" spans="1:60" hidden="1" outlineLevel="1" x14ac:dyDescent="0.25">
      <c r="A134" s="164">
        <v>119</v>
      </c>
      <c r="B134" s="165" t="s">
        <v>393</v>
      </c>
      <c r="C134" s="170" t="s">
        <v>394</v>
      </c>
      <c r="D134" s="166" t="s">
        <v>153</v>
      </c>
      <c r="E134" s="179">
        <v>13391.5</v>
      </c>
      <c r="F134" s="180"/>
      <c r="G134" s="167">
        <f t="shared" si="35"/>
        <v>0</v>
      </c>
      <c r="H134" s="152"/>
      <c r="I134" s="151">
        <f t="shared" si="36"/>
        <v>0</v>
      </c>
      <c r="J134" s="152"/>
      <c r="K134" s="151">
        <f t="shared" si="37"/>
        <v>0</v>
      </c>
      <c r="L134" s="151">
        <v>21</v>
      </c>
      <c r="M134" s="151">
        <f t="shared" si="38"/>
        <v>0</v>
      </c>
      <c r="N134" s="151">
        <v>2.205E-2</v>
      </c>
      <c r="O134" s="151">
        <f t="shared" si="39"/>
        <v>295.27999999999997</v>
      </c>
      <c r="P134" s="151">
        <v>0</v>
      </c>
      <c r="Q134" s="151">
        <f t="shared" si="40"/>
        <v>0</v>
      </c>
      <c r="R134" s="151"/>
      <c r="S134" s="151" t="s">
        <v>144</v>
      </c>
      <c r="T134" s="151" t="s">
        <v>144</v>
      </c>
      <c r="U134" s="151">
        <v>0.4</v>
      </c>
      <c r="V134" s="151">
        <f t="shared" si="41"/>
        <v>5356.6</v>
      </c>
      <c r="W134" s="151"/>
      <c r="X134" s="151" t="s">
        <v>145</v>
      </c>
      <c r="Y134" s="141"/>
      <c r="Z134" s="141"/>
      <c r="AA134" s="141"/>
      <c r="AB134" s="141"/>
      <c r="AC134" s="141"/>
      <c r="AD134" s="141"/>
      <c r="AE134" s="141"/>
      <c r="AF134" s="141"/>
      <c r="AG134" s="141" t="s">
        <v>146</v>
      </c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</row>
    <row r="135" spans="1:60" hidden="1" outlineLevel="1" x14ac:dyDescent="0.25">
      <c r="A135" s="164">
        <v>120</v>
      </c>
      <c r="B135" s="165" t="s">
        <v>395</v>
      </c>
      <c r="C135" s="170" t="s">
        <v>396</v>
      </c>
      <c r="D135" s="166" t="s">
        <v>153</v>
      </c>
      <c r="E135" s="179">
        <v>1042</v>
      </c>
      <c r="F135" s="180"/>
      <c r="G135" s="167">
        <f t="shared" si="35"/>
        <v>0</v>
      </c>
      <c r="H135" s="152"/>
      <c r="I135" s="151">
        <f t="shared" si="36"/>
        <v>0</v>
      </c>
      <c r="J135" s="152"/>
      <c r="K135" s="151">
        <f t="shared" si="37"/>
        <v>0</v>
      </c>
      <c r="L135" s="151">
        <v>21</v>
      </c>
      <c r="M135" s="151">
        <f t="shared" si="38"/>
        <v>0</v>
      </c>
      <c r="N135" s="151">
        <v>4.0000000000000003E-5</v>
      </c>
      <c r="O135" s="151">
        <f t="shared" si="39"/>
        <v>0.04</v>
      </c>
      <c r="P135" s="151">
        <v>0</v>
      </c>
      <c r="Q135" s="151">
        <f t="shared" si="40"/>
        <v>0</v>
      </c>
      <c r="R135" s="151"/>
      <c r="S135" s="151" t="s">
        <v>144</v>
      </c>
      <c r="T135" s="151" t="s">
        <v>144</v>
      </c>
      <c r="U135" s="151">
        <v>7.8E-2</v>
      </c>
      <c r="V135" s="151">
        <f t="shared" si="41"/>
        <v>81.28</v>
      </c>
      <c r="W135" s="151"/>
      <c r="X135" s="151" t="s">
        <v>145</v>
      </c>
      <c r="Y135" s="141"/>
      <c r="Z135" s="141"/>
      <c r="AA135" s="141"/>
      <c r="AB135" s="141"/>
      <c r="AC135" s="141"/>
      <c r="AD135" s="141"/>
      <c r="AE135" s="141"/>
      <c r="AF135" s="141"/>
      <c r="AG135" s="141" t="s">
        <v>146</v>
      </c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</row>
    <row r="136" spans="1:60" hidden="1" outlineLevel="1" x14ac:dyDescent="0.25">
      <c r="A136" s="164">
        <v>121</v>
      </c>
      <c r="B136" s="165" t="s">
        <v>397</v>
      </c>
      <c r="C136" s="170" t="s">
        <v>398</v>
      </c>
      <c r="D136" s="166" t="s">
        <v>153</v>
      </c>
      <c r="E136" s="179">
        <v>2850.5</v>
      </c>
      <c r="F136" s="180"/>
      <c r="G136" s="167">
        <f t="shared" si="35"/>
        <v>0</v>
      </c>
      <c r="H136" s="152"/>
      <c r="I136" s="151">
        <f t="shared" si="36"/>
        <v>0</v>
      </c>
      <c r="J136" s="152"/>
      <c r="K136" s="151">
        <f t="shared" si="37"/>
        <v>0</v>
      </c>
      <c r="L136" s="151">
        <v>21</v>
      </c>
      <c r="M136" s="151">
        <f t="shared" si="38"/>
        <v>0</v>
      </c>
      <c r="N136" s="151">
        <v>4.7660000000000001E-2</v>
      </c>
      <c r="O136" s="151">
        <f t="shared" si="39"/>
        <v>135.85</v>
      </c>
      <c r="P136" s="151">
        <v>0</v>
      </c>
      <c r="Q136" s="151">
        <f t="shared" si="40"/>
        <v>0</v>
      </c>
      <c r="R136" s="151"/>
      <c r="S136" s="151" t="s">
        <v>144</v>
      </c>
      <c r="T136" s="151" t="s">
        <v>144</v>
      </c>
      <c r="U136" s="151">
        <v>0.65600000000000003</v>
      </c>
      <c r="V136" s="151">
        <f t="shared" si="41"/>
        <v>1869.93</v>
      </c>
      <c r="W136" s="151"/>
      <c r="X136" s="151" t="s">
        <v>145</v>
      </c>
      <c r="Y136" s="141"/>
      <c r="Z136" s="141"/>
      <c r="AA136" s="141"/>
      <c r="AB136" s="141"/>
      <c r="AC136" s="141"/>
      <c r="AD136" s="141"/>
      <c r="AE136" s="141"/>
      <c r="AF136" s="141"/>
      <c r="AG136" s="141" t="s">
        <v>146</v>
      </c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</row>
    <row r="137" spans="1:60" ht="20.399999999999999" hidden="1" outlineLevel="1" x14ac:dyDescent="0.25">
      <c r="A137" s="164">
        <v>122</v>
      </c>
      <c r="B137" s="165" t="s">
        <v>399</v>
      </c>
      <c r="C137" s="170" t="s">
        <v>400</v>
      </c>
      <c r="D137" s="166" t="s">
        <v>153</v>
      </c>
      <c r="E137" s="179">
        <v>157</v>
      </c>
      <c r="F137" s="180"/>
      <c r="G137" s="167">
        <f t="shared" si="35"/>
        <v>0</v>
      </c>
      <c r="H137" s="152"/>
      <c r="I137" s="151">
        <f t="shared" si="36"/>
        <v>0</v>
      </c>
      <c r="J137" s="152"/>
      <c r="K137" s="151">
        <f t="shared" si="37"/>
        <v>0</v>
      </c>
      <c r="L137" s="151">
        <v>21</v>
      </c>
      <c r="M137" s="151">
        <f t="shared" si="38"/>
        <v>0</v>
      </c>
      <c r="N137" s="151">
        <v>3.6700000000000001E-3</v>
      </c>
      <c r="O137" s="151">
        <f t="shared" si="39"/>
        <v>0.57999999999999996</v>
      </c>
      <c r="P137" s="151">
        <v>0</v>
      </c>
      <c r="Q137" s="151">
        <f t="shared" si="40"/>
        <v>0</v>
      </c>
      <c r="R137" s="151"/>
      <c r="S137" s="151" t="s">
        <v>144</v>
      </c>
      <c r="T137" s="151" t="s">
        <v>144</v>
      </c>
      <c r="U137" s="151">
        <v>0.36199999999999999</v>
      </c>
      <c r="V137" s="151">
        <f t="shared" si="41"/>
        <v>56.83</v>
      </c>
      <c r="W137" s="151"/>
      <c r="X137" s="151" t="s">
        <v>145</v>
      </c>
      <c r="Y137" s="141"/>
      <c r="Z137" s="141"/>
      <c r="AA137" s="141"/>
      <c r="AB137" s="141"/>
      <c r="AC137" s="141"/>
      <c r="AD137" s="141"/>
      <c r="AE137" s="141"/>
      <c r="AF137" s="141"/>
      <c r="AG137" s="141" t="s">
        <v>146</v>
      </c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</row>
    <row r="138" spans="1:60" ht="20.399999999999999" hidden="1" outlineLevel="1" x14ac:dyDescent="0.25">
      <c r="A138" s="164">
        <v>123</v>
      </c>
      <c r="B138" s="165" t="s">
        <v>401</v>
      </c>
      <c r="C138" s="170" t="s">
        <v>402</v>
      </c>
      <c r="D138" s="166" t="s">
        <v>184</v>
      </c>
      <c r="E138" s="179">
        <v>1629.2</v>
      </c>
      <c r="F138" s="180"/>
      <c r="G138" s="167">
        <f t="shared" si="35"/>
        <v>0</v>
      </c>
      <c r="H138" s="152"/>
      <c r="I138" s="151">
        <f t="shared" si="36"/>
        <v>0</v>
      </c>
      <c r="J138" s="152"/>
      <c r="K138" s="151">
        <f t="shared" si="37"/>
        <v>0</v>
      </c>
      <c r="L138" s="151">
        <v>21</v>
      </c>
      <c r="M138" s="151">
        <f t="shared" si="38"/>
        <v>0</v>
      </c>
      <c r="N138" s="151">
        <v>4.6000000000000001E-4</v>
      </c>
      <c r="O138" s="151">
        <f t="shared" si="39"/>
        <v>0.75</v>
      </c>
      <c r="P138" s="151">
        <v>0</v>
      </c>
      <c r="Q138" s="151">
        <f t="shared" si="40"/>
        <v>0</v>
      </c>
      <c r="R138" s="151"/>
      <c r="S138" s="151" t="s">
        <v>144</v>
      </c>
      <c r="T138" s="151" t="s">
        <v>144</v>
      </c>
      <c r="U138" s="151">
        <v>0.12</v>
      </c>
      <c r="V138" s="151">
        <f t="shared" si="41"/>
        <v>195.5</v>
      </c>
      <c r="W138" s="151"/>
      <c r="X138" s="151" t="s">
        <v>145</v>
      </c>
      <c r="Y138" s="141"/>
      <c r="Z138" s="141"/>
      <c r="AA138" s="141"/>
      <c r="AB138" s="141"/>
      <c r="AC138" s="141"/>
      <c r="AD138" s="141"/>
      <c r="AE138" s="141"/>
      <c r="AF138" s="141"/>
      <c r="AG138" s="141" t="s">
        <v>146</v>
      </c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</row>
    <row r="139" spans="1:60" collapsed="1" x14ac:dyDescent="0.25">
      <c r="A139" s="154" t="s">
        <v>139</v>
      </c>
      <c r="B139" s="155" t="s">
        <v>68</v>
      </c>
      <c r="C139" s="169" t="s">
        <v>69</v>
      </c>
      <c r="D139" s="156"/>
      <c r="E139" s="176"/>
      <c r="F139" s="177"/>
      <c r="G139" s="159">
        <f>SUMIF(AG140:AG159,"&lt;&gt;NOR",G140:G159)</f>
        <v>0</v>
      </c>
      <c r="H139" s="153"/>
      <c r="I139" s="153">
        <f>SUM(I140:I159)</f>
        <v>0</v>
      </c>
      <c r="J139" s="153"/>
      <c r="K139" s="153">
        <f>SUM(K140:K159)</f>
        <v>0</v>
      </c>
      <c r="L139" s="153"/>
      <c r="M139" s="153">
        <f>SUM(M140:M159)</f>
        <v>0</v>
      </c>
      <c r="N139" s="153"/>
      <c r="O139" s="153">
        <f>SUM(O140:O159)</f>
        <v>52.240000000000009</v>
      </c>
      <c r="P139" s="153"/>
      <c r="Q139" s="153">
        <f>SUM(Q140:Q159)</f>
        <v>0</v>
      </c>
      <c r="R139" s="153"/>
      <c r="S139" s="153"/>
      <c r="T139" s="153"/>
      <c r="U139" s="153"/>
      <c r="V139" s="153">
        <f>SUM(V140:V159)</f>
        <v>2723.77</v>
      </c>
      <c r="W139" s="153"/>
      <c r="X139" s="153"/>
      <c r="AG139" t="s">
        <v>140</v>
      </c>
    </row>
    <row r="140" spans="1:60" hidden="1" outlineLevel="1" x14ac:dyDescent="0.25">
      <c r="A140" s="164">
        <v>124</v>
      </c>
      <c r="B140" s="165" t="s">
        <v>403</v>
      </c>
      <c r="C140" s="170" t="s">
        <v>404</v>
      </c>
      <c r="D140" s="166" t="s">
        <v>153</v>
      </c>
      <c r="E140" s="179">
        <v>60</v>
      </c>
      <c r="F140" s="180"/>
      <c r="G140" s="167">
        <f t="shared" ref="G140:G159" si="42">ROUND(E140*F140,2)</f>
        <v>0</v>
      </c>
      <c r="H140" s="152"/>
      <c r="I140" s="151">
        <f t="shared" ref="I140:I159" si="43">ROUND(E140*H140,2)</f>
        <v>0</v>
      </c>
      <c r="J140" s="152"/>
      <c r="K140" s="151">
        <f t="shared" ref="K140:K159" si="44">ROUND(E140*J140,2)</f>
        <v>0</v>
      </c>
      <c r="L140" s="151">
        <v>21</v>
      </c>
      <c r="M140" s="151">
        <f t="shared" ref="M140:M159" si="45">G140*(1+L140/100)</f>
        <v>0</v>
      </c>
      <c r="N140" s="151">
        <v>4.2999999999999999E-4</v>
      </c>
      <c r="O140" s="151">
        <f t="shared" ref="O140:O159" si="46">ROUND(E140*N140,2)</f>
        <v>0.03</v>
      </c>
      <c r="P140" s="151">
        <v>0</v>
      </c>
      <c r="Q140" s="151">
        <f t="shared" ref="Q140:Q159" si="47">ROUND(E140*P140,2)</f>
        <v>0</v>
      </c>
      <c r="R140" s="151"/>
      <c r="S140" s="151" t="s">
        <v>144</v>
      </c>
      <c r="T140" s="151" t="s">
        <v>144</v>
      </c>
      <c r="U140" s="151">
        <v>8.8999999999999996E-2</v>
      </c>
      <c r="V140" s="151">
        <f t="shared" ref="V140:V159" si="48">ROUND(E140*U140,2)</f>
        <v>5.34</v>
      </c>
      <c r="W140" s="151"/>
      <c r="X140" s="151" t="s">
        <v>145</v>
      </c>
      <c r="Y140" s="141"/>
      <c r="Z140" s="141"/>
      <c r="AA140" s="141"/>
      <c r="AB140" s="141"/>
      <c r="AC140" s="141"/>
      <c r="AD140" s="141"/>
      <c r="AE140" s="141"/>
      <c r="AF140" s="141"/>
      <c r="AG140" s="141" t="s">
        <v>146</v>
      </c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</row>
    <row r="141" spans="1:60" hidden="1" outlineLevel="1" x14ac:dyDescent="0.25">
      <c r="A141" s="164">
        <v>125</v>
      </c>
      <c r="B141" s="165" t="s">
        <v>405</v>
      </c>
      <c r="C141" s="170" t="s">
        <v>406</v>
      </c>
      <c r="D141" s="166" t="s">
        <v>153</v>
      </c>
      <c r="E141" s="179">
        <v>60</v>
      </c>
      <c r="F141" s="180"/>
      <c r="G141" s="167">
        <f t="shared" si="42"/>
        <v>0</v>
      </c>
      <c r="H141" s="152"/>
      <c r="I141" s="151">
        <f t="shared" si="43"/>
        <v>0</v>
      </c>
      <c r="J141" s="152"/>
      <c r="K141" s="151">
        <f t="shared" si="44"/>
        <v>0</v>
      </c>
      <c r="L141" s="151">
        <v>21</v>
      </c>
      <c r="M141" s="151">
        <f t="shared" si="45"/>
        <v>0</v>
      </c>
      <c r="N141" s="151">
        <v>4.7299999999999998E-3</v>
      </c>
      <c r="O141" s="151">
        <f t="shared" si="46"/>
        <v>0.28000000000000003</v>
      </c>
      <c r="P141" s="151">
        <v>0</v>
      </c>
      <c r="Q141" s="151">
        <f t="shared" si="47"/>
        <v>0</v>
      </c>
      <c r="R141" s="151"/>
      <c r="S141" s="151" t="s">
        <v>144</v>
      </c>
      <c r="T141" s="151" t="s">
        <v>144</v>
      </c>
      <c r="U141" s="151">
        <v>0.36</v>
      </c>
      <c r="V141" s="151">
        <f t="shared" si="48"/>
        <v>21.6</v>
      </c>
      <c r="W141" s="151"/>
      <c r="X141" s="151" t="s">
        <v>145</v>
      </c>
      <c r="Y141" s="141"/>
      <c r="Z141" s="141"/>
      <c r="AA141" s="141"/>
      <c r="AB141" s="141"/>
      <c r="AC141" s="141"/>
      <c r="AD141" s="141"/>
      <c r="AE141" s="141"/>
      <c r="AF141" s="141"/>
      <c r="AG141" s="141" t="s">
        <v>146</v>
      </c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</row>
    <row r="142" spans="1:60" hidden="1" outlineLevel="1" x14ac:dyDescent="0.25">
      <c r="A142" s="164">
        <v>126</v>
      </c>
      <c r="B142" s="165" t="s">
        <v>407</v>
      </c>
      <c r="C142" s="170" t="s">
        <v>408</v>
      </c>
      <c r="D142" s="166" t="s">
        <v>153</v>
      </c>
      <c r="E142" s="179">
        <v>596.1</v>
      </c>
      <c r="F142" s="180"/>
      <c r="G142" s="167">
        <f t="shared" si="42"/>
        <v>0</v>
      </c>
      <c r="H142" s="152"/>
      <c r="I142" s="151">
        <f t="shared" si="43"/>
        <v>0</v>
      </c>
      <c r="J142" s="152"/>
      <c r="K142" s="151">
        <f t="shared" si="44"/>
        <v>0</v>
      </c>
      <c r="L142" s="151">
        <v>21</v>
      </c>
      <c r="M142" s="151">
        <f t="shared" si="45"/>
        <v>0</v>
      </c>
      <c r="N142" s="151">
        <v>2.7299999999999998E-3</v>
      </c>
      <c r="O142" s="151">
        <f t="shared" si="46"/>
        <v>1.63</v>
      </c>
      <c r="P142" s="151">
        <v>0</v>
      </c>
      <c r="Q142" s="151">
        <f t="shared" si="47"/>
        <v>0</v>
      </c>
      <c r="R142" s="151"/>
      <c r="S142" s="151" t="s">
        <v>144</v>
      </c>
      <c r="T142" s="151" t="s">
        <v>172</v>
      </c>
      <c r="U142" s="151">
        <v>0.23</v>
      </c>
      <c r="V142" s="151">
        <f t="shared" si="48"/>
        <v>137.1</v>
      </c>
      <c r="W142" s="151"/>
      <c r="X142" s="151" t="s">
        <v>145</v>
      </c>
      <c r="Y142" s="141"/>
      <c r="Z142" s="141"/>
      <c r="AA142" s="141"/>
      <c r="AB142" s="141"/>
      <c r="AC142" s="141"/>
      <c r="AD142" s="141"/>
      <c r="AE142" s="141"/>
      <c r="AF142" s="141"/>
      <c r="AG142" s="141" t="s">
        <v>276</v>
      </c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</row>
    <row r="143" spans="1:60" ht="20.399999999999999" hidden="1" outlineLevel="1" x14ac:dyDescent="0.25">
      <c r="A143" s="164">
        <v>127</v>
      </c>
      <c r="B143" s="165" t="s">
        <v>409</v>
      </c>
      <c r="C143" s="170" t="s">
        <v>410</v>
      </c>
      <c r="D143" s="166" t="s">
        <v>153</v>
      </c>
      <c r="E143" s="179">
        <v>40.9</v>
      </c>
      <c r="F143" s="180"/>
      <c r="G143" s="167">
        <f t="shared" si="42"/>
        <v>0</v>
      </c>
      <c r="H143" s="152"/>
      <c r="I143" s="151">
        <f t="shared" si="43"/>
        <v>0</v>
      </c>
      <c r="J143" s="152"/>
      <c r="K143" s="151">
        <f t="shared" si="44"/>
        <v>0</v>
      </c>
      <c r="L143" s="151">
        <v>21</v>
      </c>
      <c r="M143" s="151">
        <f t="shared" si="45"/>
        <v>0</v>
      </c>
      <c r="N143" s="151">
        <v>3.8300000000000001E-3</v>
      </c>
      <c r="O143" s="151">
        <f t="shared" si="46"/>
        <v>0.16</v>
      </c>
      <c r="P143" s="151">
        <v>0</v>
      </c>
      <c r="Q143" s="151">
        <f t="shared" si="47"/>
        <v>0</v>
      </c>
      <c r="R143" s="151"/>
      <c r="S143" s="151" t="s">
        <v>144</v>
      </c>
      <c r="T143" s="151" t="s">
        <v>172</v>
      </c>
      <c r="U143" s="151">
        <v>0.23</v>
      </c>
      <c r="V143" s="151">
        <f t="shared" si="48"/>
        <v>9.41</v>
      </c>
      <c r="W143" s="151"/>
      <c r="X143" s="151" t="s">
        <v>145</v>
      </c>
      <c r="Y143" s="141"/>
      <c r="Z143" s="141"/>
      <c r="AA143" s="141"/>
      <c r="AB143" s="141"/>
      <c r="AC143" s="141"/>
      <c r="AD143" s="141"/>
      <c r="AE143" s="141"/>
      <c r="AF143" s="141"/>
      <c r="AG143" s="141" t="s">
        <v>276</v>
      </c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</row>
    <row r="144" spans="1:60" hidden="1" outlineLevel="1" x14ac:dyDescent="0.25">
      <c r="A144" s="164">
        <v>128</v>
      </c>
      <c r="B144" s="165" t="s">
        <v>411</v>
      </c>
      <c r="C144" s="170" t="s">
        <v>412</v>
      </c>
      <c r="D144" s="166" t="s">
        <v>153</v>
      </c>
      <c r="E144" s="179">
        <v>637</v>
      </c>
      <c r="F144" s="180"/>
      <c r="G144" s="167">
        <f t="shared" si="42"/>
        <v>0</v>
      </c>
      <c r="H144" s="152"/>
      <c r="I144" s="151">
        <f t="shared" si="43"/>
        <v>0</v>
      </c>
      <c r="J144" s="152"/>
      <c r="K144" s="151">
        <f t="shared" si="44"/>
        <v>0</v>
      </c>
      <c r="L144" s="151">
        <v>21</v>
      </c>
      <c r="M144" s="151">
        <f t="shared" si="45"/>
        <v>0</v>
      </c>
      <c r="N144" s="151">
        <v>3.2000000000000003E-4</v>
      </c>
      <c r="O144" s="151">
        <f t="shared" si="46"/>
        <v>0.2</v>
      </c>
      <c r="P144" s="151">
        <v>0</v>
      </c>
      <c r="Q144" s="151">
        <f t="shared" si="47"/>
        <v>0</v>
      </c>
      <c r="R144" s="151"/>
      <c r="S144" s="151" t="s">
        <v>144</v>
      </c>
      <c r="T144" s="151" t="s">
        <v>144</v>
      </c>
      <c r="U144" s="151">
        <v>7.0000000000000007E-2</v>
      </c>
      <c r="V144" s="151">
        <f t="shared" si="48"/>
        <v>44.59</v>
      </c>
      <c r="W144" s="151"/>
      <c r="X144" s="151" t="s">
        <v>145</v>
      </c>
      <c r="Y144" s="141"/>
      <c r="Z144" s="141"/>
      <c r="AA144" s="141"/>
      <c r="AB144" s="141"/>
      <c r="AC144" s="141"/>
      <c r="AD144" s="141"/>
      <c r="AE144" s="141"/>
      <c r="AF144" s="141"/>
      <c r="AG144" s="141" t="s">
        <v>276</v>
      </c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</row>
    <row r="145" spans="1:60" hidden="1" outlineLevel="1" x14ac:dyDescent="0.25">
      <c r="A145" s="164">
        <v>129</v>
      </c>
      <c r="B145" s="165" t="s">
        <v>413</v>
      </c>
      <c r="C145" s="170" t="s">
        <v>414</v>
      </c>
      <c r="D145" s="166" t="s">
        <v>153</v>
      </c>
      <c r="E145" s="179">
        <v>1042</v>
      </c>
      <c r="F145" s="180"/>
      <c r="G145" s="167">
        <f t="shared" si="42"/>
        <v>0</v>
      </c>
      <c r="H145" s="152"/>
      <c r="I145" s="151">
        <f t="shared" si="43"/>
        <v>0</v>
      </c>
      <c r="J145" s="152"/>
      <c r="K145" s="151">
        <f t="shared" si="44"/>
        <v>0</v>
      </c>
      <c r="L145" s="151">
        <v>21</v>
      </c>
      <c r="M145" s="151">
        <f t="shared" si="45"/>
        <v>0</v>
      </c>
      <c r="N145" s="151">
        <v>4.0000000000000003E-5</v>
      </c>
      <c r="O145" s="151">
        <f t="shared" si="46"/>
        <v>0.04</v>
      </c>
      <c r="P145" s="151">
        <v>0</v>
      </c>
      <c r="Q145" s="151">
        <f t="shared" si="47"/>
        <v>0</v>
      </c>
      <c r="R145" s="151"/>
      <c r="S145" s="151" t="s">
        <v>144</v>
      </c>
      <c r="T145" s="151" t="s">
        <v>144</v>
      </c>
      <c r="U145" s="151">
        <v>7.8E-2</v>
      </c>
      <c r="V145" s="151">
        <f t="shared" si="48"/>
        <v>81.28</v>
      </c>
      <c r="W145" s="151"/>
      <c r="X145" s="151" t="s">
        <v>145</v>
      </c>
      <c r="Y145" s="141"/>
      <c r="Z145" s="141"/>
      <c r="AA145" s="141"/>
      <c r="AB145" s="141"/>
      <c r="AC145" s="141"/>
      <c r="AD145" s="141"/>
      <c r="AE145" s="141"/>
      <c r="AF145" s="141"/>
      <c r="AG145" s="141" t="s">
        <v>146</v>
      </c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</row>
    <row r="146" spans="1:60" hidden="1" outlineLevel="1" x14ac:dyDescent="0.25">
      <c r="A146" s="164">
        <v>130</v>
      </c>
      <c r="B146" s="165" t="s">
        <v>415</v>
      </c>
      <c r="C146" s="170" t="s">
        <v>416</v>
      </c>
      <c r="D146" s="166" t="s">
        <v>153</v>
      </c>
      <c r="E146" s="179">
        <v>70.099999999999994</v>
      </c>
      <c r="F146" s="180"/>
      <c r="G146" s="167">
        <f t="shared" si="42"/>
        <v>0</v>
      </c>
      <c r="H146" s="152"/>
      <c r="I146" s="151">
        <f t="shared" si="43"/>
        <v>0</v>
      </c>
      <c r="J146" s="152"/>
      <c r="K146" s="151">
        <f t="shared" si="44"/>
        <v>0</v>
      </c>
      <c r="L146" s="151">
        <v>21</v>
      </c>
      <c r="M146" s="151">
        <f t="shared" si="45"/>
        <v>0</v>
      </c>
      <c r="N146" s="151">
        <v>1.021E-2</v>
      </c>
      <c r="O146" s="151">
        <f t="shared" si="46"/>
        <v>0.72</v>
      </c>
      <c r="P146" s="151">
        <v>0</v>
      </c>
      <c r="Q146" s="151">
        <f t="shared" si="47"/>
        <v>0</v>
      </c>
      <c r="R146" s="151"/>
      <c r="S146" s="151" t="s">
        <v>144</v>
      </c>
      <c r="T146" s="151" t="s">
        <v>144</v>
      </c>
      <c r="U146" s="151">
        <v>0.49</v>
      </c>
      <c r="V146" s="151">
        <f t="shared" si="48"/>
        <v>34.35</v>
      </c>
      <c r="W146" s="151"/>
      <c r="X146" s="151" t="s">
        <v>145</v>
      </c>
      <c r="Y146" s="141"/>
      <c r="Z146" s="141"/>
      <c r="AA146" s="141"/>
      <c r="AB146" s="141"/>
      <c r="AC146" s="141"/>
      <c r="AD146" s="141"/>
      <c r="AE146" s="141"/>
      <c r="AF146" s="141"/>
      <c r="AG146" s="141" t="s">
        <v>146</v>
      </c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</row>
    <row r="147" spans="1:60" ht="20.399999999999999" hidden="1" outlineLevel="1" x14ac:dyDescent="0.25">
      <c r="A147" s="164">
        <v>131</v>
      </c>
      <c r="B147" s="165" t="s">
        <v>417</v>
      </c>
      <c r="C147" s="170" t="s">
        <v>418</v>
      </c>
      <c r="D147" s="166" t="s">
        <v>153</v>
      </c>
      <c r="E147" s="179">
        <v>361.3</v>
      </c>
      <c r="F147" s="180"/>
      <c r="G147" s="167">
        <f t="shared" si="42"/>
        <v>0</v>
      </c>
      <c r="H147" s="152"/>
      <c r="I147" s="151">
        <f t="shared" si="43"/>
        <v>0</v>
      </c>
      <c r="J147" s="152"/>
      <c r="K147" s="151">
        <f t="shared" si="44"/>
        <v>0</v>
      </c>
      <c r="L147" s="151">
        <v>21</v>
      </c>
      <c r="M147" s="151">
        <f t="shared" si="45"/>
        <v>0</v>
      </c>
      <c r="N147" s="151">
        <v>1.132E-2</v>
      </c>
      <c r="O147" s="151">
        <f t="shared" si="46"/>
        <v>4.09</v>
      </c>
      <c r="P147" s="151">
        <v>0</v>
      </c>
      <c r="Q147" s="151">
        <f t="shared" si="47"/>
        <v>0</v>
      </c>
      <c r="R147" s="151"/>
      <c r="S147" s="151" t="s">
        <v>144</v>
      </c>
      <c r="T147" s="151" t="s">
        <v>144</v>
      </c>
      <c r="U147" s="151">
        <v>0.85699999999999998</v>
      </c>
      <c r="V147" s="151">
        <f t="shared" si="48"/>
        <v>309.63</v>
      </c>
      <c r="W147" s="151"/>
      <c r="X147" s="151" t="s">
        <v>145</v>
      </c>
      <c r="Y147" s="141"/>
      <c r="Z147" s="141"/>
      <c r="AA147" s="141"/>
      <c r="AB147" s="141"/>
      <c r="AC147" s="141"/>
      <c r="AD147" s="141"/>
      <c r="AE147" s="141"/>
      <c r="AF147" s="141"/>
      <c r="AG147" s="141" t="s">
        <v>146</v>
      </c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</row>
    <row r="148" spans="1:60" ht="20.399999999999999" hidden="1" outlineLevel="1" x14ac:dyDescent="0.25">
      <c r="A148" s="164">
        <v>132</v>
      </c>
      <c r="B148" s="165" t="s">
        <v>419</v>
      </c>
      <c r="C148" s="170" t="s">
        <v>420</v>
      </c>
      <c r="D148" s="166" t="s">
        <v>153</v>
      </c>
      <c r="E148" s="179">
        <v>188.5</v>
      </c>
      <c r="F148" s="180"/>
      <c r="G148" s="167">
        <f t="shared" si="42"/>
        <v>0</v>
      </c>
      <c r="H148" s="152"/>
      <c r="I148" s="151">
        <f t="shared" si="43"/>
        <v>0</v>
      </c>
      <c r="J148" s="152"/>
      <c r="K148" s="151">
        <f t="shared" si="44"/>
        <v>0</v>
      </c>
      <c r="L148" s="151">
        <v>21</v>
      </c>
      <c r="M148" s="151">
        <f t="shared" si="45"/>
        <v>0</v>
      </c>
      <c r="N148" s="151">
        <v>2.4109999999999999E-2</v>
      </c>
      <c r="O148" s="151">
        <f t="shared" si="46"/>
        <v>4.54</v>
      </c>
      <c r="P148" s="151">
        <v>0</v>
      </c>
      <c r="Q148" s="151">
        <f t="shared" si="47"/>
        <v>0</v>
      </c>
      <c r="R148" s="151"/>
      <c r="S148" s="151" t="s">
        <v>144</v>
      </c>
      <c r="T148" s="151" t="s">
        <v>144</v>
      </c>
      <c r="U148" s="151">
        <v>1.02</v>
      </c>
      <c r="V148" s="151">
        <f t="shared" si="48"/>
        <v>192.27</v>
      </c>
      <c r="W148" s="151"/>
      <c r="X148" s="151" t="s">
        <v>145</v>
      </c>
      <c r="Y148" s="141"/>
      <c r="Z148" s="141"/>
      <c r="AA148" s="141"/>
      <c r="AB148" s="141"/>
      <c r="AC148" s="141"/>
      <c r="AD148" s="141"/>
      <c r="AE148" s="141"/>
      <c r="AF148" s="141"/>
      <c r="AG148" s="141" t="s">
        <v>146</v>
      </c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</row>
    <row r="149" spans="1:60" ht="20.399999999999999" hidden="1" outlineLevel="1" x14ac:dyDescent="0.25">
      <c r="A149" s="164">
        <v>133</v>
      </c>
      <c r="B149" s="165" t="s">
        <v>421</v>
      </c>
      <c r="C149" s="170" t="s">
        <v>422</v>
      </c>
      <c r="D149" s="166" t="s">
        <v>153</v>
      </c>
      <c r="E149" s="179">
        <v>401.1</v>
      </c>
      <c r="F149" s="180"/>
      <c r="G149" s="167">
        <f t="shared" si="42"/>
        <v>0</v>
      </c>
      <c r="H149" s="152"/>
      <c r="I149" s="151">
        <f t="shared" si="43"/>
        <v>0</v>
      </c>
      <c r="J149" s="152"/>
      <c r="K149" s="151">
        <f t="shared" si="44"/>
        <v>0</v>
      </c>
      <c r="L149" s="151">
        <v>21</v>
      </c>
      <c r="M149" s="151">
        <f t="shared" si="45"/>
        <v>0</v>
      </c>
      <c r="N149" s="151">
        <v>3.4909999999999997E-2</v>
      </c>
      <c r="O149" s="151">
        <f t="shared" si="46"/>
        <v>14</v>
      </c>
      <c r="P149" s="151">
        <v>0</v>
      </c>
      <c r="Q149" s="151">
        <f t="shared" si="47"/>
        <v>0</v>
      </c>
      <c r="R149" s="151"/>
      <c r="S149" s="151" t="s">
        <v>144</v>
      </c>
      <c r="T149" s="151" t="s">
        <v>144</v>
      </c>
      <c r="U149" s="151">
        <v>1.02</v>
      </c>
      <c r="V149" s="151">
        <f t="shared" si="48"/>
        <v>409.12</v>
      </c>
      <c r="W149" s="151"/>
      <c r="X149" s="151" t="s">
        <v>145</v>
      </c>
      <c r="Y149" s="141"/>
      <c r="Z149" s="141"/>
      <c r="AA149" s="141"/>
      <c r="AB149" s="141"/>
      <c r="AC149" s="141"/>
      <c r="AD149" s="141"/>
      <c r="AE149" s="141"/>
      <c r="AF149" s="141"/>
      <c r="AG149" s="141" t="s">
        <v>146</v>
      </c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</row>
    <row r="150" spans="1:60" hidden="1" outlineLevel="1" x14ac:dyDescent="0.25">
      <c r="A150" s="164">
        <v>134</v>
      </c>
      <c r="B150" s="165" t="s">
        <v>423</v>
      </c>
      <c r="C150" s="170" t="s">
        <v>424</v>
      </c>
      <c r="D150" s="166" t="s">
        <v>184</v>
      </c>
      <c r="E150" s="179">
        <v>216</v>
      </c>
      <c r="F150" s="180"/>
      <c r="G150" s="167">
        <f t="shared" si="42"/>
        <v>0</v>
      </c>
      <c r="H150" s="152"/>
      <c r="I150" s="151">
        <f t="shared" si="43"/>
        <v>0</v>
      </c>
      <c r="J150" s="152"/>
      <c r="K150" s="151">
        <f t="shared" si="44"/>
        <v>0</v>
      </c>
      <c r="L150" s="151">
        <v>21</v>
      </c>
      <c r="M150" s="151">
        <f t="shared" si="45"/>
        <v>0</v>
      </c>
      <c r="N150" s="151">
        <v>3.6999999999999999E-4</v>
      </c>
      <c r="O150" s="151">
        <f t="shared" si="46"/>
        <v>0.08</v>
      </c>
      <c r="P150" s="151">
        <v>0</v>
      </c>
      <c r="Q150" s="151">
        <f t="shared" si="47"/>
        <v>0</v>
      </c>
      <c r="R150" s="151"/>
      <c r="S150" s="151" t="s">
        <v>144</v>
      </c>
      <c r="T150" s="151" t="s">
        <v>172</v>
      </c>
      <c r="U150" s="151">
        <v>0.21360000000000001</v>
      </c>
      <c r="V150" s="151">
        <f t="shared" si="48"/>
        <v>46.14</v>
      </c>
      <c r="W150" s="151"/>
      <c r="X150" s="151" t="s">
        <v>145</v>
      </c>
      <c r="Y150" s="141"/>
      <c r="Z150" s="141"/>
      <c r="AA150" s="141"/>
      <c r="AB150" s="141"/>
      <c r="AC150" s="141"/>
      <c r="AD150" s="141"/>
      <c r="AE150" s="141"/>
      <c r="AF150" s="141"/>
      <c r="AG150" s="141" t="s">
        <v>146</v>
      </c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</row>
    <row r="151" spans="1:60" hidden="1" outlineLevel="1" x14ac:dyDescent="0.25">
      <c r="A151" s="164">
        <v>135</v>
      </c>
      <c r="B151" s="165" t="s">
        <v>425</v>
      </c>
      <c r="C151" s="170" t="s">
        <v>426</v>
      </c>
      <c r="D151" s="166" t="s">
        <v>184</v>
      </c>
      <c r="E151" s="179">
        <v>510.4</v>
      </c>
      <c r="F151" s="180"/>
      <c r="G151" s="167">
        <f t="shared" si="42"/>
        <v>0</v>
      </c>
      <c r="H151" s="152"/>
      <c r="I151" s="151">
        <f t="shared" si="43"/>
        <v>0</v>
      </c>
      <c r="J151" s="152"/>
      <c r="K151" s="151">
        <f t="shared" si="44"/>
        <v>0</v>
      </c>
      <c r="L151" s="151">
        <v>21</v>
      </c>
      <c r="M151" s="151">
        <f t="shared" si="45"/>
        <v>0</v>
      </c>
      <c r="N151" s="151">
        <v>0</v>
      </c>
      <c r="O151" s="151">
        <f t="shared" si="46"/>
        <v>0</v>
      </c>
      <c r="P151" s="151">
        <v>0</v>
      </c>
      <c r="Q151" s="151">
        <f t="shared" si="47"/>
        <v>0</v>
      </c>
      <c r="R151" s="151"/>
      <c r="S151" s="151" t="s">
        <v>144</v>
      </c>
      <c r="T151" s="151" t="s">
        <v>144</v>
      </c>
      <c r="U151" s="151">
        <v>0.16</v>
      </c>
      <c r="V151" s="151">
        <f t="shared" si="48"/>
        <v>81.66</v>
      </c>
      <c r="W151" s="151"/>
      <c r="X151" s="151" t="s">
        <v>145</v>
      </c>
      <c r="Y151" s="141"/>
      <c r="Z151" s="141"/>
      <c r="AA151" s="141"/>
      <c r="AB151" s="141"/>
      <c r="AC151" s="141"/>
      <c r="AD151" s="141"/>
      <c r="AE151" s="141"/>
      <c r="AF151" s="141"/>
      <c r="AG151" s="141" t="s">
        <v>146</v>
      </c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</row>
    <row r="152" spans="1:60" ht="20.399999999999999" hidden="1" outlineLevel="1" x14ac:dyDescent="0.25">
      <c r="A152" s="164">
        <v>136</v>
      </c>
      <c r="B152" s="165" t="s">
        <v>427</v>
      </c>
      <c r="C152" s="170" t="s">
        <v>400</v>
      </c>
      <c r="D152" s="166" t="s">
        <v>153</v>
      </c>
      <c r="E152" s="179">
        <v>349.3</v>
      </c>
      <c r="F152" s="180"/>
      <c r="G152" s="167">
        <f t="shared" si="42"/>
        <v>0</v>
      </c>
      <c r="H152" s="152"/>
      <c r="I152" s="151">
        <f t="shared" si="43"/>
        <v>0</v>
      </c>
      <c r="J152" s="152"/>
      <c r="K152" s="151">
        <f t="shared" si="44"/>
        <v>0</v>
      </c>
      <c r="L152" s="151">
        <v>21</v>
      </c>
      <c r="M152" s="151">
        <f t="shared" si="45"/>
        <v>0</v>
      </c>
      <c r="N152" s="151">
        <v>3.6700000000000001E-3</v>
      </c>
      <c r="O152" s="151">
        <f t="shared" si="46"/>
        <v>1.28</v>
      </c>
      <c r="P152" s="151">
        <v>0</v>
      </c>
      <c r="Q152" s="151">
        <f t="shared" si="47"/>
        <v>0</v>
      </c>
      <c r="R152" s="151"/>
      <c r="S152" s="151" t="s">
        <v>144</v>
      </c>
      <c r="T152" s="151" t="s">
        <v>144</v>
      </c>
      <c r="U152" s="151">
        <v>0.36199999999999999</v>
      </c>
      <c r="V152" s="151">
        <f t="shared" si="48"/>
        <v>126.45</v>
      </c>
      <c r="W152" s="151"/>
      <c r="X152" s="151" t="s">
        <v>145</v>
      </c>
      <c r="Y152" s="141"/>
      <c r="Z152" s="141"/>
      <c r="AA152" s="141"/>
      <c r="AB152" s="141"/>
      <c r="AC152" s="141"/>
      <c r="AD152" s="141"/>
      <c r="AE152" s="141"/>
      <c r="AF152" s="141"/>
      <c r="AG152" s="141" t="s">
        <v>146</v>
      </c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</row>
    <row r="153" spans="1:60" hidden="1" outlineLevel="1" x14ac:dyDescent="0.25">
      <c r="A153" s="164">
        <v>137</v>
      </c>
      <c r="B153" s="165" t="s">
        <v>428</v>
      </c>
      <c r="C153" s="170" t="s">
        <v>429</v>
      </c>
      <c r="D153" s="166" t="s">
        <v>184</v>
      </c>
      <c r="E153" s="179">
        <v>1171.7</v>
      </c>
      <c r="F153" s="180"/>
      <c r="G153" s="167">
        <f t="shared" si="42"/>
        <v>0</v>
      </c>
      <c r="H153" s="152"/>
      <c r="I153" s="151">
        <f t="shared" si="43"/>
        <v>0</v>
      </c>
      <c r="J153" s="152"/>
      <c r="K153" s="151">
        <f t="shared" si="44"/>
        <v>0</v>
      </c>
      <c r="L153" s="151">
        <v>21</v>
      </c>
      <c r="M153" s="151">
        <f t="shared" si="45"/>
        <v>0</v>
      </c>
      <c r="N153" s="151">
        <v>0</v>
      </c>
      <c r="O153" s="151">
        <f t="shared" si="46"/>
        <v>0</v>
      </c>
      <c r="P153" s="151">
        <v>0</v>
      </c>
      <c r="Q153" s="151">
        <f t="shared" si="47"/>
        <v>0</v>
      </c>
      <c r="R153" s="151"/>
      <c r="S153" s="151" t="s">
        <v>144</v>
      </c>
      <c r="T153" s="151" t="s">
        <v>144</v>
      </c>
      <c r="U153" s="151">
        <v>0.1</v>
      </c>
      <c r="V153" s="151">
        <f t="shared" si="48"/>
        <v>117.17</v>
      </c>
      <c r="W153" s="151"/>
      <c r="X153" s="151" t="s">
        <v>145</v>
      </c>
      <c r="Y153" s="141"/>
      <c r="Z153" s="141"/>
      <c r="AA153" s="141"/>
      <c r="AB153" s="141"/>
      <c r="AC153" s="141"/>
      <c r="AD153" s="141"/>
      <c r="AE153" s="141"/>
      <c r="AF153" s="141"/>
      <c r="AG153" s="141" t="s">
        <v>146</v>
      </c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</row>
    <row r="154" spans="1:60" ht="30.6" hidden="1" outlineLevel="1" x14ac:dyDescent="0.25">
      <c r="A154" s="164">
        <v>138</v>
      </c>
      <c r="B154" s="165" t="s">
        <v>430</v>
      </c>
      <c r="C154" s="170" t="s">
        <v>431</v>
      </c>
      <c r="D154" s="166" t="s">
        <v>153</v>
      </c>
      <c r="E154" s="179">
        <v>713.1</v>
      </c>
      <c r="F154" s="180"/>
      <c r="G154" s="167">
        <f t="shared" si="42"/>
        <v>0</v>
      </c>
      <c r="H154" s="152"/>
      <c r="I154" s="151">
        <f t="shared" si="43"/>
        <v>0</v>
      </c>
      <c r="J154" s="152"/>
      <c r="K154" s="151">
        <f t="shared" si="44"/>
        <v>0</v>
      </c>
      <c r="L154" s="151">
        <v>21</v>
      </c>
      <c r="M154" s="151">
        <f t="shared" si="45"/>
        <v>0</v>
      </c>
      <c r="N154" s="151">
        <v>1.132E-2</v>
      </c>
      <c r="O154" s="151">
        <f t="shared" si="46"/>
        <v>8.07</v>
      </c>
      <c r="P154" s="151">
        <v>0</v>
      </c>
      <c r="Q154" s="151">
        <f t="shared" si="47"/>
        <v>0</v>
      </c>
      <c r="R154" s="151"/>
      <c r="S154" s="151" t="s">
        <v>287</v>
      </c>
      <c r="T154" s="151" t="s">
        <v>172</v>
      </c>
      <c r="U154" s="151">
        <v>0.86</v>
      </c>
      <c r="V154" s="151">
        <f t="shared" si="48"/>
        <v>613.27</v>
      </c>
      <c r="W154" s="151"/>
      <c r="X154" s="151" t="s">
        <v>145</v>
      </c>
      <c r="Y154" s="141"/>
      <c r="Z154" s="141"/>
      <c r="AA154" s="141"/>
      <c r="AB154" s="141"/>
      <c r="AC154" s="141"/>
      <c r="AD154" s="141"/>
      <c r="AE154" s="141"/>
      <c r="AF154" s="141"/>
      <c r="AG154" s="141" t="s">
        <v>146</v>
      </c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</row>
    <row r="155" spans="1:60" ht="30.6" hidden="1" outlineLevel="1" x14ac:dyDescent="0.25">
      <c r="A155" s="164">
        <v>139</v>
      </c>
      <c r="B155" s="165" t="s">
        <v>432</v>
      </c>
      <c r="C155" s="170" t="s">
        <v>433</v>
      </c>
      <c r="D155" s="166" t="s">
        <v>153</v>
      </c>
      <c r="E155" s="179">
        <v>484.7</v>
      </c>
      <c r="F155" s="180"/>
      <c r="G155" s="167">
        <f t="shared" si="42"/>
        <v>0</v>
      </c>
      <c r="H155" s="152"/>
      <c r="I155" s="151">
        <f t="shared" si="43"/>
        <v>0</v>
      </c>
      <c r="J155" s="152"/>
      <c r="K155" s="151">
        <f t="shared" si="44"/>
        <v>0</v>
      </c>
      <c r="L155" s="151">
        <v>21</v>
      </c>
      <c r="M155" s="151">
        <f t="shared" si="45"/>
        <v>0</v>
      </c>
      <c r="N155" s="151">
        <v>3.4909999999999997E-2</v>
      </c>
      <c r="O155" s="151">
        <f t="shared" si="46"/>
        <v>16.920000000000002</v>
      </c>
      <c r="P155" s="151">
        <v>0</v>
      </c>
      <c r="Q155" s="151">
        <f t="shared" si="47"/>
        <v>0</v>
      </c>
      <c r="R155" s="151"/>
      <c r="S155" s="151" t="s">
        <v>287</v>
      </c>
      <c r="T155" s="151" t="s">
        <v>172</v>
      </c>
      <c r="U155" s="151">
        <v>1.02</v>
      </c>
      <c r="V155" s="151">
        <f t="shared" si="48"/>
        <v>494.39</v>
      </c>
      <c r="W155" s="151"/>
      <c r="X155" s="151" t="s">
        <v>145</v>
      </c>
      <c r="Y155" s="141"/>
      <c r="Z155" s="141"/>
      <c r="AA155" s="141"/>
      <c r="AB155" s="141"/>
      <c r="AC155" s="141"/>
      <c r="AD155" s="141"/>
      <c r="AE155" s="141"/>
      <c r="AF155" s="141"/>
      <c r="AG155" s="141" t="s">
        <v>146</v>
      </c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</row>
    <row r="156" spans="1:60" ht="20.399999999999999" hidden="1" outlineLevel="1" x14ac:dyDescent="0.25">
      <c r="A156" s="164">
        <v>140</v>
      </c>
      <c r="B156" s="165" t="s">
        <v>434</v>
      </c>
      <c r="C156" s="170" t="s">
        <v>435</v>
      </c>
      <c r="D156" s="166" t="s">
        <v>184</v>
      </c>
      <c r="E156" s="179">
        <v>578.54999999999995</v>
      </c>
      <c r="F156" s="180"/>
      <c r="G156" s="167">
        <f t="shared" si="42"/>
        <v>0</v>
      </c>
      <c r="H156" s="152"/>
      <c r="I156" s="151">
        <f t="shared" si="43"/>
        <v>0</v>
      </c>
      <c r="J156" s="152"/>
      <c r="K156" s="151">
        <f t="shared" si="44"/>
        <v>0</v>
      </c>
      <c r="L156" s="151">
        <v>21</v>
      </c>
      <c r="M156" s="151">
        <f t="shared" si="45"/>
        <v>0</v>
      </c>
      <c r="N156" s="151">
        <v>1.6000000000000001E-4</v>
      </c>
      <c r="O156" s="151">
        <f t="shared" si="46"/>
        <v>0.09</v>
      </c>
      <c r="P156" s="151">
        <v>0</v>
      </c>
      <c r="Q156" s="151">
        <f t="shared" si="47"/>
        <v>0</v>
      </c>
      <c r="R156" s="151" t="s">
        <v>302</v>
      </c>
      <c r="S156" s="151" t="s">
        <v>144</v>
      </c>
      <c r="T156" s="151" t="s">
        <v>144</v>
      </c>
      <c r="U156" s="151">
        <v>0</v>
      </c>
      <c r="V156" s="151">
        <f t="shared" si="48"/>
        <v>0</v>
      </c>
      <c r="W156" s="151"/>
      <c r="X156" s="151" t="s">
        <v>294</v>
      </c>
      <c r="Y156" s="141"/>
      <c r="Z156" s="141"/>
      <c r="AA156" s="141"/>
      <c r="AB156" s="141"/>
      <c r="AC156" s="141"/>
      <c r="AD156" s="141"/>
      <c r="AE156" s="141"/>
      <c r="AF156" s="141"/>
      <c r="AG156" s="141" t="s">
        <v>295</v>
      </c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</row>
    <row r="157" spans="1:60" ht="20.399999999999999" hidden="1" outlineLevel="1" x14ac:dyDescent="0.25">
      <c r="A157" s="164">
        <v>141</v>
      </c>
      <c r="B157" s="165" t="s">
        <v>436</v>
      </c>
      <c r="C157" s="170" t="s">
        <v>437</v>
      </c>
      <c r="D157" s="166" t="s">
        <v>184</v>
      </c>
      <c r="E157" s="179">
        <v>226.8</v>
      </c>
      <c r="F157" s="180"/>
      <c r="G157" s="167">
        <f t="shared" si="42"/>
        <v>0</v>
      </c>
      <c r="H157" s="152"/>
      <c r="I157" s="151">
        <f t="shared" si="43"/>
        <v>0</v>
      </c>
      <c r="J157" s="152"/>
      <c r="K157" s="151">
        <f t="shared" si="44"/>
        <v>0</v>
      </c>
      <c r="L157" s="151">
        <v>21</v>
      </c>
      <c r="M157" s="151">
        <f t="shared" si="45"/>
        <v>0</v>
      </c>
      <c r="N157" s="151">
        <v>1E-4</v>
      </c>
      <c r="O157" s="151">
        <f t="shared" si="46"/>
        <v>0.02</v>
      </c>
      <c r="P157" s="151">
        <v>0</v>
      </c>
      <c r="Q157" s="151">
        <f t="shared" si="47"/>
        <v>0</v>
      </c>
      <c r="R157" s="151" t="s">
        <v>302</v>
      </c>
      <c r="S157" s="151" t="s">
        <v>144</v>
      </c>
      <c r="T157" s="151" t="s">
        <v>144</v>
      </c>
      <c r="U157" s="151">
        <v>0</v>
      </c>
      <c r="V157" s="151">
        <f t="shared" si="48"/>
        <v>0</v>
      </c>
      <c r="W157" s="151"/>
      <c r="X157" s="151" t="s">
        <v>294</v>
      </c>
      <c r="Y157" s="141"/>
      <c r="Z157" s="141"/>
      <c r="AA157" s="141"/>
      <c r="AB157" s="141"/>
      <c r="AC157" s="141"/>
      <c r="AD157" s="141"/>
      <c r="AE157" s="141"/>
      <c r="AF157" s="141"/>
      <c r="AG157" s="141" t="s">
        <v>295</v>
      </c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</row>
    <row r="158" spans="1:60" ht="20.399999999999999" hidden="1" outlineLevel="1" x14ac:dyDescent="0.25">
      <c r="A158" s="164">
        <v>142</v>
      </c>
      <c r="B158" s="165" t="s">
        <v>438</v>
      </c>
      <c r="C158" s="170" t="s">
        <v>439</v>
      </c>
      <c r="D158" s="166" t="s">
        <v>184</v>
      </c>
      <c r="E158" s="179">
        <v>535.91999999999996</v>
      </c>
      <c r="F158" s="180"/>
      <c r="G158" s="167">
        <f t="shared" si="42"/>
        <v>0</v>
      </c>
      <c r="H158" s="152"/>
      <c r="I158" s="151">
        <f t="shared" si="43"/>
        <v>0</v>
      </c>
      <c r="J158" s="152"/>
      <c r="K158" s="151">
        <f t="shared" si="44"/>
        <v>0</v>
      </c>
      <c r="L158" s="151">
        <v>21</v>
      </c>
      <c r="M158" s="151">
        <f t="shared" si="45"/>
        <v>0</v>
      </c>
      <c r="N158" s="151">
        <v>1E-4</v>
      </c>
      <c r="O158" s="151">
        <f t="shared" si="46"/>
        <v>0.05</v>
      </c>
      <c r="P158" s="151">
        <v>0</v>
      </c>
      <c r="Q158" s="151">
        <f t="shared" si="47"/>
        <v>0</v>
      </c>
      <c r="R158" s="151" t="s">
        <v>302</v>
      </c>
      <c r="S158" s="151" t="s">
        <v>144</v>
      </c>
      <c r="T158" s="151" t="s">
        <v>144</v>
      </c>
      <c r="U158" s="151">
        <v>0</v>
      </c>
      <c r="V158" s="151">
        <f t="shared" si="48"/>
        <v>0</v>
      </c>
      <c r="W158" s="151"/>
      <c r="X158" s="151" t="s">
        <v>294</v>
      </c>
      <c r="Y158" s="141"/>
      <c r="Z158" s="141"/>
      <c r="AA158" s="141"/>
      <c r="AB158" s="141"/>
      <c r="AC158" s="141"/>
      <c r="AD158" s="141"/>
      <c r="AE158" s="141"/>
      <c r="AF158" s="141"/>
      <c r="AG158" s="141" t="s">
        <v>295</v>
      </c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</row>
    <row r="159" spans="1:60" hidden="1" outlineLevel="1" x14ac:dyDescent="0.25">
      <c r="A159" s="164">
        <v>143</v>
      </c>
      <c r="B159" s="165" t="s">
        <v>440</v>
      </c>
      <c r="C159" s="170" t="s">
        <v>441</v>
      </c>
      <c r="D159" s="166" t="s">
        <v>184</v>
      </c>
      <c r="E159" s="179">
        <v>424.935</v>
      </c>
      <c r="F159" s="180"/>
      <c r="G159" s="167">
        <f t="shared" si="42"/>
        <v>0</v>
      </c>
      <c r="H159" s="152"/>
      <c r="I159" s="151">
        <f t="shared" si="43"/>
        <v>0</v>
      </c>
      <c r="J159" s="152"/>
      <c r="K159" s="151">
        <f t="shared" si="44"/>
        <v>0</v>
      </c>
      <c r="L159" s="151">
        <v>21</v>
      </c>
      <c r="M159" s="151">
        <f t="shared" si="45"/>
        <v>0</v>
      </c>
      <c r="N159" s="151">
        <v>1E-4</v>
      </c>
      <c r="O159" s="151">
        <f t="shared" si="46"/>
        <v>0.04</v>
      </c>
      <c r="P159" s="151">
        <v>0</v>
      </c>
      <c r="Q159" s="151">
        <f t="shared" si="47"/>
        <v>0</v>
      </c>
      <c r="R159" s="151" t="s">
        <v>302</v>
      </c>
      <c r="S159" s="151" t="s">
        <v>144</v>
      </c>
      <c r="T159" s="151" t="s">
        <v>144</v>
      </c>
      <c r="U159" s="151">
        <v>0</v>
      </c>
      <c r="V159" s="151">
        <f t="shared" si="48"/>
        <v>0</v>
      </c>
      <c r="W159" s="151"/>
      <c r="X159" s="151" t="s">
        <v>294</v>
      </c>
      <c r="Y159" s="141"/>
      <c r="Z159" s="141"/>
      <c r="AA159" s="141"/>
      <c r="AB159" s="141"/>
      <c r="AC159" s="141"/>
      <c r="AD159" s="141"/>
      <c r="AE159" s="141"/>
      <c r="AF159" s="141"/>
      <c r="AG159" s="141" t="s">
        <v>295</v>
      </c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</row>
    <row r="160" spans="1:60" collapsed="1" x14ac:dyDescent="0.25">
      <c r="A160" s="154" t="s">
        <v>139</v>
      </c>
      <c r="B160" s="155" t="s">
        <v>70</v>
      </c>
      <c r="C160" s="169" t="s">
        <v>71</v>
      </c>
      <c r="D160" s="156"/>
      <c r="E160" s="176"/>
      <c r="F160" s="177"/>
      <c r="G160" s="159">
        <f>SUMIF(AG161:AG174,"&lt;&gt;NOR",G161:G174)</f>
        <v>0</v>
      </c>
      <c r="H160" s="153"/>
      <c r="I160" s="153">
        <f>SUM(I161:I174)</f>
        <v>0</v>
      </c>
      <c r="J160" s="153"/>
      <c r="K160" s="153">
        <f>SUM(K161:K174)</f>
        <v>0</v>
      </c>
      <c r="L160" s="153"/>
      <c r="M160" s="153">
        <f>SUM(M161:M174)</f>
        <v>0</v>
      </c>
      <c r="N160" s="153"/>
      <c r="O160" s="153">
        <f>SUM(O161:O174)</f>
        <v>1197.07</v>
      </c>
      <c r="P160" s="153"/>
      <c r="Q160" s="153">
        <f>SUM(Q161:Q174)</f>
        <v>0</v>
      </c>
      <c r="R160" s="153"/>
      <c r="S160" s="153"/>
      <c r="T160" s="153"/>
      <c r="U160" s="153"/>
      <c r="V160" s="153">
        <f>SUM(V161:V174)</f>
        <v>2109.2000000000003</v>
      </c>
      <c r="W160" s="153"/>
      <c r="X160" s="153"/>
      <c r="AG160" t="s">
        <v>140</v>
      </c>
    </row>
    <row r="161" spans="1:60" hidden="1" outlineLevel="1" x14ac:dyDescent="0.25">
      <c r="A161" s="164">
        <v>144</v>
      </c>
      <c r="B161" s="165" t="s">
        <v>442</v>
      </c>
      <c r="C161" s="170" t="s">
        <v>443</v>
      </c>
      <c r="D161" s="166" t="s">
        <v>143</v>
      </c>
      <c r="E161" s="179">
        <v>0.5</v>
      </c>
      <c r="F161" s="180"/>
      <c r="G161" s="167">
        <f t="shared" ref="G161:G174" si="49">ROUND(E161*F161,2)</f>
        <v>0</v>
      </c>
      <c r="H161" s="152"/>
      <c r="I161" s="151">
        <f t="shared" ref="I161:I174" si="50">ROUND(E161*H161,2)</f>
        <v>0</v>
      </c>
      <c r="J161" s="152"/>
      <c r="K161" s="151">
        <f t="shared" ref="K161:K174" si="51">ROUND(E161*J161,2)</f>
        <v>0</v>
      </c>
      <c r="L161" s="151">
        <v>21</v>
      </c>
      <c r="M161" s="151">
        <f t="shared" ref="M161:M174" si="52">G161*(1+L161/100)</f>
        <v>0</v>
      </c>
      <c r="N161" s="151">
        <v>2.5249999999999999</v>
      </c>
      <c r="O161" s="151">
        <f t="shared" ref="O161:O174" si="53">ROUND(E161*N161,2)</f>
        <v>1.26</v>
      </c>
      <c r="P161" s="151">
        <v>0</v>
      </c>
      <c r="Q161" s="151">
        <f t="shared" ref="Q161:Q174" si="54">ROUND(E161*P161,2)</f>
        <v>0</v>
      </c>
      <c r="R161" s="151"/>
      <c r="S161" s="151" t="s">
        <v>144</v>
      </c>
      <c r="T161" s="151" t="s">
        <v>144</v>
      </c>
      <c r="U161" s="151">
        <v>3.2130000000000001</v>
      </c>
      <c r="V161" s="151">
        <f t="shared" ref="V161:V174" si="55">ROUND(E161*U161,2)</f>
        <v>1.61</v>
      </c>
      <c r="W161" s="151"/>
      <c r="X161" s="151" t="s">
        <v>145</v>
      </c>
      <c r="Y161" s="141"/>
      <c r="Z161" s="141"/>
      <c r="AA161" s="141"/>
      <c r="AB161" s="141"/>
      <c r="AC161" s="141"/>
      <c r="AD161" s="141"/>
      <c r="AE161" s="141"/>
      <c r="AF161" s="141"/>
      <c r="AG161" s="141" t="s">
        <v>146</v>
      </c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1"/>
      <c r="AZ161" s="141"/>
      <c r="BA161" s="141"/>
      <c r="BB161" s="141"/>
      <c r="BC161" s="141"/>
      <c r="BD161" s="141"/>
      <c r="BE161" s="141"/>
      <c r="BF161" s="141"/>
      <c r="BG161" s="141"/>
      <c r="BH161" s="141"/>
    </row>
    <row r="162" spans="1:60" hidden="1" outlineLevel="1" x14ac:dyDescent="0.25">
      <c r="A162" s="164">
        <v>145</v>
      </c>
      <c r="B162" s="165" t="s">
        <v>444</v>
      </c>
      <c r="C162" s="170" t="s">
        <v>445</v>
      </c>
      <c r="D162" s="166" t="s">
        <v>143</v>
      </c>
      <c r="E162" s="179">
        <v>5.2</v>
      </c>
      <c r="F162" s="180"/>
      <c r="G162" s="167">
        <f t="shared" si="49"/>
        <v>0</v>
      </c>
      <c r="H162" s="152"/>
      <c r="I162" s="151">
        <f t="shared" si="50"/>
        <v>0</v>
      </c>
      <c r="J162" s="152"/>
      <c r="K162" s="151">
        <f t="shared" si="51"/>
        <v>0</v>
      </c>
      <c r="L162" s="151">
        <v>21</v>
      </c>
      <c r="M162" s="151">
        <f t="shared" si="52"/>
        <v>0</v>
      </c>
      <c r="N162" s="151">
        <v>2.5249999999999999</v>
      </c>
      <c r="O162" s="151">
        <f t="shared" si="53"/>
        <v>13.13</v>
      </c>
      <c r="P162" s="151">
        <v>0</v>
      </c>
      <c r="Q162" s="151">
        <f t="shared" si="54"/>
        <v>0</v>
      </c>
      <c r="R162" s="151"/>
      <c r="S162" s="151" t="s">
        <v>144</v>
      </c>
      <c r="T162" s="151" t="s">
        <v>144</v>
      </c>
      <c r="U162" s="151">
        <v>3.2130000000000001</v>
      </c>
      <c r="V162" s="151">
        <f t="shared" si="55"/>
        <v>16.71</v>
      </c>
      <c r="W162" s="151"/>
      <c r="X162" s="151" t="s">
        <v>145</v>
      </c>
      <c r="Y162" s="141"/>
      <c r="Z162" s="141"/>
      <c r="AA162" s="141"/>
      <c r="AB162" s="141"/>
      <c r="AC162" s="141"/>
      <c r="AD162" s="141"/>
      <c r="AE162" s="141"/>
      <c r="AF162" s="141"/>
      <c r="AG162" s="141" t="s">
        <v>146</v>
      </c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</row>
    <row r="163" spans="1:60" hidden="1" outlineLevel="1" x14ac:dyDescent="0.25">
      <c r="A163" s="164">
        <v>146</v>
      </c>
      <c r="B163" s="165" t="s">
        <v>446</v>
      </c>
      <c r="C163" s="170" t="s">
        <v>447</v>
      </c>
      <c r="D163" s="166" t="s">
        <v>143</v>
      </c>
      <c r="E163" s="179">
        <v>53.1</v>
      </c>
      <c r="F163" s="180"/>
      <c r="G163" s="167">
        <f t="shared" si="49"/>
        <v>0</v>
      </c>
      <c r="H163" s="152"/>
      <c r="I163" s="151">
        <f t="shared" si="50"/>
        <v>0</v>
      </c>
      <c r="J163" s="152"/>
      <c r="K163" s="151">
        <f t="shared" si="51"/>
        <v>0</v>
      </c>
      <c r="L163" s="151">
        <v>21</v>
      </c>
      <c r="M163" s="151">
        <f t="shared" si="52"/>
        <v>0</v>
      </c>
      <c r="N163" s="151">
        <v>2.5249999999999999</v>
      </c>
      <c r="O163" s="151">
        <f t="shared" si="53"/>
        <v>134.08000000000001</v>
      </c>
      <c r="P163" s="151">
        <v>0</v>
      </c>
      <c r="Q163" s="151">
        <f t="shared" si="54"/>
        <v>0</v>
      </c>
      <c r="R163" s="151"/>
      <c r="S163" s="151" t="s">
        <v>144</v>
      </c>
      <c r="T163" s="151" t="s">
        <v>144</v>
      </c>
      <c r="U163" s="151">
        <v>3.21</v>
      </c>
      <c r="V163" s="151">
        <f t="shared" si="55"/>
        <v>170.45</v>
      </c>
      <c r="W163" s="151"/>
      <c r="X163" s="151" t="s">
        <v>145</v>
      </c>
      <c r="Y163" s="141"/>
      <c r="Z163" s="141"/>
      <c r="AA163" s="141"/>
      <c r="AB163" s="141"/>
      <c r="AC163" s="141"/>
      <c r="AD163" s="141"/>
      <c r="AE163" s="141"/>
      <c r="AF163" s="141"/>
      <c r="AG163" s="141" t="s">
        <v>146</v>
      </c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</row>
    <row r="164" spans="1:60" hidden="1" outlineLevel="1" x14ac:dyDescent="0.25">
      <c r="A164" s="164">
        <v>147</v>
      </c>
      <c r="B164" s="165" t="s">
        <v>448</v>
      </c>
      <c r="C164" s="170" t="s">
        <v>449</v>
      </c>
      <c r="D164" s="166" t="s">
        <v>143</v>
      </c>
      <c r="E164" s="179">
        <v>26.8</v>
      </c>
      <c r="F164" s="180"/>
      <c r="G164" s="167">
        <f t="shared" si="49"/>
        <v>0</v>
      </c>
      <c r="H164" s="152"/>
      <c r="I164" s="151">
        <f t="shared" si="50"/>
        <v>0</v>
      </c>
      <c r="J164" s="152"/>
      <c r="K164" s="151">
        <f t="shared" si="51"/>
        <v>0</v>
      </c>
      <c r="L164" s="151">
        <v>21</v>
      </c>
      <c r="M164" s="151">
        <f t="shared" si="52"/>
        <v>0</v>
      </c>
      <c r="N164" s="151">
        <v>2.5249999999999999</v>
      </c>
      <c r="O164" s="151">
        <f t="shared" si="53"/>
        <v>67.67</v>
      </c>
      <c r="P164" s="151">
        <v>0</v>
      </c>
      <c r="Q164" s="151">
        <f t="shared" si="54"/>
        <v>0</v>
      </c>
      <c r="R164" s="151"/>
      <c r="S164" s="151" t="s">
        <v>144</v>
      </c>
      <c r="T164" s="151" t="s">
        <v>144</v>
      </c>
      <c r="U164" s="151">
        <v>2.58</v>
      </c>
      <c r="V164" s="151">
        <f t="shared" si="55"/>
        <v>69.14</v>
      </c>
      <c r="W164" s="151"/>
      <c r="X164" s="151" t="s">
        <v>145</v>
      </c>
      <c r="Y164" s="141"/>
      <c r="Z164" s="141"/>
      <c r="AA164" s="141"/>
      <c r="AB164" s="141"/>
      <c r="AC164" s="141"/>
      <c r="AD164" s="141"/>
      <c r="AE164" s="141"/>
      <c r="AF164" s="141"/>
      <c r="AG164" s="141" t="s">
        <v>146</v>
      </c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</row>
    <row r="165" spans="1:60" hidden="1" outlineLevel="1" x14ac:dyDescent="0.25">
      <c r="A165" s="164">
        <v>148</v>
      </c>
      <c r="B165" s="165" t="s">
        <v>450</v>
      </c>
      <c r="C165" s="170" t="s">
        <v>451</v>
      </c>
      <c r="D165" s="166" t="s">
        <v>143</v>
      </c>
      <c r="E165" s="179">
        <v>41.8</v>
      </c>
      <c r="F165" s="180"/>
      <c r="G165" s="167">
        <f t="shared" si="49"/>
        <v>0</v>
      </c>
      <c r="H165" s="152"/>
      <c r="I165" s="151">
        <f t="shared" si="50"/>
        <v>0</v>
      </c>
      <c r="J165" s="152"/>
      <c r="K165" s="151">
        <f t="shared" si="51"/>
        <v>0</v>
      </c>
      <c r="L165" s="151">
        <v>21</v>
      </c>
      <c r="M165" s="151">
        <f t="shared" si="52"/>
        <v>0</v>
      </c>
      <c r="N165" s="151">
        <v>2.5249999999999999</v>
      </c>
      <c r="O165" s="151">
        <f t="shared" si="53"/>
        <v>105.55</v>
      </c>
      <c r="P165" s="151">
        <v>0</v>
      </c>
      <c r="Q165" s="151">
        <f t="shared" si="54"/>
        <v>0</v>
      </c>
      <c r="R165" s="151"/>
      <c r="S165" s="151" t="s">
        <v>144</v>
      </c>
      <c r="T165" s="151" t="s">
        <v>144</v>
      </c>
      <c r="U165" s="151">
        <v>2.58</v>
      </c>
      <c r="V165" s="151">
        <f t="shared" si="55"/>
        <v>107.84</v>
      </c>
      <c r="W165" s="151"/>
      <c r="X165" s="151" t="s">
        <v>145</v>
      </c>
      <c r="Y165" s="141"/>
      <c r="Z165" s="141"/>
      <c r="AA165" s="141"/>
      <c r="AB165" s="141"/>
      <c r="AC165" s="141"/>
      <c r="AD165" s="141"/>
      <c r="AE165" s="141"/>
      <c r="AF165" s="141"/>
      <c r="AG165" s="141" t="s">
        <v>146</v>
      </c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</row>
    <row r="166" spans="1:60" hidden="1" outlineLevel="1" x14ac:dyDescent="0.25">
      <c r="A166" s="164">
        <v>149</v>
      </c>
      <c r="B166" s="165" t="s">
        <v>452</v>
      </c>
      <c r="C166" s="170" t="s">
        <v>453</v>
      </c>
      <c r="D166" s="166" t="s">
        <v>143</v>
      </c>
      <c r="E166" s="179">
        <v>398.1</v>
      </c>
      <c r="F166" s="180"/>
      <c r="G166" s="167">
        <f t="shared" si="49"/>
        <v>0</v>
      </c>
      <c r="H166" s="152"/>
      <c r="I166" s="151">
        <f t="shared" si="50"/>
        <v>0</v>
      </c>
      <c r="J166" s="152"/>
      <c r="K166" s="151">
        <f t="shared" si="51"/>
        <v>0</v>
      </c>
      <c r="L166" s="151">
        <v>21</v>
      </c>
      <c r="M166" s="151">
        <f t="shared" si="52"/>
        <v>0</v>
      </c>
      <c r="N166" s="151">
        <v>0</v>
      </c>
      <c r="O166" s="151">
        <f t="shared" si="53"/>
        <v>0</v>
      </c>
      <c r="P166" s="151">
        <v>0</v>
      </c>
      <c r="Q166" s="151">
        <f t="shared" si="54"/>
        <v>0</v>
      </c>
      <c r="R166" s="151"/>
      <c r="S166" s="151" t="s">
        <v>144</v>
      </c>
      <c r="T166" s="151" t="s">
        <v>144</v>
      </c>
      <c r="U166" s="151">
        <v>0.82</v>
      </c>
      <c r="V166" s="151">
        <f t="shared" si="55"/>
        <v>326.44</v>
      </c>
      <c r="W166" s="151"/>
      <c r="X166" s="151" t="s">
        <v>145</v>
      </c>
      <c r="Y166" s="141"/>
      <c r="Z166" s="141"/>
      <c r="AA166" s="141"/>
      <c r="AB166" s="141"/>
      <c r="AC166" s="141"/>
      <c r="AD166" s="141"/>
      <c r="AE166" s="141"/>
      <c r="AF166" s="141"/>
      <c r="AG166" s="141" t="s">
        <v>146</v>
      </c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</row>
    <row r="167" spans="1:60" hidden="1" outlineLevel="1" x14ac:dyDescent="0.25">
      <c r="A167" s="164">
        <v>150</v>
      </c>
      <c r="B167" s="165" t="s">
        <v>454</v>
      </c>
      <c r="C167" s="170" t="s">
        <v>455</v>
      </c>
      <c r="D167" s="166" t="s">
        <v>143</v>
      </c>
      <c r="E167" s="179">
        <v>68.599999999999994</v>
      </c>
      <c r="F167" s="180"/>
      <c r="G167" s="167">
        <f t="shared" si="49"/>
        <v>0</v>
      </c>
      <c r="H167" s="152"/>
      <c r="I167" s="151">
        <f t="shared" si="50"/>
        <v>0</v>
      </c>
      <c r="J167" s="152"/>
      <c r="K167" s="151">
        <f t="shared" si="51"/>
        <v>0</v>
      </c>
      <c r="L167" s="151">
        <v>21</v>
      </c>
      <c r="M167" s="151">
        <f t="shared" si="52"/>
        <v>0</v>
      </c>
      <c r="N167" s="151">
        <v>0</v>
      </c>
      <c r="O167" s="151">
        <f t="shared" si="53"/>
        <v>0</v>
      </c>
      <c r="P167" s="151">
        <v>0</v>
      </c>
      <c r="Q167" s="151">
        <f t="shared" si="54"/>
        <v>0</v>
      </c>
      <c r="R167" s="151"/>
      <c r="S167" s="151" t="s">
        <v>144</v>
      </c>
      <c r="T167" s="151" t="s">
        <v>144</v>
      </c>
      <c r="U167" s="151">
        <v>0.41</v>
      </c>
      <c r="V167" s="151">
        <f t="shared" si="55"/>
        <v>28.13</v>
      </c>
      <c r="W167" s="151"/>
      <c r="X167" s="151" t="s">
        <v>145</v>
      </c>
      <c r="Y167" s="141"/>
      <c r="Z167" s="141"/>
      <c r="AA167" s="141"/>
      <c r="AB167" s="141"/>
      <c r="AC167" s="141"/>
      <c r="AD167" s="141"/>
      <c r="AE167" s="141"/>
      <c r="AF167" s="141"/>
      <c r="AG167" s="141" t="s">
        <v>146</v>
      </c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  <c r="AX167" s="141"/>
      <c r="AY167" s="141"/>
      <c r="AZ167" s="141"/>
      <c r="BA167" s="141"/>
      <c r="BB167" s="141"/>
      <c r="BC167" s="141"/>
      <c r="BD167" s="141"/>
      <c r="BE167" s="141"/>
      <c r="BF167" s="141"/>
      <c r="BG167" s="141"/>
      <c r="BH167" s="141"/>
    </row>
    <row r="168" spans="1:60" hidden="1" outlineLevel="1" x14ac:dyDescent="0.25">
      <c r="A168" s="164">
        <v>151</v>
      </c>
      <c r="B168" s="165" t="s">
        <v>456</v>
      </c>
      <c r="C168" s="170" t="s">
        <v>457</v>
      </c>
      <c r="D168" s="166" t="s">
        <v>143</v>
      </c>
      <c r="E168" s="179">
        <v>53.6</v>
      </c>
      <c r="F168" s="180"/>
      <c r="G168" s="167">
        <f t="shared" si="49"/>
        <v>0</v>
      </c>
      <c r="H168" s="152"/>
      <c r="I168" s="151">
        <f t="shared" si="50"/>
        <v>0</v>
      </c>
      <c r="J168" s="152"/>
      <c r="K168" s="151">
        <f t="shared" si="51"/>
        <v>0</v>
      </c>
      <c r="L168" s="151">
        <v>21</v>
      </c>
      <c r="M168" s="151">
        <f t="shared" si="52"/>
        <v>0</v>
      </c>
      <c r="N168" s="151">
        <v>0</v>
      </c>
      <c r="O168" s="151">
        <f t="shared" si="53"/>
        <v>0</v>
      </c>
      <c r="P168" s="151">
        <v>0</v>
      </c>
      <c r="Q168" s="151">
        <f t="shared" si="54"/>
        <v>0</v>
      </c>
      <c r="R168" s="151"/>
      <c r="S168" s="151" t="s">
        <v>144</v>
      </c>
      <c r="T168" s="151" t="s">
        <v>144</v>
      </c>
      <c r="U168" s="151">
        <v>0.34</v>
      </c>
      <c r="V168" s="151">
        <f t="shared" si="55"/>
        <v>18.22</v>
      </c>
      <c r="W168" s="151"/>
      <c r="X168" s="151" t="s">
        <v>145</v>
      </c>
      <c r="Y168" s="141"/>
      <c r="Z168" s="141"/>
      <c r="AA168" s="141"/>
      <c r="AB168" s="141"/>
      <c r="AC168" s="141"/>
      <c r="AD168" s="141"/>
      <c r="AE168" s="141"/>
      <c r="AF168" s="141"/>
      <c r="AG168" s="141" t="s">
        <v>146</v>
      </c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</row>
    <row r="169" spans="1:60" hidden="1" outlineLevel="1" x14ac:dyDescent="0.25">
      <c r="A169" s="164">
        <v>152</v>
      </c>
      <c r="B169" s="165" t="s">
        <v>458</v>
      </c>
      <c r="C169" s="170" t="s">
        <v>459</v>
      </c>
      <c r="D169" s="166" t="s">
        <v>143</v>
      </c>
      <c r="E169" s="179">
        <v>26.8</v>
      </c>
      <c r="F169" s="180"/>
      <c r="G169" s="167">
        <f t="shared" si="49"/>
        <v>0</v>
      </c>
      <c r="H169" s="152"/>
      <c r="I169" s="151">
        <f t="shared" si="50"/>
        <v>0</v>
      </c>
      <c r="J169" s="152"/>
      <c r="K169" s="151">
        <f t="shared" si="51"/>
        <v>0</v>
      </c>
      <c r="L169" s="151">
        <v>21</v>
      </c>
      <c r="M169" s="151">
        <f t="shared" si="52"/>
        <v>0</v>
      </c>
      <c r="N169" s="151">
        <v>0</v>
      </c>
      <c r="O169" s="151">
        <f t="shared" si="53"/>
        <v>0</v>
      </c>
      <c r="P169" s="151">
        <v>0</v>
      </c>
      <c r="Q169" s="151">
        <f t="shared" si="54"/>
        <v>0</v>
      </c>
      <c r="R169" s="151"/>
      <c r="S169" s="151" t="s">
        <v>144</v>
      </c>
      <c r="T169" s="151" t="s">
        <v>144</v>
      </c>
      <c r="U169" s="151">
        <v>0.23300000000000001</v>
      </c>
      <c r="V169" s="151">
        <f t="shared" si="55"/>
        <v>6.24</v>
      </c>
      <c r="W169" s="151"/>
      <c r="X169" s="151" t="s">
        <v>145</v>
      </c>
      <c r="Y169" s="141"/>
      <c r="Z169" s="141"/>
      <c r="AA169" s="141"/>
      <c r="AB169" s="141"/>
      <c r="AC169" s="141"/>
      <c r="AD169" s="141"/>
      <c r="AE169" s="141"/>
      <c r="AF169" s="141"/>
      <c r="AG169" s="141" t="s">
        <v>146</v>
      </c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41"/>
      <c r="BA169" s="141"/>
      <c r="BB169" s="141"/>
      <c r="BC169" s="141"/>
      <c r="BD169" s="141"/>
      <c r="BE169" s="141"/>
      <c r="BF169" s="141"/>
      <c r="BG169" s="141"/>
      <c r="BH169" s="141"/>
    </row>
    <row r="170" spans="1:60" ht="20.399999999999999" hidden="1" outlineLevel="1" x14ac:dyDescent="0.25">
      <c r="A170" s="164">
        <v>153</v>
      </c>
      <c r="B170" s="165" t="s">
        <v>460</v>
      </c>
      <c r="C170" s="170" t="s">
        <v>461</v>
      </c>
      <c r="D170" s="166" t="s">
        <v>143</v>
      </c>
      <c r="E170" s="179">
        <v>339.3</v>
      </c>
      <c r="F170" s="180"/>
      <c r="G170" s="167">
        <f t="shared" si="49"/>
        <v>0</v>
      </c>
      <c r="H170" s="152"/>
      <c r="I170" s="151">
        <f t="shared" si="50"/>
        <v>0</v>
      </c>
      <c r="J170" s="152"/>
      <c r="K170" s="151">
        <f t="shared" si="51"/>
        <v>0</v>
      </c>
      <c r="L170" s="151">
        <v>21</v>
      </c>
      <c r="M170" s="151">
        <f t="shared" si="52"/>
        <v>0</v>
      </c>
      <c r="N170" s="151">
        <v>2.5255999999999998</v>
      </c>
      <c r="O170" s="151">
        <f t="shared" si="53"/>
        <v>856.94</v>
      </c>
      <c r="P170" s="151">
        <v>0</v>
      </c>
      <c r="Q170" s="151">
        <f t="shared" si="54"/>
        <v>0</v>
      </c>
      <c r="R170" s="151"/>
      <c r="S170" s="151" t="s">
        <v>144</v>
      </c>
      <c r="T170" s="151" t="s">
        <v>144</v>
      </c>
      <c r="U170" s="151">
        <v>3.2130000000000001</v>
      </c>
      <c r="V170" s="151">
        <f t="shared" si="55"/>
        <v>1090.17</v>
      </c>
      <c r="W170" s="151"/>
      <c r="X170" s="151" t="s">
        <v>145</v>
      </c>
      <c r="Y170" s="141"/>
      <c r="Z170" s="141"/>
      <c r="AA170" s="141"/>
      <c r="AB170" s="141"/>
      <c r="AC170" s="141"/>
      <c r="AD170" s="141"/>
      <c r="AE170" s="141"/>
      <c r="AF170" s="141"/>
      <c r="AG170" s="141" t="s">
        <v>146</v>
      </c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1"/>
      <c r="BH170" s="141"/>
    </row>
    <row r="171" spans="1:60" hidden="1" outlineLevel="1" x14ac:dyDescent="0.25">
      <c r="A171" s="164">
        <v>154</v>
      </c>
      <c r="B171" s="165" t="s">
        <v>462</v>
      </c>
      <c r="C171" s="170" t="s">
        <v>463</v>
      </c>
      <c r="D171" s="166" t="s">
        <v>153</v>
      </c>
      <c r="E171" s="179">
        <v>25</v>
      </c>
      <c r="F171" s="180"/>
      <c r="G171" s="167">
        <f t="shared" si="49"/>
        <v>0</v>
      </c>
      <c r="H171" s="152"/>
      <c r="I171" s="151">
        <f t="shared" si="50"/>
        <v>0</v>
      </c>
      <c r="J171" s="152"/>
      <c r="K171" s="151">
        <f t="shared" si="51"/>
        <v>0</v>
      </c>
      <c r="L171" s="151">
        <v>21</v>
      </c>
      <c r="M171" s="151">
        <f t="shared" si="52"/>
        <v>0</v>
      </c>
      <c r="N171" s="151">
        <v>1.41E-2</v>
      </c>
      <c r="O171" s="151">
        <f t="shared" si="53"/>
        <v>0.35</v>
      </c>
      <c r="P171" s="151">
        <v>0</v>
      </c>
      <c r="Q171" s="151">
        <f t="shared" si="54"/>
        <v>0</v>
      </c>
      <c r="R171" s="151"/>
      <c r="S171" s="151" t="s">
        <v>144</v>
      </c>
      <c r="T171" s="151" t="s">
        <v>144</v>
      </c>
      <c r="U171" s="151">
        <v>0.39600000000000002</v>
      </c>
      <c r="V171" s="151">
        <f t="shared" si="55"/>
        <v>9.9</v>
      </c>
      <c r="W171" s="151"/>
      <c r="X171" s="151" t="s">
        <v>145</v>
      </c>
      <c r="Y171" s="141"/>
      <c r="Z171" s="141"/>
      <c r="AA171" s="141"/>
      <c r="AB171" s="141"/>
      <c r="AC171" s="141"/>
      <c r="AD171" s="141"/>
      <c r="AE171" s="141"/>
      <c r="AF171" s="141"/>
      <c r="AG171" s="141" t="s">
        <v>146</v>
      </c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</row>
    <row r="172" spans="1:60" hidden="1" outlineLevel="1" x14ac:dyDescent="0.25">
      <c r="A172" s="164">
        <v>155</v>
      </c>
      <c r="B172" s="165" t="s">
        <v>464</v>
      </c>
      <c r="C172" s="170" t="s">
        <v>465</v>
      </c>
      <c r="D172" s="166" t="s">
        <v>153</v>
      </c>
      <c r="E172" s="179">
        <v>25</v>
      </c>
      <c r="F172" s="180"/>
      <c r="G172" s="167">
        <f t="shared" si="49"/>
        <v>0</v>
      </c>
      <c r="H172" s="152"/>
      <c r="I172" s="151">
        <f t="shared" si="50"/>
        <v>0</v>
      </c>
      <c r="J172" s="152"/>
      <c r="K172" s="151">
        <f t="shared" si="51"/>
        <v>0</v>
      </c>
      <c r="L172" s="151">
        <v>21</v>
      </c>
      <c r="M172" s="151">
        <f t="shared" si="52"/>
        <v>0</v>
      </c>
      <c r="N172" s="151">
        <v>0</v>
      </c>
      <c r="O172" s="151">
        <f t="shared" si="53"/>
        <v>0</v>
      </c>
      <c r="P172" s="151">
        <v>0</v>
      </c>
      <c r="Q172" s="151">
        <f t="shared" si="54"/>
        <v>0</v>
      </c>
      <c r="R172" s="151"/>
      <c r="S172" s="151" t="s">
        <v>144</v>
      </c>
      <c r="T172" s="151" t="s">
        <v>144</v>
      </c>
      <c r="U172" s="151">
        <v>0.24</v>
      </c>
      <c r="V172" s="151">
        <f t="shared" si="55"/>
        <v>6</v>
      </c>
      <c r="W172" s="151"/>
      <c r="X172" s="151" t="s">
        <v>145</v>
      </c>
      <c r="Y172" s="141"/>
      <c r="Z172" s="141"/>
      <c r="AA172" s="141"/>
      <c r="AB172" s="141"/>
      <c r="AC172" s="141"/>
      <c r="AD172" s="141"/>
      <c r="AE172" s="141"/>
      <c r="AF172" s="141"/>
      <c r="AG172" s="141" t="s">
        <v>146</v>
      </c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</row>
    <row r="173" spans="1:60" ht="20.399999999999999" hidden="1" outlineLevel="1" x14ac:dyDescent="0.25">
      <c r="A173" s="164">
        <v>156</v>
      </c>
      <c r="B173" s="165" t="s">
        <v>466</v>
      </c>
      <c r="C173" s="170" t="s">
        <v>467</v>
      </c>
      <c r="D173" s="166" t="s">
        <v>181</v>
      </c>
      <c r="E173" s="179">
        <v>3.2927</v>
      </c>
      <c r="F173" s="180"/>
      <c r="G173" s="167">
        <f t="shared" si="49"/>
        <v>0</v>
      </c>
      <c r="H173" s="152"/>
      <c r="I173" s="151">
        <f t="shared" si="50"/>
        <v>0</v>
      </c>
      <c r="J173" s="152"/>
      <c r="K173" s="151">
        <f t="shared" si="51"/>
        <v>0</v>
      </c>
      <c r="L173" s="151">
        <v>21</v>
      </c>
      <c r="M173" s="151">
        <f t="shared" si="52"/>
        <v>0</v>
      </c>
      <c r="N173" s="151">
        <v>1.0662499999999999</v>
      </c>
      <c r="O173" s="151">
        <f t="shared" si="53"/>
        <v>3.51</v>
      </c>
      <c r="P173" s="151">
        <v>0</v>
      </c>
      <c r="Q173" s="151">
        <f t="shared" si="54"/>
        <v>0</v>
      </c>
      <c r="R173" s="151"/>
      <c r="S173" s="151" t="s">
        <v>144</v>
      </c>
      <c r="T173" s="151" t="s">
        <v>144</v>
      </c>
      <c r="U173" s="151">
        <v>15.231</v>
      </c>
      <c r="V173" s="151">
        <f t="shared" si="55"/>
        <v>50.15</v>
      </c>
      <c r="W173" s="151"/>
      <c r="X173" s="151" t="s">
        <v>145</v>
      </c>
      <c r="Y173" s="141"/>
      <c r="Z173" s="141"/>
      <c r="AA173" s="141"/>
      <c r="AB173" s="141"/>
      <c r="AC173" s="141"/>
      <c r="AD173" s="141"/>
      <c r="AE173" s="141"/>
      <c r="AF173" s="141"/>
      <c r="AG173" s="141" t="s">
        <v>146</v>
      </c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</row>
    <row r="174" spans="1:60" ht="20.399999999999999" hidden="1" outlineLevel="1" x14ac:dyDescent="0.25">
      <c r="A174" s="164">
        <v>157</v>
      </c>
      <c r="B174" s="165" t="s">
        <v>468</v>
      </c>
      <c r="C174" s="170" t="s">
        <v>469</v>
      </c>
      <c r="D174" s="166" t="s">
        <v>181</v>
      </c>
      <c r="E174" s="179">
        <v>13.6701</v>
      </c>
      <c r="F174" s="180"/>
      <c r="G174" s="167">
        <f t="shared" si="49"/>
        <v>0</v>
      </c>
      <c r="H174" s="152"/>
      <c r="I174" s="151">
        <f t="shared" si="50"/>
        <v>0</v>
      </c>
      <c r="J174" s="152"/>
      <c r="K174" s="151">
        <f t="shared" si="51"/>
        <v>0</v>
      </c>
      <c r="L174" s="151">
        <v>21</v>
      </c>
      <c r="M174" s="151">
        <f t="shared" si="52"/>
        <v>0</v>
      </c>
      <c r="N174" s="151">
        <v>1.0662499999999999</v>
      </c>
      <c r="O174" s="151">
        <f t="shared" si="53"/>
        <v>14.58</v>
      </c>
      <c r="P174" s="151">
        <v>0</v>
      </c>
      <c r="Q174" s="151">
        <f t="shared" si="54"/>
        <v>0</v>
      </c>
      <c r="R174" s="151"/>
      <c r="S174" s="151" t="s">
        <v>144</v>
      </c>
      <c r="T174" s="151" t="s">
        <v>144</v>
      </c>
      <c r="U174" s="151">
        <v>15.23</v>
      </c>
      <c r="V174" s="151">
        <f t="shared" si="55"/>
        <v>208.2</v>
      </c>
      <c r="W174" s="151"/>
      <c r="X174" s="151" t="s">
        <v>145</v>
      </c>
      <c r="Y174" s="141"/>
      <c r="Z174" s="141"/>
      <c r="AA174" s="141"/>
      <c r="AB174" s="141"/>
      <c r="AC174" s="141"/>
      <c r="AD174" s="141"/>
      <c r="AE174" s="141"/>
      <c r="AF174" s="141"/>
      <c r="AG174" s="141" t="s">
        <v>146</v>
      </c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</row>
    <row r="175" spans="1:60" x14ac:dyDescent="0.25">
      <c r="A175" s="154" t="s">
        <v>139</v>
      </c>
      <c r="B175" s="155" t="s">
        <v>72</v>
      </c>
      <c r="C175" s="169" t="s">
        <v>73</v>
      </c>
      <c r="D175" s="156"/>
      <c r="E175" s="176"/>
      <c r="F175" s="177"/>
      <c r="G175" s="159">
        <f>SUMIF(AG176:AG183,"&lt;&gt;NOR",G176:G183)</f>
        <v>0</v>
      </c>
      <c r="H175" s="153"/>
      <c r="I175" s="153">
        <f>SUM(I176:I183)</f>
        <v>0</v>
      </c>
      <c r="J175" s="153"/>
      <c r="K175" s="153">
        <f>SUM(K176:K183)</f>
        <v>0</v>
      </c>
      <c r="L175" s="153"/>
      <c r="M175" s="153">
        <f>SUM(M176:M183)</f>
        <v>0</v>
      </c>
      <c r="N175" s="153"/>
      <c r="O175" s="153">
        <f>SUM(O176:O183)</f>
        <v>2.89</v>
      </c>
      <c r="P175" s="153"/>
      <c r="Q175" s="153">
        <f>SUM(Q176:Q183)</f>
        <v>0</v>
      </c>
      <c r="R175" s="153"/>
      <c r="S175" s="153"/>
      <c r="T175" s="153"/>
      <c r="U175" s="153"/>
      <c r="V175" s="153">
        <f>SUM(V176:V183)</f>
        <v>93.29</v>
      </c>
      <c r="W175" s="153"/>
      <c r="X175" s="153"/>
      <c r="AG175" t="s">
        <v>140</v>
      </c>
    </row>
    <row r="176" spans="1:60" ht="30.6" outlineLevel="1" x14ac:dyDescent="0.25">
      <c r="A176" s="164">
        <v>158</v>
      </c>
      <c r="B176" s="165" t="s">
        <v>470</v>
      </c>
      <c r="C176" s="170" t="s">
        <v>471</v>
      </c>
      <c r="D176" s="166" t="s">
        <v>184</v>
      </c>
      <c r="E176" s="179">
        <v>262.8</v>
      </c>
      <c r="F176" s="180"/>
      <c r="G176" s="167">
        <f t="shared" ref="G176:G183" si="56">ROUND(E176*F176,2)</f>
        <v>0</v>
      </c>
      <c r="H176" s="152"/>
      <c r="I176" s="151">
        <f t="shared" ref="I176:I183" si="57">ROUND(E176*H176,2)</f>
        <v>0</v>
      </c>
      <c r="J176" s="152"/>
      <c r="K176" s="151">
        <f t="shared" ref="K176:K183" si="58">ROUND(E176*J176,2)</f>
        <v>0</v>
      </c>
      <c r="L176" s="151">
        <v>21</v>
      </c>
      <c r="M176" s="151">
        <f t="shared" ref="M176:M183" si="59">G176*(1+L176/100)</f>
        <v>0</v>
      </c>
      <c r="N176" s="151">
        <v>1.099E-2</v>
      </c>
      <c r="O176" s="151">
        <f t="shared" ref="O176:O183" si="60">ROUND(E176*N176,2)</f>
        <v>2.89</v>
      </c>
      <c r="P176" s="151">
        <v>0</v>
      </c>
      <c r="Q176" s="151">
        <f t="shared" ref="Q176:Q183" si="61">ROUND(E176*P176,2)</f>
        <v>0</v>
      </c>
      <c r="R176" s="151"/>
      <c r="S176" s="151" t="s">
        <v>144</v>
      </c>
      <c r="T176" s="151" t="s">
        <v>144</v>
      </c>
      <c r="U176" s="151">
        <v>0.35499999999999998</v>
      </c>
      <c r="V176" s="151">
        <f t="shared" ref="V176:V183" si="62">ROUND(E176*U176,2)</f>
        <v>93.29</v>
      </c>
      <c r="W176" s="151"/>
      <c r="X176" s="151" t="s">
        <v>145</v>
      </c>
      <c r="Y176" s="141"/>
      <c r="Z176" s="141"/>
      <c r="AA176" s="141"/>
      <c r="AB176" s="141"/>
      <c r="AC176" s="141"/>
      <c r="AD176" s="141"/>
      <c r="AE176" s="141"/>
      <c r="AF176" s="141"/>
      <c r="AG176" s="141" t="s">
        <v>146</v>
      </c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1"/>
      <c r="AZ176" s="141"/>
      <c r="BA176" s="141"/>
      <c r="BB176" s="141"/>
      <c r="BC176" s="141"/>
      <c r="BD176" s="141"/>
      <c r="BE176" s="141"/>
      <c r="BF176" s="141"/>
      <c r="BG176" s="141"/>
      <c r="BH176" s="141"/>
    </row>
    <row r="177" spans="1:60" ht="20.399999999999999" hidden="1" outlineLevel="1" x14ac:dyDescent="0.25">
      <c r="A177" s="164">
        <v>159</v>
      </c>
      <c r="B177" s="165" t="s">
        <v>472</v>
      </c>
      <c r="C177" s="170" t="s">
        <v>473</v>
      </c>
      <c r="D177" s="166" t="s">
        <v>474</v>
      </c>
      <c r="E177" s="179">
        <v>1</v>
      </c>
      <c r="F177" s="180"/>
      <c r="G177" s="167">
        <f t="shared" si="56"/>
        <v>0</v>
      </c>
      <c r="H177" s="152"/>
      <c r="I177" s="151">
        <f t="shared" si="57"/>
        <v>0</v>
      </c>
      <c r="J177" s="152"/>
      <c r="K177" s="151">
        <f t="shared" si="58"/>
        <v>0</v>
      </c>
      <c r="L177" s="151">
        <v>21</v>
      </c>
      <c r="M177" s="151">
        <f t="shared" si="59"/>
        <v>0</v>
      </c>
      <c r="N177" s="151">
        <v>6.0000000000000002E-5</v>
      </c>
      <c r="O177" s="151">
        <f t="shared" si="60"/>
        <v>0</v>
      </c>
      <c r="P177" s="151">
        <v>0</v>
      </c>
      <c r="Q177" s="151">
        <f t="shared" si="61"/>
        <v>0</v>
      </c>
      <c r="R177" s="151"/>
      <c r="S177" s="151" t="s">
        <v>144</v>
      </c>
      <c r="T177" s="151" t="s">
        <v>172</v>
      </c>
      <c r="U177" s="151">
        <v>0</v>
      </c>
      <c r="V177" s="151">
        <f t="shared" si="62"/>
        <v>0</v>
      </c>
      <c r="W177" s="151"/>
      <c r="X177" s="151" t="s">
        <v>145</v>
      </c>
      <c r="Y177" s="141"/>
      <c r="Z177" s="141"/>
      <c r="AA177" s="141"/>
      <c r="AB177" s="141"/>
      <c r="AC177" s="141"/>
      <c r="AD177" s="141"/>
      <c r="AE177" s="141"/>
      <c r="AF177" s="141"/>
      <c r="AG177" s="141" t="s">
        <v>475</v>
      </c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</row>
    <row r="178" spans="1:60" ht="30.6" hidden="1" outlineLevel="1" x14ac:dyDescent="0.25">
      <c r="A178" s="164">
        <v>160</v>
      </c>
      <c r="B178" s="165" t="s">
        <v>476</v>
      </c>
      <c r="C178" s="170" t="s">
        <v>477</v>
      </c>
      <c r="D178" s="166" t="s">
        <v>184</v>
      </c>
      <c r="E178" s="179">
        <v>389</v>
      </c>
      <c r="F178" s="180"/>
      <c r="G178" s="167">
        <f t="shared" si="56"/>
        <v>0</v>
      </c>
      <c r="H178" s="152"/>
      <c r="I178" s="151">
        <f t="shared" si="57"/>
        <v>0</v>
      </c>
      <c r="J178" s="152"/>
      <c r="K178" s="151">
        <f t="shared" si="58"/>
        <v>0</v>
      </c>
      <c r="L178" s="151">
        <v>21</v>
      </c>
      <c r="M178" s="151">
        <f t="shared" si="59"/>
        <v>0</v>
      </c>
      <c r="N178" s="151">
        <v>0</v>
      </c>
      <c r="O178" s="151">
        <f t="shared" si="60"/>
        <v>0</v>
      </c>
      <c r="P178" s="151">
        <v>0</v>
      </c>
      <c r="Q178" s="151">
        <f t="shared" si="61"/>
        <v>0</v>
      </c>
      <c r="R178" s="151"/>
      <c r="S178" s="151" t="s">
        <v>287</v>
      </c>
      <c r="T178" s="151" t="s">
        <v>172</v>
      </c>
      <c r="U178" s="151">
        <v>0</v>
      </c>
      <c r="V178" s="151">
        <f t="shared" si="62"/>
        <v>0</v>
      </c>
      <c r="W178" s="151"/>
      <c r="X178" s="151" t="s">
        <v>294</v>
      </c>
      <c r="Y178" s="141"/>
      <c r="Z178" s="141"/>
      <c r="AA178" s="141"/>
      <c r="AB178" s="141"/>
      <c r="AC178" s="141"/>
      <c r="AD178" s="141"/>
      <c r="AE178" s="141"/>
      <c r="AF178" s="141"/>
      <c r="AG178" s="141" t="s">
        <v>295</v>
      </c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1"/>
      <c r="BC178" s="141"/>
      <c r="BD178" s="141"/>
      <c r="BE178" s="141"/>
      <c r="BF178" s="141"/>
      <c r="BG178" s="141"/>
      <c r="BH178" s="141"/>
    </row>
    <row r="179" spans="1:60" hidden="1" outlineLevel="1" x14ac:dyDescent="0.25">
      <c r="A179" s="164">
        <v>161</v>
      </c>
      <c r="B179" s="165" t="s">
        <v>478</v>
      </c>
      <c r="C179" s="170" t="s">
        <v>479</v>
      </c>
      <c r="D179" s="166" t="s">
        <v>255</v>
      </c>
      <c r="E179" s="179">
        <v>1</v>
      </c>
      <c r="F179" s="190"/>
      <c r="G179" s="167">
        <f t="shared" si="56"/>
        <v>0</v>
      </c>
      <c r="H179" s="152"/>
      <c r="I179" s="151">
        <f t="shared" si="57"/>
        <v>0</v>
      </c>
      <c r="J179" s="152"/>
      <c r="K179" s="151">
        <f t="shared" si="58"/>
        <v>0</v>
      </c>
      <c r="L179" s="151">
        <v>21</v>
      </c>
      <c r="M179" s="151">
        <f t="shared" si="59"/>
        <v>0</v>
      </c>
      <c r="N179" s="151">
        <v>0</v>
      </c>
      <c r="O179" s="151">
        <f t="shared" si="60"/>
        <v>0</v>
      </c>
      <c r="P179" s="151">
        <v>0</v>
      </c>
      <c r="Q179" s="151">
        <f t="shared" si="61"/>
        <v>0</v>
      </c>
      <c r="R179" s="151"/>
      <c r="S179" s="151" t="s">
        <v>287</v>
      </c>
      <c r="T179" s="151" t="s">
        <v>336</v>
      </c>
      <c r="U179" s="151">
        <v>0</v>
      </c>
      <c r="V179" s="151">
        <f t="shared" si="62"/>
        <v>0</v>
      </c>
      <c r="W179" s="151"/>
      <c r="X179" s="151" t="s">
        <v>294</v>
      </c>
      <c r="Y179" s="141"/>
      <c r="Z179" s="141"/>
      <c r="AA179" s="141"/>
      <c r="AB179" s="141"/>
      <c r="AC179" s="141"/>
      <c r="AD179" s="141"/>
      <c r="AE179" s="141"/>
      <c r="AF179" s="141"/>
      <c r="AG179" s="141" t="s">
        <v>295</v>
      </c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1"/>
      <c r="BG179" s="141"/>
      <c r="BH179" s="141"/>
    </row>
    <row r="180" spans="1:60" hidden="1" outlineLevel="1" x14ac:dyDescent="0.25">
      <c r="A180" s="164">
        <v>162</v>
      </c>
      <c r="B180" s="165" t="s">
        <v>480</v>
      </c>
      <c r="C180" s="170" t="s">
        <v>481</v>
      </c>
      <c r="D180" s="166" t="s">
        <v>255</v>
      </c>
      <c r="E180" s="179">
        <v>2</v>
      </c>
      <c r="F180" s="190"/>
      <c r="G180" s="167">
        <f t="shared" si="56"/>
        <v>0</v>
      </c>
      <c r="H180" s="152"/>
      <c r="I180" s="151">
        <f t="shared" si="57"/>
        <v>0</v>
      </c>
      <c r="J180" s="152"/>
      <c r="K180" s="151">
        <f t="shared" si="58"/>
        <v>0</v>
      </c>
      <c r="L180" s="151">
        <v>21</v>
      </c>
      <c r="M180" s="151">
        <f t="shared" si="59"/>
        <v>0</v>
      </c>
      <c r="N180" s="151">
        <v>0</v>
      </c>
      <c r="O180" s="151">
        <f t="shared" si="60"/>
        <v>0</v>
      </c>
      <c r="P180" s="151">
        <v>0</v>
      </c>
      <c r="Q180" s="151">
        <f t="shared" si="61"/>
        <v>0</v>
      </c>
      <c r="R180" s="151"/>
      <c r="S180" s="151" t="s">
        <v>287</v>
      </c>
      <c r="T180" s="151" t="s">
        <v>336</v>
      </c>
      <c r="U180" s="151">
        <v>0</v>
      </c>
      <c r="V180" s="151">
        <f t="shared" si="62"/>
        <v>0</v>
      </c>
      <c r="W180" s="151"/>
      <c r="X180" s="151" t="s">
        <v>294</v>
      </c>
      <c r="Y180" s="141"/>
      <c r="Z180" s="141"/>
      <c r="AA180" s="141"/>
      <c r="AB180" s="141"/>
      <c r="AC180" s="141"/>
      <c r="AD180" s="141"/>
      <c r="AE180" s="141"/>
      <c r="AF180" s="141"/>
      <c r="AG180" s="141" t="s">
        <v>295</v>
      </c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</row>
    <row r="181" spans="1:60" hidden="1" outlineLevel="1" x14ac:dyDescent="0.25">
      <c r="A181" s="164">
        <v>163</v>
      </c>
      <c r="B181" s="165" t="s">
        <v>482</v>
      </c>
      <c r="C181" s="170" t="s">
        <v>483</v>
      </c>
      <c r="D181" s="166" t="s">
        <v>255</v>
      </c>
      <c r="E181" s="179">
        <v>12</v>
      </c>
      <c r="F181" s="190"/>
      <c r="G181" s="167">
        <f t="shared" si="56"/>
        <v>0</v>
      </c>
      <c r="H181" s="152"/>
      <c r="I181" s="151">
        <f t="shared" si="57"/>
        <v>0</v>
      </c>
      <c r="J181" s="152"/>
      <c r="K181" s="151">
        <f t="shared" si="58"/>
        <v>0</v>
      </c>
      <c r="L181" s="151">
        <v>21</v>
      </c>
      <c r="M181" s="151">
        <f t="shared" si="59"/>
        <v>0</v>
      </c>
      <c r="N181" s="151">
        <v>0</v>
      </c>
      <c r="O181" s="151">
        <f t="shared" si="60"/>
        <v>0</v>
      </c>
      <c r="P181" s="151">
        <v>0</v>
      </c>
      <c r="Q181" s="151">
        <f t="shared" si="61"/>
        <v>0</v>
      </c>
      <c r="R181" s="151"/>
      <c r="S181" s="151" t="s">
        <v>287</v>
      </c>
      <c r="T181" s="151" t="s">
        <v>336</v>
      </c>
      <c r="U181" s="151">
        <v>0</v>
      </c>
      <c r="V181" s="151">
        <f t="shared" si="62"/>
        <v>0</v>
      </c>
      <c r="W181" s="151"/>
      <c r="X181" s="151" t="s">
        <v>294</v>
      </c>
      <c r="Y181" s="141"/>
      <c r="Z181" s="141"/>
      <c r="AA181" s="141"/>
      <c r="AB181" s="141"/>
      <c r="AC181" s="141"/>
      <c r="AD181" s="141"/>
      <c r="AE181" s="141"/>
      <c r="AF181" s="141"/>
      <c r="AG181" s="141" t="s">
        <v>295</v>
      </c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</row>
    <row r="182" spans="1:60" hidden="1" outlineLevel="1" x14ac:dyDescent="0.25">
      <c r="A182" s="164">
        <v>164</v>
      </c>
      <c r="B182" s="165" t="s">
        <v>484</v>
      </c>
      <c r="C182" s="170" t="s">
        <v>485</v>
      </c>
      <c r="D182" s="166" t="s">
        <v>255</v>
      </c>
      <c r="E182" s="179">
        <v>2</v>
      </c>
      <c r="F182" s="190"/>
      <c r="G182" s="167">
        <f t="shared" si="56"/>
        <v>0</v>
      </c>
      <c r="H182" s="152"/>
      <c r="I182" s="151">
        <f t="shared" si="57"/>
        <v>0</v>
      </c>
      <c r="J182" s="152"/>
      <c r="K182" s="151">
        <f t="shared" si="58"/>
        <v>0</v>
      </c>
      <c r="L182" s="151">
        <v>21</v>
      </c>
      <c r="M182" s="151">
        <f t="shared" si="59"/>
        <v>0</v>
      </c>
      <c r="N182" s="151">
        <v>0</v>
      </c>
      <c r="O182" s="151">
        <f t="shared" si="60"/>
        <v>0</v>
      </c>
      <c r="P182" s="151">
        <v>0</v>
      </c>
      <c r="Q182" s="151">
        <f t="shared" si="61"/>
        <v>0</v>
      </c>
      <c r="R182" s="151"/>
      <c r="S182" s="151" t="s">
        <v>287</v>
      </c>
      <c r="T182" s="151" t="s">
        <v>336</v>
      </c>
      <c r="U182" s="151">
        <v>0</v>
      </c>
      <c r="V182" s="151">
        <f t="shared" si="62"/>
        <v>0</v>
      </c>
      <c r="W182" s="151"/>
      <c r="X182" s="151" t="s">
        <v>294</v>
      </c>
      <c r="Y182" s="141"/>
      <c r="Z182" s="141"/>
      <c r="AA182" s="141"/>
      <c r="AB182" s="141"/>
      <c r="AC182" s="141"/>
      <c r="AD182" s="141"/>
      <c r="AE182" s="141"/>
      <c r="AF182" s="141"/>
      <c r="AG182" s="141" t="s">
        <v>295</v>
      </c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</row>
    <row r="183" spans="1:60" ht="20.399999999999999" hidden="1" outlineLevel="1" x14ac:dyDescent="0.25">
      <c r="A183" s="164">
        <v>165</v>
      </c>
      <c r="B183" s="165" t="s">
        <v>486</v>
      </c>
      <c r="C183" s="170" t="s">
        <v>487</v>
      </c>
      <c r="D183" s="166" t="s">
        <v>255</v>
      </c>
      <c r="E183" s="179">
        <v>2</v>
      </c>
      <c r="F183" s="190"/>
      <c r="G183" s="167">
        <f t="shared" si="56"/>
        <v>0</v>
      </c>
      <c r="H183" s="152"/>
      <c r="I183" s="151">
        <f t="shared" si="57"/>
        <v>0</v>
      </c>
      <c r="J183" s="152"/>
      <c r="K183" s="151">
        <f t="shared" si="58"/>
        <v>0</v>
      </c>
      <c r="L183" s="151">
        <v>21</v>
      </c>
      <c r="M183" s="151">
        <f t="shared" si="59"/>
        <v>0</v>
      </c>
      <c r="N183" s="151">
        <v>0</v>
      </c>
      <c r="O183" s="151">
        <f t="shared" si="60"/>
        <v>0</v>
      </c>
      <c r="P183" s="151">
        <v>0</v>
      </c>
      <c r="Q183" s="151">
        <f t="shared" si="61"/>
        <v>0</v>
      </c>
      <c r="R183" s="151"/>
      <c r="S183" s="151" t="s">
        <v>287</v>
      </c>
      <c r="T183" s="151" t="s">
        <v>336</v>
      </c>
      <c r="U183" s="151">
        <v>0</v>
      </c>
      <c r="V183" s="151">
        <f t="shared" si="62"/>
        <v>0</v>
      </c>
      <c r="W183" s="151"/>
      <c r="X183" s="151" t="s">
        <v>294</v>
      </c>
      <c r="Y183" s="141"/>
      <c r="Z183" s="141"/>
      <c r="AA183" s="141"/>
      <c r="AB183" s="141"/>
      <c r="AC183" s="141"/>
      <c r="AD183" s="141"/>
      <c r="AE183" s="141"/>
      <c r="AF183" s="141"/>
      <c r="AG183" s="141" t="s">
        <v>295</v>
      </c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</row>
    <row r="184" spans="1:60" collapsed="1" x14ac:dyDescent="0.25">
      <c r="A184" s="154" t="s">
        <v>139</v>
      </c>
      <c r="B184" s="155" t="s">
        <v>74</v>
      </c>
      <c r="C184" s="169" t="s">
        <v>75</v>
      </c>
      <c r="D184" s="156"/>
      <c r="E184" s="176"/>
      <c r="F184" s="177"/>
      <c r="G184" s="159">
        <f>SUMIF(AG185:AG189,"&lt;&gt;NOR",G185:G189)</f>
        <v>0</v>
      </c>
      <c r="H184" s="153"/>
      <c r="I184" s="153">
        <f>SUM(I185:I189)</f>
        <v>0</v>
      </c>
      <c r="J184" s="153"/>
      <c r="K184" s="153">
        <f>SUM(K185:K189)</f>
        <v>0</v>
      </c>
      <c r="L184" s="153"/>
      <c r="M184" s="153">
        <f>SUM(M185:M189)</f>
        <v>0</v>
      </c>
      <c r="N184" s="153"/>
      <c r="O184" s="153">
        <f>SUM(O185:O189)</f>
        <v>78.069999999999993</v>
      </c>
      <c r="P184" s="153"/>
      <c r="Q184" s="153">
        <f>SUM(Q185:Q189)</f>
        <v>0</v>
      </c>
      <c r="R184" s="153"/>
      <c r="S184" s="153"/>
      <c r="T184" s="153"/>
      <c r="U184" s="153"/>
      <c r="V184" s="153">
        <f>SUM(V185:V189)</f>
        <v>2339.4599999999996</v>
      </c>
      <c r="W184" s="153"/>
      <c r="X184" s="153"/>
      <c r="AG184" t="s">
        <v>140</v>
      </c>
    </row>
    <row r="185" spans="1:60" hidden="1" outlineLevel="1" x14ac:dyDescent="0.25">
      <c r="A185" s="164">
        <v>166</v>
      </c>
      <c r="B185" s="165" t="s">
        <v>488</v>
      </c>
      <c r="C185" s="170" t="s">
        <v>489</v>
      </c>
      <c r="D185" s="166" t="s">
        <v>153</v>
      </c>
      <c r="E185" s="179">
        <v>3100</v>
      </c>
      <c r="F185" s="180"/>
      <c r="G185" s="167">
        <f>ROUND(E185*F185,2)</f>
        <v>0</v>
      </c>
      <c r="H185" s="152"/>
      <c r="I185" s="151">
        <f>ROUND(E185*H185,2)</f>
        <v>0</v>
      </c>
      <c r="J185" s="152"/>
      <c r="K185" s="151">
        <f>ROUND(E185*J185,2)</f>
        <v>0</v>
      </c>
      <c r="L185" s="151">
        <v>21</v>
      </c>
      <c r="M185" s="151">
        <f>G185*(1+L185/100)</f>
        <v>0</v>
      </c>
      <c r="N185" s="151">
        <v>1.8380000000000001E-2</v>
      </c>
      <c r="O185" s="151">
        <f>ROUND(E185*N185,2)</f>
        <v>56.98</v>
      </c>
      <c r="P185" s="151">
        <v>0</v>
      </c>
      <c r="Q185" s="151">
        <f>ROUND(E185*P185,2)</f>
        <v>0</v>
      </c>
      <c r="R185" s="151"/>
      <c r="S185" s="151" t="s">
        <v>144</v>
      </c>
      <c r="T185" s="151" t="s">
        <v>144</v>
      </c>
      <c r="U185" s="151">
        <v>0.14399999999999999</v>
      </c>
      <c r="V185" s="151">
        <f>ROUND(E185*U185,2)</f>
        <v>446.4</v>
      </c>
      <c r="W185" s="151"/>
      <c r="X185" s="151" t="s">
        <v>145</v>
      </c>
      <c r="Y185" s="141"/>
      <c r="Z185" s="141"/>
      <c r="AA185" s="141"/>
      <c r="AB185" s="141"/>
      <c r="AC185" s="141"/>
      <c r="AD185" s="141"/>
      <c r="AE185" s="141"/>
      <c r="AF185" s="141"/>
      <c r="AG185" s="141" t="s">
        <v>146</v>
      </c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</row>
    <row r="186" spans="1:60" hidden="1" outlineLevel="1" x14ac:dyDescent="0.25">
      <c r="A186" s="164">
        <v>167</v>
      </c>
      <c r="B186" s="165" t="s">
        <v>490</v>
      </c>
      <c r="C186" s="170" t="s">
        <v>491</v>
      </c>
      <c r="D186" s="166" t="s">
        <v>153</v>
      </c>
      <c r="E186" s="179">
        <v>9300</v>
      </c>
      <c r="F186" s="180"/>
      <c r="G186" s="167">
        <f>ROUND(E186*F186,2)</f>
        <v>0</v>
      </c>
      <c r="H186" s="152"/>
      <c r="I186" s="151">
        <f>ROUND(E186*H186,2)</f>
        <v>0</v>
      </c>
      <c r="J186" s="152"/>
      <c r="K186" s="151">
        <f>ROUND(E186*J186,2)</f>
        <v>0</v>
      </c>
      <c r="L186" s="151">
        <v>21</v>
      </c>
      <c r="M186" s="151">
        <f>G186*(1+L186/100)</f>
        <v>0</v>
      </c>
      <c r="N186" s="151">
        <v>9.7000000000000005E-4</v>
      </c>
      <c r="O186" s="151">
        <f>ROUND(E186*N186,2)</f>
        <v>9.02</v>
      </c>
      <c r="P186" s="151">
        <v>0</v>
      </c>
      <c r="Q186" s="151">
        <f>ROUND(E186*P186,2)</f>
        <v>0</v>
      </c>
      <c r="R186" s="151"/>
      <c r="S186" s="151" t="s">
        <v>144</v>
      </c>
      <c r="T186" s="151" t="s">
        <v>144</v>
      </c>
      <c r="U186" s="151">
        <v>6.0000000000000001E-3</v>
      </c>
      <c r="V186" s="151">
        <f>ROUND(E186*U186,2)</f>
        <v>55.8</v>
      </c>
      <c r="W186" s="151"/>
      <c r="X186" s="151" t="s">
        <v>145</v>
      </c>
      <c r="Y186" s="141"/>
      <c r="Z186" s="141"/>
      <c r="AA186" s="141"/>
      <c r="AB186" s="141"/>
      <c r="AC186" s="141"/>
      <c r="AD186" s="141"/>
      <c r="AE186" s="141"/>
      <c r="AF186" s="141"/>
      <c r="AG186" s="141" t="s">
        <v>146</v>
      </c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</row>
    <row r="187" spans="1:60" hidden="1" outlineLevel="1" x14ac:dyDescent="0.25">
      <c r="A187" s="164">
        <v>168</v>
      </c>
      <c r="B187" s="165" t="s">
        <v>492</v>
      </c>
      <c r="C187" s="170" t="s">
        <v>493</v>
      </c>
      <c r="D187" s="166" t="s">
        <v>153</v>
      </c>
      <c r="E187" s="179">
        <v>3100</v>
      </c>
      <c r="F187" s="180"/>
      <c r="G187" s="167">
        <f>ROUND(E187*F187,2)</f>
        <v>0</v>
      </c>
      <c r="H187" s="152"/>
      <c r="I187" s="151">
        <f>ROUND(E187*H187,2)</f>
        <v>0</v>
      </c>
      <c r="J187" s="152"/>
      <c r="K187" s="151">
        <f>ROUND(E187*J187,2)</f>
        <v>0</v>
      </c>
      <c r="L187" s="151">
        <v>21</v>
      </c>
      <c r="M187" s="151">
        <f>G187*(1+L187/100)</f>
        <v>0</v>
      </c>
      <c r="N187" s="151">
        <v>0</v>
      </c>
      <c r="O187" s="151">
        <f>ROUND(E187*N187,2)</f>
        <v>0</v>
      </c>
      <c r="P187" s="151">
        <v>0</v>
      </c>
      <c r="Q187" s="151">
        <f>ROUND(E187*P187,2)</f>
        <v>0</v>
      </c>
      <c r="R187" s="151"/>
      <c r="S187" s="151" t="s">
        <v>144</v>
      </c>
      <c r="T187" s="151" t="s">
        <v>144</v>
      </c>
      <c r="U187" s="151">
        <v>0.126</v>
      </c>
      <c r="V187" s="151">
        <f>ROUND(E187*U187,2)</f>
        <v>390.6</v>
      </c>
      <c r="W187" s="151"/>
      <c r="X187" s="151" t="s">
        <v>145</v>
      </c>
      <c r="Y187" s="141"/>
      <c r="Z187" s="141"/>
      <c r="AA187" s="141"/>
      <c r="AB187" s="141"/>
      <c r="AC187" s="141"/>
      <c r="AD187" s="141"/>
      <c r="AE187" s="141"/>
      <c r="AF187" s="141"/>
      <c r="AG187" s="141" t="s">
        <v>146</v>
      </c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1"/>
      <c r="BF187" s="141"/>
      <c r="BG187" s="141"/>
      <c r="BH187" s="141"/>
    </row>
    <row r="188" spans="1:60" hidden="1" outlineLevel="1" x14ac:dyDescent="0.25">
      <c r="A188" s="164">
        <v>169</v>
      </c>
      <c r="B188" s="165" t="s">
        <v>494</v>
      </c>
      <c r="C188" s="170" t="s">
        <v>495</v>
      </c>
      <c r="D188" s="166" t="s">
        <v>153</v>
      </c>
      <c r="E188" s="179">
        <v>7228.1</v>
      </c>
      <c r="F188" s="180"/>
      <c r="G188" s="167">
        <f>ROUND(E188*F188,2)</f>
        <v>0</v>
      </c>
      <c r="H188" s="152"/>
      <c r="I188" s="151">
        <f>ROUND(E188*H188,2)</f>
        <v>0</v>
      </c>
      <c r="J188" s="152"/>
      <c r="K188" s="151">
        <f>ROUND(E188*J188,2)</f>
        <v>0</v>
      </c>
      <c r="L188" s="151">
        <v>21</v>
      </c>
      <c r="M188" s="151">
        <f>G188*(1+L188/100)</f>
        <v>0</v>
      </c>
      <c r="N188" s="151">
        <v>1.2099999999999999E-3</v>
      </c>
      <c r="O188" s="151">
        <f>ROUND(E188*N188,2)</f>
        <v>8.75</v>
      </c>
      <c r="P188" s="151">
        <v>0</v>
      </c>
      <c r="Q188" s="151">
        <f>ROUND(E188*P188,2)</f>
        <v>0</v>
      </c>
      <c r="R188" s="151"/>
      <c r="S188" s="151" t="s">
        <v>144</v>
      </c>
      <c r="T188" s="151" t="s">
        <v>144</v>
      </c>
      <c r="U188" s="151">
        <v>0.18</v>
      </c>
      <c r="V188" s="151">
        <f>ROUND(E188*U188,2)</f>
        <v>1301.06</v>
      </c>
      <c r="W188" s="151"/>
      <c r="X188" s="151" t="s">
        <v>145</v>
      </c>
      <c r="Y188" s="141"/>
      <c r="Z188" s="141"/>
      <c r="AA188" s="141"/>
      <c r="AB188" s="141"/>
      <c r="AC188" s="141"/>
      <c r="AD188" s="141"/>
      <c r="AE188" s="141"/>
      <c r="AF188" s="141"/>
      <c r="AG188" s="141" t="s">
        <v>146</v>
      </c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141"/>
      <c r="AZ188" s="141"/>
      <c r="BA188" s="141"/>
      <c r="BB188" s="141"/>
      <c r="BC188" s="141"/>
      <c r="BD188" s="141"/>
      <c r="BE188" s="141"/>
      <c r="BF188" s="141"/>
      <c r="BG188" s="141"/>
      <c r="BH188" s="141"/>
    </row>
    <row r="189" spans="1:60" hidden="1" outlineLevel="1" x14ac:dyDescent="0.25">
      <c r="A189" s="164">
        <v>170</v>
      </c>
      <c r="B189" s="165" t="s">
        <v>496</v>
      </c>
      <c r="C189" s="170" t="s">
        <v>497</v>
      </c>
      <c r="D189" s="166" t="s">
        <v>153</v>
      </c>
      <c r="E189" s="179">
        <v>560</v>
      </c>
      <c r="F189" s="180"/>
      <c r="G189" s="167">
        <f>ROUND(E189*F189,2)</f>
        <v>0</v>
      </c>
      <c r="H189" s="152"/>
      <c r="I189" s="151">
        <f>ROUND(E189*H189,2)</f>
        <v>0</v>
      </c>
      <c r="J189" s="152"/>
      <c r="K189" s="151">
        <f>ROUND(E189*J189,2)</f>
        <v>0</v>
      </c>
      <c r="L189" s="151">
        <v>21</v>
      </c>
      <c r="M189" s="151">
        <f>G189*(1+L189/100)</f>
        <v>0</v>
      </c>
      <c r="N189" s="151">
        <v>5.9199999999999999E-3</v>
      </c>
      <c r="O189" s="151">
        <f>ROUND(E189*N189,2)</f>
        <v>3.32</v>
      </c>
      <c r="P189" s="151">
        <v>0</v>
      </c>
      <c r="Q189" s="151">
        <f>ROUND(E189*P189,2)</f>
        <v>0</v>
      </c>
      <c r="R189" s="151"/>
      <c r="S189" s="151" t="s">
        <v>144</v>
      </c>
      <c r="T189" s="151" t="s">
        <v>144</v>
      </c>
      <c r="U189" s="151">
        <v>0.26</v>
      </c>
      <c r="V189" s="151">
        <f>ROUND(E189*U189,2)</f>
        <v>145.6</v>
      </c>
      <c r="W189" s="151"/>
      <c r="X189" s="151" t="s">
        <v>145</v>
      </c>
      <c r="Y189" s="141"/>
      <c r="Z189" s="141"/>
      <c r="AA189" s="141"/>
      <c r="AB189" s="141"/>
      <c r="AC189" s="141"/>
      <c r="AD189" s="141"/>
      <c r="AE189" s="141"/>
      <c r="AF189" s="141"/>
      <c r="AG189" s="141" t="s">
        <v>146</v>
      </c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</row>
    <row r="190" spans="1:60" ht="26.4" collapsed="1" x14ac:dyDescent="0.25">
      <c r="A190" s="154" t="s">
        <v>139</v>
      </c>
      <c r="B190" s="155" t="s">
        <v>76</v>
      </c>
      <c r="C190" s="169" t="s">
        <v>77</v>
      </c>
      <c r="D190" s="156"/>
      <c r="E190" s="176"/>
      <c r="F190" s="177"/>
      <c r="G190" s="159">
        <f>SUMIF(AG191:AG191,"&lt;&gt;NOR",G191:G191)</f>
        <v>0</v>
      </c>
      <c r="H190" s="153"/>
      <c r="I190" s="153">
        <f>SUM(I191:I191)</f>
        <v>0</v>
      </c>
      <c r="J190" s="153"/>
      <c r="K190" s="153">
        <f>SUM(K191:K191)</f>
        <v>0</v>
      </c>
      <c r="L190" s="153"/>
      <c r="M190" s="153">
        <f>SUM(M191:M191)</f>
        <v>0</v>
      </c>
      <c r="N190" s="153"/>
      <c r="O190" s="153">
        <f>SUM(O191:O191)</f>
        <v>0</v>
      </c>
      <c r="P190" s="153"/>
      <c r="Q190" s="153">
        <f>SUM(Q191:Q191)</f>
        <v>0</v>
      </c>
      <c r="R190" s="153"/>
      <c r="S190" s="153"/>
      <c r="T190" s="153"/>
      <c r="U190" s="153"/>
      <c r="V190" s="153">
        <f>SUM(V191:V191)</f>
        <v>1082.55</v>
      </c>
      <c r="W190" s="153"/>
      <c r="X190" s="153"/>
      <c r="AG190" t="s">
        <v>140</v>
      </c>
    </row>
    <row r="191" spans="1:60" hidden="1" outlineLevel="1" x14ac:dyDescent="0.25">
      <c r="A191" s="164">
        <v>171</v>
      </c>
      <c r="B191" s="165" t="s">
        <v>498</v>
      </c>
      <c r="C191" s="170" t="s">
        <v>499</v>
      </c>
      <c r="D191" s="166" t="s">
        <v>153</v>
      </c>
      <c r="E191" s="179">
        <v>7788.1</v>
      </c>
      <c r="F191" s="180"/>
      <c r="G191" s="167">
        <f>ROUND(E191*F191,2)</f>
        <v>0</v>
      </c>
      <c r="H191" s="152"/>
      <c r="I191" s="151">
        <f>ROUND(E191*H191,2)</f>
        <v>0</v>
      </c>
      <c r="J191" s="152"/>
      <c r="K191" s="151">
        <f>ROUND(E191*J191,2)</f>
        <v>0</v>
      </c>
      <c r="L191" s="151">
        <v>21</v>
      </c>
      <c r="M191" s="151">
        <f>G191*(1+L191/100)</f>
        <v>0</v>
      </c>
      <c r="N191" s="151">
        <v>0</v>
      </c>
      <c r="O191" s="151">
        <f>ROUND(E191*N191,2)</f>
        <v>0</v>
      </c>
      <c r="P191" s="151">
        <v>0</v>
      </c>
      <c r="Q191" s="151">
        <f>ROUND(E191*P191,2)</f>
        <v>0</v>
      </c>
      <c r="R191" s="151"/>
      <c r="S191" s="151" t="s">
        <v>144</v>
      </c>
      <c r="T191" s="151" t="s">
        <v>144</v>
      </c>
      <c r="U191" s="151">
        <v>0.13900000000000001</v>
      </c>
      <c r="V191" s="151">
        <f>ROUND(E191*U191,2)</f>
        <v>1082.55</v>
      </c>
      <c r="W191" s="151"/>
      <c r="X191" s="151" t="s">
        <v>145</v>
      </c>
      <c r="Y191" s="141"/>
      <c r="Z191" s="141"/>
      <c r="AA191" s="141"/>
      <c r="AB191" s="141"/>
      <c r="AC191" s="141"/>
      <c r="AD191" s="141"/>
      <c r="AE191" s="141"/>
      <c r="AF191" s="141"/>
      <c r="AG191" s="141" t="s">
        <v>146</v>
      </c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</row>
    <row r="192" spans="1:60" collapsed="1" x14ac:dyDescent="0.25">
      <c r="A192" s="154" t="s">
        <v>139</v>
      </c>
      <c r="B192" s="155" t="s">
        <v>78</v>
      </c>
      <c r="C192" s="169" t="s">
        <v>79</v>
      </c>
      <c r="D192" s="156"/>
      <c r="E192" s="176"/>
      <c r="F192" s="177"/>
      <c r="G192" s="159">
        <f>SUMIF(AG193:AG193,"&lt;&gt;NOR",G193:G193)</f>
        <v>0</v>
      </c>
      <c r="H192" s="153"/>
      <c r="I192" s="153">
        <f>SUM(I193:I193)</f>
        <v>0</v>
      </c>
      <c r="J192" s="153"/>
      <c r="K192" s="153">
        <f>SUM(K193:K193)</f>
        <v>0</v>
      </c>
      <c r="L192" s="153"/>
      <c r="M192" s="153">
        <f>SUM(M193:M193)</f>
        <v>0</v>
      </c>
      <c r="N192" s="153"/>
      <c r="O192" s="153">
        <f>SUM(O193:O193)</f>
        <v>0</v>
      </c>
      <c r="P192" s="153"/>
      <c r="Q192" s="153">
        <f>SUM(Q193:Q193)</f>
        <v>0</v>
      </c>
      <c r="R192" s="153"/>
      <c r="S192" s="153"/>
      <c r="T192" s="153"/>
      <c r="U192" s="153"/>
      <c r="V192" s="153">
        <f>SUM(V193:V193)</f>
        <v>6247.13</v>
      </c>
      <c r="W192" s="153"/>
      <c r="X192" s="153"/>
      <c r="AG192" t="s">
        <v>140</v>
      </c>
    </row>
    <row r="193" spans="1:60" hidden="1" outlineLevel="1" x14ac:dyDescent="0.25">
      <c r="A193" s="164">
        <v>172</v>
      </c>
      <c r="B193" s="165" t="s">
        <v>500</v>
      </c>
      <c r="C193" s="170" t="s">
        <v>501</v>
      </c>
      <c r="D193" s="166" t="s">
        <v>181</v>
      </c>
      <c r="E193" s="179">
        <v>19707.02145</v>
      </c>
      <c r="F193" s="180"/>
      <c r="G193" s="167">
        <f>ROUND(E193*F193,2)</f>
        <v>0</v>
      </c>
      <c r="H193" s="152"/>
      <c r="I193" s="151">
        <f>ROUND(E193*H193,2)</f>
        <v>0</v>
      </c>
      <c r="J193" s="152"/>
      <c r="K193" s="151">
        <f>ROUND(E193*J193,2)</f>
        <v>0</v>
      </c>
      <c r="L193" s="151">
        <v>21</v>
      </c>
      <c r="M193" s="151">
        <f>G193*(1+L193/100)</f>
        <v>0</v>
      </c>
      <c r="N193" s="151">
        <v>0</v>
      </c>
      <c r="O193" s="151">
        <f>ROUND(E193*N193,2)</f>
        <v>0</v>
      </c>
      <c r="P193" s="151">
        <v>0</v>
      </c>
      <c r="Q193" s="151">
        <f>ROUND(E193*P193,2)</f>
        <v>0</v>
      </c>
      <c r="R193" s="151"/>
      <c r="S193" s="151" t="s">
        <v>144</v>
      </c>
      <c r="T193" s="151" t="s">
        <v>144</v>
      </c>
      <c r="U193" s="151">
        <v>0.317</v>
      </c>
      <c r="V193" s="151">
        <f>ROUND(E193*U193,2)</f>
        <v>6247.13</v>
      </c>
      <c r="W193" s="151"/>
      <c r="X193" s="151" t="s">
        <v>502</v>
      </c>
      <c r="Y193" s="141"/>
      <c r="Z193" s="141"/>
      <c r="AA193" s="141"/>
      <c r="AB193" s="141"/>
      <c r="AC193" s="141"/>
      <c r="AD193" s="141"/>
      <c r="AE193" s="141"/>
      <c r="AF193" s="141"/>
      <c r="AG193" s="141" t="s">
        <v>503</v>
      </c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</row>
    <row r="194" spans="1:60" collapsed="1" x14ac:dyDescent="0.25">
      <c r="A194" s="154" t="s">
        <v>139</v>
      </c>
      <c r="B194" s="155" t="s">
        <v>80</v>
      </c>
      <c r="C194" s="169" t="s">
        <v>81</v>
      </c>
      <c r="D194" s="156"/>
      <c r="E194" s="176"/>
      <c r="F194" s="177"/>
      <c r="G194" s="159">
        <f>SUMIF(AG195:AG208,"&lt;&gt;NOR",G195:G208)</f>
        <v>0</v>
      </c>
      <c r="H194" s="153"/>
      <c r="I194" s="153">
        <f>SUM(I195:I208)</f>
        <v>0</v>
      </c>
      <c r="J194" s="153"/>
      <c r="K194" s="153">
        <f>SUM(K195:K208)</f>
        <v>0</v>
      </c>
      <c r="L194" s="153"/>
      <c r="M194" s="153">
        <f>SUM(M195:M208)</f>
        <v>0</v>
      </c>
      <c r="N194" s="153"/>
      <c r="O194" s="153">
        <f>SUM(O195:O208)</f>
        <v>27.169999999999998</v>
      </c>
      <c r="P194" s="153"/>
      <c r="Q194" s="153">
        <f>SUM(Q195:Q208)</f>
        <v>0</v>
      </c>
      <c r="R194" s="153"/>
      <c r="S194" s="153"/>
      <c r="T194" s="153"/>
      <c r="U194" s="153"/>
      <c r="V194" s="153">
        <f>SUM(V195:V208)</f>
        <v>1924.5900000000001</v>
      </c>
      <c r="W194" s="153"/>
      <c r="X194" s="153"/>
      <c r="AG194" t="s">
        <v>140</v>
      </c>
    </row>
    <row r="195" spans="1:60" ht="20.399999999999999" hidden="1" outlineLevel="1" x14ac:dyDescent="0.25">
      <c r="A195" s="164">
        <v>173</v>
      </c>
      <c r="B195" s="165" t="s">
        <v>504</v>
      </c>
      <c r="C195" s="170" t="s">
        <v>505</v>
      </c>
      <c r="D195" s="166" t="s">
        <v>153</v>
      </c>
      <c r="E195" s="179">
        <v>2312.6</v>
      </c>
      <c r="F195" s="180"/>
      <c r="G195" s="167">
        <f t="shared" ref="G195:G208" si="63">ROUND(E195*F195,2)</f>
        <v>0</v>
      </c>
      <c r="H195" s="152"/>
      <c r="I195" s="151">
        <f t="shared" ref="I195:I208" si="64">ROUND(E195*H195,2)</f>
        <v>0</v>
      </c>
      <c r="J195" s="152"/>
      <c r="K195" s="151">
        <f t="shared" ref="K195:K208" si="65">ROUND(E195*J195,2)</f>
        <v>0</v>
      </c>
      <c r="L195" s="151">
        <v>21</v>
      </c>
      <c r="M195" s="151">
        <f t="shared" ref="M195:M208" si="66">G195*(1+L195/100)</f>
        <v>0</v>
      </c>
      <c r="N195" s="151">
        <v>0</v>
      </c>
      <c r="O195" s="151">
        <f t="shared" ref="O195:O208" si="67">ROUND(E195*N195,2)</f>
        <v>0</v>
      </c>
      <c r="P195" s="151">
        <v>0</v>
      </c>
      <c r="Q195" s="151">
        <f t="shared" ref="Q195:Q208" si="68">ROUND(E195*P195,2)</f>
        <v>0</v>
      </c>
      <c r="R195" s="151"/>
      <c r="S195" s="151" t="s">
        <v>144</v>
      </c>
      <c r="T195" s="151" t="s">
        <v>144</v>
      </c>
      <c r="U195" s="151">
        <v>2.75E-2</v>
      </c>
      <c r="V195" s="151">
        <f t="shared" ref="V195:V208" si="69">ROUND(E195*U195,2)</f>
        <v>63.6</v>
      </c>
      <c r="W195" s="151"/>
      <c r="X195" s="151" t="s">
        <v>145</v>
      </c>
      <c r="Y195" s="141"/>
      <c r="Z195" s="141"/>
      <c r="AA195" s="141"/>
      <c r="AB195" s="141"/>
      <c r="AC195" s="141"/>
      <c r="AD195" s="141"/>
      <c r="AE195" s="141"/>
      <c r="AF195" s="141"/>
      <c r="AG195" s="141" t="s">
        <v>146</v>
      </c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141"/>
      <c r="AZ195" s="141"/>
      <c r="BA195" s="141"/>
      <c r="BB195" s="141"/>
      <c r="BC195" s="141"/>
      <c r="BD195" s="141"/>
      <c r="BE195" s="141"/>
      <c r="BF195" s="141"/>
      <c r="BG195" s="141"/>
      <c r="BH195" s="141"/>
    </row>
    <row r="196" spans="1:60" ht="20.399999999999999" hidden="1" outlineLevel="1" x14ac:dyDescent="0.25">
      <c r="A196" s="164">
        <v>174</v>
      </c>
      <c r="B196" s="165" t="s">
        <v>506</v>
      </c>
      <c r="C196" s="170" t="s">
        <v>507</v>
      </c>
      <c r="D196" s="166" t="s">
        <v>153</v>
      </c>
      <c r="E196" s="179">
        <v>500</v>
      </c>
      <c r="F196" s="180"/>
      <c r="G196" s="167">
        <f t="shared" si="63"/>
        <v>0</v>
      </c>
      <c r="H196" s="152"/>
      <c r="I196" s="151">
        <f t="shared" si="64"/>
        <v>0</v>
      </c>
      <c r="J196" s="152"/>
      <c r="K196" s="151">
        <f t="shared" si="65"/>
        <v>0</v>
      </c>
      <c r="L196" s="151">
        <v>21</v>
      </c>
      <c r="M196" s="151">
        <f t="shared" si="66"/>
        <v>0</v>
      </c>
      <c r="N196" s="151">
        <v>1.7000000000000001E-4</v>
      </c>
      <c r="O196" s="151">
        <f t="shared" si="67"/>
        <v>0.09</v>
      </c>
      <c r="P196" s="151">
        <v>0</v>
      </c>
      <c r="Q196" s="151">
        <f t="shared" si="68"/>
        <v>0</v>
      </c>
      <c r="R196" s="151"/>
      <c r="S196" s="151" t="s">
        <v>144</v>
      </c>
      <c r="T196" s="151" t="s">
        <v>144</v>
      </c>
      <c r="U196" s="151">
        <v>4.9000000000000002E-2</v>
      </c>
      <c r="V196" s="151">
        <f t="shared" si="69"/>
        <v>24.5</v>
      </c>
      <c r="W196" s="151"/>
      <c r="X196" s="151" t="s">
        <v>145</v>
      </c>
      <c r="Y196" s="141"/>
      <c r="Z196" s="141"/>
      <c r="AA196" s="141"/>
      <c r="AB196" s="141"/>
      <c r="AC196" s="141"/>
      <c r="AD196" s="141"/>
      <c r="AE196" s="141"/>
      <c r="AF196" s="141"/>
      <c r="AG196" s="141" t="s">
        <v>146</v>
      </c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1"/>
      <c r="AZ196" s="141"/>
      <c r="BA196" s="141"/>
      <c r="BB196" s="141"/>
      <c r="BC196" s="141"/>
      <c r="BD196" s="141"/>
      <c r="BE196" s="141"/>
      <c r="BF196" s="141"/>
      <c r="BG196" s="141"/>
      <c r="BH196" s="141"/>
    </row>
    <row r="197" spans="1:60" ht="20.399999999999999" hidden="1" outlineLevel="1" x14ac:dyDescent="0.25">
      <c r="A197" s="164">
        <v>175</v>
      </c>
      <c r="B197" s="165" t="s">
        <v>508</v>
      </c>
      <c r="C197" s="170" t="s">
        <v>509</v>
      </c>
      <c r="D197" s="166" t="s">
        <v>153</v>
      </c>
      <c r="E197" s="179">
        <v>409.5</v>
      </c>
      <c r="F197" s="180"/>
      <c r="G197" s="167">
        <f t="shared" si="63"/>
        <v>0</v>
      </c>
      <c r="H197" s="152"/>
      <c r="I197" s="151">
        <f t="shared" si="64"/>
        <v>0</v>
      </c>
      <c r="J197" s="152"/>
      <c r="K197" s="151">
        <f t="shared" si="65"/>
        <v>0</v>
      </c>
      <c r="L197" s="151">
        <v>21</v>
      </c>
      <c r="M197" s="151">
        <f t="shared" si="66"/>
        <v>0</v>
      </c>
      <c r="N197" s="151">
        <v>0</v>
      </c>
      <c r="O197" s="151">
        <f t="shared" si="67"/>
        <v>0</v>
      </c>
      <c r="P197" s="151">
        <v>0</v>
      </c>
      <c r="Q197" s="151">
        <f t="shared" si="68"/>
        <v>0</v>
      </c>
      <c r="R197" s="151"/>
      <c r="S197" s="151" t="s">
        <v>144</v>
      </c>
      <c r="T197" s="151" t="s">
        <v>144</v>
      </c>
      <c r="U197" s="151">
        <v>2.1000000000000001E-2</v>
      </c>
      <c r="V197" s="151">
        <f t="shared" si="69"/>
        <v>8.6</v>
      </c>
      <c r="W197" s="151"/>
      <c r="X197" s="151" t="s">
        <v>145</v>
      </c>
      <c r="Y197" s="141"/>
      <c r="Z197" s="141"/>
      <c r="AA197" s="141"/>
      <c r="AB197" s="141"/>
      <c r="AC197" s="141"/>
      <c r="AD197" s="141"/>
      <c r="AE197" s="141"/>
      <c r="AF197" s="141"/>
      <c r="AG197" s="141" t="s">
        <v>146</v>
      </c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</row>
    <row r="198" spans="1:60" ht="20.399999999999999" hidden="1" outlineLevel="1" x14ac:dyDescent="0.25">
      <c r="A198" s="164">
        <v>176</v>
      </c>
      <c r="B198" s="165" t="s">
        <v>510</v>
      </c>
      <c r="C198" s="170" t="s">
        <v>511</v>
      </c>
      <c r="D198" s="166" t="s">
        <v>153</v>
      </c>
      <c r="E198" s="179">
        <v>2744.5</v>
      </c>
      <c r="F198" s="180"/>
      <c r="G198" s="167">
        <f t="shared" si="63"/>
        <v>0</v>
      </c>
      <c r="H198" s="152"/>
      <c r="I198" s="151">
        <f t="shared" si="64"/>
        <v>0</v>
      </c>
      <c r="J198" s="152"/>
      <c r="K198" s="151">
        <f t="shared" si="65"/>
        <v>0</v>
      </c>
      <c r="L198" s="151">
        <v>21</v>
      </c>
      <c r="M198" s="151">
        <f t="shared" si="66"/>
        <v>0</v>
      </c>
      <c r="N198" s="151">
        <v>4.0999999999999999E-4</v>
      </c>
      <c r="O198" s="151">
        <f t="shared" si="67"/>
        <v>1.1299999999999999</v>
      </c>
      <c r="P198" s="151">
        <v>0</v>
      </c>
      <c r="Q198" s="151">
        <f t="shared" si="68"/>
        <v>0</v>
      </c>
      <c r="R198" s="151"/>
      <c r="S198" s="151" t="s">
        <v>144</v>
      </c>
      <c r="T198" s="151" t="s">
        <v>144</v>
      </c>
      <c r="U198" s="151">
        <v>0.22991</v>
      </c>
      <c r="V198" s="151">
        <f t="shared" si="69"/>
        <v>630.99</v>
      </c>
      <c r="W198" s="151"/>
      <c r="X198" s="151" t="s">
        <v>145</v>
      </c>
      <c r="Y198" s="141"/>
      <c r="Z198" s="141"/>
      <c r="AA198" s="141"/>
      <c r="AB198" s="141"/>
      <c r="AC198" s="141"/>
      <c r="AD198" s="141"/>
      <c r="AE198" s="141"/>
      <c r="AF198" s="141"/>
      <c r="AG198" s="141" t="s">
        <v>146</v>
      </c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41"/>
      <c r="BC198" s="141"/>
      <c r="BD198" s="141"/>
      <c r="BE198" s="141"/>
      <c r="BF198" s="141"/>
      <c r="BG198" s="141"/>
      <c r="BH198" s="141"/>
    </row>
    <row r="199" spans="1:60" ht="20.399999999999999" hidden="1" outlineLevel="1" x14ac:dyDescent="0.25">
      <c r="A199" s="164">
        <v>177</v>
      </c>
      <c r="B199" s="165" t="s">
        <v>512</v>
      </c>
      <c r="C199" s="170" t="s">
        <v>513</v>
      </c>
      <c r="D199" s="166" t="s">
        <v>153</v>
      </c>
      <c r="E199" s="179">
        <v>500</v>
      </c>
      <c r="F199" s="180"/>
      <c r="G199" s="167">
        <f t="shared" si="63"/>
        <v>0</v>
      </c>
      <c r="H199" s="152"/>
      <c r="I199" s="151">
        <f t="shared" si="64"/>
        <v>0</v>
      </c>
      <c r="J199" s="152"/>
      <c r="K199" s="151">
        <f t="shared" si="65"/>
        <v>0</v>
      </c>
      <c r="L199" s="151">
        <v>21</v>
      </c>
      <c r="M199" s="151">
        <f t="shared" si="66"/>
        <v>0</v>
      </c>
      <c r="N199" s="151">
        <v>5.8E-4</v>
      </c>
      <c r="O199" s="151">
        <f t="shared" si="67"/>
        <v>0.28999999999999998</v>
      </c>
      <c r="P199" s="151">
        <v>0</v>
      </c>
      <c r="Q199" s="151">
        <f t="shared" si="68"/>
        <v>0</v>
      </c>
      <c r="R199" s="151"/>
      <c r="S199" s="151" t="s">
        <v>144</v>
      </c>
      <c r="T199" s="151" t="s">
        <v>144</v>
      </c>
      <c r="U199" s="151">
        <v>0.27</v>
      </c>
      <c r="V199" s="151">
        <f t="shared" si="69"/>
        <v>135</v>
      </c>
      <c r="W199" s="151"/>
      <c r="X199" s="151" t="s">
        <v>145</v>
      </c>
      <c r="Y199" s="141"/>
      <c r="Z199" s="141"/>
      <c r="AA199" s="141"/>
      <c r="AB199" s="141"/>
      <c r="AC199" s="141"/>
      <c r="AD199" s="141"/>
      <c r="AE199" s="141"/>
      <c r="AF199" s="141"/>
      <c r="AG199" s="141" t="s">
        <v>146</v>
      </c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41"/>
      <c r="BC199" s="141"/>
      <c r="BD199" s="141"/>
      <c r="BE199" s="141"/>
      <c r="BF199" s="141"/>
      <c r="BG199" s="141"/>
      <c r="BH199" s="141"/>
    </row>
    <row r="200" spans="1:60" hidden="1" outlineLevel="1" x14ac:dyDescent="0.25">
      <c r="A200" s="164">
        <v>178</v>
      </c>
      <c r="B200" s="165" t="s">
        <v>514</v>
      </c>
      <c r="C200" s="170" t="s">
        <v>515</v>
      </c>
      <c r="D200" s="166" t="s">
        <v>153</v>
      </c>
      <c r="E200" s="179">
        <v>1766.3</v>
      </c>
      <c r="F200" s="180"/>
      <c r="G200" s="167">
        <f t="shared" si="63"/>
        <v>0</v>
      </c>
      <c r="H200" s="152"/>
      <c r="I200" s="151">
        <f t="shared" si="64"/>
        <v>0</v>
      </c>
      <c r="J200" s="152"/>
      <c r="K200" s="151">
        <f t="shared" si="65"/>
        <v>0</v>
      </c>
      <c r="L200" s="151">
        <v>21</v>
      </c>
      <c r="M200" s="151">
        <f t="shared" si="66"/>
        <v>0</v>
      </c>
      <c r="N200" s="151">
        <v>2.1000000000000001E-4</v>
      </c>
      <c r="O200" s="151">
        <f t="shared" si="67"/>
        <v>0.37</v>
      </c>
      <c r="P200" s="151">
        <v>0</v>
      </c>
      <c r="Q200" s="151">
        <f t="shared" si="68"/>
        <v>0</v>
      </c>
      <c r="R200" s="151"/>
      <c r="S200" s="151" t="s">
        <v>144</v>
      </c>
      <c r="T200" s="151" t="s">
        <v>144</v>
      </c>
      <c r="U200" s="151">
        <v>0.1</v>
      </c>
      <c r="V200" s="151">
        <f t="shared" si="69"/>
        <v>176.63</v>
      </c>
      <c r="W200" s="151"/>
      <c r="X200" s="151" t="s">
        <v>145</v>
      </c>
      <c r="Y200" s="141"/>
      <c r="Z200" s="141"/>
      <c r="AA200" s="141"/>
      <c r="AB200" s="141"/>
      <c r="AC200" s="141"/>
      <c r="AD200" s="141"/>
      <c r="AE200" s="141"/>
      <c r="AF200" s="141"/>
      <c r="AG200" s="141" t="s">
        <v>146</v>
      </c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1"/>
      <c r="AZ200" s="141"/>
      <c r="BA200" s="141"/>
      <c r="BB200" s="141"/>
      <c r="BC200" s="141"/>
      <c r="BD200" s="141"/>
      <c r="BE200" s="141"/>
      <c r="BF200" s="141"/>
      <c r="BG200" s="141"/>
      <c r="BH200" s="141"/>
    </row>
    <row r="201" spans="1:60" hidden="1" outlineLevel="1" x14ac:dyDescent="0.25">
      <c r="A201" s="164">
        <v>179</v>
      </c>
      <c r="B201" s="165" t="s">
        <v>516</v>
      </c>
      <c r="C201" s="170" t="s">
        <v>517</v>
      </c>
      <c r="D201" s="166" t="s">
        <v>153</v>
      </c>
      <c r="E201" s="179">
        <v>1766.3</v>
      </c>
      <c r="F201" s="180"/>
      <c r="G201" s="167">
        <f t="shared" si="63"/>
        <v>0</v>
      </c>
      <c r="H201" s="152"/>
      <c r="I201" s="151">
        <f t="shared" si="64"/>
        <v>0</v>
      </c>
      <c r="J201" s="152"/>
      <c r="K201" s="151">
        <f t="shared" si="65"/>
        <v>0</v>
      </c>
      <c r="L201" s="151">
        <v>21</v>
      </c>
      <c r="M201" s="151">
        <f t="shared" si="66"/>
        <v>0</v>
      </c>
      <c r="N201" s="151">
        <v>1.58E-3</v>
      </c>
      <c r="O201" s="151">
        <f t="shared" si="67"/>
        <v>2.79</v>
      </c>
      <c r="P201" s="151">
        <v>0</v>
      </c>
      <c r="Q201" s="151">
        <f t="shared" si="68"/>
        <v>0</v>
      </c>
      <c r="R201" s="151"/>
      <c r="S201" s="151" t="s">
        <v>144</v>
      </c>
      <c r="T201" s="151" t="s">
        <v>144</v>
      </c>
      <c r="U201" s="151">
        <v>0.24</v>
      </c>
      <c r="V201" s="151">
        <f t="shared" si="69"/>
        <v>423.91</v>
      </c>
      <c r="W201" s="151"/>
      <c r="X201" s="151" t="s">
        <v>145</v>
      </c>
      <c r="Y201" s="141"/>
      <c r="Z201" s="141"/>
      <c r="AA201" s="141"/>
      <c r="AB201" s="141"/>
      <c r="AC201" s="141"/>
      <c r="AD201" s="141"/>
      <c r="AE201" s="141"/>
      <c r="AF201" s="141"/>
      <c r="AG201" s="141" t="s">
        <v>146</v>
      </c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1"/>
      <c r="AZ201" s="141"/>
      <c r="BA201" s="141"/>
      <c r="BB201" s="141"/>
      <c r="BC201" s="141"/>
      <c r="BD201" s="141"/>
      <c r="BE201" s="141"/>
      <c r="BF201" s="141"/>
      <c r="BG201" s="141"/>
      <c r="BH201" s="141"/>
    </row>
    <row r="202" spans="1:60" ht="20.399999999999999" hidden="1" outlineLevel="1" x14ac:dyDescent="0.25">
      <c r="A202" s="164">
        <v>180</v>
      </c>
      <c r="B202" s="165" t="s">
        <v>518</v>
      </c>
      <c r="C202" s="170" t="s">
        <v>519</v>
      </c>
      <c r="D202" s="166" t="s">
        <v>153</v>
      </c>
      <c r="E202" s="179">
        <v>220.8</v>
      </c>
      <c r="F202" s="180"/>
      <c r="G202" s="167">
        <f t="shared" si="63"/>
        <v>0</v>
      </c>
      <c r="H202" s="152"/>
      <c r="I202" s="151">
        <f t="shared" si="64"/>
        <v>0</v>
      </c>
      <c r="J202" s="152"/>
      <c r="K202" s="151">
        <f t="shared" si="65"/>
        <v>0</v>
      </c>
      <c r="L202" s="151">
        <v>21</v>
      </c>
      <c r="M202" s="151">
        <f t="shared" si="66"/>
        <v>0</v>
      </c>
      <c r="N202" s="151">
        <v>3.3999999999999998E-3</v>
      </c>
      <c r="O202" s="151">
        <f t="shared" si="67"/>
        <v>0.75</v>
      </c>
      <c r="P202" s="151">
        <v>0</v>
      </c>
      <c r="Q202" s="151">
        <f t="shared" si="68"/>
        <v>0</v>
      </c>
      <c r="R202" s="151"/>
      <c r="S202" s="151" t="s">
        <v>144</v>
      </c>
      <c r="T202" s="151" t="s">
        <v>172</v>
      </c>
      <c r="U202" s="151">
        <v>0.38500000000000001</v>
      </c>
      <c r="V202" s="151">
        <f t="shared" si="69"/>
        <v>85.01</v>
      </c>
      <c r="W202" s="151"/>
      <c r="X202" s="151" t="s">
        <v>145</v>
      </c>
      <c r="Y202" s="141"/>
      <c r="Z202" s="141"/>
      <c r="AA202" s="141"/>
      <c r="AB202" s="141"/>
      <c r="AC202" s="141"/>
      <c r="AD202" s="141"/>
      <c r="AE202" s="141"/>
      <c r="AF202" s="141"/>
      <c r="AG202" s="141" t="s">
        <v>146</v>
      </c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1"/>
      <c r="BH202" s="141"/>
    </row>
    <row r="203" spans="1:60" hidden="1" outlineLevel="1" x14ac:dyDescent="0.25">
      <c r="A203" s="164">
        <v>181</v>
      </c>
      <c r="B203" s="165" t="s">
        <v>520</v>
      </c>
      <c r="C203" s="170" t="s">
        <v>521</v>
      </c>
      <c r="D203" s="166" t="s">
        <v>184</v>
      </c>
      <c r="E203" s="179">
        <v>849.5</v>
      </c>
      <c r="F203" s="180"/>
      <c r="G203" s="167">
        <f t="shared" si="63"/>
        <v>0</v>
      </c>
      <c r="H203" s="152"/>
      <c r="I203" s="151">
        <f t="shared" si="64"/>
        <v>0</v>
      </c>
      <c r="J203" s="152"/>
      <c r="K203" s="151">
        <f t="shared" si="65"/>
        <v>0</v>
      </c>
      <c r="L203" s="151">
        <v>21</v>
      </c>
      <c r="M203" s="151">
        <f t="shared" si="66"/>
        <v>0</v>
      </c>
      <c r="N203" s="151">
        <v>3.2000000000000003E-4</v>
      </c>
      <c r="O203" s="151">
        <f t="shared" si="67"/>
        <v>0.27</v>
      </c>
      <c r="P203" s="151">
        <v>0</v>
      </c>
      <c r="Q203" s="151">
        <f t="shared" si="68"/>
        <v>0</v>
      </c>
      <c r="R203" s="151"/>
      <c r="S203" s="151" t="s">
        <v>144</v>
      </c>
      <c r="T203" s="151" t="s">
        <v>144</v>
      </c>
      <c r="U203" s="151">
        <v>0.11</v>
      </c>
      <c r="V203" s="151">
        <f t="shared" si="69"/>
        <v>93.45</v>
      </c>
      <c r="W203" s="151"/>
      <c r="X203" s="151" t="s">
        <v>145</v>
      </c>
      <c r="Y203" s="141"/>
      <c r="Z203" s="141"/>
      <c r="AA203" s="141"/>
      <c r="AB203" s="141"/>
      <c r="AC203" s="141"/>
      <c r="AD203" s="141"/>
      <c r="AE203" s="141"/>
      <c r="AF203" s="141"/>
      <c r="AG203" s="141" t="s">
        <v>146</v>
      </c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141"/>
      <c r="BA203" s="141"/>
      <c r="BB203" s="141"/>
      <c r="BC203" s="141"/>
      <c r="BD203" s="141"/>
      <c r="BE203" s="141"/>
      <c r="BF203" s="141"/>
      <c r="BG203" s="141"/>
      <c r="BH203" s="141"/>
    </row>
    <row r="204" spans="1:60" ht="20.399999999999999" hidden="1" outlineLevel="1" x14ac:dyDescent="0.25">
      <c r="A204" s="164">
        <v>182</v>
      </c>
      <c r="B204" s="165" t="s">
        <v>522</v>
      </c>
      <c r="C204" s="170" t="s">
        <v>523</v>
      </c>
      <c r="D204" s="166" t="s">
        <v>153</v>
      </c>
      <c r="E204" s="179">
        <v>2525.9</v>
      </c>
      <c r="F204" s="180"/>
      <c r="G204" s="167">
        <f t="shared" si="63"/>
        <v>0</v>
      </c>
      <c r="H204" s="152"/>
      <c r="I204" s="151">
        <f t="shared" si="64"/>
        <v>0</v>
      </c>
      <c r="J204" s="152"/>
      <c r="K204" s="151">
        <f t="shared" si="65"/>
        <v>0</v>
      </c>
      <c r="L204" s="151">
        <v>21</v>
      </c>
      <c r="M204" s="151">
        <f t="shared" si="66"/>
        <v>0</v>
      </c>
      <c r="N204" s="151">
        <v>0</v>
      </c>
      <c r="O204" s="151">
        <f t="shared" si="67"/>
        <v>0</v>
      </c>
      <c r="P204" s="151">
        <v>0</v>
      </c>
      <c r="Q204" s="151">
        <f t="shared" si="68"/>
        <v>0</v>
      </c>
      <c r="R204" s="151"/>
      <c r="S204" s="151" t="s">
        <v>144</v>
      </c>
      <c r="T204" s="151" t="s">
        <v>144</v>
      </c>
      <c r="U204" s="151">
        <v>0.112</v>
      </c>
      <c r="V204" s="151">
        <f t="shared" si="69"/>
        <v>282.89999999999998</v>
      </c>
      <c r="W204" s="151"/>
      <c r="X204" s="151" t="s">
        <v>145</v>
      </c>
      <c r="Y204" s="141"/>
      <c r="Z204" s="141"/>
      <c r="AA204" s="141"/>
      <c r="AB204" s="141"/>
      <c r="AC204" s="141"/>
      <c r="AD204" s="141"/>
      <c r="AE204" s="141"/>
      <c r="AF204" s="141"/>
      <c r="AG204" s="141" t="s">
        <v>146</v>
      </c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41"/>
      <c r="BA204" s="141"/>
      <c r="BB204" s="141"/>
      <c r="BC204" s="141"/>
      <c r="BD204" s="141"/>
      <c r="BE204" s="141"/>
      <c r="BF204" s="141"/>
      <c r="BG204" s="141"/>
      <c r="BH204" s="141"/>
    </row>
    <row r="205" spans="1:60" hidden="1" outlineLevel="1" x14ac:dyDescent="0.25">
      <c r="A205" s="164">
        <v>183</v>
      </c>
      <c r="B205" s="165" t="s">
        <v>524</v>
      </c>
      <c r="C205" s="170" t="s">
        <v>525</v>
      </c>
      <c r="D205" s="166" t="s">
        <v>526</v>
      </c>
      <c r="E205" s="179">
        <v>843.78</v>
      </c>
      <c r="F205" s="180"/>
      <c r="G205" s="167">
        <f t="shared" si="63"/>
        <v>0</v>
      </c>
      <c r="H205" s="152"/>
      <c r="I205" s="151">
        <f t="shared" si="64"/>
        <v>0</v>
      </c>
      <c r="J205" s="152"/>
      <c r="K205" s="151">
        <f t="shared" si="65"/>
        <v>0</v>
      </c>
      <c r="L205" s="151">
        <v>21</v>
      </c>
      <c r="M205" s="151">
        <f t="shared" si="66"/>
        <v>0</v>
      </c>
      <c r="N205" s="151">
        <v>1E-3</v>
      </c>
      <c r="O205" s="151">
        <f t="shared" si="67"/>
        <v>0.84</v>
      </c>
      <c r="P205" s="151">
        <v>0</v>
      </c>
      <c r="Q205" s="151">
        <f t="shared" si="68"/>
        <v>0</v>
      </c>
      <c r="R205" s="151" t="s">
        <v>302</v>
      </c>
      <c r="S205" s="151" t="s">
        <v>144</v>
      </c>
      <c r="T205" s="151" t="s">
        <v>144</v>
      </c>
      <c r="U205" s="151">
        <v>0</v>
      </c>
      <c r="V205" s="151">
        <f t="shared" si="69"/>
        <v>0</v>
      </c>
      <c r="W205" s="151"/>
      <c r="X205" s="151" t="s">
        <v>294</v>
      </c>
      <c r="Y205" s="141"/>
      <c r="Z205" s="141"/>
      <c r="AA205" s="141"/>
      <c r="AB205" s="141"/>
      <c r="AC205" s="141"/>
      <c r="AD205" s="141"/>
      <c r="AE205" s="141"/>
      <c r="AF205" s="141"/>
      <c r="AG205" s="141" t="s">
        <v>295</v>
      </c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  <c r="AZ205" s="141"/>
      <c r="BA205" s="141"/>
      <c r="BB205" s="141"/>
      <c r="BC205" s="141"/>
      <c r="BD205" s="141"/>
      <c r="BE205" s="141"/>
      <c r="BF205" s="141"/>
      <c r="BG205" s="141"/>
      <c r="BH205" s="141"/>
    </row>
    <row r="206" spans="1:60" hidden="1" outlineLevel="1" x14ac:dyDescent="0.25">
      <c r="A206" s="164">
        <v>184</v>
      </c>
      <c r="B206" s="165" t="s">
        <v>527</v>
      </c>
      <c r="C206" s="170" t="s">
        <v>528</v>
      </c>
      <c r="D206" s="166" t="s">
        <v>153</v>
      </c>
      <c r="E206" s="179">
        <v>4384.8</v>
      </c>
      <c r="F206" s="180"/>
      <c r="G206" s="167">
        <f t="shared" si="63"/>
        <v>0</v>
      </c>
      <c r="H206" s="152"/>
      <c r="I206" s="151">
        <f t="shared" si="64"/>
        <v>0</v>
      </c>
      <c r="J206" s="152"/>
      <c r="K206" s="151">
        <f t="shared" si="65"/>
        <v>0</v>
      </c>
      <c r="L206" s="151">
        <v>21</v>
      </c>
      <c r="M206" s="151">
        <f t="shared" si="66"/>
        <v>0</v>
      </c>
      <c r="N206" s="151">
        <v>4.4999999999999997E-3</v>
      </c>
      <c r="O206" s="151">
        <f t="shared" si="67"/>
        <v>19.73</v>
      </c>
      <c r="P206" s="151">
        <v>0</v>
      </c>
      <c r="Q206" s="151">
        <f t="shared" si="68"/>
        <v>0</v>
      </c>
      <c r="R206" s="151" t="s">
        <v>302</v>
      </c>
      <c r="S206" s="151" t="s">
        <v>144</v>
      </c>
      <c r="T206" s="151" t="s">
        <v>144</v>
      </c>
      <c r="U206" s="151">
        <v>0</v>
      </c>
      <c r="V206" s="151">
        <f t="shared" si="69"/>
        <v>0</v>
      </c>
      <c r="W206" s="151"/>
      <c r="X206" s="151" t="s">
        <v>294</v>
      </c>
      <c r="Y206" s="141"/>
      <c r="Z206" s="141"/>
      <c r="AA206" s="141"/>
      <c r="AB206" s="141"/>
      <c r="AC206" s="141"/>
      <c r="AD206" s="141"/>
      <c r="AE206" s="141"/>
      <c r="AF206" s="141"/>
      <c r="AG206" s="141" t="s">
        <v>295</v>
      </c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141"/>
      <c r="AZ206" s="141"/>
      <c r="BA206" s="141"/>
      <c r="BB206" s="141"/>
      <c r="BC206" s="141"/>
      <c r="BD206" s="141"/>
      <c r="BE206" s="141"/>
      <c r="BF206" s="141"/>
      <c r="BG206" s="141"/>
      <c r="BH206" s="141"/>
    </row>
    <row r="207" spans="1:60" hidden="1" outlineLevel="1" x14ac:dyDescent="0.25">
      <c r="A207" s="160">
        <v>185</v>
      </c>
      <c r="B207" s="161" t="s">
        <v>529</v>
      </c>
      <c r="C207" s="171" t="s">
        <v>530</v>
      </c>
      <c r="D207" s="162" t="s">
        <v>153</v>
      </c>
      <c r="E207" s="179">
        <v>3018.95</v>
      </c>
      <c r="F207" s="180"/>
      <c r="G207" s="163">
        <f t="shared" si="63"/>
        <v>0</v>
      </c>
      <c r="H207" s="152"/>
      <c r="I207" s="151">
        <f t="shared" si="64"/>
        <v>0</v>
      </c>
      <c r="J207" s="152"/>
      <c r="K207" s="151">
        <f t="shared" si="65"/>
        <v>0</v>
      </c>
      <c r="L207" s="151">
        <v>21</v>
      </c>
      <c r="M207" s="151">
        <f t="shared" si="66"/>
        <v>0</v>
      </c>
      <c r="N207" s="151">
        <v>2.9999999999999997E-4</v>
      </c>
      <c r="O207" s="151">
        <f t="shared" si="67"/>
        <v>0.91</v>
      </c>
      <c r="P207" s="151">
        <v>0</v>
      </c>
      <c r="Q207" s="151">
        <f t="shared" si="68"/>
        <v>0</v>
      </c>
      <c r="R207" s="151" t="s">
        <v>302</v>
      </c>
      <c r="S207" s="151" t="s">
        <v>144</v>
      </c>
      <c r="T207" s="151" t="s">
        <v>144</v>
      </c>
      <c r="U207" s="151">
        <v>0</v>
      </c>
      <c r="V207" s="151">
        <f t="shared" si="69"/>
        <v>0</v>
      </c>
      <c r="W207" s="151"/>
      <c r="X207" s="151" t="s">
        <v>294</v>
      </c>
      <c r="Y207" s="141"/>
      <c r="Z207" s="141"/>
      <c r="AA207" s="141"/>
      <c r="AB207" s="141"/>
      <c r="AC207" s="141"/>
      <c r="AD207" s="141"/>
      <c r="AE207" s="141"/>
      <c r="AF207" s="141"/>
      <c r="AG207" s="141" t="s">
        <v>295</v>
      </c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</row>
    <row r="208" spans="1:60" hidden="1" outlineLevel="1" x14ac:dyDescent="0.25">
      <c r="A208" s="148">
        <v>186</v>
      </c>
      <c r="B208" s="149" t="s">
        <v>531</v>
      </c>
      <c r="C208" s="172" t="s">
        <v>532</v>
      </c>
      <c r="D208" s="150" t="s">
        <v>0</v>
      </c>
      <c r="E208" s="179">
        <v>25617.220099999999</v>
      </c>
      <c r="F208" s="180"/>
      <c r="G208" s="151">
        <f t="shared" si="63"/>
        <v>0</v>
      </c>
      <c r="H208" s="152"/>
      <c r="I208" s="151">
        <f t="shared" si="64"/>
        <v>0</v>
      </c>
      <c r="J208" s="152"/>
      <c r="K208" s="151">
        <f t="shared" si="65"/>
        <v>0</v>
      </c>
      <c r="L208" s="151">
        <v>21</v>
      </c>
      <c r="M208" s="151">
        <f t="shared" si="66"/>
        <v>0</v>
      </c>
      <c r="N208" s="151">
        <v>0</v>
      </c>
      <c r="O208" s="151">
        <f t="shared" si="67"/>
        <v>0</v>
      </c>
      <c r="P208" s="151">
        <v>0</v>
      </c>
      <c r="Q208" s="151">
        <f t="shared" si="68"/>
        <v>0</v>
      </c>
      <c r="R208" s="151"/>
      <c r="S208" s="151" t="s">
        <v>144</v>
      </c>
      <c r="T208" s="151" t="s">
        <v>144</v>
      </c>
      <c r="U208" s="151">
        <v>0</v>
      </c>
      <c r="V208" s="151">
        <f t="shared" si="69"/>
        <v>0</v>
      </c>
      <c r="W208" s="151"/>
      <c r="X208" s="151" t="s">
        <v>502</v>
      </c>
      <c r="Y208" s="141"/>
      <c r="Z208" s="141"/>
      <c r="AA208" s="141"/>
      <c r="AB208" s="141"/>
      <c r="AC208" s="141"/>
      <c r="AD208" s="141"/>
      <c r="AE208" s="141"/>
      <c r="AF208" s="141"/>
      <c r="AG208" s="141" t="s">
        <v>503</v>
      </c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1"/>
      <c r="AZ208" s="141"/>
      <c r="BA208" s="141"/>
      <c r="BB208" s="141"/>
      <c r="BC208" s="141"/>
      <c r="BD208" s="141"/>
      <c r="BE208" s="141"/>
      <c r="BF208" s="141"/>
      <c r="BG208" s="141"/>
      <c r="BH208" s="141"/>
    </row>
    <row r="209" spans="1:60" collapsed="1" x14ac:dyDescent="0.25">
      <c r="A209" s="154" t="s">
        <v>139</v>
      </c>
      <c r="B209" s="155" t="s">
        <v>82</v>
      </c>
      <c r="C209" s="169" t="s">
        <v>83</v>
      </c>
      <c r="D209" s="156"/>
      <c r="E209" s="176"/>
      <c r="F209" s="177"/>
      <c r="G209" s="159">
        <f>SUMIF(AG210:AG214,"&lt;&gt;NOR",G210:G214)</f>
        <v>0</v>
      </c>
      <c r="H209" s="153"/>
      <c r="I209" s="153">
        <f>SUM(I210:I214)</f>
        <v>0</v>
      </c>
      <c r="J209" s="153"/>
      <c r="K209" s="153">
        <f>SUM(K210:K214)</f>
        <v>0</v>
      </c>
      <c r="L209" s="153"/>
      <c r="M209" s="153">
        <f>SUM(M210:M214)</f>
        <v>0</v>
      </c>
      <c r="N209" s="153"/>
      <c r="O209" s="153">
        <f>SUM(O210:O214)</f>
        <v>7.5200000000000005</v>
      </c>
      <c r="P209" s="153"/>
      <c r="Q209" s="153">
        <f>SUM(Q210:Q214)</f>
        <v>0</v>
      </c>
      <c r="R209" s="153"/>
      <c r="S209" s="153"/>
      <c r="T209" s="153"/>
      <c r="U209" s="153"/>
      <c r="V209" s="153">
        <f>SUM(V210:V214)</f>
        <v>432.02</v>
      </c>
      <c r="W209" s="153"/>
      <c r="X209" s="153"/>
      <c r="AG209" t="s">
        <v>140</v>
      </c>
    </row>
    <row r="210" spans="1:60" ht="20.399999999999999" hidden="1" outlineLevel="1" x14ac:dyDescent="0.25">
      <c r="A210" s="164">
        <v>187</v>
      </c>
      <c r="B210" s="165" t="s">
        <v>533</v>
      </c>
      <c r="C210" s="170" t="s">
        <v>534</v>
      </c>
      <c r="D210" s="166" t="s">
        <v>153</v>
      </c>
      <c r="E210" s="179">
        <v>1870.2</v>
      </c>
      <c r="F210" s="180"/>
      <c r="G210" s="167">
        <f>ROUND(E210*F210,2)</f>
        <v>0</v>
      </c>
      <c r="H210" s="152"/>
      <c r="I210" s="151">
        <f>ROUND(E210*H210,2)</f>
        <v>0</v>
      </c>
      <c r="J210" s="152"/>
      <c r="K210" s="151">
        <f>ROUND(E210*J210,2)</f>
        <v>0</v>
      </c>
      <c r="L210" s="151">
        <v>21</v>
      </c>
      <c r="M210" s="151">
        <f>G210*(1+L210/100)</f>
        <v>0</v>
      </c>
      <c r="N210" s="151">
        <v>8.3000000000000001E-4</v>
      </c>
      <c r="O210" s="151">
        <f>ROUND(E210*N210,2)</f>
        <v>1.55</v>
      </c>
      <c r="P210" s="151">
        <v>0</v>
      </c>
      <c r="Q210" s="151">
        <f>ROUND(E210*P210,2)</f>
        <v>0</v>
      </c>
      <c r="R210" s="151"/>
      <c r="S210" s="151" t="s">
        <v>144</v>
      </c>
      <c r="T210" s="151" t="s">
        <v>144</v>
      </c>
      <c r="U210" s="151">
        <v>0.14099999999999999</v>
      </c>
      <c r="V210" s="151">
        <f>ROUND(E210*U210,2)</f>
        <v>263.7</v>
      </c>
      <c r="W210" s="151"/>
      <c r="X210" s="151" t="s">
        <v>145</v>
      </c>
      <c r="Y210" s="141"/>
      <c r="Z210" s="141"/>
      <c r="AA210" s="141"/>
      <c r="AB210" s="141"/>
      <c r="AC210" s="141"/>
      <c r="AD210" s="141"/>
      <c r="AE210" s="141"/>
      <c r="AF210" s="141"/>
      <c r="AG210" s="141" t="s">
        <v>146</v>
      </c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41"/>
      <c r="BD210" s="141"/>
      <c r="BE210" s="141"/>
      <c r="BF210" s="141"/>
      <c r="BG210" s="141"/>
      <c r="BH210" s="141"/>
    </row>
    <row r="211" spans="1:60" ht="20.399999999999999" hidden="1" outlineLevel="1" x14ac:dyDescent="0.25">
      <c r="A211" s="164">
        <v>188</v>
      </c>
      <c r="B211" s="165" t="s">
        <v>535</v>
      </c>
      <c r="C211" s="170" t="s">
        <v>536</v>
      </c>
      <c r="D211" s="166" t="s">
        <v>153</v>
      </c>
      <c r="E211" s="179">
        <v>2244.2399999999998</v>
      </c>
      <c r="F211" s="180"/>
      <c r="G211" s="167">
        <f>ROUND(E211*F211,2)</f>
        <v>0</v>
      </c>
      <c r="H211" s="152"/>
      <c r="I211" s="151">
        <f>ROUND(E211*H211,2)</f>
        <v>0</v>
      </c>
      <c r="J211" s="152"/>
      <c r="K211" s="151">
        <f>ROUND(E211*J211,2)</f>
        <v>0</v>
      </c>
      <c r="L211" s="151">
        <v>21</v>
      </c>
      <c r="M211" s="151">
        <f>G211*(1+L211/100)</f>
        <v>0</v>
      </c>
      <c r="N211" s="151">
        <v>2.2000000000000001E-3</v>
      </c>
      <c r="O211" s="151">
        <f>ROUND(E211*N211,2)</f>
        <v>4.9400000000000004</v>
      </c>
      <c r="P211" s="151">
        <v>0</v>
      </c>
      <c r="Q211" s="151">
        <f>ROUND(E211*P211,2)</f>
        <v>0</v>
      </c>
      <c r="R211" s="151" t="s">
        <v>302</v>
      </c>
      <c r="S211" s="151" t="s">
        <v>144</v>
      </c>
      <c r="T211" s="151" t="s">
        <v>144</v>
      </c>
      <c r="U211" s="151">
        <v>0</v>
      </c>
      <c r="V211" s="151">
        <f>ROUND(E211*U211,2)</f>
        <v>0</v>
      </c>
      <c r="W211" s="151"/>
      <c r="X211" s="151" t="s">
        <v>294</v>
      </c>
      <c r="Y211" s="141"/>
      <c r="Z211" s="141"/>
      <c r="AA211" s="141"/>
      <c r="AB211" s="141"/>
      <c r="AC211" s="141"/>
      <c r="AD211" s="141"/>
      <c r="AE211" s="141"/>
      <c r="AF211" s="141"/>
      <c r="AG211" s="141" t="s">
        <v>295</v>
      </c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  <c r="AX211" s="141"/>
      <c r="AY211" s="141"/>
      <c r="AZ211" s="141"/>
      <c r="BA211" s="141"/>
      <c r="BB211" s="141"/>
      <c r="BC211" s="141"/>
      <c r="BD211" s="141"/>
      <c r="BE211" s="141"/>
      <c r="BF211" s="141"/>
      <c r="BG211" s="141"/>
      <c r="BH211" s="141"/>
    </row>
    <row r="212" spans="1:60" hidden="1" outlineLevel="1" x14ac:dyDescent="0.25">
      <c r="A212" s="164">
        <v>189</v>
      </c>
      <c r="B212" s="165" t="s">
        <v>537</v>
      </c>
      <c r="C212" s="170" t="s">
        <v>538</v>
      </c>
      <c r="D212" s="166" t="s">
        <v>153</v>
      </c>
      <c r="E212" s="179">
        <v>2057.2199999999998</v>
      </c>
      <c r="F212" s="180"/>
      <c r="G212" s="167">
        <f>ROUND(E212*F212,2)</f>
        <v>0</v>
      </c>
      <c r="H212" s="152"/>
      <c r="I212" s="151">
        <f>ROUND(E212*H212,2)</f>
        <v>0</v>
      </c>
      <c r="J212" s="152"/>
      <c r="K212" s="151">
        <f>ROUND(E212*J212,2)</f>
        <v>0</v>
      </c>
      <c r="L212" s="151">
        <v>21</v>
      </c>
      <c r="M212" s="151">
        <f>G212*(1+L212/100)</f>
        <v>0</v>
      </c>
      <c r="N212" s="151">
        <v>5.0000000000000001E-4</v>
      </c>
      <c r="O212" s="151">
        <f>ROUND(E212*N212,2)</f>
        <v>1.03</v>
      </c>
      <c r="P212" s="151">
        <v>0</v>
      </c>
      <c r="Q212" s="151">
        <f>ROUND(E212*P212,2)</f>
        <v>0</v>
      </c>
      <c r="R212" s="151" t="s">
        <v>302</v>
      </c>
      <c r="S212" s="151" t="s">
        <v>144</v>
      </c>
      <c r="T212" s="151" t="s">
        <v>144</v>
      </c>
      <c r="U212" s="151">
        <v>0</v>
      </c>
      <c r="V212" s="151">
        <f>ROUND(E212*U212,2)</f>
        <v>0</v>
      </c>
      <c r="W212" s="151"/>
      <c r="X212" s="151" t="s">
        <v>294</v>
      </c>
      <c r="Y212" s="141"/>
      <c r="Z212" s="141"/>
      <c r="AA212" s="141"/>
      <c r="AB212" s="141"/>
      <c r="AC212" s="141"/>
      <c r="AD212" s="141"/>
      <c r="AE212" s="141"/>
      <c r="AF212" s="141"/>
      <c r="AG212" s="141" t="s">
        <v>295</v>
      </c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1"/>
      <c r="BH212" s="141"/>
    </row>
    <row r="213" spans="1:60" ht="20.399999999999999" hidden="1" outlineLevel="1" x14ac:dyDescent="0.25">
      <c r="A213" s="160">
        <v>190</v>
      </c>
      <c r="B213" s="161" t="s">
        <v>539</v>
      </c>
      <c r="C213" s="171" t="s">
        <v>540</v>
      </c>
      <c r="D213" s="162" t="s">
        <v>153</v>
      </c>
      <c r="E213" s="179">
        <v>1870.2</v>
      </c>
      <c r="F213" s="180"/>
      <c r="G213" s="163">
        <f>ROUND(E213*F213,2)</f>
        <v>0</v>
      </c>
      <c r="H213" s="152"/>
      <c r="I213" s="151">
        <f>ROUND(E213*H213,2)</f>
        <v>0</v>
      </c>
      <c r="J213" s="152"/>
      <c r="K213" s="151">
        <f>ROUND(E213*J213,2)</f>
        <v>0</v>
      </c>
      <c r="L213" s="151">
        <v>21</v>
      </c>
      <c r="M213" s="151">
        <f>G213*(1+L213/100)</f>
        <v>0</v>
      </c>
      <c r="N213" s="151">
        <v>0</v>
      </c>
      <c r="O213" s="151">
        <f>ROUND(E213*N213,2)</f>
        <v>0</v>
      </c>
      <c r="P213" s="151">
        <v>0</v>
      </c>
      <c r="Q213" s="151">
        <f>ROUND(E213*P213,2)</f>
        <v>0</v>
      </c>
      <c r="R213" s="151"/>
      <c r="S213" s="151" t="s">
        <v>287</v>
      </c>
      <c r="T213" s="151" t="s">
        <v>172</v>
      </c>
      <c r="U213" s="151">
        <v>0.09</v>
      </c>
      <c r="V213" s="151">
        <f>ROUND(E213*U213,2)</f>
        <v>168.32</v>
      </c>
      <c r="W213" s="151"/>
      <c r="X213" s="151" t="s">
        <v>294</v>
      </c>
      <c r="Y213" s="141"/>
      <c r="Z213" s="141"/>
      <c r="AA213" s="141"/>
      <c r="AB213" s="141"/>
      <c r="AC213" s="141"/>
      <c r="AD213" s="141"/>
      <c r="AE213" s="141"/>
      <c r="AF213" s="141"/>
      <c r="AG213" s="141" t="s">
        <v>295</v>
      </c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</row>
    <row r="214" spans="1:60" hidden="1" outlineLevel="1" x14ac:dyDescent="0.25">
      <c r="A214" s="148">
        <v>191</v>
      </c>
      <c r="B214" s="149" t="s">
        <v>541</v>
      </c>
      <c r="C214" s="172" t="s">
        <v>542</v>
      </c>
      <c r="D214" s="150" t="s">
        <v>0</v>
      </c>
      <c r="E214" s="179">
        <v>15192.008599999999</v>
      </c>
      <c r="F214" s="180"/>
      <c r="G214" s="151">
        <f>ROUND(E214*F214,2)</f>
        <v>0</v>
      </c>
      <c r="H214" s="152"/>
      <c r="I214" s="151">
        <f>ROUND(E214*H214,2)</f>
        <v>0</v>
      </c>
      <c r="J214" s="152"/>
      <c r="K214" s="151">
        <f>ROUND(E214*J214,2)</f>
        <v>0</v>
      </c>
      <c r="L214" s="151">
        <v>21</v>
      </c>
      <c r="M214" s="151">
        <f>G214*(1+L214/100)</f>
        <v>0</v>
      </c>
      <c r="N214" s="151">
        <v>0</v>
      </c>
      <c r="O214" s="151">
        <f>ROUND(E214*N214,2)</f>
        <v>0</v>
      </c>
      <c r="P214" s="151">
        <v>0</v>
      </c>
      <c r="Q214" s="151">
        <f>ROUND(E214*P214,2)</f>
        <v>0</v>
      </c>
      <c r="R214" s="151"/>
      <c r="S214" s="151" t="s">
        <v>144</v>
      </c>
      <c r="T214" s="151" t="s">
        <v>144</v>
      </c>
      <c r="U214" s="151">
        <v>0</v>
      </c>
      <c r="V214" s="151">
        <f>ROUND(E214*U214,2)</f>
        <v>0</v>
      </c>
      <c r="W214" s="151"/>
      <c r="X214" s="151" t="s">
        <v>502</v>
      </c>
      <c r="Y214" s="141"/>
      <c r="Z214" s="141"/>
      <c r="AA214" s="141"/>
      <c r="AB214" s="141"/>
      <c r="AC214" s="141"/>
      <c r="AD214" s="141"/>
      <c r="AE214" s="141"/>
      <c r="AF214" s="141"/>
      <c r="AG214" s="141" t="s">
        <v>503</v>
      </c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</row>
    <row r="215" spans="1:60" collapsed="1" x14ac:dyDescent="0.25">
      <c r="A215" s="154" t="s">
        <v>139</v>
      </c>
      <c r="B215" s="155" t="s">
        <v>84</v>
      </c>
      <c r="C215" s="169" t="s">
        <v>85</v>
      </c>
      <c r="D215" s="156"/>
      <c r="E215" s="176"/>
      <c r="F215" s="177"/>
      <c r="G215" s="159">
        <f>SUMIF(AG216:AG244,"&lt;&gt;NOR",G216:G244)</f>
        <v>0</v>
      </c>
      <c r="H215" s="153"/>
      <c r="I215" s="153">
        <f>SUM(I216:I244)</f>
        <v>0</v>
      </c>
      <c r="J215" s="153"/>
      <c r="K215" s="153">
        <f>SUM(K216:K244)</f>
        <v>0</v>
      </c>
      <c r="L215" s="153"/>
      <c r="M215" s="153">
        <f>SUM(M216:M244)</f>
        <v>0</v>
      </c>
      <c r="N215" s="153"/>
      <c r="O215" s="153">
        <f>SUM(O216:O244)</f>
        <v>48.63</v>
      </c>
      <c r="P215" s="153"/>
      <c r="Q215" s="153">
        <f>SUM(Q216:Q244)</f>
        <v>0</v>
      </c>
      <c r="R215" s="153"/>
      <c r="S215" s="153"/>
      <c r="T215" s="153"/>
      <c r="U215" s="153"/>
      <c r="V215" s="153">
        <f>SUM(V216:V244)</f>
        <v>4196.4000000000005</v>
      </c>
      <c r="W215" s="153"/>
      <c r="X215" s="153"/>
      <c r="AG215" t="s">
        <v>140</v>
      </c>
    </row>
    <row r="216" spans="1:60" ht="20.399999999999999" hidden="1" outlineLevel="1" x14ac:dyDescent="0.25">
      <c r="A216" s="164">
        <v>192</v>
      </c>
      <c r="B216" s="165" t="s">
        <v>543</v>
      </c>
      <c r="C216" s="170" t="s">
        <v>544</v>
      </c>
      <c r="D216" s="166" t="s">
        <v>153</v>
      </c>
      <c r="E216" s="179">
        <v>1590.2</v>
      </c>
      <c r="F216" s="180"/>
      <c r="G216" s="167">
        <f t="shared" ref="G216:G244" si="70">ROUND(E216*F216,2)</f>
        <v>0</v>
      </c>
      <c r="H216" s="152"/>
      <c r="I216" s="151">
        <f t="shared" ref="I216:I244" si="71">ROUND(E216*H216,2)</f>
        <v>0</v>
      </c>
      <c r="J216" s="152"/>
      <c r="K216" s="151">
        <f t="shared" ref="K216:K244" si="72">ROUND(E216*J216,2)</f>
        <v>0</v>
      </c>
      <c r="L216" s="151">
        <v>21</v>
      </c>
      <c r="M216" s="151">
        <f t="shared" ref="M216:M244" si="73">G216*(1+L216/100)</f>
        <v>0</v>
      </c>
      <c r="N216" s="151">
        <v>5.2999999999999998E-4</v>
      </c>
      <c r="O216" s="151">
        <f t="shared" ref="O216:O244" si="74">ROUND(E216*N216,2)</f>
        <v>0.84</v>
      </c>
      <c r="P216" s="151">
        <v>0</v>
      </c>
      <c r="Q216" s="151">
        <f t="shared" ref="Q216:Q244" si="75">ROUND(E216*P216,2)</f>
        <v>0</v>
      </c>
      <c r="R216" s="151"/>
      <c r="S216" s="151" t="s">
        <v>144</v>
      </c>
      <c r="T216" s="151" t="s">
        <v>144</v>
      </c>
      <c r="U216" s="151">
        <v>0.23</v>
      </c>
      <c r="V216" s="151">
        <f t="shared" ref="V216:V244" si="76">ROUND(E216*U216,2)</f>
        <v>365.75</v>
      </c>
      <c r="W216" s="151"/>
      <c r="X216" s="151" t="s">
        <v>145</v>
      </c>
      <c r="Y216" s="141"/>
      <c r="Z216" s="141"/>
      <c r="AA216" s="141"/>
      <c r="AB216" s="141"/>
      <c r="AC216" s="141"/>
      <c r="AD216" s="141"/>
      <c r="AE216" s="141"/>
      <c r="AF216" s="141"/>
      <c r="AG216" s="141" t="s">
        <v>146</v>
      </c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</row>
    <row r="217" spans="1:60" ht="20.399999999999999" hidden="1" outlineLevel="1" x14ac:dyDescent="0.25">
      <c r="A217" s="164">
        <v>193</v>
      </c>
      <c r="B217" s="165" t="s">
        <v>545</v>
      </c>
      <c r="C217" s="170" t="s">
        <v>546</v>
      </c>
      <c r="D217" s="166" t="s">
        <v>153</v>
      </c>
      <c r="E217" s="179">
        <v>2085.5</v>
      </c>
      <c r="F217" s="180"/>
      <c r="G217" s="167">
        <f t="shared" si="70"/>
        <v>0</v>
      </c>
      <c r="H217" s="152"/>
      <c r="I217" s="151">
        <f t="shared" si="71"/>
        <v>0</v>
      </c>
      <c r="J217" s="152"/>
      <c r="K217" s="151">
        <f t="shared" si="72"/>
        <v>0</v>
      </c>
      <c r="L217" s="151">
        <v>21</v>
      </c>
      <c r="M217" s="151">
        <f t="shared" si="73"/>
        <v>0</v>
      </c>
      <c r="N217" s="151">
        <v>1.8000000000000001E-4</v>
      </c>
      <c r="O217" s="151">
        <f t="shared" si="74"/>
        <v>0.38</v>
      </c>
      <c r="P217" s="151">
        <v>0</v>
      </c>
      <c r="Q217" s="151">
        <f t="shared" si="75"/>
        <v>0</v>
      </c>
      <c r="R217" s="151"/>
      <c r="S217" s="151" t="s">
        <v>144</v>
      </c>
      <c r="T217" s="151" t="s">
        <v>144</v>
      </c>
      <c r="U217" s="151">
        <v>0.16</v>
      </c>
      <c r="V217" s="151">
        <f t="shared" si="76"/>
        <v>333.68</v>
      </c>
      <c r="W217" s="151"/>
      <c r="X217" s="151" t="s">
        <v>145</v>
      </c>
      <c r="Y217" s="141"/>
      <c r="Z217" s="141"/>
      <c r="AA217" s="141"/>
      <c r="AB217" s="141"/>
      <c r="AC217" s="141"/>
      <c r="AD217" s="141"/>
      <c r="AE217" s="141"/>
      <c r="AF217" s="141"/>
      <c r="AG217" s="141" t="s">
        <v>146</v>
      </c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141"/>
      <c r="BH217" s="141"/>
    </row>
    <row r="218" spans="1:60" ht="20.399999999999999" hidden="1" outlineLevel="1" x14ac:dyDescent="0.25">
      <c r="A218" s="164">
        <v>194</v>
      </c>
      <c r="B218" s="165" t="s">
        <v>547</v>
      </c>
      <c r="C218" s="170" t="s">
        <v>548</v>
      </c>
      <c r="D218" s="166" t="s">
        <v>153</v>
      </c>
      <c r="E218" s="179">
        <v>4577.6000000000004</v>
      </c>
      <c r="F218" s="180"/>
      <c r="G218" s="167">
        <f t="shared" si="70"/>
        <v>0</v>
      </c>
      <c r="H218" s="152"/>
      <c r="I218" s="151">
        <f t="shared" si="71"/>
        <v>0</v>
      </c>
      <c r="J218" s="152"/>
      <c r="K218" s="151">
        <f t="shared" si="72"/>
        <v>0</v>
      </c>
      <c r="L218" s="151">
        <v>21</v>
      </c>
      <c r="M218" s="151">
        <f t="shared" si="73"/>
        <v>0</v>
      </c>
      <c r="N218" s="151">
        <v>0</v>
      </c>
      <c r="O218" s="151">
        <f t="shared" si="74"/>
        <v>0</v>
      </c>
      <c r="P218" s="151">
        <v>0</v>
      </c>
      <c r="Q218" s="151">
        <f t="shared" si="75"/>
        <v>0</v>
      </c>
      <c r="R218" s="151"/>
      <c r="S218" s="151" t="s">
        <v>144</v>
      </c>
      <c r="T218" s="151" t="s">
        <v>144</v>
      </c>
      <c r="U218" s="151">
        <v>0.08</v>
      </c>
      <c r="V218" s="151">
        <f t="shared" si="76"/>
        <v>366.21</v>
      </c>
      <c r="W218" s="151"/>
      <c r="X218" s="151" t="s">
        <v>145</v>
      </c>
      <c r="Y218" s="141"/>
      <c r="Z218" s="141"/>
      <c r="AA218" s="141"/>
      <c r="AB218" s="141"/>
      <c r="AC218" s="141"/>
      <c r="AD218" s="141"/>
      <c r="AE218" s="141"/>
      <c r="AF218" s="141"/>
      <c r="AG218" s="141" t="s">
        <v>146</v>
      </c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41"/>
      <c r="BA218" s="141"/>
      <c r="BB218" s="141"/>
      <c r="BC218" s="141"/>
      <c r="BD218" s="141"/>
      <c r="BE218" s="141"/>
      <c r="BF218" s="141"/>
      <c r="BG218" s="141"/>
      <c r="BH218" s="141"/>
    </row>
    <row r="219" spans="1:60" ht="20.399999999999999" hidden="1" outlineLevel="1" x14ac:dyDescent="0.25">
      <c r="A219" s="164">
        <v>195</v>
      </c>
      <c r="B219" s="165" t="s">
        <v>549</v>
      </c>
      <c r="C219" s="170" t="s">
        <v>550</v>
      </c>
      <c r="D219" s="166" t="s">
        <v>153</v>
      </c>
      <c r="E219" s="179">
        <v>1443.3</v>
      </c>
      <c r="F219" s="180"/>
      <c r="G219" s="167">
        <f t="shared" si="70"/>
        <v>0</v>
      </c>
      <c r="H219" s="152"/>
      <c r="I219" s="151">
        <f t="shared" si="71"/>
        <v>0</v>
      </c>
      <c r="J219" s="152"/>
      <c r="K219" s="151">
        <f t="shared" si="72"/>
        <v>0</v>
      </c>
      <c r="L219" s="151">
        <v>21</v>
      </c>
      <c r="M219" s="151">
        <f t="shared" si="73"/>
        <v>0</v>
      </c>
      <c r="N219" s="151">
        <v>0</v>
      </c>
      <c r="O219" s="151">
        <f t="shared" si="74"/>
        <v>0</v>
      </c>
      <c r="P219" s="151">
        <v>0</v>
      </c>
      <c r="Q219" s="151">
        <f t="shared" si="75"/>
        <v>0</v>
      </c>
      <c r="R219" s="151"/>
      <c r="S219" s="151" t="s">
        <v>144</v>
      </c>
      <c r="T219" s="151" t="s">
        <v>144</v>
      </c>
      <c r="U219" s="151">
        <v>0.15</v>
      </c>
      <c r="V219" s="151">
        <f t="shared" si="76"/>
        <v>216.5</v>
      </c>
      <c r="W219" s="151"/>
      <c r="X219" s="151" t="s">
        <v>145</v>
      </c>
      <c r="Y219" s="141"/>
      <c r="Z219" s="141"/>
      <c r="AA219" s="141"/>
      <c r="AB219" s="141"/>
      <c r="AC219" s="141"/>
      <c r="AD219" s="141"/>
      <c r="AE219" s="141"/>
      <c r="AF219" s="141"/>
      <c r="AG219" s="141" t="s">
        <v>146</v>
      </c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</row>
    <row r="220" spans="1:60" hidden="1" outlineLevel="1" x14ac:dyDescent="0.25">
      <c r="A220" s="164">
        <v>196</v>
      </c>
      <c r="B220" s="165" t="s">
        <v>551</v>
      </c>
      <c r="C220" s="170" t="s">
        <v>552</v>
      </c>
      <c r="D220" s="166" t="s">
        <v>153</v>
      </c>
      <c r="E220" s="179">
        <v>1252.5</v>
      </c>
      <c r="F220" s="180"/>
      <c r="G220" s="167">
        <f t="shared" si="70"/>
        <v>0</v>
      </c>
      <c r="H220" s="152"/>
      <c r="I220" s="151">
        <f t="shared" si="71"/>
        <v>0</v>
      </c>
      <c r="J220" s="152"/>
      <c r="K220" s="151">
        <f t="shared" si="72"/>
        <v>0</v>
      </c>
      <c r="L220" s="151">
        <v>21</v>
      </c>
      <c r="M220" s="151">
        <f t="shared" si="73"/>
        <v>0</v>
      </c>
      <c r="N220" s="151">
        <v>3.0000000000000001E-3</v>
      </c>
      <c r="O220" s="151">
        <f t="shared" si="74"/>
        <v>3.76</v>
      </c>
      <c r="P220" s="151">
        <v>0</v>
      </c>
      <c r="Q220" s="151">
        <f t="shared" si="75"/>
        <v>0</v>
      </c>
      <c r="R220" s="151"/>
      <c r="S220" s="151" t="s">
        <v>144</v>
      </c>
      <c r="T220" s="151" t="s">
        <v>144</v>
      </c>
      <c r="U220" s="151">
        <v>0.28000000000000003</v>
      </c>
      <c r="V220" s="151">
        <f t="shared" si="76"/>
        <v>350.7</v>
      </c>
      <c r="W220" s="151"/>
      <c r="X220" s="151" t="s">
        <v>145</v>
      </c>
      <c r="Y220" s="141"/>
      <c r="Z220" s="141"/>
      <c r="AA220" s="141"/>
      <c r="AB220" s="141"/>
      <c r="AC220" s="141"/>
      <c r="AD220" s="141"/>
      <c r="AE220" s="141"/>
      <c r="AF220" s="141"/>
      <c r="AG220" s="141" t="s">
        <v>146</v>
      </c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</row>
    <row r="221" spans="1:60" ht="20.399999999999999" hidden="1" outlineLevel="1" x14ac:dyDescent="0.25">
      <c r="A221" s="164">
        <v>197</v>
      </c>
      <c r="B221" s="165" t="s">
        <v>553</v>
      </c>
      <c r="C221" s="170" t="s">
        <v>554</v>
      </c>
      <c r="D221" s="166" t="s">
        <v>153</v>
      </c>
      <c r="E221" s="179">
        <v>490.4</v>
      </c>
      <c r="F221" s="180"/>
      <c r="G221" s="167">
        <f t="shared" si="70"/>
        <v>0</v>
      </c>
      <c r="H221" s="152"/>
      <c r="I221" s="151">
        <f t="shared" si="71"/>
        <v>0</v>
      </c>
      <c r="J221" s="152"/>
      <c r="K221" s="151">
        <f t="shared" si="72"/>
        <v>0</v>
      </c>
      <c r="L221" s="151">
        <v>21</v>
      </c>
      <c r="M221" s="151">
        <f t="shared" si="73"/>
        <v>0</v>
      </c>
      <c r="N221" s="151">
        <v>2.9399999999999999E-3</v>
      </c>
      <c r="O221" s="151">
        <f t="shared" si="74"/>
        <v>1.44</v>
      </c>
      <c r="P221" s="151">
        <v>0</v>
      </c>
      <c r="Q221" s="151">
        <f t="shared" si="75"/>
        <v>0</v>
      </c>
      <c r="R221" s="151"/>
      <c r="S221" s="151" t="s">
        <v>144</v>
      </c>
      <c r="T221" s="151" t="s">
        <v>144</v>
      </c>
      <c r="U221" s="151">
        <v>0.21199999999999999</v>
      </c>
      <c r="V221" s="151">
        <f t="shared" si="76"/>
        <v>103.96</v>
      </c>
      <c r="W221" s="151"/>
      <c r="X221" s="151" t="s">
        <v>145</v>
      </c>
      <c r="Y221" s="141"/>
      <c r="Z221" s="141"/>
      <c r="AA221" s="141"/>
      <c r="AB221" s="141"/>
      <c r="AC221" s="141"/>
      <c r="AD221" s="141"/>
      <c r="AE221" s="141"/>
      <c r="AF221" s="141"/>
      <c r="AG221" s="141" t="s">
        <v>146</v>
      </c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</row>
    <row r="222" spans="1:60" hidden="1" outlineLevel="1" x14ac:dyDescent="0.25">
      <c r="A222" s="164">
        <v>198</v>
      </c>
      <c r="B222" s="165" t="s">
        <v>555</v>
      </c>
      <c r="C222" s="170" t="s">
        <v>556</v>
      </c>
      <c r="D222" s="166" t="s">
        <v>153</v>
      </c>
      <c r="E222" s="179">
        <v>781.3</v>
      </c>
      <c r="F222" s="180"/>
      <c r="G222" s="167">
        <f t="shared" si="70"/>
        <v>0</v>
      </c>
      <c r="H222" s="152"/>
      <c r="I222" s="151">
        <f t="shared" si="71"/>
        <v>0</v>
      </c>
      <c r="J222" s="152"/>
      <c r="K222" s="151">
        <f t="shared" si="72"/>
        <v>0</v>
      </c>
      <c r="L222" s="151">
        <v>21</v>
      </c>
      <c r="M222" s="151">
        <f t="shared" si="73"/>
        <v>0</v>
      </c>
      <c r="N222" s="151">
        <v>0</v>
      </c>
      <c r="O222" s="151">
        <f t="shared" si="74"/>
        <v>0</v>
      </c>
      <c r="P222" s="151">
        <v>0</v>
      </c>
      <c r="Q222" s="151">
        <f t="shared" si="75"/>
        <v>0</v>
      </c>
      <c r="R222" s="151"/>
      <c r="S222" s="151" t="s">
        <v>144</v>
      </c>
      <c r="T222" s="151" t="s">
        <v>144</v>
      </c>
      <c r="U222" s="151">
        <v>0.41</v>
      </c>
      <c r="V222" s="151">
        <f t="shared" si="76"/>
        <v>320.33</v>
      </c>
      <c r="W222" s="151"/>
      <c r="X222" s="151" t="s">
        <v>145</v>
      </c>
      <c r="Y222" s="141"/>
      <c r="Z222" s="141"/>
      <c r="AA222" s="141"/>
      <c r="AB222" s="141"/>
      <c r="AC222" s="141"/>
      <c r="AD222" s="141"/>
      <c r="AE222" s="141"/>
      <c r="AF222" s="141"/>
      <c r="AG222" s="141" t="s">
        <v>146</v>
      </c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</row>
    <row r="223" spans="1:60" hidden="1" outlineLevel="1" x14ac:dyDescent="0.25">
      <c r="A223" s="164">
        <v>199</v>
      </c>
      <c r="B223" s="165" t="s">
        <v>557</v>
      </c>
      <c r="C223" s="170" t="s">
        <v>558</v>
      </c>
      <c r="D223" s="166" t="s">
        <v>153</v>
      </c>
      <c r="E223" s="179">
        <v>1541.5</v>
      </c>
      <c r="F223" s="180"/>
      <c r="G223" s="167">
        <f t="shared" si="70"/>
        <v>0</v>
      </c>
      <c r="H223" s="152"/>
      <c r="I223" s="151">
        <f t="shared" si="71"/>
        <v>0</v>
      </c>
      <c r="J223" s="152"/>
      <c r="K223" s="151">
        <f t="shared" si="72"/>
        <v>0</v>
      </c>
      <c r="L223" s="151">
        <v>21</v>
      </c>
      <c r="M223" s="151">
        <f t="shared" si="73"/>
        <v>0</v>
      </c>
      <c r="N223" s="151">
        <v>0</v>
      </c>
      <c r="O223" s="151">
        <f t="shared" si="74"/>
        <v>0</v>
      </c>
      <c r="P223" s="151">
        <v>0</v>
      </c>
      <c r="Q223" s="151">
        <f t="shared" si="75"/>
        <v>0</v>
      </c>
      <c r="R223" s="151"/>
      <c r="S223" s="151" t="s">
        <v>144</v>
      </c>
      <c r="T223" s="151" t="s">
        <v>144</v>
      </c>
      <c r="U223" s="151">
        <v>0.41</v>
      </c>
      <c r="V223" s="151">
        <f t="shared" si="76"/>
        <v>632.02</v>
      </c>
      <c r="W223" s="151"/>
      <c r="X223" s="151" t="s">
        <v>145</v>
      </c>
      <c r="Y223" s="141"/>
      <c r="Z223" s="141"/>
      <c r="AA223" s="141"/>
      <c r="AB223" s="141"/>
      <c r="AC223" s="141"/>
      <c r="AD223" s="141"/>
      <c r="AE223" s="141"/>
      <c r="AF223" s="141"/>
      <c r="AG223" s="141" t="s">
        <v>146</v>
      </c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</row>
    <row r="224" spans="1:60" hidden="1" outlineLevel="1" x14ac:dyDescent="0.25">
      <c r="A224" s="164">
        <v>200</v>
      </c>
      <c r="B224" s="165" t="s">
        <v>559</v>
      </c>
      <c r="C224" s="170" t="s">
        <v>560</v>
      </c>
      <c r="D224" s="166" t="s">
        <v>153</v>
      </c>
      <c r="E224" s="179">
        <v>760.2</v>
      </c>
      <c r="F224" s="180"/>
      <c r="G224" s="167">
        <f t="shared" si="70"/>
        <v>0</v>
      </c>
      <c r="H224" s="152"/>
      <c r="I224" s="151">
        <f t="shared" si="71"/>
        <v>0</v>
      </c>
      <c r="J224" s="152"/>
      <c r="K224" s="151">
        <f t="shared" si="72"/>
        <v>0</v>
      </c>
      <c r="L224" s="151">
        <v>21</v>
      </c>
      <c r="M224" s="151">
        <f t="shared" si="73"/>
        <v>0</v>
      </c>
      <c r="N224" s="151">
        <v>0</v>
      </c>
      <c r="O224" s="151">
        <f t="shared" si="74"/>
        <v>0</v>
      </c>
      <c r="P224" s="151">
        <v>0</v>
      </c>
      <c r="Q224" s="151">
        <f t="shared" si="75"/>
        <v>0</v>
      </c>
      <c r="R224" s="151"/>
      <c r="S224" s="151" t="s">
        <v>144</v>
      </c>
      <c r="T224" s="151" t="s">
        <v>144</v>
      </c>
      <c r="U224" s="151">
        <v>0.45</v>
      </c>
      <c r="V224" s="151">
        <f t="shared" si="76"/>
        <v>342.09</v>
      </c>
      <c r="W224" s="151"/>
      <c r="X224" s="151" t="s">
        <v>145</v>
      </c>
      <c r="Y224" s="141"/>
      <c r="Z224" s="141"/>
      <c r="AA224" s="141"/>
      <c r="AB224" s="141"/>
      <c r="AC224" s="141"/>
      <c r="AD224" s="141"/>
      <c r="AE224" s="141"/>
      <c r="AF224" s="141"/>
      <c r="AG224" s="141" t="s">
        <v>146</v>
      </c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</row>
    <row r="225" spans="1:60" hidden="1" outlineLevel="1" x14ac:dyDescent="0.25">
      <c r="A225" s="164">
        <v>201</v>
      </c>
      <c r="B225" s="165" t="s">
        <v>561</v>
      </c>
      <c r="C225" s="170" t="s">
        <v>562</v>
      </c>
      <c r="D225" s="166" t="s">
        <v>153</v>
      </c>
      <c r="E225" s="179">
        <v>16645.099999999999</v>
      </c>
      <c r="F225" s="180"/>
      <c r="G225" s="167">
        <f t="shared" si="70"/>
        <v>0</v>
      </c>
      <c r="H225" s="152"/>
      <c r="I225" s="151">
        <f t="shared" si="71"/>
        <v>0</v>
      </c>
      <c r="J225" s="152"/>
      <c r="K225" s="151">
        <f t="shared" si="72"/>
        <v>0</v>
      </c>
      <c r="L225" s="151">
        <v>21</v>
      </c>
      <c r="M225" s="151">
        <f t="shared" si="73"/>
        <v>0</v>
      </c>
      <c r="N225" s="151">
        <v>1.0000000000000001E-5</v>
      </c>
      <c r="O225" s="151">
        <f t="shared" si="74"/>
        <v>0.17</v>
      </c>
      <c r="P225" s="151">
        <v>0</v>
      </c>
      <c r="Q225" s="151">
        <f t="shared" si="75"/>
        <v>0</v>
      </c>
      <c r="R225" s="151"/>
      <c r="S225" s="151" t="s">
        <v>144</v>
      </c>
      <c r="T225" s="151" t="s">
        <v>144</v>
      </c>
      <c r="U225" s="151">
        <v>7.0000000000000007E-2</v>
      </c>
      <c r="V225" s="151">
        <f t="shared" si="76"/>
        <v>1165.1600000000001</v>
      </c>
      <c r="W225" s="151"/>
      <c r="X225" s="151" t="s">
        <v>145</v>
      </c>
      <c r="Y225" s="141"/>
      <c r="Z225" s="141"/>
      <c r="AA225" s="141"/>
      <c r="AB225" s="141"/>
      <c r="AC225" s="141"/>
      <c r="AD225" s="141"/>
      <c r="AE225" s="141"/>
      <c r="AF225" s="141"/>
      <c r="AG225" s="141" t="s">
        <v>146</v>
      </c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</row>
    <row r="226" spans="1:60" hidden="1" outlineLevel="1" x14ac:dyDescent="0.25">
      <c r="A226" s="164">
        <v>202</v>
      </c>
      <c r="B226" s="165" t="s">
        <v>563</v>
      </c>
      <c r="C226" s="170" t="s">
        <v>564</v>
      </c>
      <c r="D226" s="166" t="s">
        <v>143</v>
      </c>
      <c r="E226" s="179">
        <v>3.2759999999999998</v>
      </c>
      <c r="F226" s="180"/>
      <c r="G226" s="167">
        <f t="shared" si="70"/>
        <v>0</v>
      </c>
      <c r="H226" s="152"/>
      <c r="I226" s="151">
        <f t="shared" si="71"/>
        <v>0</v>
      </c>
      <c r="J226" s="152"/>
      <c r="K226" s="151">
        <f t="shared" si="72"/>
        <v>0</v>
      </c>
      <c r="L226" s="151">
        <v>21</v>
      </c>
      <c r="M226" s="151">
        <f t="shared" si="73"/>
        <v>0</v>
      </c>
      <c r="N226" s="151">
        <v>0.03</v>
      </c>
      <c r="O226" s="151">
        <f t="shared" si="74"/>
        <v>0.1</v>
      </c>
      <c r="P226" s="151">
        <v>0</v>
      </c>
      <c r="Q226" s="151">
        <f t="shared" si="75"/>
        <v>0</v>
      </c>
      <c r="R226" s="151" t="s">
        <v>302</v>
      </c>
      <c r="S226" s="151" t="s">
        <v>144</v>
      </c>
      <c r="T226" s="151" t="s">
        <v>144</v>
      </c>
      <c r="U226" s="151">
        <v>0</v>
      </c>
      <c r="V226" s="151">
        <f t="shared" si="76"/>
        <v>0</v>
      </c>
      <c r="W226" s="151"/>
      <c r="X226" s="151" t="s">
        <v>294</v>
      </c>
      <c r="Y226" s="141"/>
      <c r="Z226" s="141"/>
      <c r="AA226" s="141"/>
      <c r="AB226" s="141"/>
      <c r="AC226" s="141"/>
      <c r="AD226" s="141"/>
      <c r="AE226" s="141"/>
      <c r="AF226" s="141"/>
      <c r="AG226" s="141" t="s">
        <v>295</v>
      </c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  <c r="AR226" s="141"/>
      <c r="AS226" s="141"/>
      <c r="AT226" s="141"/>
      <c r="AU226" s="141"/>
      <c r="AV226" s="141"/>
      <c r="AW226" s="141"/>
      <c r="AX226" s="141"/>
      <c r="AY226" s="141"/>
      <c r="AZ226" s="141"/>
      <c r="BA226" s="141"/>
      <c r="BB226" s="141"/>
      <c r="BC226" s="141"/>
      <c r="BD226" s="141"/>
      <c r="BE226" s="141"/>
      <c r="BF226" s="141"/>
      <c r="BG226" s="141"/>
      <c r="BH226" s="141"/>
    </row>
    <row r="227" spans="1:60" ht="20.399999999999999" hidden="1" outlineLevel="1" x14ac:dyDescent="0.25">
      <c r="A227" s="164">
        <v>203</v>
      </c>
      <c r="B227" s="165" t="s">
        <v>565</v>
      </c>
      <c r="C227" s="170" t="s">
        <v>566</v>
      </c>
      <c r="D227" s="166" t="s">
        <v>153</v>
      </c>
      <c r="E227" s="179">
        <v>59.534999999999997</v>
      </c>
      <c r="F227" s="180"/>
      <c r="G227" s="167">
        <f t="shared" si="70"/>
        <v>0</v>
      </c>
      <c r="H227" s="152"/>
      <c r="I227" s="151">
        <f t="shared" si="71"/>
        <v>0</v>
      </c>
      <c r="J227" s="152"/>
      <c r="K227" s="151">
        <f t="shared" si="72"/>
        <v>0</v>
      </c>
      <c r="L227" s="151">
        <v>21</v>
      </c>
      <c r="M227" s="151">
        <f t="shared" si="73"/>
        <v>0</v>
      </c>
      <c r="N227" s="151">
        <v>1.4E-3</v>
      </c>
      <c r="O227" s="151">
        <f t="shared" si="74"/>
        <v>0.08</v>
      </c>
      <c r="P227" s="151">
        <v>0</v>
      </c>
      <c r="Q227" s="151">
        <f t="shared" si="75"/>
        <v>0</v>
      </c>
      <c r="R227" s="151" t="s">
        <v>302</v>
      </c>
      <c r="S227" s="151" t="s">
        <v>144</v>
      </c>
      <c r="T227" s="151" t="s">
        <v>144</v>
      </c>
      <c r="U227" s="151">
        <v>0</v>
      </c>
      <c r="V227" s="151">
        <f t="shared" si="76"/>
        <v>0</v>
      </c>
      <c r="W227" s="151"/>
      <c r="X227" s="151" t="s">
        <v>294</v>
      </c>
      <c r="Y227" s="141"/>
      <c r="Z227" s="141"/>
      <c r="AA227" s="141"/>
      <c r="AB227" s="141"/>
      <c r="AC227" s="141"/>
      <c r="AD227" s="141"/>
      <c r="AE227" s="141"/>
      <c r="AF227" s="141"/>
      <c r="AG227" s="141" t="s">
        <v>295</v>
      </c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1"/>
      <c r="AZ227" s="141"/>
      <c r="BA227" s="141"/>
      <c r="BB227" s="141"/>
      <c r="BC227" s="141"/>
      <c r="BD227" s="141"/>
      <c r="BE227" s="141"/>
      <c r="BF227" s="141"/>
      <c r="BG227" s="141"/>
      <c r="BH227" s="141"/>
    </row>
    <row r="228" spans="1:60" ht="20.399999999999999" hidden="1" outlineLevel="1" x14ac:dyDescent="0.25">
      <c r="A228" s="164">
        <v>204</v>
      </c>
      <c r="B228" s="165" t="s">
        <v>567</v>
      </c>
      <c r="C228" s="170" t="s">
        <v>568</v>
      </c>
      <c r="D228" s="166" t="s">
        <v>153</v>
      </c>
      <c r="E228" s="179">
        <v>104.265</v>
      </c>
      <c r="F228" s="180"/>
      <c r="G228" s="167">
        <f t="shared" si="70"/>
        <v>0</v>
      </c>
      <c r="H228" s="152"/>
      <c r="I228" s="151">
        <f t="shared" si="71"/>
        <v>0</v>
      </c>
      <c r="J228" s="152"/>
      <c r="K228" s="151">
        <f t="shared" si="72"/>
        <v>0</v>
      </c>
      <c r="L228" s="151">
        <v>21</v>
      </c>
      <c r="M228" s="151">
        <f t="shared" si="73"/>
        <v>0</v>
      </c>
      <c r="N228" s="151">
        <v>1.75E-3</v>
      </c>
      <c r="O228" s="151">
        <f t="shared" si="74"/>
        <v>0.18</v>
      </c>
      <c r="P228" s="151">
        <v>0</v>
      </c>
      <c r="Q228" s="151">
        <f t="shared" si="75"/>
        <v>0</v>
      </c>
      <c r="R228" s="151" t="s">
        <v>302</v>
      </c>
      <c r="S228" s="151" t="s">
        <v>144</v>
      </c>
      <c r="T228" s="151" t="s">
        <v>144</v>
      </c>
      <c r="U228" s="151">
        <v>0</v>
      </c>
      <c r="V228" s="151">
        <f t="shared" si="76"/>
        <v>0</v>
      </c>
      <c r="W228" s="151"/>
      <c r="X228" s="151" t="s">
        <v>294</v>
      </c>
      <c r="Y228" s="141"/>
      <c r="Z228" s="141"/>
      <c r="AA228" s="141"/>
      <c r="AB228" s="141"/>
      <c r="AC228" s="141"/>
      <c r="AD228" s="141"/>
      <c r="AE228" s="141"/>
      <c r="AF228" s="141"/>
      <c r="AG228" s="141" t="s">
        <v>295</v>
      </c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  <c r="BB228" s="141"/>
      <c r="BC228" s="141"/>
      <c r="BD228" s="141"/>
      <c r="BE228" s="141"/>
      <c r="BF228" s="141"/>
      <c r="BG228" s="141"/>
      <c r="BH228" s="141"/>
    </row>
    <row r="229" spans="1:60" hidden="1" outlineLevel="1" x14ac:dyDescent="0.25">
      <c r="A229" s="164">
        <v>205</v>
      </c>
      <c r="B229" s="165" t="s">
        <v>569</v>
      </c>
      <c r="C229" s="170" t="s">
        <v>570</v>
      </c>
      <c r="D229" s="166" t="s">
        <v>143</v>
      </c>
      <c r="E229" s="179">
        <v>8.5406999999999993</v>
      </c>
      <c r="F229" s="180"/>
      <c r="G229" s="167">
        <f t="shared" si="70"/>
        <v>0</v>
      </c>
      <c r="H229" s="152"/>
      <c r="I229" s="151">
        <f t="shared" si="71"/>
        <v>0</v>
      </c>
      <c r="J229" s="152"/>
      <c r="K229" s="151">
        <f t="shared" si="72"/>
        <v>0</v>
      </c>
      <c r="L229" s="151">
        <v>21</v>
      </c>
      <c r="M229" s="151">
        <f t="shared" si="73"/>
        <v>0</v>
      </c>
      <c r="N229" s="151">
        <v>1.4999999999999999E-2</v>
      </c>
      <c r="O229" s="151">
        <f t="shared" si="74"/>
        <v>0.13</v>
      </c>
      <c r="P229" s="151">
        <v>0</v>
      </c>
      <c r="Q229" s="151">
        <f t="shared" si="75"/>
        <v>0</v>
      </c>
      <c r="R229" s="151" t="s">
        <v>302</v>
      </c>
      <c r="S229" s="151" t="s">
        <v>144</v>
      </c>
      <c r="T229" s="151" t="s">
        <v>144</v>
      </c>
      <c r="U229" s="151">
        <v>0</v>
      </c>
      <c r="V229" s="151">
        <f t="shared" si="76"/>
        <v>0</v>
      </c>
      <c r="W229" s="151"/>
      <c r="X229" s="151" t="s">
        <v>294</v>
      </c>
      <c r="Y229" s="141"/>
      <c r="Z229" s="141"/>
      <c r="AA229" s="141"/>
      <c r="AB229" s="141"/>
      <c r="AC229" s="141"/>
      <c r="AD229" s="141"/>
      <c r="AE229" s="141"/>
      <c r="AF229" s="141"/>
      <c r="AG229" s="141" t="s">
        <v>295</v>
      </c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41"/>
      <c r="BC229" s="141"/>
      <c r="BD229" s="141"/>
      <c r="BE229" s="141"/>
      <c r="BF229" s="141"/>
      <c r="BG229" s="141"/>
      <c r="BH229" s="141"/>
    </row>
    <row r="230" spans="1:60" hidden="1" outlineLevel="1" x14ac:dyDescent="0.25">
      <c r="A230" s="164">
        <v>206</v>
      </c>
      <c r="B230" s="165" t="s">
        <v>571</v>
      </c>
      <c r="C230" s="170" t="s">
        <v>572</v>
      </c>
      <c r="D230" s="166" t="s">
        <v>143</v>
      </c>
      <c r="E230" s="179">
        <v>255.96899999999999</v>
      </c>
      <c r="F230" s="180"/>
      <c r="G230" s="167">
        <f t="shared" si="70"/>
        <v>0</v>
      </c>
      <c r="H230" s="152"/>
      <c r="I230" s="151">
        <f t="shared" si="71"/>
        <v>0</v>
      </c>
      <c r="J230" s="152"/>
      <c r="K230" s="151">
        <f t="shared" si="72"/>
        <v>0</v>
      </c>
      <c r="L230" s="151">
        <v>21</v>
      </c>
      <c r="M230" s="151">
        <f t="shared" si="73"/>
        <v>0</v>
      </c>
      <c r="N230" s="151">
        <v>0.02</v>
      </c>
      <c r="O230" s="151">
        <f t="shared" si="74"/>
        <v>5.12</v>
      </c>
      <c r="P230" s="151">
        <v>0</v>
      </c>
      <c r="Q230" s="151">
        <f t="shared" si="75"/>
        <v>0</v>
      </c>
      <c r="R230" s="151" t="s">
        <v>302</v>
      </c>
      <c r="S230" s="151" t="s">
        <v>144</v>
      </c>
      <c r="T230" s="151" t="s">
        <v>144</v>
      </c>
      <c r="U230" s="151">
        <v>0</v>
      </c>
      <c r="V230" s="151">
        <f t="shared" si="76"/>
        <v>0</v>
      </c>
      <c r="W230" s="151"/>
      <c r="X230" s="151" t="s">
        <v>294</v>
      </c>
      <c r="Y230" s="141"/>
      <c r="Z230" s="141"/>
      <c r="AA230" s="141"/>
      <c r="AB230" s="141"/>
      <c r="AC230" s="141"/>
      <c r="AD230" s="141"/>
      <c r="AE230" s="141"/>
      <c r="AF230" s="141"/>
      <c r="AG230" s="141" t="s">
        <v>295</v>
      </c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141"/>
      <c r="AZ230" s="141"/>
      <c r="BA230" s="141"/>
      <c r="BB230" s="141"/>
      <c r="BC230" s="141"/>
      <c r="BD230" s="141"/>
      <c r="BE230" s="141"/>
      <c r="BF230" s="141"/>
      <c r="BG230" s="141"/>
      <c r="BH230" s="141"/>
    </row>
    <row r="231" spans="1:60" hidden="1" outlineLevel="1" x14ac:dyDescent="0.25">
      <c r="A231" s="164">
        <v>207</v>
      </c>
      <c r="B231" s="165" t="s">
        <v>573</v>
      </c>
      <c r="C231" s="170" t="s">
        <v>574</v>
      </c>
      <c r="D231" s="166" t="s">
        <v>143</v>
      </c>
      <c r="E231" s="179">
        <v>473.96474999999998</v>
      </c>
      <c r="F231" s="180"/>
      <c r="G231" s="167">
        <f t="shared" si="70"/>
        <v>0</v>
      </c>
      <c r="H231" s="152"/>
      <c r="I231" s="151">
        <f t="shared" si="71"/>
        <v>0</v>
      </c>
      <c r="J231" s="152"/>
      <c r="K231" s="151">
        <f t="shared" si="72"/>
        <v>0</v>
      </c>
      <c r="L231" s="151">
        <v>21</v>
      </c>
      <c r="M231" s="151">
        <f t="shared" si="73"/>
        <v>0</v>
      </c>
      <c r="N231" s="151">
        <v>2.5000000000000001E-2</v>
      </c>
      <c r="O231" s="151">
        <f t="shared" si="74"/>
        <v>11.85</v>
      </c>
      <c r="P231" s="151">
        <v>0</v>
      </c>
      <c r="Q231" s="151">
        <f t="shared" si="75"/>
        <v>0</v>
      </c>
      <c r="R231" s="151" t="s">
        <v>302</v>
      </c>
      <c r="S231" s="151" t="s">
        <v>144</v>
      </c>
      <c r="T231" s="151" t="s">
        <v>144</v>
      </c>
      <c r="U231" s="151">
        <v>0</v>
      </c>
      <c r="V231" s="151">
        <f t="shared" si="76"/>
        <v>0</v>
      </c>
      <c r="W231" s="151"/>
      <c r="X231" s="151" t="s">
        <v>294</v>
      </c>
      <c r="Y231" s="141"/>
      <c r="Z231" s="141"/>
      <c r="AA231" s="141"/>
      <c r="AB231" s="141"/>
      <c r="AC231" s="141"/>
      <c r="AD231" s="141"/>
      <c r="AE231" s="141"/>
      <c r="AF231" s="141"/>
      <c r="AG231" s="141" t="s">
        <v>295</v>
      </c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141"/>
      <c r="AZ231" s="141"/>
      <c r="BA231" s="141"/>
      <c r="BB231" s="141"/>
      <c r="BC231" s="141"/>
      <c r="BD231" s="141"/>
      <c r="BE231" s="141"/>
      <c r="BF231" s="141"/>
      <c r="BG231" s="141"/>
      <c r="BH231" s="141"/>
    </row>
    <row r="232" spans="1:60" hidden="1" outlineLevel="1" x14ac:dyDescent="0.25">
      <c r="A232" s="164">
        <v>208</v>
      </c>
      <c r="B232" s="165" t="s">
        <v>575</v>
      </c>
      <c r="C232" s="170" t="s">
        <v>576</v>
      </c>
      <c r="D232" s="166" t="s">
        <v>143</v>
      </c>
      <c r="E232" s="179">
        <v>77.474249999999998</v>
      </c>
      <c r="F232" s="180"/>
      <c r="G232" s="167">
        <f t="shared" si="70"/>
        <v>0</v>
      </c>
      <c r="H232" s="152"/>
      <c r="I232" s="151">
        <f t="shared" si="71"/>
        <v>0</v>
      </c>
      <c r="J232" s="152"/>
      <c r="K232" s="151">
        <f t="shared" si="72"/>
        <v>0</v>
      </c>
      <c r="L232" s="151">
        <v>21</v>
      </c>
      <c r="M232" s="151">
        <f t="shared" si="73"/>
        <v>0</v>
      </c>
      <c r="N232" s="151">
        <v>0.03</v>
      </c>
      <c r="O232" s="151">
        <f t="shared" si="74"/>
        <v>2.3199999999999998</v>
      </c>
      <c r="P232" s="151">
        <v>0</v>
      </c>
      <c r="Q232" s="151">
        <f t="shared" si="75"/>
        <v>0</v>
      </c>
      <c r="R232" s="151" t="s">
        <v>302</v>
      </c>
      <c r="S232" s="151" t="s">
        <v>144</v>
      </c>
      <c r="T232" s="151" t="s">
        <v>144</v>
      </c>
      <c r="U232" s="151">
        <v>0</v>
      </c>
      <c r="V232" s="151">
        <f t="shared" si="76"/>
        <v>0</v>
      </c>
      <c r="W232" s="151"/>
      <c r="X232" s="151" t="s">
        <v>294</v>
      </c>
      <c r="Y232" s="141"/>
      <c r="Z232" s="141"/>
      <c r="AA232" s="141"/>
      <c r="AB232" s="141"/>
      <c r="AC232" s="141"/>
      <c r="AD232" s="141"/>
      <c r="AE232" s="141"/>
      <c r="AF232" s="141"/>
      <c r="AG232" s="141" t="s">
        <v>295</v>
      </c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41"/>
      <c r="BC232" s="141"/>
      <c r="BD232" s="141"/>
      <c r="BE232" s="141"/>
      <c r="BF232" s="141"/>
      <c r="BG232" s="141"/>
      <c r="BH232" s="141"/>
    </row>
    <row r="233" spans="1:60" hidden="1" outlineLevel="1" x14ac:dyDescent="0.25">
      <c r="A233" s="164">
        <v>209</v>
      </c>
      <c r="B233" s="165" t="s">
        <v>577</v>
      </c>
      <c r="C233" s="170" t="s">
        <v>578</v>
      </c>
      <c r="D233" s="166" t="s">
        <v>153</v>
      </c>
      <c r="E233" s="179">
        <v>15.75</v>
      </c>
      <c r="F233" s="180"/>
      <c r="G233" s="167">
        <f t="shared" si="70"/>
        <v>0</v>
      </c>
      <c r="H233" s="152"/>
      <c r="I233" s="151">
        <f t="shared" si="71"/>
        <v>0</v>
      </c>
      <c r="J233" s="152"/>
      <c r="K233" s="151">
        <f t="shared" si="72"/>
        <v>0</v>
      </c>
      <c r="L233" s="151">
        <v>21</v>
      </c>
      <c r="M233" s="151">
        <f t="shared" si="73"/>
        <v>0</v>
      </c>
      <c r="N233" s="151">
        <v>3.3E-3</v>
      </c>
      <c r="O233" s="151">
        <f t="shared" si="74"/>
        <v>0.05</v>
      </c>
      <c r="P233" s="151">
        <v>0</v>
      </c>
      <c r="Q233" s="151">
        <f t="shared" si="75"/>
        <v>0</v>
      </c>
      <c r="R233" s="151" t="s">
        <v>302</v>
      </c>
      <c r="S233" s="151" t="s">
        <v>144</v>
      </c>
      <c r="T233" s="151" t="s">
        <v>144</v>
      </c>
      <c r="U233" s="151">
        <v>0</v>
      </c>
      <c r="V233" s="151">
        <f t="shared" si="76"/>
        <v>0</v>
      </c>
      <c r="W233" s="151"/>
      <c r="X233" s="151" t="s">
        <v>294</v>
      </c>
      <c r="Y233" s="141"/>
      <c r="Z233" s="141"/>
      <c r="AA233" s="141"/>
      <c r="AB233" s="141"/>
      <c r="AC233" s="141"/>
      <c r="AD233" s="141"/>
      <c r="AE233" s="141"/>
      <c r="AF233" s="141"/>
      <c r="AG233" s="141" t="s">
        <v>295</v>
      </c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41"/>
      <c r="BA233" s="141"/>
      <c r="BB233" s="141"/>
      <c r="BC233" s="141"/>
      <c r="BD233" s="141"/>
      <c r="BE233" s="141"/>
      <c r="BF233" s="141"/>
      <c r="BG233" s="141"/>
      <c r="BH233" s="141"/>
    </row>
    <row r="234" spans="1:60" hidden="1" outlineLevel="1" x14ac:dyDescent="0.25">
      <c r="A234" s="164">
        <v>210</v>
      </c>
      <c r="B234" s="165" t="s">
        <v>579</v>
      </c>
      <c r="C234" s="170" t="s">
        <v>580</v>
      </c>
      <c r="D234" s="166" t="s">
        <v>153</v>
      </c>
      <c r="E234" s="179">
        <v>225.96</v>
      </c>
      <c r="F234" s="180"/>
      <c r="G234" s="167">
        <f t="shared" si="70"/>
        <v>0</v>
      </c>
      <c r="H234" s="152"/>
      <c r="I234" s="151">
        <f t="shared" si="71"/>
        <v>0</v>
      </c>
      <c r="J234" s="152"/>
      <c r="K234" s="151">
        <f t="shared" si="72"/>
        <v>0</v>
      </c>
      <c r="L234" s="151">
        <v>21</v>
      </c>
      <c r="M234" s="151">
        <f t="shared" si="73"/>
        <v>0</v>
      </c>
      <c r="N234" s="151">
        <v>5.28E-3</v>
      </c>
      <c r="O234" s="151">
        <f t="shared" si="74"/>
        <v>1.19</v>
      </c>
      <c r="P234" s="151">
        <v>0</v>
      </c>
      <c r="Q234" s="151">
        <f t="shared" si="75"/>
        <v>0</v>
      </c>
      <c r="R234" s="151" t="s">
        <v>302</v>
      </c>
      <c r="S234" s="151" t="s">
        <v>144</v>
      </c>
      <c r="T234" s="151" t="s">
        <v>144</v>
      </c>
      <c r="U234" s="151">
        <v>0</v>
      </c>
      <c r="V234" s="151">
        <f t="shared" si="76"/>
        <v>0</v>
      </c>
      <c r="W234" s="151"/>
      <c r="X234" s="151" t="s">
        <v>294</v>
      </c>
      <c r="Y234" s="141"/>
      <c r="Z234" s="141"/>
      <c r="AA234" s="141"/>
      <c r="AB234" s="141"/>
      <c r="AC234" s="141"/>
      <c r="AD234" s="141"/>
      <c r="AE234" s="141"/>
      <c r="AF234" s="141"/>
      <c r="AG234" s="141" t="s">
        <v>295</v>
      </c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1"/>
      <c r="BC234" s="141"/>
      <c r="BD234" s="141"/>
      <c r="BE234" s="141"/>
      <c r="BF234" s="141"/>
      <c r="BG234" s="141"/>
      <c r="BH234" s="141"/>
    </row>
    <row r="235" spans="1:60" hidden="1" outlineLevel="1" x14ac:dyDescent="0.25">
      <c r="A235" s="164">
        <v>211</v>
      </c>
      <c r="B235" s="165" t="s">
        <v>581</v>
      </c>
      <c r="C235" s="170" t="s">
        <v>582</v>
      </c>
      <c r="D235" s="166" t="s">
        <v>143</v>
      </c>
      <c r="E235" s="179">
        <v>249.88215</v>
      </c>
      <c r="F235" s="180"/>
      <c r="G235" s="167">
        <f t="shared" si="70"/>
        <v>0</v>
      </c>
      <c r="H235" s="152"/>
      <c r="I235" s="151">
        <f t="shared" si="71"/>
        <v>0</v>
      </c>
      <c r="J235" s="152"/>
      <c r="K235" s="151">
        <f t="shared" si="72"/>
        <v>0</v>
      </c>
      <c r="L235" s="151">
        <v>21</v>
      </c>
      <c r="M235" s="151">
        <f t="shared" si="73"/>
        <v>0</v>
      </c>
      <c r="N235" s="151">
        <v>2.5000000000000001E-2</v>
      </c>
      <c r="O235" s="151">
        <f t="shared" si="74"/>
        <v>6.25</v>
      </c>
      <c r="P235" s="151">
        <v>0</v>
      </c>
      <c r="Q235" s="151">
        <f t="shared" si="75"/>
        <v>0</v>
      </c>
      <c r="R235" s="151" t="s">
        <v>302</v>
      </c>
      <c r="S235" s="151" t="s">
        <v>144</v>
      </c>
      <c r="T235" s="151" t="s">
        <v>144</v>
      </c>
      <c r="U235" s="151">
        <v>0</v>
      </c>
      <c r="V235" s="151">
        <f t="shared" si="76"/>
        <v>0</v>
      </c>
      <c r="W235" s="151"/>
      <c r="X235" s="151" t="s">
        <v>294</v>
      </c>
      <c r="Y235" s="141"/>
      <c r="Z235" s="141"/>
      <c r="AA235" s="141"/>
      <c r="AB235" s="141"/>
      <c r="AC235" s="141"/>
      <c r="AD235" s="141"/>
      <c r="AE235" s="141"/>
      <c r="AF235" s="141"/>
      <c r="AG235" s="141" t="s">
        <v>295</v>
      </c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41"/>
      <c r="BA235" s="141"/>
      <c r="BB235" s="141"/>
      <c r="BC235" s="141"/>
      <c r="BD235" s="141"/>
      <c r="BE235" s="141"/>
      <c r="BF235" s="141"/>
      <c r="BG235" s="141"/>
      <c r="BH235" s="141"/>
    </row>
    <row r="236" spans="1:60" ht="20.399999999999999" hidden="1" outlineLevel="1" x14ac:dyDescent="0.25">
      <c r="A236" s="164">
        <v>212</v>
      </c>
      <c r="B236" s="165" t="s">
        <v>583</v>
      </c>
      <c r="C236" s="170" t="s">
        <v>584</v>
      </c>
      <c r="D236" s="166" t="s">
        <v>153</v>
      </c>
      <c r="E236" s="179">
        <v>820.36500000000001</v>
      </c>
      <c r="F236" s="180"/>
      <c r="G236" s="167">
        <f t="shared" si="70"/>
        <v>0</v>
      </c>
      <c r="H236" s="152"/>
      <c r="I236" s="151">
        <f t="shared" si="71"/>
        <v>0</v>
      </c>
      <c r="J236" s="152"/>
      <c r="K236" s="151">
        <f t="shared" si="72"/>
        <v>0</v>
      </c>
      <c r="L236" s="151">
        <v>21</v>
      </c>
      <c r="M236" s="151">
        <f t="shared" si="73"/>
        <v>0</v>
      </c>
      <c r="N236" s="151">
        <v>3.0000000000000001E-3</v>
      </c>
      <c r="O236" s="151">
        <f t="shared" si="74"/>
        <v>2.46</v>
      </c>
      <c r="P236" s="151">
        <v>0</v>
      </c>
      <c r="Q236" s="151">
        <f t="shared" si="75"/>
        <v>0</v>
      </c>
      <c r="R236" s="151" t="s">
        <v>302</v>
      </c>
      <c r="S236" s="151" t="s">
        <v>144</v>
      </c>
      <c r="T236" s="151" t="s">
        <v>144</v>
      </c>
      <c r="U236" s="151">
        <v>0</v>
      </c>
      <c r="V236" s="151">
        <f t="shared" si="76"/>
        <v>0</v>
      </c>
      <c r="W236" s="151"/>
      <c r="X236" s="151" t="s">
        <v>294</v>
      </c>
      <c r="Y236" s="141"/>
      <c r="Z236" s="141"/>
      <c r="AA236" s="141"/>
      <c r="AB236" s="141"/>
      <c r="AC236" s="141"/>
      <c r="AD236" s="141"/>
      <c r="AE236" s="141"/>
      <c r="AF236" s="141"/>
      <c r="AG236" s="141" t="s">
        <v>295</v>
      </c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41"/>
      <c r="BC236" s="141"/>
      <c r="BD236" s="141"/>
      <c r="BE236" s="141"/>
      <c r="BF236" s="141"/>
      <c r="BG236" s="141"/>
      <c r="BH236" s="141"/>
    </row>
    <row r="237" spans="1:60" hidden="1" outlineLevel="1" x14ac:dyDescent="0.25">
      <c r="A237" s="164">
        <v>213</v>
      </c>
      <c r="B237" s="165" t="s">
        <v>585</v>
      </c>
      <c r="C237" s="170" t="s">
        <v>586</v>
      </c>
      <c r="D237" s="166" t="s">
        <v>153</v>
      </c>
      <c r="E237" s="179">
        <v>119.595</v>
      </c>
      <c r="F237" s="180"/>
      <c r="G237" s="167">
        <f t="shared" si="70"/>
        <v>0</v>
      </c>
      <c r="H237" s="152"/>
      <c r="I237" s="151">
        <f t="shared" si="71"/>
        <v>0</v>
      </c>
      <c r="J237" s="152"/>
      <c r="K237" s="151">
        <f t="shared" si="72"/>
        <v>0</v>
      </c>
      <c r="L237" s="151">
        <v>21</v>
      </c>
      <c r="M237" s="151">
        <f t="shared" si="73"/>
        <v>0</v>
      </c>
      <c r="N237" s="151">
        <v>2E-3</v>
      </c>
      <c r="O237" s="151">
        <f t="shared" si="74"/>
        <v>0.24</v>
      </c>
      <c r="P237" s="151">
        <v>0</v>
      </c>
      <c r="Q237" s="151">
        <f t="shared" si="75"/>
        <v>0</v>
      </c>
      <c r="R237" s="151" t="s">
        <v>302</v>
      </c>
      <c r="S237" s="151" t="s">
        <v>144</v>
      </c>
      <c r="T237" s="151" t="s">
        <v>144</v>
      </c>
      <c r="U237" s="151">
        <v>0</v>
      </c>
      <c r="V237" s="151">
        <f t="shared" si="76"/>
        <v>0</v>
      </c>
      <c r="W237" s="151"/>
      <c r="X237" s="151" t="s">
        <v>294</v>
      </c>
      <c r="Y237" s="141"/>
      <c r="Z237" s="141"/>
      <c r="AA237" s="141"/>
      <c r="AB237" s="141"/>
      <c r="AC237" s="141"/>
      <c r="AD237" s="141"/>
      <c r="AE237" s="141"/>
      <c r="AF237" s="141"/>
      <c r="AG237" s="141" t="s">
        <v>295</v>
      </c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/>
      <c r="BA237" s="141"/>
      <c r="BB237" s="141"/>
      <c r="BC237" s="141"/>
      <c r="BD237" s="141"/>
      <c r="BE237" s="141"/>
      <c r="BF237" s="141"/>
      <c r="BG237" s="141"/>
      <c r="BH237" s="141"/>
    </row>
    <row r="238" spans="1:60" hidden="1" outlineLevel="1" x14ac:dyDescent="0.25">
      <c r="A238" s="164">
        <v>214</v>
      </c>
      <c r="B238" s="165" t="s">
        <v>587</v>
      </c>
      <c r="C238" s="170" t="s">
        <v>588</v>
      </c>
      <c r="D238" s="166" t="s">
        <v>153</v>
      </c>
      <c r="E238" s="179">
        <v>83.37</v>
      </c>
      <c r="F238" s="180"/>
      <c r="G238" s="167">
        <f t="shared" si="70"/>
        <v>0</v>
      </c>
      <c r="H238" s="152"/>
      <c r="I238" s="151">
        <f t="shared" si="71"/>
        <v>0</v>
      </c>
      <c r="J238" s="152"/>
      <c r="K238" s="151">
        <f t="shared" si="72"/>
        <v>0</v>
      </c>
      <c r="L238" s="151">
        <v>21</v>
      </c>
      <c r="M238" s="151">
        <f t="shared" si="73"/>
        <v>0</v>
      </c>
      <c r="N238" s="151">
        <v>1.4E-2</v>
      </c>
      <c r="O238" s="151">
        <f t="shared" si="74"/>
        <v>1.17</v>
      </c>
      <c r="P238" s="151">
        <v>0</v>
      </c>
      <c r="Q238" s="151">
        <f t="shared" si="75"/>
        <v>0</v>
      </c>
      <c r="R238" s="151" t="s">
        <v>302</v>
      </c>
      <c r="S238" s="151" t="s">
        <v>144</v>
      </c>
      <c r="T238" s="151" t="s">
        <v>144</v>
      </c>
      <c r="U238" s="151">
        <v>0</v>
      </c>
      <c r="V238" s="151">
        <f t="shared" si="76"/>
        <v>0</v>
      </c>
      <c r="W238" s="151"/>
      <c r="X238" s="151" t="s">
        <v>294</v>
      </c>
      <c r="Y238" s="141"/>
      <c r="Z238" s="141"/>
      <c r="AA238" s="141"/>
      <c r="AB238" s="141"/>
      <c r="AC238" s="141"/>
      <c r="AD238" s="141"/>
      <c r="AE238" s="141"/>
      <c r="AF238" s="141"/>
      <c r="AG238" s="141" t="s">
        <v>295</v>
      </c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/>
      <c r="BA238" s="141"/>
      <c r="BB238" s="141"/>
      <c r="BC238" s="141"/>
      <c r="BD238" s="141"/>
      <c r="BE238" s="141"/>
      <c r="BF238" s="141"/>
      <c r="BG238" s="141"/>
      <c r="BH238" s="141"/>
    </row>
    <row r="239" spans="1:60" hidden="1" outlineLevel="1" x14ac:dyDescent="0.25">
      <c r="A239" s="164">
        <v>215</v>
      </c>
      <c r="B239" s="165" t="s">
        <v>589</v>
      </c>
      <c r="C239" s="170" t="s">
        <v>590</v>
      </c>
      <c r="D239" s="166" t="s">
        <v>153</v>
      </c>
      <c r="E239" s="179">
        <v>26.565000000000001</v>
      </c>
      <c r="F239" s="180"/>
      <c r="G239" s="167">
        <f t="shared" si="70"/>
        <v>0</v>
      </c>
      <c r="H239" s="152"/>
      <c r="I239" s="151">
        <f t="shared" si="71"/>
        <v>0</v>
      </c>
      <c r="J239" s="152"/>
      <c r="K239" s="151">
        <f t="shared" si="72"/>
        <v>0</v>
      </c>
      <c r="L239" s="151">
        <v>21</v>
      </c>
      <c r="M239" s="151">
        <f t="shared" si="73"/>
        <v>0</v>
      </c>
      <c r="N239" s="151">
        <v>2.3040000000000001E-2</v>
      </c>
      <c r="O239" s="151">
        <f t="shared" si="74"/>
        <v>0.61</v>
      </c>
      <c r="P239" s="151">
        <v>0</v>
      </c>
      <c r="Q239" s="151">
        <f t="shared" si="75"/>
        <v>0</v>
      </c>
      <c r="R239" s="151" t="s">
        <v>302</v>
      </c>
      <c r="S239" s="151" t="s">
        <v>144</v>
      </c>
      <c r="T239" s="151" t="s">
        <v>144</v>
      </c>
      <c r="U239" s="151">
        <v>0</v>
      </c>
      <c r="V239" s="151">
        <f t="shared" si="76"/>
        <v>0</v>
      </c>
      <c r="W239" s="151"/>
      <c r="X239" s="151" t="s">
        <v>294</v>
      </c>
      <c r="Y239" s="141"/>
      <c r="Z239" s="141"/>
      <c r="AA239" s="141"/>
      <c r="AB239" s="141"/>
      <c r="AC239" s="141"/>
      <c r="AD239" s="141"/>
      <c r="AE239" s="141"/>
      <c r="AF239" s="141"/>
      <c r="AG239" s="141" t="s">
        <v>295</v>
      </c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  <c r="BB239" s="141"/>
      <c r="BC239" s="141"/>
      <c r="BD239" s="141"/>
      <c r="BE239" s="141"/>
      <c r="BF239" s="141"/>
      <c r="BG239" s="141"/>
      <c r="BH239" s="141"/>
    </row>
    <row r="240" spans="1:60" hidden="1" outlineLevel="1" x14ac:dyDescent="0.25">
      <c r="A240" s="164">
        <v>216</v>
      </c>
      <c r="B240" s="165" t="s">
        <v>591</v>
      </c>
      <c r="C240" s="170" t="s">
        <v>592</v>
      </c>
      <c r="D240" s="166" t="s">
        <v>153</v>
      </c>
      <c r="E240" s="179">
        <v>1669.71</v>
      </c>
      <c r="F240" s="180"/>
      <c r="G240" s="167">
        <f t="shared" si="70"/>
        <v>0</v>
      </c>
      <c r="H240" s="152"/>
      <c r="I240" s="151">
        <f t="shared" si="71"/>
        <v>0</v>
      </c>
      <c r="J240" s="152"/>
      <c r="K240" s="151">
        <f t="shared" si="72"/>
        <v>0</v>
      </c>
      <c r="L240" s="151">
        <v>21</v>
      </c>
      <c r="M240" s="151">
        <f t="shared" si="73"/>
        <v>0</v>
      </c>
      <c r="N240" s="151">
        <v>4.7999999999999996E-3</v>
      </c>
      <c r="O240" s="151">
        <f t="shared" si="74"/>
        <v>8.01</v>
      </c>
      <c r="P240" s="151">
        <v>0</v>
      </c>
      <c r="Q240" s="151">
        <f t="shared" si="75"/>
        <v>0</v>
      </c>
      <c r="R240" s="151" t="s">
        <v>302</v>
      </c>
      <c r="S240" s="151" t="s">
        <v>144</v>
      </c>
      <c r="T240" s="151" t="s">
        <v>144</v>
      </c>
      <c r="U240" s="151">
        <v>0</v>
      </c>
      <c r="V240" s="151">
        <f t="shared" si="76"/>
        <v>0</v>
      </c>
      <c r="W240" s="151"/>
      <c r="X240" s="151" t="s">
        <v>294</v>
      </c>
      <c r="Y240" s="141"/>
      <c r="Z240" s="141"/>
      <c r="AA240" s="141"/>
      <c r="AB240" s="141"/>
      <c r="AC240" s="141"/>
      <c r="AD240" s="141"/>
      <c r="AE240" s="141"/>
      <c r="AF240" s="141"/>
      <c r="AG240" s="141" t="s">
        <v>295</v>
      </c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41"/>
      <c r="BA240" s="141"/>
      <c r="BB240" s="141"/>
      <c r="BC240" s="141"/>
      <c r="BD240" s="141"/>
      <c r="BE240" s="141"/>
      <c r="BF240" s="141"/>
      <c r="BG240" s="141"/>
      <c r="BH240" s="141"/>
    </row>
    <row r="241" spans="1:60" hidden="1" outlineLevel="1" x14ac:dyDescent="0.25">
      <c r="A241" s="164">
        <v>217</v>
      </c>
      <c r="B241" s="165" t="s">
        <v>593</v>
      </c>
      <c r="C241" s="170" t="s">
        <v>594</v>
      </c>
      <c r="D241" s="166" t="s">
        <v>153</v>
      </c>
      <c r="E241" s="179">
        <v>514.91999999999996</v>
      </c>
      <c r="F241" s="180"/>
      <c r="G241" s="167">
        <f t="shared" si="70"/>
        <v>0</v>
      </c>
      <c r="H241" s="152"/>
      <c r="I241" s="151">
        <f t="shared" si="71"/>
        <v>0</v>
      </c>
      <c r="J241" s="152"/>
      <c r="K241" s="151">
        <f t="shared" si="72"/>
        <v>0</v>
      </c>
      <c r="L241" s="151">
        <v>21</v>
      </c>
      <c r="M241" s="151">
        <f t="shared" si="73"/>
        <v>0</v>
      </c>
      <c r="N241" s="151">
        <v>3.0000000000000001E-3</v>
      </c>
      <c r="O241" s="151">
        <f t="shared" si="74"/>
        <v>1.54</v>
      </c>
      <c r="P241" s="151">
        <v>0</v>
      </c>
      <c r="Q241" s="151">
        <f t="shared" si="75"/>
        <v>0</v>
      </c>
      <c r="R241" s="151" t="s">
        <v>302</v>
      </c>
      <c r="S241" s="151" t="s">
        <v>144</v>
      </c>
      <c r="T241" s="151" t="s">
        <v>144</v>
      </c>
      <c r="U241" s="151">
        <v>0</v>
      </c>
      <c r="V241" s="151">
        <f t="shared" si="76"/>
        <v>0</v>
      </c>
      <c r="W241" s="151"/>
      <c r="X241" s="151" t="s">
        <v>294</v>
      </c>
      <c r="Y241" s="141"/>
      <c r="Z241" s="141"/>
      <c r="AA241" s="141"/>
      <c r="AB241" s="141"/>
      <c r="AC241" s="141"/>
      <c r="AD241" s="141"/>
      <c r="AE241" s="141"/>
      <c r="AF241" s="141"/>
      <c r="AG241" s="141" t="s">
        <v>295</v>
      </c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41"/>
      <c r="BA241" s="141"/>
      <c r="BB241" s="141"/>
      <c r="BC241" s="141"/>
      <c r="BD241" s="141"/>
      <c r="BE241" s="141"/>
      <c r="BF241" s="141"/>
      <c r="BG241" s="141"/>
      <c r="BH241" s="141"/>
    </row>
    <row r="242" spans="1:60" hidden="1" outlineLevel="1" x14ac:dyDescent="0.25">
      <c r="A242" s="164">
        <v>218</v>
      </c>
      <c r="B242" s="165" t="s">
        <v>595</v>
      </c>
      <c r="C242" s="170" t="s">
        <v>596</v>
      </c>
      <c r="D242" s="166" t="s">
        <v>153</v>
      </c>
      <c r="E242" s="179">
        <v>245.17500000000001</v>
      </c>
      <c r="F242" s="180"/>
      <c r="G242" s="167">
        <f t="shared" si="70"/>
        <v>0</v>
      </c>
      <c r="H242" s="152"/>
      <c r="I242" s="151">
        <f t="shared" si="71"/>
        <v>0</v>
      </c>
      <c r="J242" s="152"/>
      <c r="K242" s="151">
        <f t="shared" si="72"/>
        <v>0</v>
      </c>
      <c r="L242" s="151">
        <v>21</v>
      </c>
      <c r="M242" s="151">
        <f t="shared" si="73"/>
        <v>0</v>
      </c>
      <c r="N242" s="151">
        <v>3.0000000000000001E-3</v>
      </c>
      <c r="O242" s="151">
        <f t="shared" si="74"/>
        <v>0.74</v>
      </c>
      <c r="P242" s="151">
        <v>0</v>
      </c>
      <c r="Q242" s="151">
        <f t="shared" si="75"/>
        <v>0</v>
      </c>
      <c r="R242" s="151" t="s">
        <v>302</v>
      </c>
      <c r="S242" s="151" t="s">
        <v>144</v>
      </c>
      <c r="T242" s="151" t="s">
        <v>144</v>
      </c>
      <c r="U242" s="151">
        <v>0</v>
      </c>
      <c r="V242" s="151">
        <f t="shared" si="76"/>
        <v>0</v>
      </c>
      <c r="W242" s="151"/>
      <c r="X242" s="151" t="s">
        <v>294</v>
      </c>
      <c r="Y242" s="141"/>
      <c r="Z242" s="141"/>
      <c r="AA242" s="141"/>
      <c r="AB242" s="141"/>
      <c r="AC242" s="141"/>
      <c r="AD242" s="141"/>
      <c r="AE242" s="141"/>
      <c r="AF242" s="141"/>
      <c r="AG242" s="141" t="s">
        <v>295</v>
      </c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41"/>
      <c r="BA242" s="141"/>
      <c r="BB242" s="141"/>
      <c r="BC242" s="141"/>
      <c r="BD242" s="141"/>
      <c r="BE242" s="141"/>
      <c r="BF242" s="141"/>
      <c r="BG242" s="141"/>
      <c r="BH242" s="141"/>
    </row>
    <row r="243" spans="1:60" ht="20.399999999999999" hidden="1" outlineLevel="1" x14ac:dyDescent="0.25">
      <c r="A243" s="160">
        <v>219</v>
      </c>
      <c r="B243" s="161" t="s">
        <v>597</v>
      </c>
      <c r="C243" s="171" t="s">
        <v>598</v>
      </c>
      <c r="D243" s="162" t="s">
        <v>153</v>
      </c>
      <c r="E243" s="179">
        <v>87.611999999999995</v>
      </c>
      <c r="F243" s="180"/>
      <c r="G243" s="163">
        <f t="shared" si="70"/>
        <v>0</v>
      </c>
      <c r="H243" s="152"/>
      <c r="I243" s="151">
        <f t="shared" si="71"/>
        <v>0</v>
      </c>
      <c r="J243" s="152"/>
      <c r="K243" s="151">
        <f t="shared" si="72"/>
        <v>0</v>
      </c>
      <c r="L243" s="151">
        <v>21</v>
      </c>
      <c r="M243" s="151">
        <f t="shared" si="73"/>
        <v>0</v>
      </c>
      <c r="N243" s="151">
        <v>0</v>
      </c>
      <c r="O243" s="151">
        <f t="shared" si="74"/>
        <v>0</v>
      </c>
      <c r="P243" s="151">
        <v>0</v>
      </c>
      <c r="Q243" s="151">
        <f t="shared" si="75"/>
        <v>0</v>
      </c>
      <c r="R243" s="151"/>
      <c r="S243" s="151" t="s">
        <v>287</v>
      </c>
      <c r="T243" s="151" t="s">
        <v>172</v>
      </c>
      <c r="U243" s="151">
        <v>0</v>
      </c>
      <c r="V243" s="151">
        <f t="shared" si="76"/>
        <v>0</v>
      </c>
      <c r="W243" s="151"/>
      <c r="X243" s="151" t="s">
        <v>294</v>
      </c>
      <c r="Y243" s="141"/>
      <c r="Z243" s="141"/>
      <c r="AA243" s="141"/>
      <c r="AB243" s="141"/>
      <c r="AC243" s="141"/>
      <c r="AD243" s="141"/>
      <c r="AE243" s="141"/>
      <c r="AF243" s="141"/>
      <c r="AG243" s="141" t="s">
        <v>295</v>
      </c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141"/>
      <c r="AZ243" s="141"/>
      <c r="BA243" s="141"/>
      <c r="BB243" s="141"/>
      <c r="BC243" s="141"/>
      <c r="BD243" s="141"/>
      <c r="BE243" s="141"/>
      <c r="BF243" s="141"/>
      <c r="BG243" s="141"/>
      <c r="BH243" s="141"/>
    </row>
    <row r="244" spans="1:60" hidden="1" outlineLevel="1" x14ac:dyDescent="0.25">
      <c r="A244" s="148">
        <v>220</v>
      </c>
      <c r="B244" s="149" t="s">
        <v>599</v>
      </c>
      <c r="C244" s="172" t="s">
        <v>600</v>
      </c>
      <c r="D244" s="150" t="s">
        <v>0</v>
      </c>
      <c r="E244" s="179">
        <v>83720.409700000004</v>
      </c>
      <c r="F244" s="180"/>
      <c r="G244" s="151">
        <f t="shared" si="70"/>
        <v>0</v>
      </c>
      <c r="H244" s="152"/>
      <c r="I244" s="151">
        <f t="shared" si="71"/>
        <v>0</v>
      </c>
      <c r="J244" s="152"/>
      <c r="K244" s="151">
        <f t="shared" si="72"/>
        <v>0</v>
      </c>
      <c r="L244" s="151">
        <v>21</v>
      </c>
      <c r="M244" s="151">
        <f t="shared" si="73"/>
        <v>0</v>
      </c>
      <c r="N244" s="151">
        <v>0</v>
      </c>
      <c r="O244" s="151">
        <f t="shared" si="74"/>
        <v>0</v>
      </c>
      <c r="P244" s="151">
        <v>0</v>
      </c>
      <c r="Q244" s="151">
        <f t="shared" si="75"/>
        <v>0</v>
      </c>
      <c r="R244" s="151"/>
      <c r="S244" s="151" t="s">
        <v>144</v>
      </c>
      <c r="T244" s="151" t="s">
        <v>144</v>
      </c>
      <c r="U244" s="151">
        <v>0</v>
      </c>
      <c r="V244" s="151">
        <f t="shared" si="76"/>
        <v>0</v>
      </c>
      <c r="W244" s="151"/>
      <c r="X244" s="151" t="s">
        <v>502</v>
      </c>
      <c r="Y244" s="141"/>
      <c r="Z244" s="141"/>
      <c r="AA244" s="141"/>
      <c r="AB244" s="141"/>
      <c r="AC244" s="141"/>
      <c r="AD244" s="141"/>
      <c r="AE244" s="141"/>
      <c r="AF244" s="141"/>
      <c r="AG244" s="141" t="s">
        <v>503</v>
      </c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141"/>
      <c r="AZ244" s="141"/>
      <c r="BA244" s="141"/>
      <c r="BB244" s="141"/>
      <c r="BC244" s="141"/>
      <c r="BD244" s="141"/>
      <c r="BE244" s="141"/>
      <c r="BF244" s="141"/>
      <c r="BG244" s="141"/>
      <c r="BH244" s="141"/>
    </row>
    <row r="245" spans="1:60" collapsed="1" x14ac:dyDescent="0.25">
      <c r="A245" s="154" t="s">
        <v>139</v>
      </c>
      <c r="B245" s="155" t="s">
        <v>86</v>
      </c>
      <c r="C245" s="169" t="s">
        <v>87</v>
      </c>
      <c r="D245" s="156"/>
      <c r="E245" s="176"/>
      <c r="F245" s="177"/>
      <c r="G245" s="159">
        <f>SUMIF(AG246:AG251,"&lt;&gt;NOR",G246:G251)</f>
        <v>0</v>
      </c>
      <c r="H245" s="153"/>
      <c r="I245" s="153">
        <f>SUM(I246:I251)</f>
        <v>0</v>
      </c>
      <c r="J245" s="153"/>
      <c r="K245" s="153">
        <f>SUM(K246:K251)</f>
        <v>0</v>
      </c>
      <c r="L245" s="153"/>
      <c r="M245" s="153">
        <f>SUM(M246:M251)</f>
        <v>0</v>
      </c>
      <c r="N245" s="153"/>
      <c r="O245" s="153">
        <f>SUM(O246:O251)</f>
        <v>2.42</v>
      </c>
      <c r="P245" s="153"/>
      <c r="Q245" s="153">
        <f>SUM(Q246:Q251)</f>
        <v>0</v>
      </c>
      <c r="R245" s="153"/>
      <c r="S245" s="153"/>
      <c r="T245" s="153"/>
      <c r="U245" s="153"/>
      <c r="V245" s="153">
        <f>SUM(V246:V251)</f>
        <v>249.32</v>
      </c>
      <c r="W245" s="153"/>
      <c r="X245" s="153"/>
      <c r="AG245" t="s">
        <v>140</v>
      </c>
    </row>
    <row r="246" spans="1:60" hidden="1" outlineLevel="1" x14ac:dyDescent="0.25">
      <c r="A246" s="164">
        <v>221</v>
      </c>
      <c r="B246" s="165" t="s">
        <v>601</v>
      </c>
      <c r="C246" s="170" t="s">
        <v>602</v>
      </c>
      <c r="D246" s="166" t="s">
        <v>153</v>
      </c>
      <c r="E246" s="179">
        <v>166</v>
      </c>
      <c r="F246" s="180"/>
      <c r="G246" s="167">
        <f t="shared" ref="G246:G251" si="77">ROUND(E246*F246,2)</f>
        <v>0</v>
      </c>
      <c r="H246" s="152"/>
      <c r="I246" s="151">
        <f t="shared" ref="I246:I251" si="78">ROUND(E246*H246,2)</f>
        <v>0</v>
      </c>
      <c r="J246" s="152"/>
      <c r="K246" s="151">
        <f t="shared" ref="K246:K251" si="79">ROUND(E246*J246,2)</f>
        <v>0</v>
      </c>
      <c r="L246" s="151">
        <v>21</v>
      </c>
      <c r="M246" s="151">
        <f t="shared" ref="M246:M251" si="80">G246*(1+L246/100)</f>
        <v>0</v>
      </c>
      <c r="N246" s="151">
        <v>0</v>
      </c>
      <c r="O246" s="151">
        <f t="shared" ref="O246:O251" si="81">ROUND(E246*N246,2)</f>
        <v>0</v>
      </c>
      <c r="P246" s="151">
        <v>0</v>
      </c>
      <c r="Q246" s="151">
        <f t="shared" ref="Q246:Q251" si="82">ROUND(E246*P246,2)</f>
        <v>0</v>
      </c>
      <c r="R246" s="151"/>
      <c r="S246" s="151" t="s">
        <v>144</v>
      </c>
      <c r="T246" s="151" t="s">
        <v>144</v>
      </c>
      <c r="U246" s="151">
        <v>0.28999999999999998</v>
      </c>
      <c r="V246" s="151">
        <f t="shared" ref="V246:V251" si="83">ROUND(E246*U246,2)</f>
        <v>48.14</v>
      </c>
      <c r="W246" s="151"/>
      <c r="X246" s="151" t="s">
        <v>145</v>
      </c>
      <c r="Y246" s="141"/>
      <c r="Z246" s="141"/>
      <c r="AA246" s="141"/>
      <c r="AB246" s="141"/>
      <c r="AC246" s="141"/>
      <c r="AD246" s="141"/>
      <c r="AE246" s="141"/>
      <c r="AF246" s="141"/>
      <c r="AG246" s="141" t="s">
        <v>146</v>
      </c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141"/>
      <c r="AZ246" s="141"/>
      <c r="BA246" s="141"/>
      <c r="BB246" s="141"/>
      <c r="BC246" s="141"/>
      <c r="BD246" s="141"/>
      <c r="BE246" s="141"/>
      <c r="BF246" s="141"/>
      <c r="BG246" s="141"/>
      <c r="BH246" s="141"/>
    </row>
    <row r="247" spans="1:60" hidden="1" outlineLevel="1" x14ac:dyDescent="0.25">
      <c r="A247" s="164">
        <v>222</v>
      </c>
      <c r="B247" s="165" t="s">
        <v>603</v>
      </c>
      <c r="C247" s="170" t="s">
        <v>604</v>
      </c>
      <c r="D247" s="166" t="s">
        <v>153</v>
      </c>
      <c r="E247" s="179">
        <v>39.130000000000003</v>
      </c>
      <c r="F247" s="180"/>
      <c r="G247" s="167">
        <f t="shared" si="77"/>
        <v>0</v>
      </c>
      <c r="H247" s="152"/>
      <c r="I247" s="151">
        <f t="shared" si="78"/>
        <v>0</v>
      </c>
      <c r="J247" s="152"/>
      <c r="K247" s="151">
        <f t="shared" si="79"/>
        <v>0</v>
      </c>
      <c r="L247" s="151">
        <v>21</v>
      </c>
      <c r="M247" s="151">
        <f t="shared" si="80"/>
        <v>0</v>
      </c>
      <c r="N247" s="151">
        <v>1.7000000000000001E-4</v>
      </c>
      <c r="O247" s="151">
        <f t="shared" si="81"/>
        <v>0.01</v>
      </c>
      <c r="P247" s="151">
        <v>0</v>
      </c>
      <c r="Q247" s="151">
        <f t="shared" si="82"/>
        <v>0</v>
      </c>
      <c r="R247" s="151"/>
      <c r="S247" s="151" t="s">
        <v>144</v>
      </c>
      <c r="T247" s="151" t="s">
        <v>172</v>
      </c>
      <c r="U247" s="151">
        <v>0.79300000000000004</v>
      </c>
      <c r="V247" s="151">
        <f t="shared" si="83"/>
        <v>31.03</v>
      </c>
      <c r="W247" s="151"/>
      <c r="X247" s="151" t="s">
        <v>145</v>
      </c>
      <c r="Y247" s="141"/>
      <c r="Z247" s="141"/>
      <c r="AA247" s="141"/>
      <c r="AB247" s="141"/>
      <c r="AC247" s="141"/>
      <c r="AD247" s="141"/>
      <c r="AE247" s="141"/>
      <c r="AF247" s="141"/>
      <c r="AG247" s="141" t="s">
        <v>146</v>
      </c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141"/>
      <c r="AZ247" s="141"/>
      <c r="BA247" s="141"/>
      <c r="BB247" s="141"/>
      <c r="BC247" s="141"/>
      <c r="BD247" s="141"/>
      <c r="BE247" s="141"/>
      <c r="BF247" s="141"/>
      <c r="BG247" s="141"/>
      <c r="BH247" s="141"/>
    </row>
    <row r="248" spans="1:60" ht="20.399999999999999" hidden="1" outlineLevel="1" x14ac:dyDescent="0.25">
      <c r="A248" s="164">
        <v>223</v>
      </c>
      <c r="B248" s="165" t="s">
        <v>605</v>
      </c>
      <c r="C248" s="170" t="s">
        <v>606</v>
      </c>
      <c r="D248" s="166" t="s">
        <v>153</v>
      </c>
      <c r="E248" s="179">
        <v>45</v>
      </c>
      <c r="F248" s="180"/>
      <c r="G248" s="167">
        <f t="shared" si="77"/>
        <v>0</v>
      </c>
      <c r="H248" s="152"/>
      <c r="I248" s="151">
        <f t="shared" si="78"/>
        <v>0</v>
      </c>
      <c r="J248" s="152"/>
      <c r="K248" s="151">
        <f t="shared" si="79"/>
        <v>0</v>
      </c>
      <c r="L248" s="151">
        <v>21</v>
      </c>
      <c r="M248" s="151">
        <f t="shared" si="80"/>
        <v>0</v>
      </c>
      <c r="N248" s="151">
        <v>1.8000000000000001E-4</v>
      </c>
      <c r="O248" s="151">
        <f t="shared" si="81"/>
        <v>0.01</v>
      </c>
      <c r="P248" s="151">
        <v>0</v>
      </c>
      <c r="Q248" s="151">
        <f t="shared" si="82"/>
        <v>0</v>
      </c>
      <c r="R248" s="151"/>
      <c r="S248" s="151" t="s">
        <v>144</v>
      </c>
      <c r="T248" s="151" t="s">
        <v>172</v>
      </c>
      <c r="U248" s="151">
        <v>0.98</v>
      </c>
      <c r="V248" s="151">
        <f t="shared" si="83"/>
        <v>44.1</v>
      </c>
      <c r="W248" s="151"/>
      <c r="X248" s="151" t="s">
        <v>145</v>
      </c>
      <c r="Y248" s="141"/>
      <c r="Z248" s="141"/>
      <c r="AA248" s="141"/>
      <c r="AB248" s="141"/>
      <c r="AC248" s="141"/>
      <c r="AD248" s="141"/>
      <c r="AE248" s="141"/>
      <c r="AF248" s="141"/>
      <c r="AG248" s="141" t="s">
        <v>146</v>
      </c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141"/>
      <c r="AZ248" s="141"/>
      <c r="BA248" s="141"/>
      <c r="BB248" s="141"/>
      <c r="BC248" s="141"/>
      <c r="BD248" s="141"/>
      <c r="BE248" s="141"/>
      <c r="BF248" s="141"/>
      <c r="BG248" s="141"/>
      <c r="BH248" s="141"/>
    </row>
    <row r="249" spans="1:60" ht="20.399999999999999" hidden="1" outlineLevel="1" x14ac:dyDescent="0.25">
      <c r="A249" s="164">
        <v>224</v>
      </c>
      <c r="B249" s="165" t="s">
        <v>607</v>
      </c>
      <c r="C249" s="170" t="s">
        <v>608</v>
      </c>
      <c r="D249" s="166" t="s">
        <v>153</v>
      </c>
      <c r="E249" s="179">
        <v>184.56</v>
      </c>
      <c r="F249" s="180"/>
      <c r="G249" s="167">
        <f t="shared" si="77"/>
        <v>0</v>
      </c>
      <c r="H249" s="152"/>
      <c r="I249" s="151">
        <f t="shared" si="78"/>
        <v>0</v>
      </c>
      <c r="J249" s="152"/>
      <c r="K249" s="151">
        <f t="shared" si="79"/>
        <v>0</v>
      </c>
      <c r="L249" s="151">
        <v>21</v>
      </c>
      <c r="M249" s="151">
        <f t="shared" si="80"/>
        <v>0</v>
      </c>
      <c r="N249" s="151">
        <v>1.7000000000000001E-4</v>
      </c>
      <c r="O249" s="151">
        <f t="shared" si="81"/>
        <v>0.03</v>
      </c>
      <c r="P249" s="151">
        <v>0</v>
      </c>
      <c r="Q249" s="151">
        <f t="shared" si="82"/>
        <v>0</v>
      </c>
      <c r="R249" s="151"/>
      <c r="S249" s="151" t="s">
        <v>144</v>
      </c>
      <c r="T249" s="151" t="s">
        <v>172</v>
      </c>
      <c r="U249" s="151">
        <v>0.68300000000000005</v>
      </c>
      <c r="V249" s="151">
        <f t="shared" si="83"/>
        <v>126.05</v>
      </c>
      <c r="W249" s="151"/>
      <c r="X249" s="151" t="s">
        <v>145</v>
      </c>
      <c r="Y249" s="141"/>
      <c r="Z249" s="141"/>
      <c r="AA249" s="141"/>
      <c r="AB249" s="141"/>
      <c r="AC249" s="141"/>
      <c r="AD249" s="141"/>
      <c r="AE249" s="141"/>
      <c r="AF249" s="141"/>
      <c r="AG249" s="141" t="s">
        <v>146</v>
      </c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141"/>
      <c r="AZ249" s="141"/>
      <c r="BA249" s="141"/>
      <c r="BB249" s="141"/>
      <c r="BC249" s="141"/>
      <c r="BD249" s="141"/>
      <c r="BE249" s="141"/>
      <c r="BF249" s="141"/>
      <c r="BG249" s="141"/>
      <c r="BH249" s="141"/>
    </row>
    <row r="250" spans="1:60" hidden="1" outlineLevel="1" x14ac:dyDescent="0.25">
      <c r="A250" s="160">
        <v>225</v>
      </c>
      <c r="B250" s="161" t="s">
        <v>609</v>
      </c>
      <c r="C250" s="171" t="s">
        <v>610</v>
      </c>
      <c r="D250" s="162" t="s">
        <v>153</v>
      </c>
      <c r="E250" s="179">
        <v>182.6</v>
      </c>
      <c r="F250" s="180"/>
      <c r="G250" s="163">
        <f t="shared" si="77"/>
        <v>0</v>
      </c>
      <c r="H250" s="152"/>
      <c r="I250" s="151">
        <f t="shared" si="78"/>
        <v>0</v>
      </c>
      <c r="J250" s="152"/>
      <c r="K250" s="151">
        <f t="shared" si="79"/>
        <v>0</v>
      </c>
      <c r="L250" s="151">
        <v>21</v>
      </c>
      <c r="M250" s="151">
        <f t="shared" si="80"/>
        <v>0</v>
      </c>
      <c r="N250" s="151">
        <v>1.298E-2</v>
      </c>
      <c r="O250" s="151">
        <f t="shared" si="81"/>
        <v>2.37</v>
      </c>
      <c r="P250" s="151">
        <v>0</v>
      </c>
      <c r="Q250" s="151">
        <f t="shared" si="82"/>
        <v>0</v>
      </c>
      <c r="R250" s="151" t="s">
        <v>302</v>
      </c>
      <c r="S250" s="151" t="s">
        <v>144</v>
      </c>
      <c r="T250" s="151" t="s">
        <v>144</v>
      </c>
      <c r="U250" s="151">
        <v>0</v>
      </c>
      <c r="V250" s="151">
        <f t="shared" si="83"/>
        <v>0</v>
      </c>
      <c r="W250" s="151"/>
      <c r="X250" s="151" t="s">
        <v>294</v>
      </c>
      <c r="Y250" s="141"/>
      <c r="Z250" s="141"/>
      <c r="AA250" s="141"/>
      <c r="AB250" s="141"/>
      <c r="AC250" s="141"/>
      <c r="AD250" s="141"/>
      <c r="AE250" s="141"/>
      <c r="AF250" s="141"/>
      <c r="AG250" s="141" t="s">
        <v>611</v>
      </c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1"/>
      <c r="BE250" s="141"/>
      <c r="BF250" s="141"/>
      <c r="BG250" s="141"/>
      <c r="BH250" s="141"/>
    </row>
    <row r="251" spans="1:60" hidden="1" outlineLevel="1" x14ac:dyDescent="0.25">
      <c r="A251" s="148">
        <v>226</v>
      </c>
      <c r="B251" s="149" t="s">
        <v>612</v>
      </c>
      <c r="C251" s="172" t="s">
        <v>613</v>
      </c>
      <c r="D251" s="150" t="s">
        <v>0</v>
      </c>
      <c r="E251" s="179">
        <v>3672.154</v>
      </c>
      <c r="F251" s="180"/>
      <c r="G251" s="151">
        <f t="shared" si="77"/>
        <v>0</v>
      </c>
      <c r="H251" s="152"/>
      <c r="I251" s="151">
        <f t="shared" si="78"/>
        <v>0</v>
      </c>
      <c r="J251" s="152"/>
      <c r="K251" s="151">
        <f t="shared" si="79"/>
        <v>0</v>
      </c>
      <c r="L251" s="151">
        <v>21</v>
      </c>
      <c r="M251" s="151">
        <f t="shared" si="80"/>
        <v>0</v>
      </c>
      <c r="N251" s="151">
        <v>0</v>
      </c>
      <c r="O251" s="151">
        <f t="shared" si="81"/>
        <v>0</v>
      </c>
      <c r="P251" s="151">
        <v>0</v>
      </c>
      <c r="Q251" s="151">
        <f t="shared" si="82"/>
        <v>0</v>
      </c>
      <c r="R251" s="151"/>
      <c r="S251" s="151" t="s">
        <v>144</v>
      </c>
      <c r="T251" s="151" t="s">
        <v>144</v>
      </c>
      <c r="U251" s="151">
        <v>0</v>
      </c>
      <c r="V251" s="151">
        <f t="shared" si="83"/>
        <v>0</v>
      </c>
      <c r="W251" s="151"/>
      <c r="X251" s="151" t="s">
        <v>502</v>
      </c>
      <c r="Y251" s="141"/>
      <c r="Z251" s="141"/>
      <c r="AA251" s="141"/>
      <c r="AB251" s="141"/>
      <c r="AC251" s="141"/>
      <c r="AD251" s="141"/>
      <c r="AE251" s="141"/>
      <c r="AF251" s="141"/>
      <c r="AG251" s="141" t="s">
        <v>614</v>
      </c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1"/>
      <c r="AX251" s="141"/>
      <c r="AY251" s="141"/>
      <c r="AZ251" s="141"/>
      <c r="BA251" s="141"/>
      <c r="BB251" s="141"/>
      <c r="BC251" s="141"/>
      <c r="BD251" s="141"/>
      <c r="BE251" s="141"/>
      <c r="BF251" s="141"/>
      <c r="BG251" s="141"/>
      <c r="BH251" s="141"/>
    </row>
    <row r="252" spans="1:60" collapsed="1" x14ac:dyDescent="0.25">
      <c r="A252" s="154" t="s">
        <v>139</v>
      </c>
      <c r="B252" s="155" t="s">
        <v>88</v>
      </c>
      <c r="C252" s="169" t="s">
        <v>89</v>
      </c>
      <c r="D252" s="156"/>
      <c r="E252" s="176"/>
      <c r="F252" s="177"/>
      <c r="G252" s="159">
        <f>SUMIF(AG253:AG256,"&lt;&gt;NOR",G253:G256)</f>
        <v>0</v>
      </c>
      <c r="H252" s="153"/>
      <c r="I252" s="153">
        <f>SUM(I253:I256)</f>
        <v>0</v>
      </c>
      <c r="J252" s="153"/>
      <c r="K252" s="153">
        <f>SUM(K253:K256)</f>
        <v>0</v>
      </c>
      <c r="L252" s="153"/>
      <c r="M252" s="153">
        <f>SUM(M253:M256)</f>
        <v>0</v>
      </c>
      <c r="N252" s="153"/>
      <c r="O252" s="153">
        <f>SUM(O253:O256)</f>
        <v>1.1000000000000001</v>
      </c>
      <c r="P252" s="153"/>
      <c r="Q252" s="153">
        <f>SUM(Q253:Q256)</f>
        <v>0</v>
      </c>
      <c r="R252" s="153"/>
      <c r="S252" s="153"/>
      <c r="T252" s="153"/>
      <c r="U252" s="153"/>
      <c r="V252" s="153">
        <f>SUM(V253:V256)</f>
        <v>273.10000000000002</v>
      </c>
      <c r="W252" s="153"/>
      <c r="X252" s="153"/>
      <c r="AG252" t="s">
        <v>140</v>
      </c>
    </row>
    <row r="253" spans="1:60" ht="20.399999999999999" hidden="1" outlineLevel="1" x14ac:dyDescent="0.25">
      <c r="A253" s="164">
        <v>227</v>
      </c>
      <c r="B253" s="165" t="s">
        <v>615</v>
      </c>
      <c r="C253" s="170" t="s">
        <v>616</v>
      </c>
      <c r="D253" s="166" t="s">
        <v>474</v>
      </c>
      <c r="E253" s="179">
        <v>1</v>
      </c>
      <c r="F253" s="180"/>
      <c r="G253" s="167">
        <f>ROUND(E253*F253,2)</f>
        <v>0</v>
      </c>
      <c r="H253" s="152"/>
      <c r="I253" s="151">
        <f>ROUND(E253*H253,2)</f>
        <v>0</v>
      </c>
      <c r="J253" s="152"/>
      <c r="K253" s="151">
        <f>ROUND(E253*J253,2)</f>
        <v>0</v>
      </c>
      <c r="L253" s="151">
        <v>21</v>
      </c>
      <c r="M253" s="151">
        <f>G253*(1+L253/100)</f>
        <v>0</v>
      </c>
      <c r="N253" s="151">
        <v>0</v>
      </c>
      <c r="O253" s="151">
        <f>ROUND(E253*N253,2)</f>
        <v>0</v>
      </c>
      <c r="P253" s="151">
        <v>0</v>
      </c>
      <c r="Q253" s="151">
        <f>ROUND(E253*P253,2)</f>
        <v>0</v>
      </c>
      <c r="R253" s="151"/>
      <c r="S253" s="151" t="s">
        <v>287</v>
      </c>
      <c r="T253" s="151" t="s">
        <v>172</v>
      </c>
      <c r="U253" s="151">
        <v>0</v>
      </c>
      <c r="V253" s="151">
        <f>ROUND(E253*U253,2)</f>
        <v>0</v>
      </c>
      <c r="W253" s="151"/>
      <c r="X253" s="151" t="s">
        <v>145</v>
      </c>
      <c r="Y253" s="141"/>
      <c r="Z253" s="141"/>
      <c r="AA253" s="141"/>
      <c r="AB253" s="141"/>
      <c r="AC253" s="141"/>
      <c r="AD253" s="141"/>
      <c r="AE253" s="141"/>
      <c r="AF253" s="141"/>
      <c r="AG253" s="141" t="s">
        <v>146</v>
      </c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  <c r="AY253" s="141"/>
      <c r="AZ253" s="141"/>
      <c r="BA253" s="141"/>
      <c r="BB253" s="141"/>
      <c r="BC253" s="141"/>
      <c r="BD253" s="141"/>
      <c r="BE253" s="141"/>
      <c r="BF253" s="141"/>
      <c r="BG253" s="141"/>
      <c r="BH253" s="141"/>
    </row>
    <row r="254" spans="1:60" ht="20.399999999999999" hidden="1" outlineLevel="1" x14ac:dyDescent="0.25">
      <c r="A254" s="164">
        <v>228</v>
      </c>
      <c r="B254" s="165" t="s">
        <v>617</v>
      </c>
      <c r="C254" s="170" t="s">
        <v>618</v>
      </c>
      <c r="D254" s="166" t="s">
        <v>474</v>
      </c>
      <c r="E254" s="179">
        <v>1</v>
      </c>
      <c r="F254" s="180"/>
      <c r="G254" s="167">
        <f>ROUND(E254*F254,2)</f>
        <v>0</v>
      </c>
      <c r="H254" s="152"/>
      <c r="I254" s="151">
        <f>ROUND(E254*H254,2)</f>
        <v>0</v>
      </c>
      <c r="J254" s="152"/>
      <c r="K254" s="151">
        <f>ROUND(E254*J254,2)</f>
        <v>0</v>
      </c>
      <c r="L254" s="151">
        <v>21</v>
      </c>
      <c r="M254" s="151">
        <f>G254*(1+L254/100)</f>
        <v>0</v>
      </c>
      <c r="N254" s="151">
        <v>0</v>
      </c>
      <c r="O254" s="151">
        <f>ROUND(E254*N254,2)</f>
        <v>0</v>
      </c>
      <c r="P254" s="151">
        <v>0</v>
      </c>
      <c r="Q254" s="151">
        <f>ROUND(E254*P254,2)</f>
        <v>0</v>
      </c>
      <c r="R254" s="151"/>
      <c r="S254" s="151" t="s">
        <v>287</v>
      </c>
      <c r="T254" s="151" t="s">
        <v>172</v>
      </c>
      <c r="U254" s="151">
        <v>0</v>
      </c>
      <c r="V254" s="151">
        <f>ROUND(E254*U254,2)</f>
        <v>0</v>
      </c>
      <c r="W254" s="151"/>
      <c r="X254" s="151" t="s">
        <v>145</v>
      </c>
      <c r="Y254" s="141"/>
      <c r="Z254" s="141"/>
      <c r="AA254" s="141"/>
      <c r="AB254" s="141"/>
      <c r="AC254" s="141"/>
      <c r="AD254" s="141"/>
      <c r="AE254" s="141"/>
      <c r="AF254" s="141"/>
      <c r="AG254" s="141" t="s">
        <v>146</v>
      </c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1"/>
      <c r="BH254" s="141"/>
    </row>
    <row r="255" spans="1:60" ht="20.399999999999999" hidden="1" outlineLevel="1" x14ac:dyDescent="0.25">
      <c r="A255" s="160">
        <v>229</v>
      </c>
      <c r="B255" s="161" t="s">
        <v>619</v>
      </c>
      <c r="C255" s="171" t="s">
        <v>620</v>
      </c>
      <c r="D255" s="162" t="s">
        <v>184</v>
      </c>
      <c r="E255" s="179">
        <v>323.2</v>
      </c>
      <c r="F255" s="180"/>
      <c r="G255" s="163">
        <f>ROUND(E255*F255,2)</f>
        <v>0</v>
      </c>
      <c r="H255" s="152"/>
      <c r="I255" s="151">
        <f>ROUND(E255*H255,2)</f>
        <v>0</v>
      </c>
      <c r="J255" s="152"/>
      <c r="K255" s="151">
        <f>ROUND(E255*J255,2)</f>
        <v>0</v>
      </c>
      <c r="L255" s="151">
        <v>21</v>
      </c>
      <c r="M255" s="151">
        <f>G255*(1+L255/100)</f>
        <v>0</v>
      </c>
      <c r="N255" s="151">
        <v>3.4099999999999998E-3</v>
      </c>
      <c r="O255" s="151">
        <f>ROUND(E255*N255,2)</f>
        <v>1.1000000000000001</v>
      </c>
      <c r="P255" s="151">
        <v>0</v>
      </c>
      <c r="Q255" s="151">
        <f>ROUND(E255*P255,2)</f>
        <v>0</v>
      </c>
      <c r="R255" s="151"/>
      <c r="S255" s="151" t="s">
        <v>287</v>
      </c>
      <c r="T255" s="151" t="s">
        <v>172</v>
      </c>
      <c r="U255" s="151">
        <v>0.84499999999999997</v>
      </c>
      <c r="V255" s="151">
        <f>ROUND(E255*U255,2)</f>
        <v>273.10000000000002</v>
      </c>
      <c r="W255" s="151"/>
      <c r="X255" s="151" t="s">
        <v>145</v>
      </c>
      <c r="Y255" s="141"/>
      <c r="Z255" s="141"/>
      <c r="AA255" s="141"/>
      <c r="AB255" s="141"/>
      <c r="AC255" s="141"/>
      <c r="AD255" s="141"/>
      <c r="AE255" s="141"/>
      <c r="AF255" s="141"/>
      <c r="AG255" s="141" t="s">
        <v>146</v>
      </c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141"/>
      <c r="AZ255" s="141"/>
      <c r="BA255" s="141"/>
      <c r="BB255" s="141"/>
      <c r="BC255" s="141"/>
      <c r="BD255" s="141"/>
      <c r="BE255" s="141"/>
      <c r="BF255" s="141"/>
      <c r="BG255" s="141"/>
      <c r="BH255" s="141"/>
    </row>
    <row r="256" spans="1:60" hidden="1" outlineLevel="1" x14ac:dyDescent="0.25">
      <c r="A256" s="148">
        <v>230</v>
      </c>
      <c r="B256" s="149" t="s">
        <v>621</v>
      </c>
      <c r="C256" s="172" t="s">
        <v>622</v>
      </c>
      <c r="D256" s="150" t="s">
        <v>0</v>
      </c>
      <c r="E256" s="179">
        <v>7636.2719999999999</v>
      </c>
      <c r="F256" s="180"/>
      <c r="G256" s="151">
        <f>ROUND(E256*F256,2)</f>
        <v>0</v>
      </c>
      <c r="H256" s="152"/>
      <c r="I256" s="151">
        <f>ROUND(E256*H256,2)</f>
        <v>0</v>
      </c>
      <c r="J256" s="152"/>
      <c r="K256" s="151">
        <f>ROUND(E256*J256,2)</f>
        <v>0</v>
      </c>
      <c r="L256" s="151">
        <v>21</v>
      </c>
      <c r="M256" s="151">
        <f>G256*(1+L256/100)</f>
        <v>0</v>
      </c>
      <c r="N256" s="151">
        <v>0</v>
      </c>
      <c r="O256" s="151">
        <f>ROUND(E256*N256,2)</f>
        <v>0</v>
      </c>
      <c r="P256" s="151">
        <v>0</v>
      </c>
      <c r="Q256" s="151">
        <f>ROUND(E256*P256,2)</f>
        <v>0</v>
      </c>
      <c r="R256" s="151"/>
      <c r="S256" s="151" t="s">
        <v>144</v>
      </c>
      <c r="T256" s="151" t="s">
        <v>144</v>
      </c>
      <c r="U256" s="151">
        <v>0</v>
      </c>
      <c r="V256" s="151">
        <f>ROUND(E256*U256,2)</f>
        <v>0</v>
      </c>
      <c r="W256" s="151"/>
      <c r="X256" s="151" t="s">
        <v>502</v>
      </c>
      <c r="Y256" s="141"/>
      <c r="Z256" s="141"/>
      <c r="AA256" s="141"/>
      <c r="AB256" s="141"/>
      <c r="AC256" s="141"/>
      <c r="AD256" s="141"/>
      <c r="AE256" s="141"/>
      <c r="AF256" s="141"/>
      <c r="AG256" s="141" t="s">
        <v>503</v>
      </c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141"/>
      <c r="AZ256" s="141"/>
      <c r="BA256" s="141"/>
      <c r="BB256" s="141"/>
      <c r="BC256" s="141"/>
      <c r="BD256" s="141"/>
      <c r="BE256" s="141"/>
      <c r="BF256" s="141"/>
      <c r="BG256" s="141"/>
      <c r="BH256" s="141"/>
    </row>
    <row r="257" spans="1:60" x14ac:dyDescent="0.25">
      <c r="A257" s="154" t="s">
        <v>139</v>
      </c>
      <c r="B257" s="155" t="s">
        <v>90</v>
      </c>
      <c r="C257" s="169" t="s">
        <v>91</v>
      </c>
      <c r="D257" s="156"/>
      <c r="E257" s="176"/>
      <c r="F257" s="177"/>
      <c r="G257" s="159">
        <f>SUMIF(AG258:AG261,"&lt;&gt;NOR",G258:G261)</f>
        <v>0</v>
      </c>
      <c r="H257" s="153"/>
      <c r="I257" s="153">
        <f>SUM(I258:I261)</f>
        <v>0</v>
      </c>
      <c r="J257" s="153"/>
      <c r="K257" s="153">
        <f>SUM(K258:K261)</f>
        <v>0</v>
      </c>
      <c r="L257" s="153"/>
      <c r="M257" s="153">
        <f>SUM(M258:M261)</f>
        <v>0</v>
      </c>
      <c r="N257" s="153"/>
      <c r="O257" s="153">
        <f>SUM(O258:O261)</f>
        <v>0</v>
      </c>
      <c r="P257" s="153"/>
      <c r="Q257" s="153">
        <f>SUM(Q258:Q261)</f>
        <v>0</v>
      </c>
      <c r="R257" s="153"/>
      <c r="S257" s="153"/>
      <c r="T257" s="153"/>
      <c r="U257" s="153"/>
      <c r="V257" s="153">
        <f>SUM(V258:V261)</f>
        <v>758.35</v>
      </c>
      <c r="W257" s="153"/>
      <c r="X257" s="153"/>
      <c r="AG257" t="s">
        <v>140</v>
      </c>
    </row>
    <row r="258" spans="1:60" ht="20.399999999999999" outlineLevel="1" x14ac:dyDescent="0.25">
      <c r="A258" s="164">
        <v>231</v>
      </c>
      <c r="B258" s="165" t="s">
        <v>623</v>
      </c>
      <c r="C258" s="170" t="s">
        <v>624</v>
      </c>
      <c r="D258" s="166" t="s">
        <v>184</v>
      </c>
      <c r="E258" s="179">
        <v>141.22</v>
      </c>
      <c r="F258" s="180"/>
      <c r="G258" s="167">
        <f>ROUND(E258*F258,2)</f>
        <v>0</v>
      </c>
      <c r="H258" s="152"/>
      <c r="I258" s="151">
        <f>ROUND(E258*H258,2)</f>
        <v>0</v>
      </c>
      <c r="J258" s="152"/>
      <c r="K258" s="151">
        <f>ROUND(E258*J258,2)</f>
        <v>0</v>
      </c>
      <c r="L258" s="151">
        <v>21</v>
      </c>
      <c r="M258" s="151">
        <f>G258*(1+L258/100)</f>
        <v>0</v>
      </c>
      <c r="N258" s="151">
        <v>0</v>
      </c>
      <c r="O258" s="151">
        <f>ROUND(E258*N258,2)</f>
        <v>0</v>
      </c>
      <c r="P258" s="151">
        <v>0</v>
      </c>
      <c r="Q258" s="151">
        <f>ROUND(E258*P258,2)</f>
        <v>0</v>
      </c>
      <c r="R258" s="151"/>
      <c r="S258" s="151" t="s">
        <v>144</v>
      </c>
      <c r="T258" s="151" t="s">
        <v>172</v>
      </c>
      <c r="U258" s="151">
        <v>5.37</v>
      </c>
      <c r="V258" s="151">
        <f>ROUND(E258*U258,2)</f>
        <v>758.35</v>
      </c>
      <c r="W258" s="151"/>
      <c r="X258" s="151" t="s">
        <v>145</v>
      </c>
      <c r="Y258" s="141"/>
      <c r="Z258" s="141"/>
      <c r="AA258" s="141"/>
      <c r="AB258" s="141"/>
      <c r="AC258" s="141"/>
      <c r="AD258" s="141"/>
      <c r="AE258" s="141"/>
      <c r="AF258" s="141"/>
      <c r="AG258" s="141" t="s">
        <v>146</v>
      </c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  <c r="AY258" s="141"/>
      <c r="AZ258" s="141"/>
      <c r="BA258" s="141"/>
      <c r="BB258" s="141"/>
      <c r="BC258" s="141"/>
      <c r="BD258" s="141"/>
      <c r="BE258" s="141"/>
      <c r="BF258" s="141"/>
      <c r="BG258" s="141"/>
      <c r="BH258" s="141"/>
    </row>
    <row r="259" spans="1:60" ht="30.6" hidden="1" outlineLevel="1" x14ac:dyDescent="0.25">
      <c r="A259" s="164">
        <v>232</v>
      </c>
      <c r="B259" s="165" t="s">
        <v>625</v>
      </c>
      <c r="C259" s="170" t="s">
        <v>626</v>
      </c>
      <c r="D259" s="166" t="s">
        <v>333</v>
      </c>
      <c r="E259" s="179">
        <v>384</v>
      </c>
      <c r="F259" s="180"/>
      <c r="G259" s="167">
        <f>ROUND(E259*F259,2)</f>
        <v>0</v>
      </c>
      <c r="H259" s="152"/>
      <c r="I259" s="151">
        <f>ROUND(E259*H259,2)</f>
        <v>0</v>
      </c>
      <c r="J259" s="152"/>
      <c r="K259" s="151">
        <f>ROUND(E259*J259,2)</f>
        <v>0</v>
      </c>
      <c r="L259" s="151">
        <v>21</v>
      </c>
      <c r="M259" s="151">
        <f>G259*(1+L259/100)</f>
        <v>0</v>
      </c>
      <c r="N259" s="151">
        <v>0</v>
      </c>
      <c r="O259" s="151">
        <f>ROUND(E259*N259,2)</f>
        <v>0</v>
      </c>
      <c r="P259" s="151">
        <v>0</v>
      </c>
      <c r="Q259" s="151">
        <f>ROUND(E259*P259,2)</f>
        <v>0</v>
      </c>
      <c r="R259" s="151"/>
      <c r="S259" s="151" t="s">
        <v>287</v>
      </c>
      <c r="T259" s="151" t="s">
        <v>172</v>
      </c>
      <c r="U259" s="151">
        <v>0</v>
      </c>
      <c r="V259" s="151">
        <f>ROUND(E259*U259,2)</f>
        <v>0</v>
      </c>
      <c r="W259" s="151"/>
      <c r="X259" s="151" t="s">
        <v>294</v>
      </c>
      <c r="Y259" s="141"/>
      <c r="Z259" s="141"/>
      <c r="AA259" s="141"/>
      <c r="AB259" s="141"/>
      <c r="AC259" s="141"/>
      <c r="AD259" s="141"/>
      <c r="AE259" s="141"/>
      <c r="AF259" s="141"/>
      <c r="AG259" s="141" t="s">
        <v>295</v>
      </c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141"/>
      <c r="AZ259" s="141"/>
      <c r="BA259" s="141"/>
      <c r="BB259" s="141"/>
      <c r="BC259" s="141"/>
      <c r="BD259" s="141"/>
      <c r="BE259" s="141"/>
      <c r="BF259" s="141"/>
      <c r="BG259" s="141"/>
      <c r="BH259" s="141"/>
    </row>
    <row r="260" spans="1:60" ht="30.6" hidden="1" outlineLevel="1" x14ac:dyDescent="0.25">
      <c r="A260" s="160">
        <v>233</v>
      </c>
      <c r="B260" s="161" t="s">
        <v>627</v>
      </c>
      <c r="C260" s="171" t="s">
        <v>628</v>
      </c>
      <c r="D260" s="162" t="s">
        <v>333</v>
      </c>
      <c r="E260" s="179">
        <v>26</v>
      </c>
      <c r="F260" s="180"/>
      <c r="G260" s="163">
        <f>ROUND(E260*F260,2)</f>
        <v>0</v>
      </c>
      <c r="H260" s="152"/>
      <c r="I260" s="151">
        <f>ROUND(E260*H260,2)</f>
        <v>0</v>
      </c>
      <c r="J260" s="152"/>
      <c r="K260" s="151">
        <f>ROUND(E260*J260,2)</f>
        <v>0</v>
      </c>
      <c r="L260" s="151">
        <v>21</v>
      </c>
      <c r="M260" s="151">
        <f>G260*(1+L260/100)</f>
        <v>0</v>
      </c>
      <c r="N260" s="151">
        <v>0</v>
      </c>
      <c r="O260" s="151">
        <f>ROUND(E260*N260,2)</f>
        <v>0</v>
      </c>
      <c r="P260" s="151">
        <v>0</v>
      </c>
      <c r="Q260" s="151">
        <f>ROUND(E260*P260,2)</f>
        <v>0</v>
      </c>
      <c r="R260" s="151"/>
      <c r="S260" s="151" t="s">
        <v>287</v>
      </c>
      <c r="T260" s="151" t="s">
        <v>172</v>
      </c>
      <c r="U260" s="151">
        <v>0</v>
      </c>
      <c r="V260" s="151">
        <f>ROUND(E260*U260,2)</f>
        <v>0</v>
      </c>
      <c r="W260" s="151"/>
      <c r="X260" s="151" t="s">
        <v>294</v>
      </c>
      <c r="Y260" s="141"/>
      <c r="Z260" s="141"/>
      <c r="AA260" s="141"/>
      <c r="AB260" s="141"/>
      <c r="AC260" s="141"/>
      <c r="AD260" s="141"/>
      <c r="AE260" s="141"/>
      <c r="AF260" s="141"/>
      <c r="AG260" s="141" t="s">
        <v>295</v>
      </c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  <c r="AY260" s="141"/>
      <c r="AZ260" s="141"/>
      <c r="BA260" s="141"/>
      <c r="BB260" s="141"/>
      <c r="BC260" s="141"/>
      <c r="BD260" s="141"/>
      <c r="BE260" s="141"/>
      <c r="BF260" s="141"/>
      <c r="BG260" s="141"/>
      <c r="BH260" s="141"/>
    </row>
    <row r="261" spans="1:60" hidden="1" outlineLevel="1" x14ac:dyDescent="0.25">
      <c r="A261" s="148">
        <v>234</v>
      </c>
      <c r="B261" s="149" t="s">
        <v>629</v>
      </c>
      <c r="C261" s="172" t="s">
        <v>630</v>
      </c>
      <c r="D261" s="150" t="s">
        <v>0</v>
      </c>
      <c r="E261" s="179">
        <v>62611.59</v>
      </c>
      <c r="F261" s="180"/>
      <c r="G261" s="151">
        <f>ROUND(E261*F261,2)</f>
        <v>0</v>
      </c>
      <c r="H261" s="152"/>
      <c r="I261" s="151">
        <f>ROUND(E261*H261,2)</f>
        <v>0</v>
      </c>
      <c r="J261" s="152"/>
      <c r="K261" s="151">
        <f>ROUND(E261*J261,2)</f>
        <v>0</v>
      </c>
      <c r="L261" s="151">
        <v>21</v>
      </c>
      <c r="M261" s="151">
        <f>G261*(1+L261/100)</f>
        <v>0</v>
      </c>
      <c r="N261" s="151">
        <v>0</v>
      </c>
      <c r="O261" s="151">
        <f>ROUND(E261*N261,2)</f>
        <v>0</v>
      </c>
      <c r="P261" s="151">
        <v>0</v>
      </c>
      <c r="Q261" s="151">
        <f>ROUND(E261*P261,2)</f>
        <v>0</v>
      </c>
      <c r="R261" s="151"/>
      <c r="S261" s="151" t="s">
        <v>144</v>
      </c>
      <c r="T261" s="151" t="s">
        <v>144</v>
      </c>
      <c r="U261" s="151">
        <v>0</v>
      </c>
      <c r="V261" s="151">
        <f>ROUND(E261*U261,2)</f>
        <v>0</v>
      </c>
      <c r="W261" s="151"/>
      <c r="X261" s="151" t="s">
        <v>502</v>
      </c>
      <c r="Y261" s="141"/>
      <c r="Z261" s="141"/>
      <c r="AA261" s="141"/>
      <c r="AB261" s="141"/>
      <c r="AC261" s="141"/>
      <c r="AD261" s="141"/>
      <c r="AE261" s="141"/>
      <c r="AF261" s="141"/>
      <c r="AG261" s="141" t="s">
        <v>503</v>
      </c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141"/>
      <c r="AZ261" s="141"/>
      <c r="BA261" s="141"/>
      <c r="BB261" s="141"/>
      <c r="BC261" s="141"/>
      <c r="BD261" s="141"/>
      <c r="BE261" s="141"/>
      <c r="BF261" s="141"/>
      <c r="BG261" s="141"/>
      <c r="BH261" s="141"/>
    </row>
    <row r="262" spans="1:60" collapsed="1" x14ac:dyDescent="0.25">
      <c r="A262" s="154" t="s">
        <v>139</v>
      </c>
      <c r="B262" s="155" t="s">
        <v>92</v>
      </c>
      <c r="C262" s="169" t="s">
        <v>93</v>
      </c>
      <c r="D262" s="156"/>
      <c r="E262" s="176"/>
      <c r="F262" s="177"/>
      <c r="G262" s="159">
        <f>SUMIF(AG263:AG267,"&lt;&gt;NOR",G263:G267)</f>
        <v>0</v>
      </c>
      <c r="H262" s="153"/>
      <c r="I262" s="153">
        <f>SUM(I263:I267)</f>
        <v>0</v>
      </c>
      <c r="J262" s="153"/>
      <c r="K262" s="153">
        <f>SUM(K263:K267)</f>
        <v>0</v>
      </c>
      <c r="L262" s="153"/>
      <c r="M262" s="153">
        <f>SUM(M263:M267)</f>
        <v>0</v>
      </c>
      <c r="N262" s="153"/>
      <c r="O262" s="153">
        <f>SUM(O263:O267)</f>
        <v>0</v>
      </c>
      <c r="P262" s="153"/>
      <c r="Q262" s="153">
        <f>SUM(Q263:Q267)</f>
        <v>0</v>
      </c>
      <c r="R262" s="153"/>
      <c r="S262" s="153"/>
      <c r="T262" s="153"/>
      <c r="U262" s="153"/>
      <c r="V262" s="153">
        <f>SUM(V263:V267)</f>
        <v>0</v>
      </c>
      <c r="W262" s="153"/>
      <c r="X262" s="153"/>
      <c r="AG262" t="s">
        <v>140</v>
      </c>
    </row>
    <row r="263" spans="1:60" ht="30.6" hidden="1" outlineLevel="1" x14ac:dyDescent="0.25">
      <c r="A263" s="164">
        <v>235</v>
      </c>
      <c r="B263" s="165" t="s">
        <v>631</v>
      </c>
      <c r="C263" s="170" t="s">
        <v>632</v>
      </c>
      <c r="D263" s="166" t="s">
        <v>526</v>
      </c>
      <c r="E263" s="179">
        <v>520</v>
      </c>
      <c r="F263" s="180"/>
      <c r="G263" s="167">
        <f>ROUND(E263*F263,2)</f>
        <v>0</v>
      </c>
      <c r="H263" s="152"/>
      <c r="I263" s="151">
        <f>ROUND(E263*H263,2)</f>
        <v>0</v>
      </c>
      <c r="J263" s="152"/>
      <c r="K263" s="151">
        <f>ROUND(E263*J263,2)</f>
        <v>0</v>
      </c>
      <c r="L263" s="151">
        <v>21</v>
      </c>
      <c r="M263" s="151">
        <f>G263*(1+L263/100)</f>
        <v>0</v>
      </c>
      <c r="N263" s="151">
        <v>0</v>
      </c>
      <c r="O263" s="151">
        <f>ROUND(E263*N263,2)</f>
        <v>0</v>
      </c>
      <c r="P263" s="151">
        <v>0</v>
      </c>
      <c r="Q263" s="151">
        <f>ROUND(E263*P263,2)</f>
        <v>0</v>
      </c>
      <c r="R263" s="151"/>
      <c r="S263" s="151" t="s">
        <v>287</v>
      </c>
      <c r="T263" s="151" t="s">
        <v>172</v>
      </c>
      <c r="U263" s="151">
        <v>0</v>
      </c>
      <c r="V263" s="151">
        <f>ROUND(E263*U263,2)</f>
        <v>0</v>
      </c>
      <c r="W263" s="151"/>
      <c r="X263" s="151" t="s">
        <v>294</v>
      </c>
      <c r="Y263" s="141"/>
      <c r="Z263" s="141"/>
      <c r="AA263" s="141"/>
      <c r="AB263" s="141"/>
      <c r="AC263" s="141"/>
      <c r="AD263" s="141"/>
      <c r="AE263" s="141"/>
      <c r="AF263" s="141"/>
      <c r="AG263" s="141" t="s">
        <v>295</v>
      </c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1"/>
      <c r="AX263" s="141"/>
      <c r="AY263" s="141"/>
      <c r="AZ263" s="141"/>
      <c r="BA263" s="141"/>
      <c r="BB263" s="141"/>
      <c r="BC263" s="141"/>
      <c r="BD263" s="141"/>
      <c r="BE263" s="141"/>
      <c r="BF263" s="141"/>
      <c r="BG263" s="141"/>
      <c r="BH263" s="141"/>
    </row>
    <row r="264" spans="1:60" ht="20.399999999999999" hidden="1" outlineLevel="1" x14ac:dyDescent="0.25">
      <c r="A264" s="164">
        <v>236</v>
      </c>
      <c r="B264" s="165" t="s">
        <v>633</v>
      </c>
      <c r="C264" s="170" t="s">
        <v>634</v>
      </c>
      <c r="D264" s="166" t="s">
        <v>526</v>
      </c>
      <c r="E264" s="179">
        <v>463.22</v>
      </c>
      <c r="F264" s="180"/>
      <c r="G264" s="167">
        <f>ROUND(E264*F264,2)</f>
        <v>0</v>
      </c>
      <c r="H264" s="152"/>
      <c r="I264" s="151">
        <f>ROUND(E264*H264,2)</f>
        <v>0</v>
      </c>
      <c r="J264" s="152"/>
      <c r="K264" s="151">
        <f>ROUND(E264*J264,2)</f>
        <v>0</v>
      </c>
      <c r="L264" s="151">
        <v>21</v>
      </c>
      <c r="M264" s="151">
        <f>G264*(1+L264/100)</f>
        <v>0</v>
      </c>
      <c r="N264" s="151">
        <v>0</v>
      </c>
      <c r="O264" s="151">
        <f>ROUND(E264*N264,2)</f>
        <v>0</v>
      </c>
      <c r="P264" s="151">
        <v>0</v>
      </c>
      <c r="Q264" s="151">
        <f>ROUND(E264*P264,2)</f>
        <v>0</v>
      </c>
      <c r="R264" s="151"/>
      <c r="S264" s="151" t="s">
        <v>287</v>
      </c>
      <c r="T264" s="151" t="s">
        <v>172</v>
      </c>
      <c r="U264" s="151">
        <v>0</v>
      </c>
      <c r="V264" s="151">
        <f>ROUND(E264*U264,2)</f>
        <v>0</v>
      </c>
      <c r="W264" s="151"/>
      <c r="X264" s="151" t="s">
        <v>294</v>
      </c>
      <c r="Y264" s="141"/>
      <c r="Z264" s="141"/>
      <c r="AA264" s="141"/>
      <c r="AB264" s="141"/>
      <c r="AC264" s="141"/>
      <c r="AD264" s="141"/>
      <c r="AE264" s="141"/>
      <c r="AF264" s="141"/>
      <c r="AG264" s="141" t="s">
        <v>295</v>
      </c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  <c r="AR264" s="141"/>
      <c r="AS264" s="141"/>
      <c r="AT264" s="141"/>
      <c r="AU264" s="141"/>
      <c r="AV264" s="141"/>
      <c r="AW264" s="141"/>
      <c r="AX264" s="141"/>
      <c r="AY264" s="141"/>
      <c r="AZ264" s="141"/>
      <c r="BA264" s="141"/>
      <c r="BB264" s="141"/>
      <c r="BC264" s="141"/>
      <c r="BD264" s="141"/>
      <c r="BE264" s="141"/>
      <c r="BF264" s="141"/>
      <c r="BG264" s="141"/>
      <c r="BH264" s="141"/>
    </row>
    <row r="265" spans="1:60" ht="20.399999999999999" hidden="1" outlineLevel="1" x14ac:dyDescent="0.25">
      <c r="A265" s="164">
        <v>237</v>
      </c>
      <c r="B265" s="165" t="s">
        <v>635</v>
      </c>
      <c r="C265" s="170" t="s">
        <v>636</v>
      </c>
      <c r="D265" s="166" t="s">
        <v>526</v>
      </c>
      <c r="E265" s="179">
        <v>13429.62</v>
      </c>
      <c r="F265" s="180"/>
      <c r="G265" s="167">
        <f>ROUND(E265*F265,2)</f>
        <v>0</v>
      </c>
      <c r="H265" s="152"/>
      <c r="I265" s="151">
        <f>ROUND(E265*H265,2)</f>
        <v>0</v>
      </c>
      <c r="J265" s="152"/>
      <c r="K265" s="151">
        <f>ROUND(E265*J265,2)</f>
        <v>0</v>
      </c>
      <c r="L265" s="151">
        <v>21</v>
      </c>
      <c r="M265" s="151">
        <f>G265*(1+L265/100)</f>
        <v>0</v>
      </c>
      <c r="N265" s="151">
        <v>0</v>
      </c>
      <c r="O265" s="151">
        <f>ROUND(E265*N265,2)</f>
        <v>0</v>
      </c>
      <c r="P265" s="151">
        <v>0</v>
      </c>
      <c r="Q265" s="151">
        <f>ROUND(E265*P265,2)</f>
        <v>0</v>
      </c>
      <c r="R265" s="151"/>
      <c r="S265" s="151" t="s">
        <v>287</v>
      </c>
      <c r="T265" s="151" t="s">
        <v>172</v>
      </c>
      <c r="U265" s="151">
        <v>0</v>
      </c>
      <c r="V265" s="151">
        <f>ROUND(E265*U265,2)</f>
        <v>0</v>
      </c>
      <c r="W265" s="151"/>
      <c r="X265" s="151" t="s">
        <v>294</v>
      </c>
      <c r="Y265" s="141"/>
      <c r="Z265" s="141"/>
      <c r="AA265" s="141"/>
      <c r="AB265" s="141"/>
      <c r="AC265" s="141"/>
      <c r="AD265" s="141"/>
      <c r="AE265" s="141"/>
      <c r="AF265" s="141"/>
      <c r="AG265" s="141" t="s">
        <v>295</v>
      </c>
      <c r="AH265" s="141"/>
      <c r="AI265" s="141"/>
      <c r="AJ265" s="141"/>
      <c r="AK265" s="141"/>
      <c r="AL265" s="141"/>
      <c r="AM265" s="141"/>
      <c r="AN265" s="141"/>
      <c r="AO265" s="141"/>
      <c r="AP265" s="141"/>
      <c r="AQ265" s="141"/>
      <c r="AR265" s="141"/>
      <c r="AS265" s="141"/>
      <c r="AT265" s="141"/>
      <c r="AU265" s="141"/>
      <c r="AV265" s="141"/>
      <c r="AW265" s="141"/>
      <c r="AX265" s="141"/>
      <c r="AY265" s="141"/>
      <c r="AZ265" s="141"/>
      <c r="BA265" s="141"/>
      <c r="BB265" s="141"/>
      <c r="BC265" s="141"/>
      <c r="BD265" s="141"/>
      <c r="BE265" s="141"/>
      <c r="BF265" s="141"/>
      <c r="BG265" s="141"/>
      <c r="BH265" s="141"/>
    </row>
    <row r="266" spans="1:60" ht="20.399999999999999" hidden="1" outlineLevel="1" x14ac:dyDescent="0.25">
      <c r="A266" s="160">
        <v>238</v>
      </c>
      <c r="B266" s="161" t="s">
        <v>637</v>
      </c>
      <c r="C266" s="171" t="s">
        <v>638</v>
      </c>
      <c r="D266" s="162" t="s">
        <v>153</v>
      </c>
      <c r="E266" s="179">
        <v>148.15100000000001</v>
      </c>
      <c r="F266" s="180"/>
      <c r="G266" s="163">
        <f>ROUND(E266*F266,2)</f>
        <v>0</v>
      </c>
      <c r="H266" s="152"/>
      <c r="I266" s="151">
        <f>ROUND(E266*H266,2)</f>
        <v>0</v>
      </c>
      <c r="J266" s="152"/>
      <c r="K266" s="151">
        <f>ROUND(E266*J266,2)</f>
        <v>0</v>
      </c>
      <c r="L266" s="151">
        <v>21</v>
      </c>
      <c r="M266" s="151">
        <f>G266*(1+L266/100)</f>
        <v>0</v>
      </c>
      <c r="N266" s="151">
        <v>0</v>
      </c>
      <c r="O266" s="151">
        <f>ROUND(E266*N266,2)</f>
        <v>0</v>
      </c>
      <c r="P266" s="151">
        <v>0</v>
      </c>
      <c r="Q266" s="151">
        <f>ROUND(E266*P266,2)</f>
        <v>0</v>
      </c>
      <c r="R266" s="151"/>
      <c r="S266" s="151" t="s">
        <v>287</v>
      </c>
      <c r="T266" s="151" t="s">
        <v>172</v>
      </c>
      <c r="U266" s="151">
        <v>0</v>
      </c>
      <c r="V266" s="151">
        <f>ROUND(E266*U266,2)</f>
        <v>0</v>
      </c>
      <c r="W266" s="151"/>
      <c r="X266" s="151" t="s">
        <v>294</v>
      </c>
      <c r="Y266" s="141"/>
      <c r="Z266" s="141"/>
      <c r="AA266" s="141"/>
      <c r="AB266" s="141"/>
      <c r="AC266" s="141"/>
      <c r="AD266" s="141"/>
      <c r="AE266" s="141"/>
      <c r="AF266" s="141"/>
      <c r="AG266" s="141" t="s">
        <v>295</v>
      </c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  <c r="AY266" s="141"/>
      <c r="AZ266" s="141"/>
      <c r="BA266" s="141"/>
      <c r="BB266" s="141"/>
      <c r="BC266" s="141"/>
      <c r="BD266" s="141"/>
      <c r="BE266" s="141"/>
      <c r="BF266" s="141"/>
      <c r="BG266" s="141"/>
      <c r="BH266" s="141"/>
    </row>
    <row r="267" spans="1:60" hidden="1" outlineLevel="1" x14ac:dyDescent="0.25">
      <c r="A267" s="148">
        <v>239</v>
      </c>
      <c r="B267" s="149" t="s">
        <v>639</v>
      </c>
      <c r="C267" s="172" t="s">
        <v>640</v>
      </c>
      <c r="D267" s="150" t="s">
        <v>0</v>
      </c>
      <c r="E267" s="179">
        <v>23520.007799999999</v>
      </c>
      <c r="F267" s="180"/>
      <c r="G267" s="151">
        <f>ROUND(E267*F267,2)</f>
        <v>0</v>
      </c>
      <c r="H267" s="152"/>
      <c r="I267" s="151">
        <f>ROUND(E267*H267,2)</f>
        <v>0</v>
      </c>
      <c r="J267" s="152"/>
      <c r="K267" s="151">
        <f>ROUND(E267*J267,2)</f>
        <v>0</v>
      </c>
      <c r="L267" s="151">
        <v>21</v>
      </c>
      <c r="M267" s="151">
        <f>G267*(1+L267/100)</f>
        <v>0</v>
      </c>
      <c r="N267" s="151">
        <v>0</v>
      </c>
      <c r="O267" s="151">
        <f>ROUND(E267*N267,2)</f>
        <v>0</v>
      </c>
      <c r="P267" s="151">
        <v>0</v>
      </c>
      <c r="Q267" s="151">
        <f>ROUND(E267*P267,2)</f>
        <v>0</v>
      </c>
      <c r="R267" s="151"/>
      <c r="S267" s="151" t="s">
        <v>144</v>
      </c>
      <c r="T267" s="151" t="s">
        <v>144</v>
      </c>
      <c r="U267" s="151">
        <v>0</v>
      </c>
      <c r="V267" s="151">
        <f>ROUND(E267*U267,2)</f>
        <v>0</v>
      </c>
      <c r="W267" s="151"/>
      <c r="X267" s="151" t="s">
        <v>502</v>
      </c>
      <c r="Y267" s="141"/>
      <c r="Z267" s="141"/>
      <c r="AA267" s="141"/>
      <c r="AB267" s="141"/>
      <c r="AC267" s="141"/>
      <c r="AD267" s="141"/>
      <c r="AE267" s="141"/>
      <c r="AF267" s="141"/>
      <c r="AG267" s="141" t="s">
        <v>503</v>
      </c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  <c r="AR267" s="141"/>
      <c r="AS267" s="141"/>
      <c r="AT267" s="141"/>
      <c r="AU267" s="141"/>
      <c r="AV267" s="141"/>
      <c r="AW267" s="141"/>
      <c r="AX267" s="141"/>
      <c r="AY267" s="141"/>
      <c r="AZ267" s="141"/>
      <c r="BA267" s="141"/>
      <c r="BB267" s="141"/>
      <c r="BC267" s="141"/>
      <c r="BD267" s="141"/>
      <c r="BE267" s="141"/>
      <c r="BF267" s="141"/>
      <c r="BG267" s="141"/>
      <c r="BH267" s="141"/>
    </row>
    <row r="268" spans="1:60" collapsed="1" x14ac:dyDescent="0.25">
      <c r="A268" s="154" t="s">
        <v>139</v>
      </c>
      <c r="B268" s="155" t="s">
        <v>94</v>
      </c>
      <c r="C268" s="169" t="s">
        <v>95</v>
      </c>
      <c r="D268" s="156"/>
      <c r="E268" s="176"/>
      <c r="F268" s="177"/>
      <c r="G268" s="159">
        <f>SUMIF(AG269:AG277,"&lt;&gt;NOR",G269:G277)</f>
        <v>0</v>
      </c>
      <c r="H268" s="153"/>
      <c r="I268" s="153">
        <f>SUM(I269:I277)</f>
        <v>0</v>
      </c>
      <c r="J268" s="153"/>
      <c r="K268" s="153">
        <f>SUM(K269:K277)</f>
        <v>0</v>
      </c>
      <c r="L268" s="153"/>
      <c r="M268" s="153">
        <f>SUM(M269:M277)</f>
        <v>0</v>
      </c>
      <c r="N268" s="153"/>
      <c r="O268" s="153">
        <f>SUM(O269:O277)</f>
        <v>68.89</v>
      </c>
      <c r="P268" s="153"/>
      <c r="Q268" s="153">
        <f>SUM(Q269:Q277)</f>
        <v>0</v>
      </c>
      <c r="R268" s="153"/>
      <c r="S268" s="153"/>
      <c r="T268" s="153"/>
      <c r="U268" s="153"/>
      <c r="V268" s="153">
        <f>SUM(V269:V277)</f>
        <v>3493.3</v>
      </c>
      <c r="W268" s="153"/>
      <c r="X268" s="153"/>
      <c r="AG268" t="s">
        <v>140</v>
      </c>
    </row>
    <row r="269" spans="1:60" hidden="1" outlineLevel="1" x14ac:dyDescent="0.25">
      <c r="A269" s="164">
        <v>240</v>
      </c>
      <c r="B269" s="165" t="s">
        <v>641</v>
      </c>
      <c r="C269" s="170" t="s">
        <v>642</v>
      </c>
      <c r="D269" s="166" t="s">
        <v>153</v>
      </c>
      <c r="E269" s="179">
        <v>2252.5</v>
      </c>
      <c r="F269" s="180"/>
      <c r="G269" s="167">
        <f t="shared" ref="G269:G277" si="84">ROUND(E269*F269,2)</f>
        <v>0</v>
      </c>
      <c r="H269" s="152"/>
      <c r="I269" s="151">
        <f t="shared" ref="I269:I277" si="85">ROUND(E269*H269,2)</f>
        <v>0</v>
      </c>
      <c r="J269" s="152"/>
      <c r="K269" s="151">
        <f t="shared" ref="K269:K277" si="86">ROUND(E269*J269,2)</f>
        <v>0</v>
      </c>
      <c r="L269" s="151">
        <v>21</v>
      </c>
      <c r="M269" s="151">
        <f t="shared" ref="M269:M277" si="87">G269*(1+L269/100)</f>
        <v>0</v>
      </c>
      <c r="N269" s="151">
        <v>2.1000000000000001E-4</v>
      </c>
      <c r="O269" s="151">
        <f t="shared" ref="O269:O277" si="88">ROUND(E269*N269,2)</f>
        <v>0.47</v>
      </c>
      <c r="P269" s="151">
        <v>0</v>
      </c>
      <c r="Q269" s="151">
        <f t="shared" ref="Q269:Q277" si="89">ROUND(E269*P269,2)</f>
        <v>0</v>
      </c>
      <c r="R269" s="151"/>
      <c r="S269" s="151" t="s">
        <v>144</v>
      </c>
      <c r="T269" s="151" t="s">
        <v>144</v>
      </c>
      <c r="U269" s="151">
        <v>0.05</v>
      </c>
      <c r="V269" s="151">
        <f t="shared" ref="V269:V277" si="90">ROUND(E269*U269,2)</f>
        <v>112.63</v>
      </c>
      <c r="W269" s="151"/>
      <c r="X269" s="151" t="s">
        <v>145</v>
      </c>
      <c r="Y269" s="141"/>
      <c r="Z269" s="141"/>
      <c r="AA269" s="141"/>
      <c r="AB269" s="141"/>
      <c r="AC269" s="141"/>
      <c r="AD269" s="141"/>
      <c r="AE269" s="141"/>
      <c r="AF269" s="141"/>
      <c r="AG269" s="141" t="s">
        <v>146</v>
      </c>
      <c r="AH269" s="141"/>
      <c r="AI269" s="141"/>
      <c r="AJ269" s="141"/>
      <c r="AK269" s="141"/>
      <c r="AL269" s="141"/>
      <c r="AM269" s="141"/>
      <c r="AN269" s="141"/>
      <c r="AO269" s="141"/>
      <c r="AP269" s="141"/>
      <c r="AQ269" s="141"/>
      <c r="AR269" s="141"/>
      <c r="AS269" s="141"/>
      <c r="AT269" s="141"/>
      <c r="AU269" s="141"/>
      <c r="AV269" s="141"/>
      <c r="AW269" s="141"/>
      <c r="AX269" s="141"/>
      <c r="AY269" s="141"/>
      <c r="AZ269" s="141"/>
      <c r="BA269" s="141"/>
      <c r="BB269" s="141"/>
      <c r="BC269" s="141"/>
      <c r="BD269" s="141"/>
      <c r="BE269" s="141"/>
      <c r="BF269" s="141"/>
      <c r="BG269" s="141"/>
      <c r="BH269" s="141"/>
    </row>
    <row r="270" spans="1:60" ht="20.399999999999999" hidden="1" outlineLevel="1" x14ac:dyDescent="0.25">
      <c r="A270" s="164">
        <v>241</v>
      </c>
      <c r="B270" s="165" t="s">
        <v>643</v>
      </c>
      <c r="C270" s="170" t="s">
        <v>644</v>
      </c>
      <c r="D270" s="166" t="s">
        <v>184</v>
      </c>
      <c r="E270" s="179">
        <v>1361.2</v>
      </c>
      <c r="F270" s="180"/>
      <c r="G270" s="167">
        <f t="shared" si="84"/>
        <v>0</v>
      </c>
      <c r="H270" s="152"/>
      <c r="I270" s="151">
        <f t="shared" si="85"/>
        <v>0</v>
      </c>
      <c r="J270" s="152"/>
      <c r="K270" s="151">
        <f t="shared" si="86"/>
        <v>0</v>
      </c>
      <c r="L270" s="151">
        <v>21</v>
      </c>
      <c r="M270" s="151">
        <f t="shared" si="87"/>
        <v>0</v>
      </c>
      <c r="N270" s="151">
        <v>3.2000000000000003E-4</v>
      </c>
      <c r="O270" s="151">
        <f t="shared" si="88"/>
        <v>0.44</v>
      </c>
      <c r="P270" s="151">
        <v>0</v>
      </c>
      <c r="Q270" s="151">
        <f t="shared" si="89"/>
        <v>0</v>
      </c>
      <c r="R270" s="151"/>
      <c r="S270" s="151" t="s">
        <v>144</v>
      </c>
      <c r="T270" s="151" t="s">
        <v>144</v>
      </c>
      <c r="U270" s="151">
        <v>0.23599999999999999</v>
      </c>
      <c r="V270" s="151">
        <f t="shared" si="90"/>
        <v>321.24</v>
      </c>
      <c r="W270" s="151"/>
      <c r="X270" s="151" t="s">
        <v>145</v>
      </c>
      <c r="Y270" s="141"/>
      <c r="Z270" s="141"/>
      <c r="AA270" s="141"/>
      <c r="AB270" s="141"/>
      <c r="AC270" s="141"/>
      <c r="AD270" s="141"/>
      <c r="AE270" s="141"/>
      <c r="AF270" s="141"/>
      <c r="AG270" s="141" t="s">
        <v>146</v>
      </c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41"/>
      <c r="BB270" s="141"/>
      <c r="BC270" s="141"/>
      <c r="BD270" s="141"/>
      <c r="BE270" s="141"/>
      <c r="BF270" s="141"/>
      <c r="BG270" s="141"/>
      <c r="BH270" s="141"/>
    </row>
    <row r="271" spans="1:60" hidden="1" outlineLevel="1" x14ac:dyDescent="0.25">
      <c r="A271" s="164">
        <v>242</v>
      </c>
      <c r="B271" s="165" t="s">
        <v>645</v>
      </c>
      <c r="C271" s="170" t="s">
        <v>646</v>
      </c>
      <c r="D271" s="166" t="s">
        <v>184</v>
      </c>
      <c r="E271" s="179">
        <v>1361.2</v>
      </c>
      <c r="F271" s="180"/>
      <c r="G271" s="167">
        <f t="shared" si="84"/>
        <v>0</v>
      </c>
      <c r="H271" s="152"/>
      <c r="I271" s="151">
        <f t="shared" si="85"/>
        <v>0</v>
      </c>
      <c r="J271" s="152"/>
      <c r="K271" s="151">
        <f t="shared" si="86"/>
        <v>0</v>
      </c>
      <c r="L271" s="151">
        <v>21</v>
      </c>
      <c r="M271" s="151">
        <f t="shared" si="87"/>
        <v>0</v>
      </c>
      <c r="N271" s="151">
        <v>0</v>
      </c>
      <c r="O271" s="151">
        <f t="shared" si="88"/>
        <v>0</v>
      </c>
      <c r="P271" s="151">
        <v>0</v>
      </c>
      <c r="Q271" s="151">
        <f t="shared" si="89"/>
        <v>0</v>
      </c>
      <c r="R271" s="151"/>
      <c r="S271" s="151" t="s">
        <v>144</v>
      </c>
      <c r="T271" s="151" t="s">
        <v>144</v>
      </c>
      <c r="U271" s="151">
        <v>0.154</v>
      </c>
      <c r="V271" s="151">
        <f t="shared" si="90"/>
        <v>209.62</v>
      </c>
      <c r="W271" s="151"/>
      <c r="X271" s="151" t="s">
        <v>145</v>
      </c>
      <c r="Y271" s="141"/>
      <c r="Z271" s="141"/>
      <c r="AA271" s="141"/>
      <c r="AB271" s="141"/>
      <c r="AC271" s="141"/>
      <c r="AD271" s="141"/>
      <c r="AE271" s="141"/>
      <c r="AF271" s="141"/>
      <c r="AG271" s="141" t="s">
        <v>146</v>
      </c>
      <c r="AH271" s="141"/>
      <c r="AI271" s="141"/>
      <c r="AJ271" s="141"/>
      <c r="AK271" s="141"/>
      <c r="AL271" s="141"/>
      <c r="AM271" s="141"/>
      <c r="AN271" s="141"/>
      <c r="AO271" s="141"/>
      <c r="AP271" s="141"/>
      <c r="AQ271" s="141"/>
      <c r="AR271" s="141"/>
      <c r="AS271" s="141"/>
      <c r="AT271" s="141"/>
      <c r="AU271" s="141"/>
      <c r="AV271" s="141"/>
      <c r="AW271" s="141"/>
      <c r="AX271" s="141"/>
      <c r="AY271" s="141"/>
      <c r="AZ271" s="141"/>
      <c r="BA271" s="141"/>
      <c r="BB271" s="141"/>
      <c r="BC271" s="141"/>
      <c r="BD271" s="141"/>
      <c r="BE271" s="141"/>
      <c r="BF271" s="141"/>
      <c r="BG271" s="141"/>
      <c r="BH271" s="141"/>
    </row>
    <row r="272" spans="1:60" hidden="1" outlineLevel="1" x14ac:dyDescent="0.25">
      <c r="A272" s="164">
        <v>243</v>
      </c>
      <c r="B272" s="165" t="s">
        <v>647</v>
      </c>
      <c r="C272" s="170" t="s">
        <v>648</v>
      </c>
      <c r="D272" s="166" t="s">
        <v>153</v>
      </c>
      <c r="E272" s="179">
        <v>2116.3000000000002</v>
      </c>
      <c r="F272" s="180"/>
      <c r="G272" s="167">
        <f t="shared" si="84"/>
        <v>0</v>
      </c>
      <c r="H272" s="152"/>
      <c r="I272" s="151">
        <f t="shared" si="85"/>
        <v>0</v>
      </c>
      <c r="J272" s="152"/>
      <c r="K272" s="151">
        <f t="shared" si="86"/>
        <v>0</v>
      </c>
      <c r="L272" s="151">
        <v>21</v>
      </c>
      <c r="M272" s="151">
        <f t="shared" si="87"/>
        <v>0</v>
      </c>
      <c r="N272" s="151">
        <v>6.9300000000000004E-3</v>
      </c>
      <c r="O272" s="151">
        <f t="shared" si="88"/>
        <v>14.67</v>
      </c>
      <c r="P272" s="151">
        <v>0</v>
      </c>
      <c r="Q272" s="151">
        <f t="shared" si="89"/>
        <v>0</v>
      </c>
      <c r="R272" s="151"/>
      <c r="S272" s="151" t="s">
        <v>144</v>
      </c>
      <c r="T272" s="151" t="s">
        <v>144</v>
      </c>
      <c r="U272" s="151">
        <v>1.3466</v>
      </c>
      <c r="V272" s="151">
        <f t="shared" si="90"/>
        <v>2849.81</v>
      </c>
      <c r="W272" s="151"/>
      <c r="X272" s="151" t="s">
        <v>145</v>
      </c>
      <c r="Y272" s="141"/>
      <c r="Z272" s="141"/>
      <c r="AA272" s="141"/>
      <c r="AB272" s="141"/>
      <c r="AC272" s="141"/>
      <c r="AD272" s="141"/>
      <c r="AE272" s="141"/>
      <c r="AF272" s="141"/>
      <c r="AG272" s="141" t="s">
        <v>146</v>
      </c>
      <c r="AH272" s="141"/>
      <c r="AI272" s="141"/>
      <c r="AJ272" s="141"/>
      <c r="AK272" s="141"/>
      <c r="AL272" s="141"/>
      <c r="AM272" s="141"/>
      <c r="AN272" s="141"/>
      <c r="AO272" s="141"/>
      <c r="AP272" s="141"/>
      <c r="AQ272" s="141"/>
      <c r="AR272" s="141"/>
      <c r="AS272" s="141"/>
      <c r="AT272" s="141"/>
      <c r="AU272" s="141"/>
      <c r="AV272" s="141"/>
      <c r="AW272" s="141"/>
      <c r="AX272" s="141"/>
      <c r="AY272" s="141"/>
      <c r="AZ272" s="141"/>
      <c r="BA272" s="141"/>
      <c r="BB272" s="141"/>
      <c r="BC272" s="141"/>
      <c r="BD272" s="141"/>
      <c r="BE272" s="141"/>
      <c r="BF272" s="141"/>
      <c r="BG272" s="141"/>
      <c r="BH272" s="141"/>
    </row>
    <row r="273" spans="1:60" hidden="1" outlineLevel="1" x14ac:dyDescent="0.25">
      <c r="A273" s="164">
        <v>244</v>
      </c>
      <c r="B273" s="165" t="s">
        <v>649</v>
      </c>
      <c r="C273" s="170" t="s">
        <v>650</v>
      </c>
      <c r="D273" s="166" t="s">
        <v>153</v>
      </c>
      <c r="E273" s="179">
        <v>2252.5</v>
      </c>
      <c r="F273" s="180"/>
      <c r="G273" s="167">
        <f t="shared" si="84"/>
        <v>0</v>
      </c>
      <c r="H273" s="152"/>
      <c r="I273" s="151">
        <f t="shared" si="85"/>
        <v>0</v>
      </c>
      <c r="J273" s="152"/>
      <c r="K273" s="151">
        <f t="shared" si="86"/>
        <v>0</v>
      </c>
      <c r="L273" s="151">
        <v>21</v>
      </c>
      <c r="M273" s="151">
        <f t="shared" si="87"/>
        <v>0</v>
      </c>
      <c r="N273" s="151">
        <v>8.0000000000000004E-4</v>
      </c>
      <c r="O273" s="151">
        <f t="shared" si="88"/>
        <v>1.8</v>
      </c>
      <c r="P273" s="151">
        <v>0</v>
      </c>
      <c r="Q273" s="151">
        <f t="shared" si="89"/>
        <v>0</v>
      </c>
      <c r="R273" s="151"/>
      <c r="S273" s="151" t="s">
        <v>651</v>
      </c>
      <c r="T273" s="151" t="s">
        <v>651</v>
      </c>
      <c r="U273" s="151">
        <v>0</v>
      </c>
      <c r="V273" s="151">
        <f t="shared" si="90"/>
        <v>0</v>
      </c>
      <c r="W273" s="151"/>
      <c r="X273" s="151" t="s">
        <v>145</v>
      </c>
      <c r="Y273" s="141"/>
      <c r="Z273" s="141"/>
      <c r="AA273" s="141"/>
      <c r="AB273" s="141"/>
      <c r="AC273" s="141"/>
      <c r="AD273" s="141"/>
      <c r="AE273" s="141"/>
      <c r="AF273" s="141"/>
      <c r="AG273" s="141" t="s">
        <v>146</v>
      </c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1"/>
      <c r="BA273" s="141"/>
      <c r="BB273" s="141"/>
      <c r="BC273" s="141"/>
      <c r="BD273" s="141"/>
      <c r="BE273" s="141"/>
      <c r="BF273" s="141"/>
      <c r="BG273" s="141"/>
      <c r="BH273" s="141"/>
    </row>
    <row r="274" spans="1:60" hidden="1" outlineLevel="1" x14ac:dyDescent="0.25">
      <c r="A274" s="164">
        <v>245</v>
      </c>
      <c r="B274" s="165" t="s">
        <v>652</v>
      </c>
      <c r="C274" s="170" t="s">
        <v>653</v>
      </c>
      <c r="D274" s="166" t="s">
        <v>654</v>
      </c>
      <c r="E274" s="179">
        <v>222</v>
      </c>
      <c r="F274" s="180"/>
      <c r="G274" s="167">
        <f t="shared" si="84"/>
        <v>0</v>
      </c>
      <c r="H274" s="152"/>
      <c r="I274" s="151">
        <f t="shared" si="85"/>
        <v>0</v>
      </c>
      <c r="J274" s="152"/>
      <c r="K274" s="151">
        <f t="shared" si="86"/>
        <v>0</v>
      </c>
      <c r="L274" s="151">
        <v>21</v>
      </c>
      <c r="M274" s="151">
        <f t="shared" si="87"/>
        <v>0</v>
      </c>
      <c r="N274" s="151">
        <v>1E-3</v>
      </c>
      <c r="O274" s="151">
        <f t="shared" si="88"/>
        <v>0.22</v>
      </c>
      <c r="P274" s="151">
        <v>0</v>
      </c>
      <c r="Q274" s="151">
        <f t="shared" si="89"/>
        <v>0</v>
      </c>
      <c r="R274" s="151" t="s">
        <v>302</v>
      </c>
      <c r="S274" s="151" t="s">
        <v>144</v>
      </c>
      <c r="T274" s="151" t="s">
        <v>144</v>
      </c>
      <c r="U274" s="151">
        <v>0</v>
      </c>
      <c r="V274" s="151">
        <f t="shared" si="90"/>
        <v>0</v>
      </c>
      <c r="W274" s="151"/>
      <c r="X274" s="151" t="s">
        <v>294</v>
      </c>
      <c r="Y274" s="141"/>
      <c r="Z274" s="141"/>
      <c r="AA274" s="141"/>
      <c r="AB274" s="141"/>
      <c r="AC274" s="141"/>
      <c r="AD274" s="141"/>
      <c r="AE274" s="141"/>
      <c r="AF274" s="141"/>
      <c r="AG274" s="141" t="s">
        <v>295</v>
      </c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  <c r="AR274" s="141"/>
      <c r="AS274" s="141"/>
      <c r="AT274" s="141"/>
      <c r="AU274" s="141"/>
      <c r="AV274" s="141"/>
      <c r="AW274" s="141"/>
      <c r="AX274" s="141"/>
      <c r="AY274" s="141"/>
      <c r="AZ274" s="141"/>
      <c r="BA274" s="141"/>
      <c r="BB274" s="141"/>
      <c r="BC274" s="141"/>
      <c r="BD274" s="141"/>
      <c r="BE274" s="141"/>
      <c r="BF274" s="141"/>
      <c r="BG274" s="141"/>
      <c r="BH274" s="141"/>
    </row>
    <row r="275" spans="1:60" ht="20.399999999999999" hidden="1" outlineLevel="1" x14ac:dyDescent="0.25">
      <c r="A275" s="164">
        <v>246</v>
      </c>
      <c r="B275" s="165" t="s">
        <v>655</v>
      </c>
      <c r="C275" s="170" t="s">
        <v>656</v>
      </c>
      <c r="D275" s="166" t="s">
        <v>153</v>
      </c>
      <c r="E275" s="179">
        <v>2477.75</v>
      </c>
      <c r="F275" s="180"/>
      <c r="G275" s="167">
        <f t="shared" si="84"/>
        <v>0</v>
      </c>
      <c r="H275" s="152"/>
      <c r="I275" s="151">
        <f t="shared" si="85"/>
        <v>0</v>
      </c>
      <c r="J275" s="152"/>
      <c r="K275" s="151">
        <f t="shared" si="86"/>
        <v>0</v>
      </c>
      <c r="L275" s="151">
        <v>21</v>
      </c>
      <c r="M275" s="151">
        <f t="shared" si="87"/>
        <v>0</v>
      </c>
      <c r="N275" s="151">
        <v>2.07E-2</v>
      </c>
      <c r="O275" s="151">
        <f t="shared" si="88"/>
        <v>51.29</v>
      </c>
      <c r="P275" s="151">
        <v>0</v>
      </c>
      <c r="Q275" s="151">
        <f t="shared" si="89"/>
        <v>0</v>
      </c>
      <c r="R275" s="151" t="s">
        <v>302</v>
      </c>
      <c r="S275" s="151" t="s">
        <v>144</v>
      </c>
      <c r="T275" s="151" t="s">
        <v>172</v>
      </c>
      <c r="U275" s="151">
        <v>0</v>
      </c>
      <c r="V275" s="151">
        <f t="shared" si="90"/>
        <v>0</v>
      </c>
      <c r="W275" s="151"/>
      <c r="X275" s="151" t="s">
        <v>294</v>
      </c>
      <c r="Y275" s="141"/>
      <c r="Z275" s="141"/>
      <c r="AA275" s="141"/>
      <c r="AB275" s="141"/>
      <c r="AC275" s="141"/>
      <c r="AD275" s="141"/>
      <c r="AE275" s="141"/>
      <c r="AF275" s="141"/>
      <c r="AG275" s="141" t="s">
        <v>295</v>
      </c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  <c r="AZ275" s="141"/>
      <c r="BA275" s="141"/>
      <c r="BB275" s="141"/>
      <c r="BC275" s="141"/>
      <c r="BD275" s="141"/>
      <c r="BE275" s="141"/>
      <c r="BF275" s="141"/>
      <c r="BG275" s="141"/>
      <c r="BH275" s="141"/>
    </row>
    <row r="276" spans="1:60" ht="20.399999999999999" hidden="1" outlineLevel="1" x14ac:dyDescent="0.25">
      <c r="A276" s="160">
        <v>247</v>
      </c>
      <c r="B276" s="161" t="s">
        <v>657</v>
      </c>
      <c r="C276" s="171" t="s">
        <v>658</v>
      </c>
      <c r="D276" s="162" t="s">
        <v>184</v>
      </c>
      <c r="E276" s="179">
        <v>1361.2</v>
      </c>
      <c r="F276" s="180"/>
      <c r="G276" s="163">
        <f t="shared" si="84"/>
        <v>0</v>
      </c>
      <c r="H276" s="152"/>
      <c r="I276" s="151">
        <f t="shared" si="85"/>
        <v>0</v>
      </c>
      <c r="J276" s="152"/>
      <c r="K276" s="151">
        <f t="shared" si="86"/>
        <v>0</v>
      </c>
      <c r="L276" s="151">
        <v>21</v>
      </c>
      <c r="M276" s="151">
        <f t="shared" si="87"/>
        <v>0</v>
      </c>
      <c r="N276" s="151">
        <v>0</v>
      </c>
      <c r="O276" s="151">
        <f t="shared" si="88"/>
        <v>0</v>
      </c>
      <c r="P276" s="151">
        <v>0</v>
      </c>
      <c r="Q276" s="151">
        <f t="shared" si="89"/>
        <v>0</v>
      </c>
      <c r="R276" s="151"/>
      <c r="S276" s="151" t="s">
        <v>287</v>
      </c>
      <c r="T276" s="151" t="s">
        <v>172</v>
      </c>
      <c r="U276" s="151">
        <v>0</v>
      </c>
      <c r="V276" s="151">
        <f t="shared" si="90"/>
        <v>0</v>
      </c>
      <c r="W276" s="151"/>
      <c r="X276" s="151" t="s">
        <v>294</v>
      </c>
      <c r="Y276" s="141"/>
      <c r="Z276" s="141"/>
      <c r="AA276" s="141"/>
      <c r="AB276" s="141"/>
      <c r="AC276" s="141"/>
      <c r="AD276" s="141"/>
      <c r="AE276" s="141"/>
      <c r="AF276" s="141"/>
      <c r="AG276" s="141" t="s">
        <v>295</v>
      </c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  <c r="AZ276" s="141"/>
      <c r="BA276" s="141"/>
      <c r="BB276" s="141"/>
      <c r="BC276" s="141"/>
      <c r="BD276" s="141"/>
      <c r="BE276" s="141"/>
      <c r="BF276" s="141"/>
      <c r="BG276" s="141"/>
      <c r="BH276" s="141"/>
    </row>
    <row r="277" spans="1:60" hidden="1" outlineLevel="1" x14ac:dyDescent="0.25">
      <c r="A277" s="148">
        <v>248</v>
      </c>
      <c r="B277" s="149" t="s">
        <v>659</v>
      </c>
      <c r="C277" s="172" t="s">
        <v>660</v>
      </c>
      <c r="D277" s="150" t="s">
        <v>0</v>
      </c>
      <c r="E277" s="179">
        <v>41034.531300000002</v>
      </c>
      <c r="F277" s="180"/>
      <c r="G277" s="151">
        <f t="shared" si="84"/>
        <v>0</v>
      </c>
      <c r="H277" s="152"/>
      <c r="I277" s="151">
        <f t="shared" si="85"/>
        <v>0</v>
      </c>
      <c r="J277" s="152"/>
      <c r="K277" s="151">
        <f t="shared" si="86"/>
        <v>0</v>
      </c>
      <c r="L277" s="151">
        <v>21</v>
      </c>
      <c r="M277" s="151">
        <f t="shared" si="87"/>
        <v>0</v>
      </c>
      <c r="N277" s="151">
        <v>0</v>
      </c>
      <c r="O277" s="151">
        <f t="shared" si="88"/>
        <v>0</v>
      </c>
      <c r="P277" s="151">
        <v>0</v>
      </c>
      <c r="Q277" s="151">
        <f t="shared" si="89"/>
        <v>0</v>
      </c>
      <c r="R277" s="151"/>
      <c r="S277" s="151" t="s">
        <v>144</v>
      </c>
      <c r="T277" s="151" t="s">
        <v>144</v>
      </c>
      <c r="U277" s="151">
        <v>0</v>
      </c>
      <c r="V277" s="151">
        <f t="shared" si="90"/>
        <v>0</v>
      </c>
      <c r="W277" s="151"/>
      <c r="X277" s="151" t="s">
        <v>502</v>
      </c>
      <c r="Y277" s="141"/>
      <c r="Z277" s="141"/>
      <c r="AA277" s="141"/>
      <c r="AB277" s="141"/>
      <c r="AC277" s="141"/>
      <c r="AD277" s="141"/>
      <c r="AE277" s="141"/>
      <c r="AF277" s="141"/>
      <c r="AG277" s="141" t="s">
        <v>503</v>
      </c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  <c r="AU277" s="141"/>
      <c r="AV277" s="141"/>
      <c r="AW277" s="141"/>
      <c r="AX277" s="141"/>
      <c r="AY277" s="141"/>
      <c r="AZ277" s="141"/>
      <c r="BA277" s="141"/>
      <c r="BB277" s="141"/>
      <c r="BC277" s="141"/>
      <c r="BD277" s="141"/>
      <c r="BE277" s="141"/>
      <c r="BF277" s="141"/>
      <c r="BG277" s="141"/>
      <c r="BH277" s="141"/>
    </row>
    <row r="278" spans="1:60" collapsed="1" x14ac:dyDescent="0.25">
      <c r="A278" s="154" t="s">
        <v>139</v>
      </c>
      <c r="B278" s="155" t="s">
        <v>96</v>
      </c>
      <c r="C278" s="169" t="s">
        <v>97</v>
      </c>
      <c r="D278" s="156"/>
      <c r="E278" s="176"/>
      <c r="F278" s="177"/>
      <c r="G278" s="159">
        <f>SUMIF(AG279:AG283,"&lt;&gt;NOR",G279:G283)</f>
        <v>0</v>
      </c>
      <c r="H278" s="153"/>
      <c r="I278" s="153">
        <f>SUM(I279:I283)</f>
        <v>0</v>
      </c>
      <c r="J278" s="153"/>
      <c r="K278" s="153">
        <f>SUM(K279:K283)</f>
        <v>0</v>
      </c>
      <c r="L278" s="153"/>
      <c r="M278" s="153">
        <f>SUM(M279:M283)</f>
        <v>0</v>
      </c>
      <c r="N278" s="153"/>
      <c r="O278" s="153">
        <f>SUM(O279:O283)</f>
        <v>0.03</v>
      </c>
      <c r="P278" s="153"/>
      <c r="Q278" s="153">
        <f>SUM(Q279:Q283)</f>
        <v>0</v>
      </c>
      <c r="R278" s="153"/>
      <c r="S278" s="153"/>
      <c r="T278" s="153"/>
      <c r="U278" s="153"/>
      <c r="V278" s="153">
        <f>SUM(V279:V283)</f>
        <v>2647.3999999999996</v>
      </c>
      <c r="W278" s="153"/>
      <c r="X278" s="153"/>
      <c r="AG278" t="s">
        <v>140</v>
      </c>
    </row>
    <row r="279" spans="1:60" ht="20.399999999999999" hidden="1" outlineLevel="1" x14ac:dyDescent="0.25">
      <c r="A279" s="164">
        <v>249</v>
      </c>
      <c r="B279" s="165" t="s">
        <v>661</v>
      </c>
      <c r="C279" s="170" t="s">
        <v>662</v>
      </c>
      <c r="D279" s="166" t="s">
        <v>184</v>
      </c>
      <c r="E279" s="179">
        <v>2843.7</v>
      </c>
      <c r="F279" s="180"/>
      <c r="G279" s="167">
        <f>ROUND(E279*F279,2)</f>
        <v>0</v>
      </c>
      <c r="H279" s="152"/>
      <c r="I279" s="151">
        <f>ROUND(E279*H279,2)</f>
        <v>0</v>
      </c>
      <c r="J279" s="152"/>
      <c r="K279" s="151">
        <f>ROUND(E279*J279,2)</f>
        <v>0</v>
      </c>
      <c r="L279" s="151">
        <v>21</v>
      </c>
      <c r="M279" s="151">
        <f>G279*(1+L279/100)</f>
        <v>0</v>
      </c>
      <c r="N279" s="151">
        <v>0</v>
      </c>
      <c r="O279" s="151">
        <f>ROUND(E279*N279,2)</f>
        <v>0</v>
      </c>
      <c r="P279" s="151">
        <v>0</v>
      </c>
      <c r="Q279" s="151">
        <f>ROUND(E279*P279,2)</f>
        <v>0</v>
      </c>
      <c r="R279" s="151"/>
      <c r="S279" s="151" t="s">
        <v>144</v>
      </c>
      <c r="T279" s="151" t="s">
        <v>172</v>
      </c>
      <c r="U279" s="151">
        <v>0.18099999999999999</v>
      </c>
      <c r="V279" s="151">
        <f>ROUND(E279*U279,2)</f>
        <v>514.71</v>
      </c>
      <c r="W279" s="151"/>
      <c r="X279" s="151" t="s">
        <v>145</v>
      </c>
      <c r="Y279" s="141"/>
      <c r="Z279" s="141"/>
      <c r="AA279" s="141"/>
      <c r="AB279" s="141"/>
      <c r="AC279" s="141"/>
      <c r="AD279" s="141"/>
      <c r="AE279" s="141"/>
      <c r="AF279" s="141"/>
      <c r="AG279" s="141" t="s">
        <v>146</v>
      </c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41"/>
      <c r="BB279" s="141"/>
      <c r="BC279" s="141"/>
      <c r="BD279" s="141"/>
      <c r="BE279" s="141"/>
      <c r="BF279" s="141"/>
      <c r="BG279" s="141"/>
      <c r="BH279" s="141"/>
    </row>
    <row r="280" spans="1:60" ht="20.399999999999999" hidden="1" outlineLevel="1" x14ac:dyDescent="0.25">
      <c r="A280" s="164">
        <v>250</v>
      </c>
      <c r="B280" s="165" t="s">
        <v>663</v>
      </c>
      <c r="C280" s="170" t="s">
        <v>664</v>
      </c>
      <c r="D280" s="166" t="s">
        <v>153</v>
      </c>
      <c r="E280" s="179">
        <v>3183.1</v>
      </c>
      <c r="F280" s="180"/>
      <c r="G280" s="167">
        <f>ROUND(E280*F280,2)</f>
        <v>0</v>
      </c>
      <c r="H280" s="152"/>
      <c r="I280" s="151">
        <f>ROUND(E280*H280,2)</f>
        <v>0</v>
      </c>
      <c r="J280" s="152"/>
      <c r="K280" s="151">
        <f>ROUND(E280*J280,2)</f>
        <v>0</v>
      </c>
      <c r="L280" s="151">
        <v>21</v>
      </c>
      <c r="M280" s="151">
        <f>G280*(1+L280/100)</f>
        <v>0</v>
      </c>
      <c r="N280" s="151">
        <v>0</v>
      </c>
      <c r="O280" s="151">
        <f>ROUND(E280*N280,2)</f>
        <v>0</v>
      </c>
      <c r="P280" s="151">
        <v>0</v>
      </c>
      <c r="Q280" s="151">
        <f>ROUND(E280*P280,2)</f>
        <v>0</v>
      </c>
      <c r="R280" s="151"/>
      <c r="S280" s="151" t="s">
        <v>144</v>
      </c>
      <c r="T280" s="151" t="s">
        <v>172</v>
      </c>
      <c r="U280" s="151">
        <v>0.55000000000000004</v>
      </c>
      <c r="V280" s="151">
        <f>ROUND(E280*U280,2)</f>
        <v>1750.71</v>
      </c>
      <c r="W280" s="151"/>
      <c r="X280" s="151" t="s">
        <v>145</v>
      </c>
      <c r="Y280" s="141"/>
      <c r="Z280" s="141"/>
      <c r="AA280" s="141"/>
      <c r="AB280" s="141"/>
      <c r="AC280" s="141"/>
      <c r="AD280" s="141"/>
      <c r="AE280" s="141"/>
      <c r="AF280" s="141"/>
      <c r="AG280" s="141" t="s">
        <v>146</v>
      </c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141"/>
      <c r="AZ280" s="141"/>
      <c r="BA280" s="141"/>
      <c r="BB280" s="141"/>
      <c r="BC280" s="141"/>
      <c r="BD280" s="141"/>
      <c r="BE280" s="141"/>
      <c r="BF280" s="141"/>
      <c r="BG280" s="141"/>
      <c r="BH280" s="141"/>
    </row>
    <row r="281" spans="1:60" hidden="1" outlineLevel="1" x14ac:dyDescent="0.25">
      <c r="A281" s="164">
        <v>251</v>
      </c>
      <c r="B281" s="165" t="s">
        <v>665</v>
      </c>
      <c r="C281" s="170" t="s">
        <v>666</v>
      </c>
      <c r="D281" s="166" t="s">
        <v>153</v>
      </c>
      <c r="E281" s="179">
        <v>3183.1</v>
      </c>
      <c r="F281" s="180"/>
      <c r="G281" s="167">
        <f>ROUND(E281*F281,2)</f>
        <v>0</v>
      </c>
      <c r="H281" s="152"/>
      <c r="I281" s="151">
        <f>ROUND(E281*H281,2)</f>
        <v>0</v>
      </c>
      <c r="J281" s="152"/>
      <c r="K281" s="151">
        <f>ROUND(E281*J281,2)</f>
        <v>0</v>
      </c>
      <c r="L281" s="151">
        <v>21</v>
      </c>
      <c r="M281" s="151">
        <f>G281*(1+L281/100)</f>
        <v>0</v>
      </c>
      <c r="N281" s="151">
        <v>0</v>
      </c>
      <c r="O281" s="151">
        <f>ROUND(E281*N281,2)</f>
        <v>0</v>
      </c>
      <c r="P281" s="151">
        <v>0</v>
      </c>
      <c r="Q281" s="151">
        <f>ROUND(E281*P281,2)</f>
        <v>0</v>
      </c>
      <c r="R281" s="151"/>
      <c r="S281" s="151" t="s">
        <v>144</v>
      </c>
      <c r="T281" s="151" t="s">
        <v>144</v>
      </c>
      <c r="U281" s="151">
        <v>0.06</v>
      </c>
      <c r="V281" s="151">
        <f>ROUND(E281*U281,2)</f>
        <v>190.99</v>
      </c>
      <c r="W281" s="151"/>
      <c r="X281" s="151" t="s">
        <v>145</v>
      </c>
      <c r="Y281" s="141"/>
      <c r="Z281" s="141"/>
      <c r="AA281" s="141"/>
      <c r="AB281" s="141"/>
      <c r="AC281" s="141"/>
      <c r="AD281" s="141"/>
      <c r="AE281" s="141"/>
      <c r="AF281" s="141"/>
      <c r="AG281" s="141" t="s">
        <v>146</v>
      </c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141"/>
      <c r="AZ281" s="141"/>
      <c r="BA281" s="141"/>
      <c r="BB281" s="141"/>
      <c r="BC281" s="141"/>
      <c r="BD281" s="141"/>
      <c r="BE281" s="141"/>
      <c r="BF281" s="141"/>
      <c r="BG281" s="141"/>
      <c r="BH281" s="141"/>
    </row>
    <row r="282" spans="1:60" hidden="1" outlineLevel="1" x14ac:dyDescent="0.25">
      <c r="A282" s="160">
        <v>252</v>
      </c>
      <c r="B282" s="161" t="s">
        <v>667</v>
      </c>
      <c r="C282" s="171" t="s">
        <v>668</v>
      </c>
      <c r="D282" s="162" t="s">
        <v>153</v>
      </c>
      <c r="E282" s="179">
        <v>3183.1</v>
      </c>
      <c r="F282" s="180"/>
      <c r="G282" s="163">
        <f>ROUND(E282*F282,2)</f>
        <v>0</v>
      </c>
      <c r="H282" s="152"/>
      <c r="I282" s="151">
        <f>ROUND(E282*H282,2)</f>
        <v>0</v>
      </c>
      <c r="J282" s="152"/>
      <c r="K282" s="151">
        <f>ROUND(E282*J282,2)</f>
        <v>0</v>
      </c>
      <c r="L282" s="151">
        <v>21</v>
      </c>
      <c r="M282" s="151">
        <f>G282*(1+L282/100)</f>
        <v>0</v>
      </c>
      <c r="N282" s="151">
        <v>1.0000000000000001E-5</v>
      </c>
      <c r="O282" s="151">
        <f>ROUND(E282*N282,2)</f>
        <v>0.03</v>
      </c>
      <c r="P282" s="151">
        <v>0</v>
      </c>
      <c r="Q282" s="151">
        <f>ROUND(E282*P282,2)</f>
        <v>0</v>
      </c>
      <c r="R282" s="151"/>
      <c r="S282" s="151" t="s">
        <v>144</v>
      </c>
      <c r="T282" s="151" t="s">
        <v>144</v>
      </c>
      <c r="U282" s="151">
        <v>0.06</v>
      </c>
      <c r="V282" s="151">
        <f>ROUND(E282*U282,2)</f>
        <v>190.99</v>
      </c>
      <c r="W282" s="151"/>
      <c r="X282" s="151" t="s">
        <v>145</v>
      </c>
      <c r="Y282" s="141"/>
      <c r="Z282" s="141"/>
      <c r="AA282" s="141"/>
      <c r="AB282" s="141"/>
      <c r="AC282" s="141"/>
      <c r="AD282" s="141"/>
      <c r="AE282" s="141"/>
      <c r="AF282" s="141"/>
      <c r="AG282" s="141" t="s">
        <v>146</v>
      </c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41"/>
      <c r="AV282" s="141"/>
      <c r="AW282" s="141"/>
      <c r="AX282" s="141"/>
      <c r="AY282" s="141"/>
      <c r="AZ282" s="141"/>
      <c r="BA282" s="141"/>
      <c r="BB282" s="141"/>
      <c r="BC282" s="141"/>
      <c r="BD282" s="141"/>
      <c r="BE282" s="141"/>
      <c r="BF282" s="141"/>
      <c r="BG282" s="141"/>
      <c r="BH282" s="141"/>
    </row>
    <row r="283" spans="1:60" hidden="1" outlineLevel="1" x14ac:dyDescent="0.25">
      <c r="A283" s="148">
        <v>253</v>
      </c>
      <c r="B283" s="149" t="s">
        <v>669</v>
      </c>
      <c r="C283" s="172" t="s">
        <v>670</v>
      </c>
      <c r="D283" s="150" t="s">
        <v>0</v>
      </c>
      <c r="E283" s="179">
        <v>33320.273699999998</v>
      </c>
      <c r="F283" s="180"/>
      <c r="G283" s="151">
        <f>ROUND(E283*F283,2)</f>
        <v>0</v>
      </c>
      <c r="H283" s="152"/>
      <c r="I283" s="151">
        <f>ROUND(E283*H283,2)</f>
        <v>0</v>
      </c>
      <c r="J283" s="152"/>
      <c r="K283" s="151">
        <f>ROUND(E283*J283,2)</f>
        <v>0</v>
      </c>
      <c r="L283" s="151">
        <v>21</v>
      </c>
      <c r="M283" s="151">
        <f>G283*(1+L283/100)</f>
        <v>0</v>
      </c>
      <c r="N283" s="151">
        <v>0</v>
      </c>
      <c r="O283" s="151">
        <f>ROUND(E283*N283,2)</f>
        <v>0</v>
      </c>
      <c r="P283" s="151">
        <v>0</v>
      </c>
      <c r="Q283" s="151">
        <f>ROUND(E283*P283,2)</f>
        <v>0</v>
      </c>
      <c r="R283" s="151"/>
      <c r="S283" s="151" t="s">
        <v>144</v>
      </c>
      <c r="T283" s="151" t="s">
        <v>144</v>
      </c>
      <c r="U283" s="151">
        <v>0</v>
      </c>
      <c r="V283" s="151">
        <f>ROUND(E283*U283,2)</f>
        <v>0</v>
      </c>
      <c r="W283" s="151"/>
      <c r="X283" s="151" t="s">
        <v>502</v>
      </c>
      <c r="Y283" s="141"/>
      <c r="Z283" s="141"/>
      <c r="AA283" s="141"/>
      <c r="AB283" s="141"/>
      <c r="AC283" s="141"/>
      <c r="AD283" s="141"/>
      <c r="AE283" s="141"/>
      <c r="AF283" s="141"/>
      <c r="AG283" s="141" t="s">
        <v>503</v>
      </c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  <c r="AU283" s="141"/>
      <c r="AV283" s="141"/>
      <c r="AW283" s="141"/>
      <c r="AX283" s="141"/>
      <c r="AY283" s="141"/>
      <c r="AZ283" s="141"/>
      <c r="BA283" s="141"/>
      <c r="BB283" s="141"/>
      <c r="BC283" s="141"/>
      <c r="BD283" s="141"/>
      <c r="BE283" s="141"/>
      <c r="BF283" s="141"/>
      <c r="BG283" s="141"/>
      <c r="BH283" s="141"/>
    </row>
    <row r="284" spans="1:60" collapsed="1" x14ac:dyDescent="0.25">
      <c r="A284" s="154" t="s">
        <v>139</v>
      </c>
      <c r="B284" s="155" t="s">
        <v>98</v>
      </c>
      <c r="C284" s="169" t="s">
        <v>99</v>
      </c>
      <c r="D284" s="156"/>
      <c r="E284" s="176"/>
      <c r="F284" s="177"/>
      <c r="G284" s="159">
        <f>SUMIF(AG285:AG291,"&lt;&gt;NOR",G285:G291)</f>
        <v>0</v>
      </c>
      <c r="H284" s="153"/>
      <c r="I284" s="153">
        <f>SUM(I285:I291)</f>
        <v>0</v>
      </c>
      <c r="J284" s="153"/>
      <c r="K284" s="153">
        <f>SUM(K285:K291)</f>
        <v>0</v>
      </c>
      <c r="L284" s="153"/>
      <c r="M284" s="153">
        <f>SUM(M285:M291)</f>
        <v>0</v>
      </c>
      <c r="N284" s="153"/>
      <c r="O284" s="153">
        <f>SUM(O285:O291)</f>
        <v>0.17</v>
      </c>
      <c r="P284" s="153"/>
      <c r="Q284" s="153">
        <f>SUM(Q285:Q291)</f>
        <v>0</v>
      </c>
      <c r="R284" s="153"/>
      <c r="S284" s="153"/>
      <c r="T284" s="153"/>
      <c r="U284" s="153"/>
      <c r="V284" s="153">
        <f>SUM(V285:V291)</f>
        <v>191.03</v>
      </c>
      <c r="W284" s="153"/>
      <c r="X284" s="153"/>
      <c r="AG284" t="s">
        <v>140</v>
      </c>
    </row>
    <row r="285" spans="1:60" hidden="1" outlineLevel="1" x14ac:dyDescent="0.25">
      <c r="A285" s="164">
        <v>254</v>
      </c>
      <c r="B285" s="165" t="s">
        <v>671</v>
      </c>
      <c r="C285" s="170" t="s">
        <v>672</v>
      </c>
      <c r="D285" s="166" t="s">
        <v>184</v>
      </c>
      <c r="E285" s="179">
        <v>383.2</v>
      </c>
      <c r="F285" s="180"/>
      <c r="G285" s="167">
        <f t="shared" ref="G285:G291" si="91">ROUND(E285*F285,2)</f>
        <v>0</v>
      </c>
      <c r="H285" s="152"/>
      <c r="I285" s="151">
        <f t="shared" ref="I285:I291" si="92">ROUND(E285*H285,2)</f>
        <v>0</v>
      </c>
      <c r="J285" s="152"/>
      <c r="K285" s="151">
        <f t="shared" ref="K285:K291" si="93">ROUND(E285*J285,2)</f>
        <v>0</v>
      </c>
      <c r="L285" s="151">
        <v>21</v>
      </c>
      <c r="M285" s="151">
        <f t="shared" ref="M285:M291" si="94">G285*(1+L285/100)</f>
        <v>0</v>
      </c>
      <c r="N285" s="151">
        <v>2.0000000000000002E-5</v>
      </c>
      <c r="O285" s="151">
        <f t="shared" ref="O285:O291" si="95">ROUND(E285*N285,2)</f>
        <v>0.01</v>
      </c>
      <c r="P285" s="151">
        <v>0</v>
      </c>
      <c r="Q285" s="151">
        <f t="shared" ref="Q285:Q291" si="96">ROUND(E285*P285,2)</f>
        <v>0</v>
      </c>
      <c r="R285" s="151"/>
      <c r="S285" s="151" t="s">
        <v>144</v>
      </c>
      <c r="T285" s="151" t="s">
        <v>144</v>
      </c>
      <c r="U285" s="151">
        <v>0</v>
      </c>
      <c r="V285" s="151">
        <f t="shared" ref="V285:V291" si="97">ROUND(E285*U285,2)</f>
        <v>0</v>
      </c>
      <c r="W285" s="151"/>
      <c r="X285" s="151" t="s">
        <v>145</v>
      </c>
      <c r="Y285" s="141"/>
      <c r="Z285" s="141"/>
      <c r="AA285" s="141"/>
      <c r="AB285" s="141"/>
      <c r="AC285" s="141"/>
      <c r="AD285" s="141"/>
      <c r="AE285" s="141"/>
      <c r="AF285" s="141"/>
      <c r="AG285" s="141" t="s">
        <v>475</v>
      </c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141"/>
      <c r="AZ285" s="141"/>
      <c r="BA285" s="141"/>
      <c r="BB285" s="141"/>
      <c r="BC285" s="141"/>
      <c r="BD285" s="141"/>
      <c r="BE285" s="141"/>
      <c r="BF285" s="141"/>
      <c r="BG285" s="141"/>
      <c r="BH285" s="141"/>
    </row>
    <row r="286" spans="1:60" hidden="1" outlineLevel="1" x14ac:dyDescent="0.25">
      <c r="A286" s="164">
        <v>255</v>
      </c>
      <c r="B286" s="165" t="s">
        <v>673</v>
      </c>
      <c r="C286" s="170" t="s">
        <v>674</v>
      </c>
      <c r="D286" s="166" t="s">
        <v>153</v>
      </c>
      <c r="E286" s="179">
        <v>502.7</v>
      </c>
      <c r="F286" s="180"/>
      <c r="G286" s="167">
        <f t="shared" si="91"/>
        <v>0</v>
      </c>
      <c r="H286" s="152"/>
      <c r="I286" s="151">
        <f t="shared" si="92"/>
        <v>0</v>
      </c>
      <c r="J286" s="152"/>
      <c r="K286" s="151">
        <f t="shared" si="93"/>
        <v>0</v>
      </c>
      <c r="L286" s="151">
        <v>21</v>
      </c>
      <c r="M286" s="151">
        <f t="shared" si="94"/>
        <v>0</v>
      </c>
      <c r="N286" s="151">
        <v>2.5000000000000001E-4</v>
      </c>
      <c r="O286" s="151">
        <f t="shared" si="95"/>
        <v>0.13</v>
      </c>
      <c r="P286" s="151">
        <v>0</v>
      </c>
      <c r="Q286" s="151">
        <f t="shared" si="96"/>
        <v>0</v>
      </c>
      <c r="R286" s="151"/>
      <c r="S286" s="151" t="s">
        <v>144</v>
      </c>
      <c r="T286" s="151" t="s">
        <v>144</v>
      </c>
      <c r="U286" s="151">
        <v>0.38</v>
      </c>
      <c r="V286" s="151">
        <f t="shared" si="97"/>
        <v>191.03</v>
      </c>
      <c r="W286" s="151"/>
      <c r="X286" s="151" t="s">
        <v>145</v>
      </c>
      <c r="Y286" s="141"/>
      <c r="Z286" s="141"/>
      <c r="AA286" s="141"/>
      <c r="AB286" s="141"/>
      <c r="AC286" s="141"/>
      <c r="AD286" s="141"/>
      <c r="AE286" s="141"/>
      <c r="AF286" s="141"/>
      <c r="AG286" s="141" t="s">
        <v>475</v>
      </c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141"/>
      <c r="AZ286" s="141"/>
      <c r="BA286" s="141"/>
      <c r="BB286" s="141"/>
      <c r="BC286" s="141"/>
      <c r="BD286" s="141"/>
      <c r="BE286" s="141"/>
      <c r="BF286" s="141"/>
      <c r="BG286" s="141"/>
      <c r="BH286" s="141"/>
    </row>
    <row r="287" spans="1:60" hidden="1" outlineLevel="1" x14ac:dyDescent="0.25">
      <c r="A287" s="164">
        <v>256</v>
      </c>
      <c r="B287" s="165" t="s">
        <v>675</v>
      </c>
      <c r="C287" s="170" t="s">
        <v>676</v>
      </c>
      <c r="D287" s="166" t="s">
        <v>184</v>
      </c>
      <c r="E287" s="179">
        <v>120</v>
      </c>
      <c r="F287" s="180"/>
      <c r="G287" s="167">
        <f t="shared" si="91"/>
        <v>0</v>
      </c>
      <c r="H287" s="152"/>
      <c r="I287" s="151">
        <f t="shared" si="92"/>
        <v>0</v>
      </c>
      <c r="J287" s="152"/>
      <c r="K287" s="151">
        <f t="shared" si="93"/>
        <v>0</v>
      </c>
      <c r="L287" s="151">
        <v>21</v>
      </c>
      <c r="M287" s="151">
        <f t="shared" si="94"/>
        <v>0</v>
      </c>
      <c r="N287" s="151">
        <v>2.5999999999999998E-4</v>
      </c>
      <c r="O287" s="151">
        <f t="shared" si="95"/>
        <v>0.03</v>
      </c>
      <c r="P287" s="151">
        <v>0</v>
      </c>
      <c r="Q287" s="151">
        <f t="shared" si="96"/>
        <v>0</v>
      </c>
      <c r="R287" s="151"/>
      <c r="S287" s="151" t="s">
        <v>144</v>
      </c>
      <c r="T287" s="151" t="s">
        <v>144</v>
      </c>
      <c r="U287" s="151">
        <v>0</v>
      </c>
      <c r="V287" s="151">
        <f t="shared" si="97"/>
        <v>0</v>
      </c>
      <c r="W287" s="151"/>
      <c r="X287" s="151" t="s">
        <v>145</v>
      </c>
      <c r="Y287" s="141"/>
      <c r="Z287" s="141"/>
      <c r="AA287" s="141"/>
      <c r="AB287" s="141"/>
      <c r="AC287" s="141"/>
      <c r="AD287" s="141"/>
      <c r="AE287" s="141"/>
      <c r="AF287" s="141"/>
      <c r="AG287" s="141" t="s">
        <v>475</v>
      </c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141"/>
      <c r="AZ287" s="141"/>
      <c r="BA287" s="141"/>
      <c r="BB287" s="141"/>
      <c r="BC287" s="141"/>
      <c r="BD287" s="141"/>
      <c r="BE287" s="141"/>
      <c r="BF287" s="141"/>
      <c r="BG287" s="141"/>
      <c r="BH287" s="141"/>
    </row>
    <row r="288" spans="1:60" hidden="1" outlineLevel="1" x14ac:dyDescent="0.25">
      <c r="A288" s="164">
        <v>257</v>
      </c>
      <c r="B288" s="165" t="s">
        <v>677</v>
      </c>
      <c r="C288" s="170" t="s">
        <v>678</v>
      </c>
      <c r="D288" s="166" t="s">
        <v>153</v>
      </c>
      <c r="E288" s="179">
        <v>552.97</v>
      </c>
      <c r="F288" s="180"/>
      <c r="G288" s="167">
        <f t="shared" si="91"/>
        <v>0</v>
      </c>
      <c r="H288" s="152"/>
      <c r="I288" s="151">
        <f t="shared" si="92"/>
        <v>0</v>
      </c>
      <c r="J288" s="152"/>
      <c r="K288" s="151">
        <f t="shared" si="93"/>
        <v>0</v>
      </c>
      <c r="L288" s="151">
        <v>21</v>
      </c>
      <c r="M288" s="151">
        <f t="shared" si="94"/>
        <v>0</v>
      </c>
      <c r="N288" s="151">
        <v>0</v>
      </c>
      <c r="O288" s="151">
        <f t="shared" si="95"/>
        <v>0</v>
      </c>
      <c r="P288" s="151">
        <v>0</v>
      </c>
      <c r="Q288" s="151">
        <f t="shared" si="96"/>
        <v>0</v>
      </c>
      <c r="R288" s="151"/>
      <c r="S288" s="151" t="s">
        <v>287</v>
      </c>
      <c r="T288" s="151" t="s">
        <v>172</v>
      </c>
      <c r="U288" s="151">
        <v>0</v>
      </c>
      <c r="V288" s="151">
        <f t="shared" si="97"/>
        <v>0</v>
      </c>
      <c r="W288" s="151"/>
      <c r="X288" s="151" t="s">
        <v>294</v>
      </c>
      <c r="Y288" s="141"/>
      <c r="Z288" s="141"/>
      <c r="AA288" s="141"/>
      <c r="AB288" s="141"/>
      <c r="AC288" s="141"/>
      <c r="AD288" s="141"/>
      <c r="AE288" s="141"/>
      <c r="AF288" s="141"/>
      <c r="AG288" s="141" t="s">
        <v>679</v>
      </c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1"/>
      <c r="AS288" s="141"/>
      <c r="AT288" s="141"/>
      <c r="AU288" s="141"/>
      <c r="AV288" s="141"/>
      <c r="AW288" s="141"/>
      <c r="AX288" s="141"/>
      <c r="AY288" s="141"/>
      <c r="AZ288" s="141"/>
      <c r="BA288" s="141"/>
      <c r="BB288" s="141"/>
      <c r="BC288" s="141"/>
      <c r="BD288" s="141"/>
      <c r="BE288" s="141"/>
      <c r="BF288" s="141"/>
      <c r="BG288" s="141"/>
      <c r="BH288" s="141"/>
    </row>
    <row r="289" spans="1:60" hidden="1" outlineLevel="1" x14ac:dyDescent="0.25">
      <c r="A289" s="164">
        <v>258</v>
      </c>
      <c r="B289" s="165" t="s">
        <v>680</v>
      </c>
      <c r="C289" s="170" t="s">
        <v>681</v>
      </c>
      <c r="D289" s="166" t="s">
        <v>184</v>
      </c>
      <c r="E289" s="179">
        <v>126</v>
      </c>
      <c r="F289" s="180"/>
      <c r="G289" s="167">
        <f t="shared" si="91"/>
        <v>0</v>
      </c>
      <c r="H289" s="152"/>
      <c r="I289" s="151">
        <f t="shared" si="92"/>
        <v>0</v>
      </c>
      <c r="J289" s="152"/>
      <c r="K289" s="151">
        <f t="shared" si="93"/>
        <v>0</v>
      </c>
      <c r="L289" s="151">
        <v>21</v>
      </c>
      <c r="M289" s="151">
        <f t="shared" si="94"/>
        <v>0</v>
      </c>
      <c r="N289" s="151">
        <v>0</v>
      </c>
      <c r="O289" s="151">
        <f t="shared" si="95"/>
        <v>0</v>
      </c>
      <c r="P289" s="151">
        <v>0</v>
      </c>
      <c r="Q289" s="151">
        <f t="shared" si="96"/>
        <v>0</v>
      </c>
      <c r="R289" s="151"/>
      <c r="S289" s="151" t="s">
        <v>287</v>
      </c>
      <c r="T289" s="151" t="s">
        <v>172</v>
      </c>
      <c r="U289" s="151">
        <v>0</v>
      </c>
      <c r="V289" s="151">
        <f t="shared" si="97"/>
        <v>0</v>
      </c>
      <c r="W289" s="151"/>
      <c r="X289" s="151" t="s">
        <v>294</v>
      </c>
      <c r="Y289" s="141"/>
      <c r="Z289" s="141"/>
      <c r="AA289" s="141"/>
      <c r="AB289" s="141"/>
      <c r="AC289" s="141"/>
      <c r="AD289" s="141"/>
      <c r="AE289" s="141"/>
      <c r="AF289" s="141"/>
      <c r="AG289" s="141" t="s">
        <v>679</v>
      </c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141"/>
      <c r="AZ289" s="141"/>
      <c r="BA289" s="141"/>
      <c r="BB289" s="141"/>
      <c r="BC289" s="141"/>
      <c r="BD289" s="141"/>
      <c r="BE289" s="141"/>
      <c r="BF289" s="141"/>
      <c r="BG289" s="141"/>
      <c r="BH289" s="141"/>
    </row>
    <row r="290" spans="1:60" hidden="1" outlineLevel="1" x14ac:dyDescent="0.25">
      <c r="A290" s="160">
        <v>259</v>
      </c>
      <c r="B290" s="161" t="s">
        <v>682</v>
      </c>
      <c r="C290" s="171" t="s">
        <v>683</v>
      </c>
      <c r="D290" s="162" t="s">
        <v>184</v>
      </c>
      <c r="E290" s="179">
        <v>402.67500000000001</v>
      </c>
      <c r="F290" s="180"/>
      <c r="G290" s="163">
        <f t="shared" si="91"/>
        <v>0</v>
      </c>
      <c r="H290" s="152"/>
      <c r="I290" s="151">
        <f t="shared" si="92"/>
        <v>0</v>
      </c>
      <c r="J290" s="152"/>
      <c r="K290" s="151">
        <f t="shared" si="93"/>
        <v>0</v>
      </c>
      <c r="L290" s="151">
        <v>21</v>
      </c>
      <c r="M290" s="151">
        <f t="shared" si="94"/>
        <v>0</v>
      </c>
      <c r="N290" s="151">
        <v>0</v>
      </c>
      <c r="O290" s="151">
        <f t="shared" si="95"/>
        <v>0</v>
      </c>
      <c r="P290" s="151">
        <v>0</v>
      </c>
      <c r="Q290" s="151">
        <f t="shared" si="96"/>
        <v>0</v>
      </c>
      <c r="R290" s="151"/>
      <c r="S290" s="151" t="s">
        <v>287</v>
      </c>
      <c r="T290" s="151" t="s">
        <v>172</v>
      </c>
      <c r="U290" s="151">
        <v>0</v>
      </c>
      <c r="V290" s="151">
        <f t="shared" si="97"/>
        <v>0</v>
      </c>
      <c r="W290" s="151"/>
      <c r="X290" s="151" t="s">
        <v>294</v>
      </c>
      <c r="Y290" s="141"/>
      <c r="Z290" s="141"/>
      <c r="AA290" s="141"/>
      <c r="AB290" s="141"/>
      <c r="AC290" s="141"/>
      <c r="AD290" s="141"/>
      <c r="AE290" s="141"/>
      <c r="AF290" s="141"/>
      <c r="AG290" s="141" t="s">
        <v>679</v>
      </c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  <c r="AY290" s="141"/>
      <c r="AZ290" s="141"/>
      <c r="BA290" s="141"/>
      <c r="BB290" s="141"/>
      <c r="BC290" s="141"/>
      <c r="BD290" s="141"/>
      <c r="BE290" s="141"/>
      <c r="BF290" s="141"/>
      <c r="BG290" s="141"/>
      <c r="BH290" s="141"/>
    </row>
    <row r="291" spans="1:60" hidden="1" outlineLevel="1" x14ac:dyDescent="0.25">
      <c r="A291" s="148">
        <v>260</v>
      </c>
      <c r="B291" s="149" t="s">
        <v>684</v>
      </c>
      <c r="C291" s="172" t="s">
        <v>685</v>
      </c>
      <c r="D291" s="150" t="s">
        <v>0</v>
      </c>
      <c r="E291" s="179">
        <v>5975.2779</v>
      </c>
      <c r="F291" s="180"/>
      <c r="G291" s="151">
        <f t="shared" si="91"/>
        <v>0</v>
      </c>
      <c r="H291" s="152"/>
      <c r="I291" s="151">
        <f t="shared" si="92"/>
        <v>0</v>
      </c>
      <c r="J291" s="152"/>
      <c r="K291" s="151">
        <f t="shared" si="93"/>
        <v>0</v>
      </c>
      <c r="L291" s="151">
        <v>21</v>
      </c>
      <c r="M291" s="151">
        <f t="shared" si="94"/>
        <v>0</v>
      </c>
      <c r="N291" s="151">
        <v>0</v>
      </c>
      <c r="O291" s="151">
        <f t="shared" si="95"/>
        <v>0</v>
      </c>
      <c r="P291" s="151">
        <v>0</v>
      </c>
      <c r="Q291" s="151">
        <f t="shared" si="96"/>
        <v>0</v>
      </c>
      <c r="R291" s="151"/>
      <c r="S291" s="151" t="s">
        <v>144</v>
      </c>
      <c r="T291" s="151" t="s">
        <v>144</v>
      </c>
      <c r="U291" s="151">
        <v>0</v>
      </c>
      <c r="V291" s="151">
        <f t="shared" si="97"/>
        <v>0</v>
      </c>
      <c r="W291" s="151"/>
      <c r="X291" s="151" t="s">
        <v>502</v>
      </c>
      <c r="Y291" s="141"/>
      <c r="Z291" s="141"/>
      <c r="AA291" s="141"/>
      <c r="AB291" s="141"/>
      <c r="AC291" s="141"/>
      <c r="AD291" s="141"/>
      <c r="AE291" s="141"/>
      <c r="AF291" s="141"/>
      <c r="AG291" s="141" t="s">
        <v>503</v>
      </c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  <c r="AR291" s="141"/>
      <c r="AS291" s="141"/>
      <c r="AT291" s="141"/>
      <c r="AU291" s="141"/>
      <c r="AV291" s="141"/>
      <c r="AW291" s="141"/>
      <c r="AX291" s="141"/>
      <c r="AY291" s="141"/>
      <c r="AZ291" s="141"/>
      <c r="BA291" s="141"/>
      <c r="BB291" s="141"/>
      <c r="BC291" s="141"/>
      <c r="BD291" s="141"/>
      <c r="BE291" s="141"/>
      <c r="BF291" s="141"/>
      <c r="BG291" s="141"/>
      <c r="BH291" s="141"/>
    </row>
    <row r="292" spans="1:60" collapsed="1" x14ac:dyDescent="0.25">
      <c r="A292" s="154" t="s">
        <v>139</v>
      </c>
      <c r="B292" s="155" t="s">
        <v>100</v>
      </c>
      <c r="C292" s="169" t="s">
        <v>101</v>
      </c>
      <c r="D292" s="156"/>
      <c r="E292" s="176"/>
      <c r="F292" s="177"/>
      <c r="G292" s="159">
        <f>SUMIF(AG293:AG295,"&lt;&gt;NOR",G293:G295)</f>
        <v>0</v>
      </c>
      <c r="H292" s="153"/>
      <c r="I292" s="153">
        <f>SUM(I293:I295)</f>
        <v>0</v>
      </c>
      <c r="J292" s="153"/>
      <c r="K292" s="153">
        <f>SUM(K293:K295)</f>
        <v>0</v>
      </c>
      <c r="L292" s="153"/>
      <c r="M292" s="153">
        <f>SUM(M293:M295)</f>
        <v>0</v>
      </c>
      <c r="N292" s="153"/>
      <c r="O292" s="153">
        <f>SUM(O293:O295)</f>
        <v>9.32</v>
      </c>
      <c r="P292" s="153"/>
      <c r="Q292" s="153">
        <f>SUM(Q293:Q295)</f>
        <v>0</v>
      </c>
      <c r="R292" s="153"/>
      <c r="S292" s="153"/>
      <c r="T292" s="153"/>
      <c r="U292" s="153"/>
      <c r="V292" s="153">
        <f>SUM(V293:V295)</f>
        <v>1891.3600000000001</v>
      </c>
      <c r="W292" s="153"/>
      <c r="X292" s="153"/>
      <c r="AG292" t="s">
        <v>140</v>
      </c>
    </row>
    <row r="293" spans="1:60" hidden="1" outlineLevel="1" x14ac:dyDescent="0.25">
      <c r="A293" s="164">
        <v>261</v>
      </c>
      <c r="B293" s="165" t="s">
        <v>686</v>
      </c>
      <c r="C293" s="170" t="s">
        <v>687</v>
      </c>
      <c r="D293" s="166" t="s">
        <v>184</v>
      </c>
      <c r="E293" s="179">
        <v>1301.4000000000001</v>
      </c>
      <c r="F293" s="180"/>
      <c r="G293" s="167">
        <f>ROUND(E293*F293,2)</f>
        <v>0</v>
      </c>
      <c r="H293" s="152"/>
      <c r="I293" s="151">
        <f>ROUND(E293*H293,2)</f>
        <v>0</v>
      </c>
      <c r="J293" s="152"/>
      <c r="K293" s="151">
        <f>ROUND(E293*J293,2)</f>
        <v>0</v>
      </c>
      <c r="L293" s="151">
        <v>21</v>
      </c>
      <c r="M293" s="151">
        <f>G293*(1+L293/100)</f>
        <v>0</v>
      </c>
      <c r="N293" s="151">
        <v>2.0899999999999998E-3</v>
      </c>
      <c r="O293" s="151">
        <f>ROUND(E293*N293,2)</f>
        <v>2.72</v>
      </c>
      <c r="P293" s="151">
        <v>0</v>
      </c>
      <c r="Q293" s="151">
        <f>ROUND(E293*P293,2)</f>
        <v>0</v>
      </c>
      <c r="R293" s="151"/>
      <c r="S293" s="151" t="s">
        <v>144</v>
      </c>
      <c r="T293" s="151" t="s">
        <v>144</v>
      </c>
      <c r="U293" s="151">
        <v>0.11</v>
      </c>
      <c r="V293" s="151">
        <f>ROUND(E293*U293,2)</f>
        <v>143.15</v>
      </c>
      <c r="W293" s="151"/>
      <c r="X293" s="151" t="s">
        <v>145</v>
      </c>
      <c r="Y293" s="141"/>
      <c r="Z293" s="141"/>
      <c r="AA293" s="141"/>
      <c r="AB293" s="141"/>
      <c r="AC293" s="141"/>
      <c r="AD293" s="141"/>
      <c r="AE293" s="141"/>
      <c r="AF293" s="141"/>
      <c r="AG293" s="141" t="s">
        <v>146</v>
      </c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141"/>
      <c r="AZ293" s="141"/>
      <c r="BA293" s="141"/>
      <c r="BB293" s="141"/>
      <c r="BC293" s="141"/>
      <c r="BD293" s="141"/>
      <c r="BE293" s="141"/>
      <c r="BF293" s="141"/>
      <c r="BG293" s="141"/>
      <c r="BH293" s="141"/>
    </row>
    <row r="294" spans="1:60" hidden="1" outlineLevel="1" x14ac:dyDescent="0.25">
      <c r="A294" s="160">
        <v>262</v>
      </c>
      <c r="B294" s="161" t="s">
        <v>688</v>
      </c>
      <c r="C294" s="171" t="s">
        <v>689</v>
      </c>
      <c r="D294" s="162" t="s">
        <v>153</v>
      </c>
      <c r="E294" s="179">
        <v>3973.2</v>
      </c>
      <c r="F294" s="180"/>
      <c r="G294" s="163">
        <f>ROUND(E294*F294,2)</f>
        <v>0</v>
      </c>
      <c r="H294" s="152"/>
      <c r="I294" s="151">
        <f>ROUND(E294*H294,2)</f>
        <v>0</v>
      </c>
      <c r="J294" s="152"/>
      <c r="K294" s="151">
        <f>ROUND(E294*J294,2)</f>
        <v>0</v>
      </c>
      <c r="L294" s="151">
        <v>21</v>
      </c>
      <c r="M294" s="151">
        <f>G294*(1+L294/100)</f>
        <v>0</v>
      </c>
      <c r="N294" s="151">
        <v>1.66E-3</v>
      </c>
      <c r="O294" s="151">
        <f>ROUND(E294*N294,2)</f>
        <v>6.6</v>
      </c>
      <c r="P294" s="151">
        <v>0</v>
      </c>
      <c r="Q294" s="151">
        <f>ROUND(E294*P294,2)</f>
        <v>0</v>
      </c>
      <c r="R294" s="151"/>
      <c r="S294" s="151" t="s">
        <v>144</v>
      </c>
      <c r="T294" s="151" t="s">
        <v>172</v>
      </c>
      <c r="U294" s="151">
        <v>0.44</v>
      </c>
      <c r="V294" s="151">
        <f>ROUND(E294*U294,2)</f>
        <v>1748.21</v>
      </c>
      <c r="W294" s="151"/>
      <c r="X294" s="151" t="s">
        <v>145</v>
      </c>
      <c r="Y294" s="141"/>
      <c r="Z294" s="141"/>
      <c r="AA294" s="141"/>
      <c r="AB294" s="141"/>
      <c r="AC294" s="141"/>
      <c r="AD294" s="141"/>
      <c r="AE294" s="141"/>
      <c r="AF294" s="141"/>
      <c r="AG294" s="141" t="s">
        <v>146</v>
      </c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141"/>
      <c r="AZ294" s="141"/>
      <c r="BA294" s="141"/>
      <c r="BB294" s="141"/>
      <c r="BC294" s="141"/>
      <c r="BD294" s="141"/>
      <c r="BE294" s="141"/>
      <c r="BF294" s="141"/>
      <c r="BG294" s="141"/>
      <c r="BH294" s="141"/>
    </row>
    <row r="295" spans="1:60" hidden="1" outlineLevel="1" x14ac:dyDescent="0.25">
      <c r="A295" s="148">
        <v>263</v>
      </c>
      <c r="B295" s="149" t="s">
        <v>690</v>
      </c>
      <c r="C295" s="172" t="s">
        <v>691</v>
      </c>
      <c r="D295" s="150" t="s">
        <v>0</v>
      </c>
      <c r="E295" s="179">
        <v>65567.565000000002</v>
      </c>
      <c r="F295" s="180"/>
      <c r="G295" s="151">
        <f>ROUND(E295*F295,2)</f>
        <v>0</v>
      </c>
      <c r="H295" s="152"/>
      <c r="I295" s="151">
        <f>ROUND(E295*H295,2)</f>
        <v>0</v>
      </c>
      <c r="J295" s="152"/>
      <c r="K295" s="151">
        <f>ROUND(E295*J295,2)</f>
        <v>0</v>
      </c>
      <c r="L295" s="151">
        <v>21</v>
      </c>
      <c r="M295" s="151">
        <f>G295*(1+L295/100)</f>
        <v>0</v>
      </c>
      <c r="N295" s="151">
        <v>0</v>
      </c>
      <c r="O295" s="151">
        <f>ROUND(E295*N295,2)</f>
        <v>0</v>
      </c>
      <c r="P295" s="151">
        <v>0</v>
      </c>
      <c r="Q295" s="151">
        <f>ROUND(E295*P295,2)</f>
        <v>0</v>
      </c>
      <c r="R295" s="151"/>
      <c r="S295" s="151" t="s">
        <v>144</v>
      </c>
      <c r="T295" s="151" t="s">
        <v>144</v>
      </c>
      <c r="U295" s="151">
        <v>0</v>
      </c>
      <c r="V295" s="151">
        <f>ROUND(E295*U295,2)</f>
        <v>0</v>
      </c>
      <c r="W295" s="151"/>
      <c r="X295" s="151" t="s">
        <v>502</v>
      </c>
      <c r="Y295" s="141"/>
      <c r="Z295" s="141"/>
      <c r="AA295" s="141"/>
      <c r="AB295" s="141"/>
      <c r="AC295" s="141"/>
      <c r="AD295" s="141"/>
      <c r="AE295" s="141"/>
      <c r="AF295" s="141"/>
      <c r="AG295" s="141" t="s">
        <v>503</v>
      </c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  <c r="AY295" s="141"/>
      <c r="AZ295" s="141"/>
      <c r="BA295" s="141"/>
      <c r="BB295" s="141"/>
      <c r="BC295" s="141"/>
      <c r="BD295" s="141"/>
      <c r="BE295" s="141"/>
      <c r="BF295" s="141"/>
      <c r="BG295" s="141"/>
      <c r="BH295" s="141"/>
    </row>
    <row r="296" spans="1:60" collapsed="1" x14ac:dyDescent="0.25">
      <c r="A296" s="154" t="s">
        <v>139</v>
      </c>
      <c r="B296" s="155" t="s">
        <v>102</v>
      </c>
      <c r="C296" s="169" t="s">
        <v>103</v>
      </c>
      <c r="D296" s="156"/>
      <c r="E296" s="176"/>
      <c r="F296" s="177"/>
      <c r="G296" s="159">
        <f>SUMIF(AG297:AG304,"&lt;&gt;NOR",G297:G304)</f>
        <v>0</v>
      </c>
      <c r="H296" s="153"/>
      <c r="I296" s="153">
        <f>SUM(I297:I304)</f>
        <v>0</v>
      </c>
      <c r="J296" s="153"/>
      <c r="K296" s="153">
        <f>SUM(K297:K304)</f>
        <v>0</v>
      </c>
      <c r="L296" s="153"/>
      <c r="M296" s="153">
        <f>SUM(M297:M304)</f>
        <v>0</v>
      </c>
      <c r="N296" s="153"/>
      <c r="O296" s="153">
        <f>SUM(O297:O304)</f>
        <v>63.28</v>
      </c>
      <c r="P296" s="153"/>
      <c r="Q296" s="153">
        <f>SUM(Q297:Q304)</f>
        <v>0</v>
      </c>
      <c r="R296" s="153"/>
      <c r="S296" s="153"/>
      <c r="T296" s="153"/>
      <c r="U296" s="153"/>
      <c r="V296" s="153">
        <f>SUM(V297:V304)</f>
        <v>5264.83</v>
      </c>
      <c r="W296" s="153"/>
      <c r="X296" s="153"/>
      <c r="AG296" t="s">
        <v>140</v>
      </c>
    </row>
    <row r="297" spans="1:60" hidden="1" outlineLevel="1" x14ac:dyDescent="0.25">
      <c r="A297" s="164">
        <v>264</v>
      </c>
      <c r="B297" s="165" t="s">
        <v>692</v>
      </c>
      <c r="C297" s="170" t="s">
        <v>693</v>
      </c>
      <c r="D297" s="166" t="s">
        <v>153</v>
      </c>
      <c r="E297" s="179">
        <v>1905.1</v>
      </c>
      <c r="F297" s="180"/>
      <c r="G297" s="167">
        <f t="shared" ref="G297:G304" si="98">ROUND(E297*F297,2)</f>
        <v>0</v>
      </c>
      <c r="H297" s="152"/>
      <c r="I297" s="151">
        <f t="shared" ref="I297:I304" si="99">ROUND(E297*H297,2)</f>
        <v>0</v>
      </c>
      <c r="J297" s="152"/>
      <c r="K297" s="151">
        <f t="shared" ref="K297:K304" si="100">ROUND(E297*J297,2)</f>
        <v>0</v>
      </c>
      <c r="L297" s="151">
        <v>21</v>
      </c>
      <c r="M297" s="151">
        <f t="shared" ref="M297:M304" si="101">G297*(1+L297/100)</f>
        <v>0</v>
      </c>
      <c r="N297" s="151">
        <v>1.6000000000000001E-4</v>
      </c>
      <c r="O297" s="151">
        <f t="shared" ref="O297:O304" si="102">ROUND(E297*N297,2)</f>
        <v>0.3</v>
      </c>
      <c r="P297" s="151">
        <v>0</v>
      </c>
      <c r="Q297" s="151">
        <f t="shared" ref="Q297:Q304" si="103">ROUND(E297*P297,2)</f>
        <v>0</v>
      </c>
      <c r="R297" s="151"/>
      <c r="S297" s="151" t="s">
        <v>144</v>
      </c>
      <c r="T297" s="151" t="s">
        <v>144</v>
      </c>
      <c r="U297" s="151">
        <v>0.05</v>
      </c>
      <c r="V297" s="151">
        <f t="shared" ref="V297:V304" si="104">ROUND(E297*U297,2)</f>
        <v>95.26</v>
      </c>
      <c r="W297" s="151"/>
      <c r="X297" s="151" t="s">
        <v>145</v>
      </c>
      <c r="Y297" s="141"/>
      <c r="Z297" s="141"/>
      <c r="AA297" s="141"/>
      <c r="AB297" s="141"/>
      <c r="AC297" s="141"/>
      <c r="AD297" s="141"/>
      <c r="AE297" s="141"/>
      <c r="AF297" s="141"/>
      <c r="AG297" s="141" t="s">
        <v>146</v>
      </c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AX297" s="141"/>
      <c r="AY297" s="141"/>
      <c r="AZ297" s="141"/>
      <c r="BA297" s="141"/>
      <c r="BB297" s="141"/>
      <c r="BC297" s="141"/>
      <c r="BD297" s="141"/>
      <c r="BE297" s="141"/>
      <c r="BF297" s="141"/>
      <c r="BG297" s="141"/>
      <c r="BH297" s="141"/>
    </row>
    <row r="298" spans="1:60" ht="20.399999999999999" hidden="1" outlineLevel="1" x14ac:dyDescent="0.25">
      <c r="A298" s="164">
        <v>265</v>
      </c>
      <c r="B298" s="165" t="s">
        <v>694</v>
      </c>
      <c r="C298" s="170" t="s">
        <v>695</v>
      </c>
      <c r="D298" s="166" t="s">
        <v>184</v>
      </c>
      <c r="E298" s="179">
        <v>185</v>
      </c>
      <c r="F298" s="180"/>
      <c r="G298" s="167">
        <f t="shared" si="98"/>
        <v>0</v>
      </c>
      <c r="H298" s="152"/>
      <c r="I298" s="151">
        <f t="shared" si="99"/>
        <v>0</v>
      </c>
      <c r="J298" s="152"/>
      <c r="K298" s="151">
        <f t="shared" si="100"/>
        <v>0</v>
      </c>
      <c r="L298" s="151">
        <v>21</v>
      </c>
      <c r="M298" s="151">
        <f t="shared" si="101"/>
        <v>0</v>
      </c>
      <c r="N298" s="151">
        <v>3.0000000000000001E-5</v>
      </c>
      <c r="O298" s="151">
        <f t="shared" si="102"/>
        <v>0.01</v>
      </c>
      <c r="P298" s="151">
        <v>0</v>
      </c>
      <c r="Q298" s="151">
        <f t="shared" si="103"/>
        <v>0</v>
      </c>
      <c r="R298" s="151"/>
      <c r="S298" s="151" t="s">
        <v>144</v>
      </c>
      <c r="T298" s="151" t="s">
        <v>144</v>
      </c>
      <c r="U298" s="151">
        <v>0</v>
      </c>
      <c r="V298" s="151">
        <f t="shared" si="104"/>
        <v>0</v>
      </c>
      <c r="W298" s="151"/>
      <c r="X298" s="151" t="s">
        <v>145</v>
      </c>
      <c r="Y298" s="141"/>
      <c r="Z298" s="141"/>
      <c r="AA298" s="141"/>
      <c r="AB298" s="141"/>
      <c r="AC298" s="141"/>
      <c r="AD298" s="141"/>
      <c r="AE298" s="141"/>
      <c r="AF298" s="141"/>
      <c r="AG298" s="141" t="s">
        <v>146</v>
      </c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  <c r="AR298" s="141"/>
      <c r="AS298" s="141"/>
      <c r="AT298" s="141"/>
      <c r="AU298" s="141"/>
      <c r="AV298" s="141"/>
      <c r="AW298" s="141"/>
      <c r="AX298" s="141"/>
      <c r="AY298" s="141"/>
      <c r="AZ298" s="141"/>
      <c r="BA298" s="141"/>
      <c r="BB298" s="141"/>
      <c r="BC298" s="141"/>
      <c r="BD298" s="141"/>
      <c r="BE298" s="141"/>
      <c r="BF298" s="141"/>
      <c r="BG298" s="141"/>
      <c r="BH298" s="141"/>
    </row>
    <row r="299" spans="1:60" hidden="1" outlineLevel="1" x14ac:dyDescent="0.25">
      <c r="A299" s="164">
        <v>266</v>
      </c>
      <c r="B299" s="165" t="s">
        <v>696</v>
      </c>
      <c r="C299" s="170" t="s">
        <v>697</v>
      </c>
      <c r="D299" s="166" t="s">
        <v>153</v>
      </c>
      <c r="E299" s="179">
        <v>1905.1</v>
      </c>
      <c r="F299" s="180"/>
      <c r="G299" s="167">
        <f t="shared" si="98"/>
        <v>0</v>
      </c>
      <c r="H299" s="152"/>
      <c r="I299" s="151">
        <f t="shared" si="99"/>
        <v>0</v>
      </c>
      <c r="J299" s="152"/>
      <c r="K299" s="151">
        <f t="shared" si="100"/>
        <v>0</v>
      </c>
      <c r="L299" s="151">
        <v>21</v>
      </c>
      <c r="M299" s="151">
        <f t="shared" si="101"/>
        <v>0</v>
      </c>
      <c r="N299" s="151">
        <v>5.3499999999999997E-3</v>
      </c>
      <c r="O299" s="151">
        <f t="shared" si="102"/>
        <v>10.19</v>
      </c>
      <c r="P299" s="151">
        <v>0</v>
      </c>
      <c r="Q299" s="151">
        <f t="shared" si="103"/>
        <v>0</v>
      </c>
      <c r="R299" s="151"/>
      <c r="S299" s="151" t="s">
        <v>144</v>
      </c>
      <c r="T299" s="151" t="s">
        <v>144</v>
      </c>
      <c r="U299" s="151">
        <v>1.288</v>
      </c>
      <c r="V299" s="151">
        <f t="shared" si="104"/>
        <v>2453.77</v>
      </c>
      <c r="W299" s="151"/>
      <c r="X299" s="151" t="s">
        <v>145</v>
      </c>
      <c r="Y299" s="141"/>
      <c r="Z299" s="141"/>
      <c r="AA299" s="141"/>
      <c r="AB299" s="141"/>
      <c r="AC299" s="141"/>
      <c r="AD299" s="141"/>
      <c r="AE299" s="141"/>
      <c r="AF299" s="141"/>
      <c r="AG299" s="141" t="s">
        <v>146</v>
      </c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  <c r="AY299" s="141"/>
      <c r="AZ299" s="141"/>
      <c r="BA299" s="141"/>
      <c r="BB299" s="141"/>
      <c r="BC299" s="141"/>
      <c r="BD299" s="141"/>
      <c r="BE299" s="141"/>
      <c r="BF299" s="141"/>
      <c r="BG299" s="141"/>
      <c r="BH299" s="141"/>
    </row>
    <row r="300" spans="1:60" ht="20.399999999999999" hidden="1" outlineLevel="1" x14ac:dyDescent="0.25">
      <c r="A300" s="164">
        <v>267</v>
      </c>
      <c r="B300" s="165" t="s">
        <v>698</v>
      </c>
      <c r="C300" s="170" t="s">
        <v>699</v>
      </c>
      <c r="D300" s="166" t="s">
        <v>153</v>
      </c>
      <c r="E300" s="179">
        <v>1341.8</v>
      </c>
      <c r="F300" s="180"/>
      <c r="G300" s="167">
        <f t="shared" si="98"/>
        <v>0</v>
      </c>
      <c r="H300" s="152"/>
      <c r="I300" s="151">
        <f t="shared" si="99"/>
        <v>0</v>
      </c>
      <c r="J300" s="152"/>
      <c r="K300" s="151">
        <f t="shared" si="100"/>
        <v>0</v>
      </c>
      <c r="L300" s="151">
        <v>21</v>
      </c>
      <c r="M300" s="151">
        <f t="shared" si="101"/>
        <v>0</v>
      </c>
      <c r="N300" s="151">
        <v>8.8500000000000002E-3</v>
      </c>
      <c r="O300" s="151">
        <f t="shared" si="102"/>
        <v>11.87</v>
      </c>
      <c r="P300" s="151">
        <v>0</v>
      </c>
      <c r="Q300" s="151">
        <f t="shared" si="103"/>
        <v>0</v>
      </c>
      <c r="R300" s="151"/>
      <c r="S300" s="151" t="s">
        <v>144</v>
      </c>
      <c r="T300" s="151" t="s">
        <v>172</v>
      </c>
      <c r="U300" s="151">
        <v>2.024</v>
      </c>
      <c r="V300" s="151">
        <f t="shared" si="104"/>
        <v>2715.8</v>
      </c>
      <c r="W300" s="151"/>
      <c r="X300" s="151" t="s">
        <v>145</v>
      </c>
      <c r="Y300" s="141"/>
      <c r="Z300" s="141"/>
      <c r="AA300" s="141"/>
      <c r="AB300" s="141"/>
      <c r="AC300" s="141"/>
      <c r="AD300" s="141"/>
      <c r="AE300" s="141"/>
      <c r="AF300" s="141"/>
      <c r="AG300" s="141" t="s">
        <v>146</v>
      </c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  <c r="AR300" s="141"/>
      <c r="AS300" s="141"/>
      <c r="AT300" s="141"/>
      <c r="AU300" s="141"/>
      <c r="AV300" s="141"/>
      <c r="AW300" s="141"/>
      <c r="AX300" s="141"/>
      <c r="AY300" s="141"/>
      <c r="AZ300" s="141"/>
      <c r="BA300" s="141"/>
      <c r="BB300" s="141"/>
      <c r="BC300" s="141"/>
      <c r="BD300" s="141"/>
      <c r="BE300" s="141"/>
      <c r="BF300" s="141"/>
      <c r="BG300" s="141"/>
      <c r="BH300" s="141"/>
    </row>
    <row r="301" spans="1:60" hidden="1" outlineLevel="1" x14ac:dyDescent="0.25">
      <c r="A301" s="164">
        <v>268</v>
      </c>
      <c r="B301" s="165" t="s">
        <v>700</v>
      </c>
      <c r="C301" s="170" t="s">
        <v>653</v>
      </c>
      <c r="D301" s="166" t="s">
        <v>654</v>
      </c>
      <c r="E301" s="179">
        <v>190</v>
      </c>
      <c r="F301" s="180"/>
      <c r="G301" s="167">
        <f t="shared" si="98"/>
        <v>0</v>
      </c>
      <c r="H301" s="152"/>
      <c r="I301" s="151">
        <f t="shared" si="99"/>
        <v>0</v>
      </c>
      <c r="J301" s="152"/>
      <c r="K301" s="151">
        <f t="shared" si="100"/>
        <v>0</v>
      </c>
      <c r="L301" s="151">
        <v>21</v>
      </c>
      <c r="M301" s="151">
        <f t="shared" si="101"/>
        <v>0</v>
      </c>
      <c r="N301" s="151">
        <v>1E-3</v>
      </c>
      <c r="O301" s="151">
        <f t="shared" si="102"/>
        <v>0.19</v>
      </c>
      <c r="P301" s="151">
        <v>0</v>
      </c>
      <c r="Q301" s="151">
        <f t="shared" si="103"/>
        <v>0</v>
      </c>
      <c r="R301" s="151"/>
      <c r="S301" s="151" t="s">
        <v>287</v>
      </c>
      <c r="T301" s="151" t="s">
        <v>172</v>
      </c>
      <c r="U301" s="151">
        <v>0</v>
      </c>
      <c r="V301" s="151">
        <f t="shared" si="104"/>
        <v>0</v>
      </c>
      <c r="W301" s="151"/>
      <c r="X301" s="151" t="s">
        <v>294</v>
      </c>
      <c r="Y301" s="141"/>
      <c r="Z301" s="141"/>
      <c r="AA301" s="141"/>
      <c r="AB301" s="141"/>
      <c r="AC301" s="141"/>
      <c r="AD301" s="141"/>
      <c r="AE301" s="141"/>
      <c r="AF301" s="141"/>
      <c r="AG301" s="141" t="s">
        <v>295</v>
      </c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  <c r="AR301" s="141"/>
      <c r="AS301" s="141"/>
      <c r="AT301" s="141"/>
      <c r="AU301" s="141"/>
      <c r="AV301" s="141"/>
      <c r="AW301" s="141"/>
      <c r="AX301" s="141"/>
      <c r="AY301" s="141"/>
      <c r="AZ301" s="141"/>
      <c r="BA301" s="141"/>
      <c r="BB301" s="141"/>
      <c r="BC301" s="141"/>
      <c r="BD301" s="141"/>
      <c r="BE301" s="141"/>
      <c r="BF301" s="141"/>
      <c r="BG301" s="141"/>
      <c r="BH301" s="141"/>
    </row>
    <row r="302" spans="1:60" ht="20.399999999999999" hidden="1" outlineLevel="1" x14ac:dyDescent="0.25">
      <c r="A302" s="164">
        <v>269</v>
      </c>
      <c r="B302" s="165" t="s">
        <v>701</v>
      </c>
      <c r="C302" s="170" t="s">
        <v>702</v>
      </c>
      <c r="D302" s="166" t="s">
        <v>153</v>
      </c>
      <c r="E302" s="179">
        <v>2095.61</v>
      </c>
      <c r="F302" s="180"/>
      <c r="G302" s="167">
        <f t="shared" si="98"/>
        <v>0</v>
      </c>
      <c r="H302" s="152"/>
      <c r="I302" s="151">
        <f t="shared" si="99"/>
        <v>0</v>
      </c>
      <c r="J302" s="152"/>
      <c r="K302" s="151">
        <f t="shared" si="100"/>
        <v>0</v>
      </c>
      <c r="L302" s="151">
        <v>21</v>
      </c>
      <c r="M302" s="151">
        <f t="shared" si="101"/>
        <v>0</v>
      </c>
      <c r="N302" s="151">
        <v>1.9429999999999999E-2</v>
      </c>
      <c r="O302" s="151">
        <f t="shared" si="102"/>
        <v>40.72</v>
      </c>
      <c r="P302" s="151">
        <v>0</v>
      </c>
      <c r="Q302" s="151">
        <f t="shared" si="103"/>
        <v>0</v>
      </c>
      <c r="R302" s="151" t="s">
        <v>302</v>
      </c>
      <c r="S302" s="151" t="s">
        <v>144</v>
      </c>
      <c r="T302" s="151" t="s">
        <v>172</v>
      </c>
      <c r="U302" s="151">
        <v>0</v>
      </c>
      <c r="V302" s="151">
        <f t="shared" si="104"/>
        <v>0</v>
      </c>
      <c r="W302" s="151"/>
      <c r="X302" s="151" t="s">
        <v>294</v>
      </c>
      <c r="Y302" s="141"/>
      <c r="Z302" s="141"/>
      <c r="AA302" s="141"/>
      <c r="AB302" s="141"/>
      <c r="AC302" s="141"/>
      <c r="AD302" s="141"/>
      <c r="AE302" s="141"/>
      <c r="AF302" s="141"/>
      <c r="AG302" s="141" t="s">
        <v>295</v>
      </c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  <c r="AR302" s="141"/>
      <c r="AS302" s="141"/>
      <c r="AT302" s="141"/>
      <c r="AU302" s="141"/>
      <c r="AV302" s="141"/>
      <c r="AW302" s="141"/>
      <c r="AX302" s="141"/>
      <c r="AY302" s="141"/>
      <c r="AZ302" s="141"/>
      <c r="BA302" s="141"/>
      <c r="BB302" s="141"/>
      <c r="BC302" s="141"/>
      <c r="BD302" s="141"/>
      <c r="BE302" s="141"/>
      <c r="BF302" s="141"/>
      <c r="BG302" s="141"/>
      <c r="BH302" s="141"/>
    </row>
    <row r="303" spans="1:60" hidden="1" outlineLevel="1" x14ac:dyDescent="0.25">
      <c r="A303" s="160">
        <v>270</v>
      </c>
      <c r="B303" s="161" t="s">
        <v>703</v>
      </c>
      <c r="C303" s="171" t="s">
        <v>704</v>
      </c>
      <c r="D303" s="162" t="s">
        <v>184</v>
      </c>
      <c r="E303" s="179">
        <v>325</v>
      </c>
      <c r="F303" s="180"/>
      <c r="G303" s="163">
        <f t="shared" si="98"/>
        <v>0</v>
      </c>
      <c r="H303" s="152"/>
      <c r="I303" s="151">
        <f t="shared" si="99"/>
        <v>0</v>
      </c>
      <c r="J303" s="152"/>
      <c r="K303" s="151">
        <f t="shared" si="100"/>
        <v>0</v>
      </c>
      <c r="L303" s="151">
        <v>21</v>
      </c>
      <c r="M303" s="151">
        <f t="shared" si="101"/>
        <v>0</v>
      </c>
      <c r="N303" s="151">
        <v>0</v>
      </c>
      <c r="O303" s="151">
        <f t="shared" si="102"/>
        <v>0</v>
      </c>
      <c r="P303" s="151">
        <v>0</v>
      </c>
      <c r="Q303" s="151">
        <f t="shared" si="103"/>
        <v>0</v>
      </c>
      <c r="R303" s="151"/>
      <c r="S303" s="151" t="s">
        <v>287</v>
      </c>
      <c r="T303" s="151" t="s">
        <v>172</v>
      </c>
      <c r="U303" s="151">
        <v>0</v>
      </c>
      <c r="V303" s="151">
        <f t="shared" si="104"/>
        <v>0</v>
      </c>
      <c r="W303" s="151"/>
      <c r="X303" s="151" t="s">
        <v>294</v>
      </c>
      <c r="Y303" s="141"/>
      <c r="Z303" s="141"/>
      <c r="AA303" s="141"/>
      <c r="AB303" s="141"/>
      <c r="AC303" s="141"/>
      <c r="AD303" s="141"/>
      <c r="AE303" s="141"/>
      <c r="AF303" s="141"/>
      <c r="AG303" s="141" t="s">
        <v>295</v>
      </c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  <c r="AY303" s="141"/>
      <c r="AZ303" s="141"/>
      <c r="BA303" s="141"/>
      <c r="BB303" s="141"/>
      <c r="BC303" s="141"/>
      <c r="BD303" s="141"/>
      <c r="BE303" s="141"/>
      <c r="BF303" s="141"/>
      <c r="BG303" s="141"/>
      <c r="BH303" s="141"/>
    </row>
    <row r="304" spans="1:60" hidden="1" outlineLevel="1" x14ac:dyDescent="0.25">
      <c r="A304" s="148">
        <v>271</v>
      </c>
      <c r="B304" s="149" t="s">
        <v>705</v>
      </c>
      <c r="C304" s="172" t="s">
        <v>706</v>
      </c>
      <c r="D304" s="150" t="s">
        <v>0</v>
      </c>
      <c r="E304" s="179">
        <v>47993.793700000002</v>
      </c>
      <c r="F304" s="180"/>
      <c r="G304" s="151">
        <f t="shared" si="98"/>
        <v>0</v>
      </c>
      <c r="H304" s="152"/>
      <c r="I304" s="151">
        <f t="shared" si="99"/>
        <v>0</v>
      </c>
      <c r="J304" s="152"/>
      <c r="K304" s="151">
        <f t="shared" si="100"/>
        <v>0</v>
      </c>
      <c r="L304" s="151">
        <v>21</v>
      </c>
      <c r="M304" s="151">
        <f t="shared" si="101"/>
        <v>0</v>
      </c>
      <c r="N304" s="151">
        <v>0</v>
      </c>
      <c r="O304" s="151">
        <f t="shared" si="102"/>
        <v>0</v>
      </c>
      <c r="P304" s="151">
        <v>0</v>
      </c>
      <c r="Q304" s="151">
        <f t="shared" si="103"/>
        <v>0</v>
      </c>
      <c r="R304" s="151"/>
      <c r="S304" s="151" t="s">
        <v>144</v>
      </c>
      <c r="T304" s="151" t="s">
        <v>144</v>
      </c>
      <c r="U304" s="151">
        <v>0</v>
      </c>
      <c r="V304" s="151">
        <f t="shared" si="104"/>
        <v>0</v>
      </c>
      <c r="W304" s="151"/>
      <c r="X304" s="151" t="s">
        <v>502</v>
      </c>
      <c r="Y304" s="141"/>
      <c r="Z304" s="141"/>
      <c r="AA304" s="141"/>
      <c r="AB304" s="141"/>
      <c r="AC304" s="141"/>
      <c r="AD304" s="141"/>
      <c r="AE304" s="141"/>
      <c r="AF304" s="141"/>
      <c r="AG304" s="141" t="s">
        <v>503</v>
      </c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  <c r="AR304" s="141"/>
      <c r="AS304" s="141"/>
      <c r="AT304" s="141"/>
      <c r="AU304" s="141"/>
      <c r="AV304" s="141"/>
      <c r="AW304" s="141"/>
      <c r="AX304" s="141"/>
      <c r="AY304" s="141"/>
      <c r="AZ304" s="141"/>
      <c r="BA304" s="141"/>
      <c r="BB304" s="141"/>
      <c r="BC304" s="141"/>
      <c r="BD304" s="141"/>
      <c r="BE304" s="141"/>
      <c r="BF304" s="141"/>
      <c r="BG304" s="141"/>
      <c r="BH304" s="141"/>
    </row>
    <row r="305" spans="1:60" collapsed="1" x14ac:dyDescent="0.25">
      <c r="A305" s="154" t="s">
        <v>139</v>
      </c>
      <c r="B305" s="155" t="s">
        <v>104</v>
      </c>
      <c r="C305" s="169" t="s">
        <v>105</v>
      </c>
      <c r="D305" s="156"/>
      <c r="E305" s="176"/>
      <c r="F305" s="177"/>
      <c r="G305" s="159">
        <f>SUMIF(AG306:AG306,"&lt;&gt;NOR",G306:G306)</f>
        <v>0</v>
      </c>
      <c r="H305" s="153"/>
      <c r="I305" s="153">
        <f>SUM(I306:I306)</f>
        <v>0</v>
      </c>
      <c r="J305" s="153"/>
      <c r="K305" s="153">
        <f>SUM(K306:K306)</f>
        <v>0</v>
      </c>
      <c r="L305" s="153"/>
      <c r="M305" s="153">
        <f>SUM(M306:M306)</f>
        <v>0</v>
      </c>
      <c r="N305" s="153"/>
      <c r="O305" s="153">
        <f>SUM(O306:O306)</f>
        <v>8.17</v>
      </c>
      <c r="P305" s="153"/>
      <c r="Q305" s="153">
        <f>SUM(Q306:Q306)</f>
        <v>0</v>
      </c>
      <c r="R305" s="153"/>
      <c r="S305" s="153"/>
      <c r="T305" s="153"/>
      <c r="U305" s="153"/>
      <c r="V305" s="153">
        <f>SUM(V306:V306)</f>
        <v>1544.89</v>
      </c>
      <c r="W305" s="153"/>
      <c r="X305" s="153"/>
      <c r="AG305" t="s">
        <v>140</v>
      </c>
    </row>
    <row r="306" spans="1:60" hidden="1" outlineLevel="1" x14ac:dyDescent="0.25">
      <c r="A306" s="164">
        <v>272</v>
      </c>
      <c r="B306" s="165" t="s">
        <v>707</v>
      </c>
      <c r="C306" s="170" t="s">
        <v>708</v>
      </c>
      <c r="D306" s="166" t="s">
        <v>153</v>
      </c>
      <c r="E306" s="179">
        <v>7356.6</v>
      </c>
      <c r="F306" s="180"/>
      <c r="G306" s="167">
        <f>ROUND(E306*F306,2)</f>
        <v>0</v>
      </c>
      <c r="H306" s="152"/>
      <c r="I306" s="151">
        <f>ROUND(E306*H306,2)</f>
        <v>0</v>
      </c>
      <c r="J306" s="152"/>
      <c r="K306" s="151">
        <f>ROUND(E306*J306,2)</f>
        <v>0</v>
      </c>
      <c r="L306" s="151">
        <v>21</v>
      </c>
      <c r="M306" s="151">
        <f>G306*(1+L306/100)</f>
        <v>0</v>
      </c>
      <c r="N306" s="151">
        <v>1.1100000000000001E-3</v>
      </c>
      <c r="O306" s="151">
        <f>ROUND(E306*N306,2)</f>
        <v>8.17</v>
      </c>
      <c r="P306" s="151">
        <v>0</v>
      </c>
      <c r="Q306" s="151">
        <f>ROUND(E306*P306,2)</f>
        <v>0</v>
      </c>
      <c r="R306" s="151"/>
      <c r="S306" s="151" t="s">
        <v>144</v>
      </c>
      <c r="T306" s="151" t="s">
        <v>144</v>
      </c>
      <c r="U306" s="151">
        <v>0.21</v>
      </c>
      <c r="V306" s="151">
        <f>ROUND(E306*U306,2)</f>
        <v>1544.89</v>
      </c>
      <c r="W306" s="151"/>
      <c r="X306" s="151" t="s">
        <v>145</v>
      </c>
      <c r="Y306" s="141"/>
      <c r="Z306" s="141"/>
      <c r="AA306" s="141"/>
      <c r="AB306" s="141"/>
      <c r="AC306" s="141"/>
      <c r="AD306" s="141"/>
      <c r="AE306" s="141"/>
      <c r="AF306" s="141"/>
      <c r="AG306" s="141" t="s">
        <v>146</v>
      </c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141"/>
      <c r="AZ306" s="141"/>
      <c r="BA306" s="141"/>
      <c r="BB306" s="141"/>
      <c r="BC306" s="141"/>
      <c r="BD306" s="141"/>
      <c r="BE306" s="141"/>
      <c r="BF306" s="141"/>
      <c r="BG306" s="141"/>
      <c r="BH306" s="141"/>
    </row>
    <row r="307" spans="1:60" collapsed="1" x14ac:dyDescent="0.25">
      <c r="A307" s="154" t="s">
        <v>139</v>
      </c>
      <c r="B307" s="155" t="s">
        <v>106</v>
      </c>
      <c r="C307" s="169" t="s">
        <v>107</v>
      </c>
      <c r="D307" s="156"/>
      <c r="E307" s="176"/>
      <c r="F307" s="177"/>
      <c r="G307" s="159">
        <f>SUMIF(AG308:AG309,"&lt;&gt;NOR",G308:G309)</f>
        <v>0</v>
      </c>
      <c r="H307" s="153"/>
      <c r="I307" s="153">
        <f>SUM(I308:I309)</f>
        <v>0</v>
      </c>
      <c r="J307" s="153"/>
      <c r="K307" s="153">
        <f>SUM(K308:K309)</f>
        <v>0</v>
      </c>
      <c r="L307" s="153"/>
      <c r="M307" s="153">
        <f>SUM(M308:M309)</f>
        <v>0</v>
      </c>
      <c r="N307" s="153"/>
      <c r="O307" s="153">
        <f>SUM(O308:O309)</f>
        <v>6.1400000000000006</v>
      </c>
      <c r="P307" s="153"/>
      <c r="Q307" s="153">
        <f>SUM(Q308:Q309)</f>
        <v>0</v>
      </c>
      <c r="R307" s="153"/>
      <c r="S307" s="153"/>
      <c r="T307" s="153"/>
      <c r="U307" s="153"/>
      <c r="V307" s="153">
        <f>SUM(V308:V309)</f>
        <v>2848.02</v>
      </c>
      <c r="W307" s="153"/>
      <c r="X307" s="153"/>
      <c r="AG307" t="s">
        <v>140</v>
      </c>
    </row>
    <row r="308" spans="1:60" hidden="1" outlineLevel="1" x14ac:dyDescent="0.25">
      <c r="A308" s="164">
        <v>273</v>
      </c>
      <c r="B308" s="165" t="s">
        <v>709</v>
      </c>
      <c r="C308" s="170" t="s">
        <v>710</v>
      </c>
      <c r="D308" s="166" t="s">
        <v>153</v>
      </c>
      <c r="E308" s="179">
        <v>21192.2</v>
      </c>
      <c r="F308" s="180"/>
      <c r="G308" s="167">
        <f>ROUND(E308*F308,2)</f>
        <v>0</v>
      </c>
      <c r="H308" s="152"/>
      <c r="I308" s="151">
        <f>ROUND(E308*H308,2)</f>
        <v>0</v>
      </c>
      <c r="J308" s="152"/>
      <c r="K308" s="151">
        <f>ROUND(E308*J308,2)</f>
        <v>0</v>
      </c>
      <c r="L308" s="151">
        <v>21</v>
      </c>
      <c r="M308" s="151">
        <f>G308*(1+L308/100)</f>
        <v>0</v>
      </c>
      <c r="N308" s="151">
        <v>6.9999999999999994E-5</v>
      </c>
      <c r="O308" s="151">
        <f>ROUND(E308*N308,2)</f>
        <v>1.48</v>
      </c>
      <c r="P308" s="151">
        <v>0</v>
      </c>
      <c r="Q308" s="151">
        <f>ROUND(E308*P308,2)</f>
        <v>0</v>
      </c>
      <c r="R308" s="151"/>
      <c r="S308" s="151" t="s">
        <v>144</v>
      </c>
      <c r="T308" s="151" t="s">
        <v>144</v>
      </c>
      <c r="U308" s="151">
        <v>3.2480000000000002E-2</v>
      </c>
      <c r="V308" s="151">
        <f>ROUND(E308*U308,2)</f>
        <v>688.32</v>
      </c>
      <c r="W308" s="151"/>
      <c r="X308" s="151" t="s">
        <v>145</v>
      </c>
      <c r="Y308" s="141"/>
      <c r="Z308" s="141"/>
      <c r="AA308" s="141"/>
      <c r="AB308" s="141"/>
      <c r="AC308" s="141"/>
      <c r="AD308" s="141"/>
      <c r="AE308" s="141"/>
      <c r="AF308" s="141"/>
      <c r="AG308" s="141" t="s">
        <v>146</v>
      </c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  <c r="AR308" s="141"/>
      <c r="AS308" s="141"/>
      <c r="AT308" s="141"/>
      <c r="AU308" s="141"/>
      <c r="AV308" s="141"/>
      <c r="AW308" s="141"/>
      <c r="AX308" s="141"/>
      <c r="AY308" s="141"/>
      <c r="AZ308" s="141"/>
      <c r="BA308" s="141"/>
      <c r="BB308" s="141"/>
      <c r="BC308" s="141"/>
      <c r="BD308" s="141"/>
      <c r="BE308" s="141"/>
      <c r="BF308" s="141"/>
      <c r="BG308" s="141"/>
      <c r="BH308" s="141"/>
    </row>
    <row r="309" spans="1:60" hidden="1" outlineLevel="1" x14ac:dyDescent="0.25">
      <c r="A309" s="164">
        <v>274</v>
      </c>
      <c r="B309" s="165" t="s">
        <v>711</v>
      </c>
      <c r="C309" s="170" t="s">
        <v>712</v>
      </c>
      <c r="D309" s="166" t="s">
        <v>153</v>
      </c>
      <c r="E309" s="179">
        <v>21192.2</v>
      </c>
      <c r="F309" s="180"/>
      <c r="G309" s="167">
        <f>ROUND(E309*F309,2)</f>
        <v>0</v>
      </c>
      <c r="H309" s="152"/>
      <c r="I309" s="151">
        <f>ROUND(E309*H309,2)</f>
        <v>0</v>
      </c>
      <c r="J309" s="152"/>
      <c r="K309" s="151">
        <f>ROUND(E309*J309,2)</f>
        <v>0</v>
      </c>
      <c r="L309" s="151">
        <v>21</v>
      </c>
      <c r="M309" s="151">
        <f>G309*(1+L309/100)</f>
        <v>0</v>
      </c>
      <c r="N309" s="151">
        <v>2.2000000000000001E-4</v>
      </c>
      <c r="O309" s="151">
        <f>ROUND(E309*N309,2)</f>
        <v>4.66</v>
      </c>
      <c r="P309" s="151">
        <v>0</v>
      </c>
      <c r="Q309" s="151">
        <f>ROUND(E309*P309,2)</f>
        <v>0</v>
      </c>
      <c r="R309" s="151"/>
      <c r="S309" s="151" t="s">
        <v>144</v>
      </c>
      <c r="T309" s="151" t="s">
        <v>144</v>
      </c>
      <c r="U309" s="151">
        <v>0.10191</v>
      </c>
      <c r="V309" s="151">
        <f>ROUND(E309*U309,2)</f>
        <v>2159.6999999999998</v>
      </c>
      <c r="W309" s="151"/>
      <c r="X309" s="151" t="s">
        <v>145</v>
      </c>
      <c r="Y309" s="141"/>
      <c r="Z309" s="141"/>
      <c r="AA309" s="141"/>
      <c r="AB309" s="141"/>
      <c r="AC309" s="141"/>
      <c r="AD309" s="141"/>
      <c r="AE309" s="141"/>
      <c r="AF309" s="141"/>
      <c r="AG309" s="141" t="s">
        <v>146</v>
      </c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U309" s="141"/>
      <c r="AV309" s="141"/>
      <c r="AW309" s="141"/>
      <c r="AX309" s="141"/>
      <c r="AY309" s="141"/>
      <c r="AZ309" s="141"/>
      <c r="BA309" s="141"/>
      <c r="BB309" s="141"/>
      <c r="BC309" s="141"/>
      <c r="BD309" s="141"/>
      <c r="BE309" s="141"/>
      <c r="BF309" s="141"/>
      <c r="BG309" s="141"/>
      <c r="BH309" s="141"/>
    </row>
    <row r="310" spans="1:60" collapsed="1" x14ac:dyDescent="0.25">
      <c r="A310" s="154" t="s">
        <v>139</v>
      </c>
      <c r="B310" s="155" t="s">
        <v>108</v>
      </c>
      <c r="C310" s="169" t="s">
        <v>109</v>
      </c>
      <c r="D310" s="156"/>
      <c r="E310" s="176"/>
      <c r="F310" s="177"/>
      <c r="G310" s="159">
        <f>SUMIF(AG311:AG311,"&lt;&gt;NOR",G311:G311)</f>
        <v>0</v>
      </c>
      <c r="H310" s="153"/>
      <c r="I310" s="153">
        <f>SUM(I311:I311)</f>
        <v>0</v>
      </c>
      <c r="J310" s="153"/>
      <c r="K310" s="153">
        <f>SUM(K311:K311)</f>
        <v>0</v>
      </c>
      <c r="L310" s="153"/>
      <c r="M310" s="153">
        <f>SUM(M311:M311)</f>
        <v>0</v>
      </c>
      <c r="N310" s="153"/>
      <c r="O310" s="153">
        <f>SUM(O311:O311)</f>
        <v>0</v>
      </c>
      <c r="P310" s="153"/>
      <c r="Q310" s="153">
        <f>SUM(Q311:Q311)</f>
        <v>0</v>
      </c>
      <c r="R310" s="153"/>
      <c r="S310" s="153"/>
      <c r="T310" s="153"/>
      <c r="U310" s="153"/>
      <c r="V310" s="153">
        <f>SUM(V311:V311)</f>
        <v>0</v>
      </c>
      <c r="W310" s="153"/>
      <c r="X310" s="153"/>
      <c r="AG310" t="s">
        <v>140</v>
      </c>
    </row>
    <row r="311" spans="1:60" ht="20.399999999999999" hidden="1" outlineLevel="1" x14ac:dyDescent="0.25">
      <c r="A311" s="164">
        <v>275</v>
      </c>
      <c r="B311" s="165" t="s">
        <v>713</v>
      </c>
      <c r="C311" s="170" t="s">
        <v>714</v>
      </c>
      <c r="D311" s="166" t="s">
        <v>184</v>
      </c>
      <c r="E311" s="179">
        <v>151.19999999999999</v>
      </c>
      <c r="F311" s="180"/>
      <c r="G311" s="167">
        <f>ROUND(E311*F311,2)</f>
        <v>0</v>
      </c>
      <c r="H311" s="152"/>
      <c r="I311" s="151">
        <f>ROUND(E311*H311,2)</f>
        <v>0</v>
      </c>
      <c r="J311" s="152"/>
      <c r="K311" s="151">
        <f>ROUND(E311*J311,2)</f>
        <v>0</v>
      </c>
      <c r="L311" s="151">
        <v>21</v>
      </c>
      <c r="M311" s="151">
        <f>G311*(1+L311/100)</f>
        <v>0</v>
      </c>
      <c r="N311" s="151">
        <v>0</v>
      </c>
      <c r="O311" s="151">
        <f>ROUND(E311*N311,2)</f>
        <v>0</v>
      </c>
      <c r="P311" s="151">
        <v>0</v>
      </c>
      <c r="Q311" s="151">
        <f>ROUND(E311*P311,2)</f>
        <v>0</v>
      </c>
      <c r="R311" s="151"/>
      <c r="S311" s="151" t="s">
        <v>287</v>
      </c>
      <c r="T311" s="151" t="s">
        <v>172</v>
      </c>
      <c r="U311" s="151">
        <v>0</v>
      </c>
      <c r="V311" s="151">
        <f>ROUND(E311*U311,2)</f>
        <v>0</v>
      </c>
      <c r="W311" s="151"/>
      <c r="X311" s="151" t="s">
        <v>145</v>
      </c>
      <c r="Y311" s="141"/>
      <c r="Z311" s="141"/>
      <c r="AA311" s="141"/>
      <c r="AB311" s="141"/>
      <c r="AC311" s="141"/>
      <c r="AD311" s="141"/>
      <c r="AE311" s="141"/>
      <c r="AF311" s="141"/>
      <c r="AG311" s="141" t="s">
        <v>146</v>
      </c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  <c r="AR311" s="141"/>
      <c r="AS311" s="141"/>
      <c r="AT311" s="141"/>
      <c r="AU311" s="141"/>
      <c r="AV311" s="141"/>
      <c r="AW311" s="141"/>
      <c r="AX311" s="141"/>
      <c r="AY311" s="141"/>
      <c r="AZ311" s="141"/>
      <c r="BA311" s="141"/>
      <c r="BB311" s="141"/>
      <c r="BC311" s="141"/>
      <c r="BD311" s="141"/>
      <c r="BE311" s="141"/>
      <c r="BF311" s="141"/>
      <c r="BG311" s="141"/>
      <c r="BH311" s="141"/>
    </row>
    <row r="312" spans="1:60" ht="26.4" collapsed="1" x14ac:dyDescent="0.25">
      <c r="A312" s="154" t="s">
        <v>139</v>
      </c>
      <c r="B312" s="155" t="s">
        <v>110</v>
      </c>
      <c r="C312" s="169" t="s">
        <v>111</v>
      </c>
      <c r="D312" s="156"/>
      <c r="E312" s="176"/>
      <c r="F312" s="177"/>
      <c r="G312" s="159">
        <f>SUMIF(AG313:AG313,"&lt;&gt;NOR",G313:G313)</f>
        <v>0</v>
      </c>
      <c r="H312" s="153"/>
      <c r="I312" s="153">
        <f>SUM(I313:I313)</f>
        <v>0</v>
      </c>
      <c r="J312" s="153"/>
      <c r="K312" s="153">
        <f>SUM(K313:K313)</f>
        <v>0</v>
      </c>
      <c r="L312" s="153"/>
      <c r="M312" s="153">
        <f>SUM(M313:M313)</f>
        <v>0</v>
      </c>
      <c r="N312" s="153"/>
      <c r="O312" s="153">
        <f>SUM(O313:O313)</f>
        <v>0</v>
      </c>
      <c r="P312" s="153"/>
      <c r="Q312" s="153">
        <f>SUM(Q313:Q313)</f>
        <v>0</v>
      </c>
      <c r="R312" s="153"/>
      <c r="S312" s="153"/>
      <c r="T312" s="153"/>
      <c r="U312" s="153"/>
      <c r="V312" s="153">
        <f>SUM(V313:V313)</f>
        <v>0</v>
      </c>
      <c r="W312" s="153"/>
      <c r="X312" s="153"/>
      <c r="AG312" t="s">
        <v>140</v>
      </c>
    </row>
    <row r="313" spans="1:60" hidden="1" outlineLevel="1" x14ac:dyDescent="0.25">
      <c r="A313" s="160">
        <v>276</v>
      </c>
      <c r="B313" s="161" t="s">
        <v>715</v>
      </c>
      <c r="C313" s="171" t="s">
        <v>716</v>
      </c>
      <c r="D313" s="162" t="s">
        <v>333</v>
      </c>
      <c r="E313" s="178">
        <v>2</v>
      </c>
      <c r="F313" s="191">
        <v>0</v>
      </c>
      <c r="G313" s="163">
        <f>ROUND(E313*F313,2)</f>
        <v>0</v>
      </c>
      <c r="H313" s="152"/>
      <c r="I313" s="151">
        <f>ROUND(E313*H313,2)</f>
        <v>0</v>
      </c>
      <c r="J313" s="152"/>
      <c r="K313" s="151">
        <f>ROUND(E313*J313,2)</f>
        <v>0</v>
      </c>
      <c r="L313" s="151">
        <v>21</v>
      </c>
      <c r="M313" s="151">
        <f>G313*(1+L313/100)</f>
        <v>0</v>
      </c>
      <c r="N313" s="151">
        <v>0</v>
      </c>
      <c r="O313" s="151">
        <f>ROUND(E313*N313,2)</f>
        <v>0</v>
      </c>
      <c r="P313" s="151">
        <v>0</v>
      </c>
      <c r="Q313" s="151">
        <f>ROUND(E313*P313,2)</f>
        <v>0</v>
      </c>
      <c r="R313" s="151"/>
      <c r="S313" s="151" t="s">
        <v>287</v>
      </c>
      <c r="T313" s="151" t="s">
        <v>336</v>
      </c>
      <c r="U313" s="151">
        <v>0</v>
      </c>
      <c r="V313" s="151">
        <f>ROUND(E313*U313,2)</f>
        <v>0</v>
      </c>
      <c r="W313" s="151"/>
      <c r="X313" s="151" t="s">
        <v>145</v>
      </c>
      <c r="Y313" s="141"/>
      <c r="Z313" s="141"/>
      <c r="AA313" s="141"/>
      <c r="AB313" s="141"/>
      <c r="AC313" s="141"/>
      <c r="AD313" s="141"/>
      <c r="AE313" s="141"/>
      <c r="AF313" s="141"/>
      <c r="AG313" s="141" t="s">
        <v>146</v>
      </c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41"/>
      <c r="AS313" s="141"/>
      <c r="AT313" s="141"/>
      <c r="AU313" s="141"/>
      <c r="AV313" s="141"/>
      <c r="AW313" s="141"/>
      <c r="AX313" s="141"/>
      <c r="AY313" s="141"/>
      <c r="AZ313" s="141"/>
      <c r="BA313" s="141"/>
      <c r="BB313" s="141"/>
      <c r="BC313" s="141"/>
      <c r="BD313" s="141"/>
      <c r="BE313" s="141"/>
      <c r="BF313" s="141"/>
      <c r="BG313" s="141"/>
      <c r="BH313" s="141"/>
    </row>
    <row r="314" spans="1:60" x14ac:dyDescent="0.25">
      <c r="A314" s="3"/>
      <c r="B314" s="4"/>
      <c r="C314" s="173"/>
      <c r="D314" s="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AE314">
        <v>15</v>
      </c>
      <c r="AF314">
        <v>21</v>
      </c>
      <c r="AG314" t="s">
        <v>126</v>
      </c>
    </row>
    <row r="315" spans="1:60" x14ac:dyDescent="0.25">
      <c r="A315" s="144"/>
      <c r="B315" s="145" t="s">
        <v>31</v>
      </c>
      <c r="C315" s="174"/>
      <c r="D315" s="146"/>
      <c r="E315" s="147"/>
      <c r="F315" s="147"/>
      <c r="G315" s="168">
        <f>G8+G23+G49+G93+G99+G107+G129+G131+G139+G160+G175+G184+G190+G192+G194+G209+G215+G245+G252+G257+G262+G268+G278+G284+G292+G296+G305+G307+G310+G312</f>
        <v>0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AE315">
        <f>SUMIF(L7:L313,AE314,G7:G313)</f>
        <v>0</v>
      </c>
      <c r="AF315">
        <f>SUMIF(L7:L313,AF314,G7:G313)</f>
        <v>0</v>
      </c>
      <c r="AG315" t="s">
        <v>717</v>
      </c>
    </row>
    <row r="316" spans="1:60" x14ac:dyDescent="0.25">
      <c r="A316" s="3"/>
      <c r="B316" s="4"/>
      <c r="C316" s="173"/>
      <c r="D316" s="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60" x14ac:dyDescent="0.25">
      <c r="A317" s="3"/>
      <c r="B317" s="4"/>
      <c r="C317" s="173"/>
      <c r="D317" s="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60" x14ac:dyDescent="0.25">
      <c r="A318" s="267" t="s">
        <v>718</v>
      </c>
      <c r="B318" s="267"/>
      <c r="C318" s="268"/>
      <c r="D318" s="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60" x14ac:dyDescent="0.25">
      <c r="A319" s="248"/>
      <c r="B319" s="249"/>
      <c r="C319" s="250"/>
      <c r="D319" s="249"/>
      <c r="E319" s="249"/>
      <c r="F319" s="249"/>
      <c r="G319" s="25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AG319" t="s">
        <v>719</v>
      </c>
    </row>
    <row r="320" spans="1:60" x14ac:dyDescent="0.25">
      <c r="A320" s="252"/>
      <c r="B320" s="253"/>
      <c r="C320" s="254"/>
      <c r="D320" s="253"/>
      <c r="E320" s="253"/>
      <c r="F320" s="253"/>
      <c r="G320" s="25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33" x14ac:dyDescent="0.25">
      <c r="A321" s="252"/>
      <c r="B321" s="253"/>
      <c r="C321" s="254"/>
      <c r="D321" s="253"/>
      <c r="E321" s="253"/>
      <c r="F321" s="253"/>
      <c r="G321" s="25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33" x14ac:dyDescent="0.25">
      <c r="A322" s="252"/>
      <c r="B322" s="253"/>
      <c r="C322" s="254"/>
      <c r="D322" s="253"/>
      <c r="E322" s="253"/>
      <c r="F322" s="253"/>
      <c r="G322" s="25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33" x14ac:dyDescent="0.25">
      <c r="A323" s="256"/>
      <c r="B323" s="257"/>
      <c r="C323" s="258"/>
      <c r="D323" s="257"/>
      <c r="E323" s="257"/>
      <c r="F323" s="257"/>
      <c r="G323" s="259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33" x14ac:dyDescent="0.25">
      <c r="A324" s="3"/>
      <c r="B324" s="4"/>
      <c r="C324" s="173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33" x14ac:dyDescent="0.25">
      <c r="C325" s="175"/>
      <c r="D325" s="10"/>
      <c r="AG325" t="s">
        <v>720</v>
      </c>
    </row>
    <row r="326" spans="1:33" x14ac:dyDescent="0.25">
      <c r="D326" s="10"/>
    </row>
    <row r="327" spans="1:33" x14ac:dyDescent="0.25">
      <c r="D327" s="10"/>
    </row>
    <row r="328" spans="1:33" x14ac:dyDescent="0.25">
      <c r="D328" s="10"/>
    </row>
    <row r="329" spans="1:33" x14ac:dyDescent="0.25">
      <c r="D329" s="10"/>
    </row>
    <row r="330" spans="1:33" x14ac:dyDescent="0.25">
      <c r="D330" s="10"/>
    </row>
    <row r="331" spans="1:33" x14ac:dyDescent="0.25">
      <c r="D331" s="10"/>
    </row>
    <row r="332" spans="1:33" x14ac:dyDescent="0.25">
      <c r="D332" s="10"/>
    </row>
    <row r="333" spans="1:33" x14ac:dyDescent="0.25">
      <c r="D333" s="10"/>
    </row>
    <row r="334" spans="1:33" x14ac:dyDescent="0.25">
      <c r="D334" s="10"/>
    </row>
    <row r="335" spans="1:33" x14ac:dyDescent="0.25">
      <c r="D335" s="10"/>
    </row>
    <row r="336" spans="1:33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319:G323"/>
    <mergeCell ref="A1:G1"/>
    <mergeCell ref="C2:G2"/>
    <mergeCell ref="C3:G3"/>
    <mergeCell ref="C4:G4"/>
    <mergeCell ref="A318:C31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Soňa  Sušanková</cp:lastModifiedBy>
  <cp:lastPrinted>2019-03-19T12:27:02Z</cp:lastPrinted>
  <dcterms:created xsi:type="dcterms:W3CDTF">2009-04-08T07:15:50Z</dcterms:created>
  <dcterms:modified xsi:type="dcterms:W3CDTF">2021-06-15T11:21:47Z</dcterms:modified>
</cp:coreProperties>
</file>