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330"/>
  <workbookPr/>
  <mc:AlternateContent xmlns:mc="http://schemas.openxmlformats.org/markup-compatibility/2006">
    <mc:Choice Requires="x15">
      <x15ac:absPath xmlns:x15ac="http://schemas.microsoft.com/office/spreadsheetml/2010/11/ac" url="C:\Radek\A_Siko\A_Projekty\Kovy\A-Z Reika Jaroslav Branda BD Počenice\2022\"/>
    </mc:Choice>
  </mc:AlternateContent>
  <xr:revisionPtr revIDLastSave="0" documentId="8_{4ECE3CA6-AF95-4BCB-80CF-79391D33670C}" xr6:coauthVersionLast="47" xr6:coauthVersionMax="47" xr10:uidLastSave="{00000000-0000-0000-0000-000000000000}"/>
  <bookViews>
    <workbookView xWindow="28680" yWindow="-105" windowWidth="29040" windowHeight="15840" xr2:uid="{00000000-000D-0000-FFFF-FFFF00000000}"/>
  </bookViews>
  <sheets>
    <sheet name="NABIDKA" sheetId="1" r:id="rId1"/>
  </sheets>
  <calcPr calcId="191029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13" i="1" l="1"/>
  <c r="N14" i="1"/>
  <c r="N16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9" i="1"/>
  <c r="N40" i="1"/>
  <c r="N42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4" i="1"/>
  <c r="N65" i="1"/>
  <c r="N66" i="1"/>
  <c r="N67" i="1"/>
  <c r="N68" i="1"/>
  <c r="N69" i="1"/>
  <c r="N70" i="1"/>
  <c r="N73" i="1"/>
  <c r="N74" i="1"/>
  <c r="N76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1" i="1"/>
  <c r="N102" i="1"/>
  <c r="N103" i="1"/>
  <c r="N104" i="1"/>
  <c r="N105" i="1"/>
  <c r="N106" i="1"/>
  <c r="N107" i="1"/>
  <c r="N110" i="1"/>
  <c r="N111" i="1"/>
  <c r="N113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5" i="1"/>
  <c r="N136" i="1"/>
  <c r="N137" i="1"/>
  <c r="N138" i="1"/>
  <c r="N139" i="1"/>
  <c r="N140" i="1"/>
  <c r="N141" i="1"/>
  <c r="N144" i="1"/>
  <c r="N145" i="1"/>
  <c r="N147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9" i="1"/>
  <c r="N170" i="1"/>
  <c r="N171" i="1"/>
  <c r="N172" i="1"/>
  <c r="N173" i="1"/>
  <c r="N174" i="1"/>
  <c r="N175" i="1"/>
</calcChain>
</file>

<file path=xl/sharedStrings.xml><?xml version="1.0" encoding="utf-8"?>
<sst xmlns="http://schemas.openxmlformats.org/spreadsheetml/2006/main" count="610" uniqueCount="145">
  <si>
    <t>Konečná cena celkem včetně DPH</t>
  </si>
  <si>
    <t>DPH 21 %</t>
  </si>
  <si>
    <t>Konečná cena bez DPH</t>
  </si>
  <si>
    <t>Kód zboží</t>
  </si>
  <si>
    <t>Vaše částka celkem vč. DPH</t>
  </si>
  <si>
    <t>Vaše cena bez DPH</t>
  </si>
  <si>
    <t>Sleva z dopor. ceny výrobce</t>
  </si>
  <si>
    <t>Množství MJ</t>
  </si>
  <si>
    <t>Obrázek</t>
  </si>
  <si>
    <t>Popis zboží</t>
  </si>
  <si>
    <t>Klient:</t>
  </si>
  <si>
    <t>Zpracoval:</t>
  </si>
  <si>
    <t>Číslo bytu:</t>
  </si>
  <si>
    <t>Telefon:</t>
  </si>
  <si>
    <t>Kontakt:</t>
  </si>
  <si>
    <t>Projekt:</t>
  </si>
  <si>
    <t>Datum:</t>
  </si>
  <si>
    <t>Nabídka č. 707111</t>
  </si>
  <si>
    <t>A-Z Reika s.r.o._BD Počenice 2</t>
  </si>
  <si>
    <t>Pokorný Radek</t>
  </si>
  <si>
    <t>RADEK.POKORNY@SIKO.CZ</t>
  </si>
  <si>
    <t>04.08.2022</t>
  </si>
  <si>
    <t>Email:</t>
  </si>
  <si>
    <t>Doporučená cena výrobce</t>
  </si>
  <si>
    <t>Byt č. 5</t>
  </si>
  <si>
    <t>Obklad</t>
  </si>
  <si>
    <t>BETONICO šedá 30x60 rekt. 
 Značka: Rako 
 Kód zboží: DAKSE791.1</t>
  </si>
  <si>
    <t>M2</t>
  </si>
  <si>
    <t xml:space="preserve"> 32%</t>
  </si>
  <si>
    <t>DAKSE791.1</t>
  </si>
  <si>
    <t>BETONICO bílošedá 30x60 rekt. 
 Značka: Rako 
 Kód zboží: DAKSE790.1</t>
  </si>
  <si>
    <t>DAKSE790.1</t>
  </si>
  <si>
    <t>Dlažba</t>
  </si>
  <si>
    <t>BETONICO šedá 60x60 rekt. 
 Značka: Rako 
 Kód zboží: DAK63791.1</t>
  </si>
  <si>
    <t>DAK63791.1</t>
  </si>
  <si>
    <t>ZTI</t>
  </si>
  <si>
    <t>Rekord pravoú. vana 160 x 70,včetně NOH 
 Značka: Kolo 
 Kód zboží: XWP1660000</t>
  </si>
  <si>
    <t>KS</t>
  </si>
  <si>
    <t xml:space="preserve"> 47%</t>
  </si>
  <si>
    <t>XWP1660000</t>
  </si>
  <si>
    <t>SILFRA van.automat TEK CR 47cm 
 Značka: Silfra 
 Kód zboží: SEICRTEK</t>
  </si>
  <si>
    <t xml:space="preserve"> 25%</t>
  </si>
  <si>
    <t>SEICRTEK</t>
  </si>
  <si>
    <t>MULTI van.sifon 6/4x40mm-B /matky/ 
 Značka: Multi 
 Kód zboží: E719</t>
  </si>
  <si>
    <t xml:space="preserve"> 30%</t>
  </si>
  <si>
    <t>E719</t>
  </si>
  <si>
    <t>PROJECT vanová bez sprchového setu 
 Značka: Grohe 
 Kód zboží: SIKOBGPRO222</t>
  </si>
  <si>
    <t xml:space="preserve"> 42%</t>
  </si>
  <si>
    <t>SIKOBGPRO222</t>
  </si>
  <si>
    <t>EDGE vanová bez sprchového setu 
 Značka: Grohe 
 Kód zboží: G23334000</t>
  </si>
  <si>
    <t>G23334000</t>
  </si>
  <si>
    <t>New Tempesta 100 Sprch. set s tyčí, 3 pr 
 Značka: Grohe 
 Kód zboží: G27794001</t>
  </si>
  <si>
    <t xml:space="preserve"> 59%</t>
  </si>
  <si>
    <t>G27794001</t>
  </si>
  <si>
    <t>SCREEN MINI 650/1400 LH/ČS+NANO VAN.ZAST 
 Značka: Roth 
 Kód zboží: 217-7000000-00-09</t>
  </si>
  <si>
    <t xml:space="preserve"> 35%</t>
  </si>
  <si>
    <t>217-7000000-00-09</t>
  </si>
  <si>
    <t>Twins umyvadlo 60cm uvnitř pravoúh. 
 Značka: Kolo 
 Kód zboží: L51160000</t>
  </si>
  <si>
    <t xml:space="preserve"> 50%</t>
  </si>
  <si>
    <t>L51160000</t>
  </si>
  <si>
    <t>Sada k uchycení umyvadla,M10x120mm,H12 
 Značka: Multi 
 Kód zboží: SADAUM</t>
  </si>
  <si>
    <t>SADAUM</t>
  </si>
  <si>
    <t>PROJECT umyvadlová baterie bez výpusti 
 Značka: Grohe 
 Kód zboží: SIKOBGPRO271</t>
  </si>
  <si>
    <t xml:space="preserve"> 43%</t>
  </si>
  <si>
    <t>SIKOBGPRO271</t>
  </si>
  <si>
    <t>EDGE umyvadlová baterie bez výpusti 
 Značka: Grohe 
 Kód zboží: G23330000</t>
  </si>
  <si>
    <t>G23330000</t>
  </si>
  <si>
    <t>Sifon umyvadlový Optima  5/4 CR 
 Značka: Optima 
 Kód zboží: SIFM</t>
  </si>
  <si>
    <t>SIFM</t>
  </si>
  <si>
    <t>Manžeta-gum.redukce 32-40 (E473G) 
 Značka: Multi 
 Kód zboží: MANZ3240</t>
  </si>
  <si>
    <t>MANZ3240</t>
  </si>
  <si>
    <t>Vtok um.OPTIMA 5/4, clic-clac CELOCHROM! 
 Značka: Optima 
 Kód zboží: VF785CR</t>
  </si>
  <si>
    <t>VF785CR</t>
  </si>
  <si>
    <t>AlcaPlast Sádromodul předst.syst. 
 Značka: Alcaplast 
 Kód zboží: AM1011120</t>
  </si>
  <si>
    <t xml:space="preserve"> 48%</t>
  </si>
  <si>
    <t>AM1011120</t>
  </si>
  <si>
    <t>AlcaPlast plastové hranaté bílé tlačítko 
 Značka: Alcaplast 
 Kód zboží: M570</t>
  </si>
  <si>
    <t xml:space="preserve"> 45%</t>
  </si>
  <si>
    <t>M570</t>
  </si>
  <si>
    <t>SENTO/SHIFT závěsné WC 
 Značka: Vitra 
 Kód zboží: RN010</t>
  </si>
  <si>
    <t>RN010</t>
  </si>
  <si>
    <t>SENTO/SHIFT WC sedátko SLIM soft close 
 Značka: Vitra 
 Kód zboží: RN030S</t>
  </si>
  <si>
    <t>RN030S</t>
  </si>
  <si>
    <t>SCH pračkový roháč.1/2x3/4 bez klapky CR 
 Značka: Schell 
 Kód zboží: 03300</t>
  </si>
  <si>
    <t>03300</t>
  </si>
  <si>
    <t>MULTI sifon prač.podom. CR 
 Značka: Multi 
 Kód zboží: E400CR</t>
  </si>
  <si>
    <t>E400CR</t>
  </si>
  <si>
    <t>Byt č. 4</t>
  </si>
  <si>
    <t>EXTRA sv. šedá 20x40 
 Značka: Rako 
 Kód zboží: WADMB723.1</t>
  </si>
  <si>
    <t>WADMB723.1</t>
  </si>
  <si>
    <t>EXTRA bílo-šedá 20x40 
 Značka: Rako 
 Kód zboží: WADMB722.1</t>
  </si>
  <si>
    <t>WADMB722.1</t>
  </si>
  <si>
    <t>EXTRA světlá šedá 60x60 rekt. 
 Značka: Rako 
 Kód zboží: FINEZA54951</t>
  </si>
  <si>
    <t>FINEZA54951</t>
  </si>
  <si>
    <t>Modo pravoúhl vana 180x80,odt.upr,vč.NOH 
 Značka: Kolo 
 Kód zboží: XWP1181000</t>
  </si>
  <si>
    <t xml:space="preserve"> 46%</t>
  </si>
  <si>
    <t>XWP1181000</t>
  </si>
  <si>
    <t>Pevná zástěna 80x150,Easy clean,8mm 
 Značka: SAT 
 Kód zboží: SIKOVZPEV150</t>
  </si>
  <si>
    <t>SIKOVZPEV150</t>
  </si>
  <si>
    <t>MULTI sifon umyvadl.(úsporný)do nábytku 
 Značka: Multi 
 Kód zboží: E660</t>
  </si>
  <si>
    <t>E660</t>
  </si>
  <si>
    <t>dveře</t>
  </si>
  <si>
    <t>Dveře DECA10, 70 B.BOR levé WK 
 Značka: Naturel 
 Kód zboží: DECA10BB70L</t>
  </si>
  <si>
    <t xml:space="preserve"> 13%</t>
  </si>
  <si>
    <t>DECA10BB70L</t>
  </si>
  <si>
    <t>Zárubeň O2(95-115)b.borovice70  levá 
 Značka: Naturel 
 Kód zboží: O2BB70L</t>
  </si>
  <si>
    <t>O2BB70L</t>
  </si>
  <si>
    <t>Nerezová klika  s rozetou na klíč 
 Značka: Naturel 
 Kód zboží: KLIKATIPA</t>
  </si>
  <si>
    <t>KLIKATIPA</t>
  </si>
  <si>
    <t>Nerezová klika  provedení s WC knoflíkem 
 Značka: Naturel 
 Kód zboží: KLIKATIPAWC</t>
  </si>
  <si>
    <t>KLIKATIPAWC</t>
  </si>
  <si>
    <t>Dveře vst. ENTRY 90,bor.bílá,levé WB 
 Značka: Naturel 
 Kód zboží: ENTRYBB90L</t>
  </si>
  <si>
    <t>ENTRYBB90L</t>
  </si>
  <si>
    <t>kukátko obyčejné 
 Značka: Naturel 
 Kód zboží: KUKATKO</t>
  </si>
  <si>
    <t>KUKATKO</t>
  </si>
  <si>
    <t>KlikaBETA inoxPlus kl/madPZ 72mm,tl40mm! 
 Značka: Naturel 
 Kód zboží: BETAINOXPLUSMAKL72</t>
  </si>
  <si>
    <t>BETAINOXPLUSMAKL72</t>
  </si>
  <si>
    <t>Byt č. 3</t>
  </si>
  <si>
    <t>AVOCADO 160/75 Pravá vana BEZ nohou bílá 
 Značka: Ravak 
 Kód zboží: AV1600P</t>
  </si>
  <si>
    <t xml:space="preserve"> 29%</t>
  </si>
  <si>
    <t>AV1600P</t>
  </si>
  <si>
    <t>Podpora k vaně Avocado 
 Značka: Ravak 
 Kód zboží: NOHYAV</t>
  </si>
  <si>
    <t>NOHYAV</t>
  </si>
  <si>
    <t>Panelkit k panelu Avocado 
 Značka: Ravak 
 Kód zboží: PANELKITAV</t>
  </si>
  <si>
    <t>PANELKITAV</t>
  </si>
  <si>
    <t>Panel Avocado 160 Pravý BEZ panelkitu 
 Značka: Ravak 
 Kód zboží: AVP1600P</t>
  </si>
  <si>
    <t>AVP1600P</t>
  </si>
  <si>
    <t>Avocado umyvadlo Pravé s otvorem 
 Značka: Ravak 
 Kód zboží: AVUM01P</t>
  </si>
  <si>
    <t>AVUM01P</t>
  </si>
  <si>
    <t>RAVAK vtok 5/4 do umyvadla click-clack 
 Značka: Ravak 
 Kód zboží: UMCLICKCR</t>
  </si>
  <si>
    <t>UMCLICKCR</t>
  </si>
  <si>
    <t>Sifon umyvadlový U trubkový chrom Ravak 
 Značka: Ravak 
 Kód zboží: X01436</t>
  </si>
  <si>
    <t>X01436</t>
  </si>
  <si>
    <t>Byt č. 2</t>
  </si>
  <si>
    <t>Rekord pravoúhlá vana 170x70,vč.NOH 
 Značka: Kolo 
 Kód zboží: XWP1670000</t>
  </si>
  <si>
    <t xml:space="preserve"> 55%</t>
  </si>
  <si>
    <t>XWP1670000</t>
  </si>
  <si>
    <t>Vanová zást. na kl. vany 70x150,Easy cl. 
 Značka: SAT 
 Kód zboží: SATVZUNIKCRT70</t>
  </si>
  <si>
    <t>SATVZUNIKCRT70</t>
  </si>
  <si>
    <t>Byt č. 1</t>
  </si>
  <si>
    <t>Cena celkem v doporučených cenách výrobce včetně DPH</t>
  </si>
  <si>
    <t>Sleva SIKO z doporučených cen výrobce</t>
  </si>
  <si>
    <t>Ušetříte z doporučených cen výrobce</t>
  </si>
  <si>
    <t>Tato nabídka platí do 31.08.2022</t>
  </si>
  <si>
    <t>4.8.2022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</si>
</sst>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-* #,##0\ _K_č_-;\-* #,##0\ _K_č_-;_-* &quot;-&quot;\ _K_č_-;_-@_-"/>
    <numFmt numFmtId="165" formatCode="_-* #,##0.00\ _K_č_-;\-* #,##0.00\ _K_č_-;_-* &quot;-&quot;??\ _K_č_-;_-@_-"/>
    <numFmt numFmtId="166" formatCode="#,##0.00\ &quot;Kč&quot;"/>
    <numFmt numFmtId="167" formatCode="#,##0.00_ ;\-#,##0.00\ "/>
  </numFmts>
  <fonts count="19" x14ac:knownFonts="1">
    <font>
      <sz val="10"/>
      <name val="Arial"/>
    </font>
    <font>
      <sz val="11"/>
      <name val="Calibri"/>
      <family val="2"/>
      <charset val="238"/>
    </font>
    <font>
      <sz val="10"/>
      <name val="Calibri"/>
      <family val="2"/>
      <charset val="238"/>
    </font>
    <font>
      <b/>
      <sz val="18"/>
      <name val="Calibri"/>
      <family val="2"/>
      <charset val="238"/>
    </font>
    <font>
      <b/>
      <sz val="11"/>
      <name val="Calibri"/>
      <family val="2"/>
      <charset val="238"/>
    </font>
    <font>
      <b/>
      <sz val="12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0"/>
      <name val="Arial"/>
      <family val="2"/>
      <charset val="238"/>
    </font>
    <font>
      <b/>
      <sz val="18"/>
      <name val="Calibri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sz val="8"/>
      <name val="Calibri"/>
      <family val="2"/>
      <charset val="238"/>
    </font>
    <font>
      <b/>
      <sz val="10"/>
      <color theme="4"/>
      <name val="Calibri"/>
      <family val="2"/>
      <charset val="238"/>
      <scheme val="minor"/>
    </font>
    <font>
      <i/>
      <sz val="10"/>
      <name val="Calibri"/>
      <family val="2"/>
      <charset val="238"/>
    </font>
    <font>
      <sz val="12"/>
      <name val="Calibri"/>
      <family val="2"/>
      <charset val="238"/>
    </font>
    <font>
      <b/>
      <sz val="10"/>
      <name val="Calibri"/>
      <family val="2"/>
      <charset val="238"/>
    </font>
    <font>
      <b/>
      <sz val="12"/>
      <name val="Calibri"/>
      <family val="2"/>
      <charset val="238"/>
    </font>
    <font>
      <sz val="1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DCE6F1"/>
        <bgColor indexed="64"/>
      </patternFill>
    </fill>
    <fill>
      <patternFill patternType="solid">
        <fgColor rgb="FF90EE90"/>
        <bgColor indexed="64"/>
      </patternFill>
    </fill>
    <fill>
      <patternFill patternType="solid">
        <fgColor rgb="FFFFD700"/>
        <bgColor indexed="64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FFFFFF"/>
      </top>
      <bottom/>
      <diagonal/>
    </border>
    <border>
      <left/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/>
      <right style="dashed">
        <color indexed="64"/>
      </right>
      <top style="thin">
        <color auto="1"/>
      </top>
      <bottom style="thin">
        <color auto="1"/>
      </bottom>
      <diagonal/>
    </border>
    <border>
      <left style="dashed">
        <color indexed="64"/>
      </left>
      <right style="dashed">
        <color indexed="64"/>
      </right>
      <top style="thin">
        <color auto="1"/>
      </top>
      <bottom style="thin">
        <color auto="1"/>
      </bottom>
      <diagonal/>
    </border>
    <border>
      <left style="dashed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ashed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FFFFFF"/>
      </left>
      <right style="thin">
        <color rgb="FFFFFFFF"/>
      </right>
      <top/>
      <bottom style="thin">
        <color indexed="64"/>
      </bottom>
      <diagonal/>
    </border>
  </borders>
  <cellStyleXfs count="19">
    <xf numFmtId="0" fontId="0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9" fontId="1" fillId="0" borderId="0" applyFill="0" applyBorder="0" applyAlignment="0" applyProtection="0"/>
    <xf numFmtId="49" fontId="2" fillId="0" borderId="1" applyFill="0" applyAlignment="0" applyProtection="0"/>
    <xf numFmtId="49" fontId="3" fillId="0" borderId="2" applyFill="0" applyProtection="0">
      <alignment horizontal="center"/>
    </xf>
    <xf numFmtId="49" fontId="4" fillId="0" borderId="3" applyFill="0" applyAlignment="0" applyProtection="0"/>
    <xf numFmtId="49" fontId="1" fillId="0" borderId="3" applyFill="0" applyProtection="0">
      <alignment vertical="center"/>
    </xf>
    <xf numFmtId="49" fontId="4" fillId="2" borderId="3" applyProtection="0">
      <alignment horizontal="center"/>
    </xf>
    <xf numFmtId="49" fontId="2" fillId="0" borderId="4" applyFill="0" applyProtection="0">
      <alignment vertical="center"/>
    </xf>
    <xf numFmtId="49" fontId="2" fillId="3" borderId="4" applyProtection="0">
      <alignment vertical="center"/>
    </xf>
    <xf numFmtId="49" fontId="5" fillId="4" borderId="3" applyProtection="0">
      <alignment horizontal="right"/>
    </xf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8" fillId="0" borderId="0" applyFont="0" applyFill="0" applyBorder="0" applyAlignment="0" applyProtection="0"/>
  </cellStyleXfs>
  <cellXfs count="72">
    <xf numFmtId="0" fontId="0" fillId="0" borderId="0" xfId="0"/>
    <xf numFmtId="49" fontId="7" fillId="0" borderId="1" xfId="7" applyFont="1" applyAlignment="1"/>
    <xf numFmtId="0" fontId="8" fillId="0" borderId="0" xfId="0" applyFont="1"/>
    <xf numFmtId="49" fontId="9" fillId="0" borderId="8" xfId="8" applyFont="1" applyBorder="1" applyAlignment="1"/>
    <xf numFmtId="49" fontId="9" fillId="0" borderId="2" xfId="8" applyFont="1" applyAlignment="1"/>
    <xf numFmtId="49" fontId="10" fillId="0" borderId="3" xfId="9" applyFont="1"/>
    <xf numFmtId="49" fontId="7" fillId="0" borderId="1" xfId="7" applyFont="1"/>
    <xf numFmtId="0" fontId="8" fillId="0" borderId="0" xfId="0" applyFont="1" applyAlignment="1"/>
    <xf numFmtId="49" fontId="10" fillId="2" borderId="3" xfId="11" applyFont="1" applyBorder="1" applyAlignment="1">
      <alignment horizontal="center" wrapText="1"/>
    </xf>
    <xf numFmtId="1" fontId="7" fillId="0" borderId="14" xfId="12" applyNumberFormat="1" applyFont="1" applyBorder="1">
      <alignment vertical="center"/>
    </xf>
    <xf numFmtId="0" fontId="7" fillId="0" borderId="6" xfId="12" applyNumberFormat="1" applyFont="1" applyBorder="1" applyAlignment="1">
      <alignment horizontal="center" vertical="center"/>
    </xf>
    <xf numFmtId="49" fontId="12" fillId="0" borderId="14" xfId="12" applyFont="1" applyBorder="1" applyAlignment="1">
      <alignment horizontal="left" vertical="center"/>
    </xf>
    <xf numFmtId="165" fontId="7" fillId="0" borderId="15" xfId="16" applyFont="1" applyBorder="1" applyAlignment="1">
      <alignment horizontal="right" vertical="center"/>
    </xf>
    <xf numFmtId="9" fontId="7" fillId="0" borderId="15" xfId="17" applyFont="1" applyBorder="1" applyAlignment="1">
      <alignment horizontal="center" vertical="center"/>
    </xf>
    <xf numFmtId="165" fontId="10" fillId="0" borderId="16" xfId="16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49" fontId="7" fillId="0" borderId="24" xfId="7" applyFont="1" applyBorder="1" applyAlignment="1"/>
    <xf numFmtId="49" fontId="7" fillId="0" borderId="12" xfId="7" applyFont="1" applyBorder="1" applyAlignment="1"/>
    <xf numFmtId="49" fontId="7" fillId="0" borderId="13" xfId="7" applyFont="1" applyBorder="1" applyAlignment="1"/>
    <xf numFmtId="49" fontId="11" fillId="0" borderId="1" xfId="7" applyFont="1"/>
    <xf numFmtId="49" fontId="11" fillId="0" borderId="19" xfId="7" applyFont="1" applyBorder="1" applyAlignment="1">
      <alignment vertical="center"/>
    </xf>
    <xf numFmtId="49" fontId="7" fillId="0" borderId="2" xfId="7" applyFont="1" applyBorder="1" applyAlignment="1">
      <alignment vertical="center"/>
    </xf>
    <xf numFmtId="49" fontId="7" fillId="0" borderId="18" xfId="7" applyFont="1" applyBorder="1"/>
    <xf numFmtId="49" fontId="11" fillId="5" borderId="19" xfId="7" applyFont="1" applyFill="1" applyBorder="1" applyAlignment="1">
      <alignment vertical="center"/>
    </xf>
    <xf numFmtId="49" fontId="7" fillId="5" borderId="2" xfId="7" applyFont="1" applyFill="1" applyBorder="1" applyAlignment="1">
      <alignment vertical="center"/>
    </xf>
    <xf numFmtId="49" fontId="15" fillId="0" borderId="11" xfId="7" applyFont="1" applyBorder="1" applyAlignment="1">
      <alignment horizontal="right"/>
    </xf>
    <xf numFmtId="49" fontId="15" fillId="0" borderId="2" xfId="7" applyFont="1" applyBorder="1" applyAlignment="1">
      <alignment horizontal="right"/>
    </xf>
    <xf numFmtId="166" fontId="11" fillId="0" borderId="2" xfId="16" applyNumberFormat="1" applyFont="1" applyBorder="1" applyAlignment="1">
      <alignment horizontal="right"/>
    </xf>
    <xf numFmtId="49" fontId="10" fillId="5" borderId="19" xfId="7" applyFont="1" applyFill="1" applyBorder="1" applyAlignment="1">
      <alignment vertical="center"/>
    </xf>
    <xf numFmtId="49" fontId="16" fillId="5" borderId="2" xfId="7" applyFont="1" applyFill="1" applyBorder="1" applyAlignment="1">
      <alignment vertical="center"/>
    </xf>
    <xf numFmtId="166" fontId="17" fillId="0" borderId="2" xfId="16" applyNumberFormat="1" applyFont="1" applyBorder="1" applyAlignment="1">
      <alignment horizontal="right"/>
    </xf>
    <xf numFmtId="49" fontId="11" fillId="0" borderId="21" xfId="7" applyFont="1" applyBorder="1" applyAlignment="1">
      <alignment vertical="center"/>
    </xf>
    <xf numFmtId="49" fontId="7" fillId="0" borderId="22" xfId="7" applyFont="1" applyBorder="1" applyAlignment="1">
      <alignment vertical="center"/>
    </xf>
    <xf numFmtId="166" fontId="11" fillId="0" borderId="1" xfId="16" applyNumberFormat="1" applyFont="1" applyBorder="1"/>
    <xf numFmtId="49" fontId="7" fillId="0" borderId="10" xfId="7" applyFont="1" applyBorder="1"/>
    <xf numFmtId="9" fontId="15" fillId="0" borderId="2" xfId="17" applyFont="1" applyBorder="1" applyAlignment="1">
      <alignment horizontal="right"/>
    </xf>
    <xf numFmtId="49" fontId="14" fillId="0" borderId="1" xfId="7" applyFont="1"/>
    <xf numFmtId="49" fontId="4" fillId="2" borderId="3" xfId="11" applyFont="1" applyBorder="1" applyAlignment="1">
      <alignment horizontal="center" wrapText="1"/>
    </xf>
    <xf numFmtId="49" fontId="7" fillId="0" borderId="15" xfId="16" applyNumberFormat="1" applyFont="1" applyBorder="1" applyAlignment="1">
      <alignment horizontal="center" vertical="center"/>
    </xf>
    <xf numFmtId="49" fontId="4" fillId="2" borderId="3" xfId="11" applyNumberFormat="1" applyFont="1" applyBorder="1" applyAlignment="1">
      <alignment horizontal="center" wrapText="1"/>
    </xf>
    <xf numFmtId="49" fontId="10" fillId="0" borderId="5" xfId="9" applyFont="1" applyBorder="1" applyAlignment="1">
      <alignment horizontal="left"/>
    </xf>
    <xf numFmtId="49" fontId="10" fillId="0" borderId="7" xfId="9" applyFont="1" applyBorder="1" applyAlignment="1">
      <alignment horizontal="left"/>
    </xf>
    <xf numFmtId="49" fontId="7" fillId="0" borderId="8" xfId="7" applyFont="1" applyBorder="1" applyAlignment="1">
      <alignment horizontal="center"/>
    </xf>
    <xf numFmtId="49" fontId="7" fillId="0" borderId="2" xfId="7" applyFont="1" applyBorder="1" applyAlignment="1">
      <alignment horizontal="center"/>
    </xf>
    <xf numFmtId="49" fontId="7" fillId="0" borderId="9" xfId="7" applyFont="1" applyBorder="1" applyAlignment="1">
      <alignment horizontal="center"/>
    </xf>
    <xf numFmtId="49" fontId="11" fillId="0" borderId="3" xfId="10" applyFont="1">
      <alignment vertical="center"/>
    </xf>
    <xf numFmtId="49" fontId="11" fillId="0" borderId="5" xfId="10" applyFont="1" applyBorder="1" applyAlignment="1">
      <alignment horizontal="center" vertical="center"/>
    </xf>
    <xf numFmtId="49" fontId="11" fillId="0" borderId="6" xfId="10" applyFont="1" applyBorder="1" applyAlignment="1">
      <alignment horizontal="center" vertical="center"/>
    </xf>
    <xf numFmtId="49" fontId="11" fillId="0" borderId="7" xfId="10" applyFont="1" applyBorder="1" applyAlignment="1">
      <alignment horizontal="center" vertical="center"/>
    </xf>
    <xf numFmtId="49" fontId="10" fillId="2" borderId="3" xfId="11" applyFont="1" applyBorder="1" applyAlignment="1">
      <alignment horizontal="center"/>
    </xf>
    <xf numFmtId="49" fontId="10" fillId="2" borderId="3" xfId="11" applyFont="1" applyBorder="1" applyAlignment="1">
      <alignment horizontal="center" wrapText="1"/>
    </xf>
    <xf numFmtId="49" fontId="10" fillId="0" borderId="2" xfId="11" applyFont="1" applyFill="1" applyBorder="1" applyAlignment="1">
      <alignment horizontal="center"/>
    </xf>
    <xf numFmtId="49" fontId="7" fillId="0" borderId="3" xfId="12" applyFont="1" applyBorder="1" applyAlignment="1">
      <alignment horizontal="center" vertical="center" wrapText="1"/>
    </xf>
    <xf numFmtId="49" fontId="7" fillId="0" borderId="5" xfId="12" applyFont="1" applyBorder="1" applyAlignment="1">
      <alignment horizontal="center" vertical="center" wrapText="1"/>
    </xf>
    <xf numFmtId="49" fontId="7" fillId="0" borderId="16" xfId="12" applyFont="1" applyBorder="1" applyAlignment="1">
      <alignment horizontal="center" vertical="center"/>
    </xf>
    <xf numFmtId="49" fontId="7" fillId="0" borderId="17" xfId="12" applyFont="1" applyBorder="1" applyAlignment="1">
      <alignment horizontal="center" vertical="center"/>
    </xf>
    <xf numFmtId="49" fontId="14" fillId="0" borderId="2" xfId="7" applyFont="1" applyBorder="1" applyAlignment="1">
      <alignment horizontal="center"/>
    </xf>
    <xf numFmtId="49" fontId="7" fillId="0" borderId="2" xfId="7" applyFont="1" applyBorder="1"/>
    <xf numFmtId="49" fontId="11" fillId="5" borderId="19" xfId="7" applyFont="1" applyFill="1" applyBorder="1" applyAlignment="1">
      <alignment horizontal="left" vertical="center"/>
    </xf>
    <xf numFmtId="49" fontId="11" fillId="5" borderId="2" xfId="7" applyFont="1" applyFill="1" applyBorder="1" applyAlignment="1">
      <alignment horizontal="left" vertical="center"/>
    </xf>
    <xf numFmtId="4" fontId="7" fillId="5" borderId="2" xfId="18" applyNumberFormat="1" applyFont="1" applyFill="1" applyBorder="1" applyAlignment="1">
      <alignment horizontal="right" vertical="center"/>
    </xf>
    <xf numFmtId="4" fontId="7" fillId="5" borderId="20" xfId="18" applyNumberFormat="1" applyFont="1" applyFill="1" applyBorder="1" applyAlignment="1">
      <alignment horizontal="right" vertical="center"/>
    </xf>
    <xf numFmtId="9" fontId="7" fillId="0" borderId="2" xfId="17" applyFont="1" applyBorder="1" applyAlignment="1">
      <alignment horizontal="right" vertical="center" indent="1"/>
    </xf>
    <xf numFmtId="9" fontId="7" fillId="0" borderId="20" xfId="17" applyFont="1" applyBorder="1" applyAlignment="1">
      <alignment horizontal="right" vertical="center" indent="1"/>
    </xf>
    <xf numFmtId="167" fontId="7" fillId="5" borderId="2" xfId="16" applyNumberFormat="1" applyFont="1" applyFill="1" applyBorder="1" applyAlignment="1">
      <alignment horizontal="right" vertical="center"/>
    </xf>
    <xf numFmtId="167" fontId="7" fillId="5" borderId="20" xfId="16" applyNumberFormat="1" applyFont="1" applyFill="1" applyBorder="1" applyAlignment="1">
      <alignment horizontal="right" vertical="center"/>
    </xf>
    <xf numFmtId="4" fontId="16" fillId="5" borderId="2" xfId="18" applyNumberFormat="1" applyFont="1" applyFill="1" applyBorder="1" applyAlignment="1">
      <alignment horizontal="right" vertical="center"/>
    </xf>
    <xf numFmtId="4" fontId="16" fillId="5" borderId="20" xfId="18" applyNumberFormat="1" applyFont="1" applyFill="1" applyBorder="1" applyAlignment="1">
      <alignment horizontal="right" vertical="center"/>
    </xf>
    <xf numFmtId="4" fontId="7" fillId="0" borderId="22" xfId="18" applyNumberFormat="1" applyFont="1" applyBorder="1" applyAlignment="1">
      <alignment horizontal="right" vertical="center"/>
    </xf>
    <xf numFmtId="4" fontId="7" fillId="0" borderId="23" xfId="18" applyNumberFormat="1" applyFont="1" applyBorder="1" applyAlignment="1">
      <alignment horizontal="right" vertical="center"/>
    </xf>
    <xf numFmtId="165" fontId="7" fillId="0" borderId="22" xfId="16" applyFont="1" applyBorder="1" applyAlignment="1">
      <alignment horizontal="right" vertical="center"/>
    </xf>
    <xf numFmtId="49" fontId="1" fillId="0" borderId="5" xfId="10" applyFont="1" applyBorder="1" applyAlignment="1">
      <alignment horizontal="center" vertical="center"/>
    </xf>
  </cellXfs>
  <cellStyles count="19">
    <cellStyle name="Comma" xfId="4" xr:uid="{00000000-0005-0000-0000-000000000000}"/>
    <cellStyle name="Comma [0]" xfId="5" xr:uid="{00000000-0005-0000-0000-000001000000}"/>
    <cellStyle name="Currency" xfId="2" xr:uid="{00000000-0005-0000-0000-000002000000}"/>
    <cellStyle name="Currency [0]" xfId="3" xr:uid="{00000000-0005-0000-0000-000003000000}"/>
    <cellStyle name="Čárka" xfId="16" builtinId="3"/>
    <cellStyle name="default" xfId="6" xr:uid="{00000000-0005-0000-0000-000005000000}"/>
    <cellStyle name="empty" xfId="7" xr:uid="{00000000-0005-0000-0000-000006000000}"/>
    <cellStyle name="label" xfId="9" xr:uid="{00000000-0005-0000-0000-000007000000}"/>
    <cellStyle name="Měna" xfId="18" builtinId="4"/>
    <cellStyle name="Normal" xfId="15" xr:uid="{00000000-0005-0000-0000-000008000000}"/>
    <cellStyle name="Normální" xfId="0" builtinId="0"/>
    <cellStyle name="Percent" xfId="1" xr:uid="{00000000-0005-0000-0000-00000A000000}"/>
    <cellStyle name="Procenta" xfId="17" builtinId="5"/>
    <cellStyle name="tbhead" xfId="11" xr:uid="{00000000-0005-0000-0000-00000C000000}"/>
    <cellStyle name="tbval" xfId="12" xr:uid="{00000000-0005-0000-0000-00000D000000}"/>
    <cellStyle name="tbvalgrn" xfId="13" xr:uid="{00000000-0005-0000-0000-00000E000000}"/>
    <cellStyle name="title" xfId="8" xr:uid="{00000000-0005-0000-0000-00000F000000}"/>
    <cellStyle name="total" xfId="14" xr:uid="{00000000-0005-0000-0000-000010000000}"/>
    <cellStyle name="val" xfId="10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10000</xdr:colOff>
      <xdr:row>0</xdr:row>
      <xdr:rowOff>10000</xdr:rowOff>
    </xdr:from>
    <xdr:to>
      <xdr:col>3</xdr:col>
      <xdr:colOff>0</xdr:colOff>
      <xdr:row>3</xdr:row>
      <xdr:rowOff>0</xdr:rowOff>
    </xdr:to>
    <xdr:pic>
      <xdr:nvPicPr>
        <xdr:cNvPr id="2" name="Object_1" descr="Object_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oneCellAnchor>
    <xdr:from>
      <xdr:col>5</xdr:col>
      <xdr:colOff>10000</xdr:colOff>
      <xdr:row>12</xdr:row>
      <xdr:rowOff>10000</xdr:rowOff>
    </xdr:from>
    <xdr:ext cx="850000" cy="425000"/>
    <xdr:pic>
      <xdr:nvPicPr>
        <xdr:cNvPr id="3" name="Object_2" descr="Object_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13</xdr:row>
      <xdr:rowOff>10000</xdr:rowOff>
    </xdr:from>
    <xdr:ext cx="850000" cy="425000"/>
    <xdr:pic>
      <xdr:nvPicPr>
        <xdr:cNvPr id="4" name="Object_3" descr="Object_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15</xdr:row>
      <xdr:rowOff>10000</xdr:rowOff>
    </xdr:from>
    <xdr:ext cx="850000" cy="850000"/>
    <xdr:pic>
      <xdr:nvPicPr>
        <xdr:cNvPr id="5" name="Object_4" descr="Object_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17</xdr:row>
      <xdr:rowOff>10000</xdr:rowOff>
    </xdr:from>
    <xdr:ext cx="850000" cy="433500"/>
    <xdr:pic>
      <xdr:nvPicPr>
        <xdr:cNvPr id="6" name="Object_5" descr="Object_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18</xdr:row>
      <xdr:rowOff>10000</xdr:rowOff>
    </xdr:from>
    <xdr:ext cx="603500" cy="850000"/>
    <xdr:pic>
      <xdr:nvPicPr>
        <xdr:cNvPr id="7" name="Object_6" descr="Object_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19</xdr:row>
      <xdr:rowOff>10000</xdr:rowOff>
    </xdr:from>
    <xdr:ext cx="850000" cy="544000"/>
    <xdr:pic>
      <xdr:nvPicPr>
        <xdr:cNvPr id="8" name="Object_7" descr="Object_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20</xdr:row>
      <xdr:rowOff>10000</xdr:rowOff>
    </xdr:from>
    <xdr:ext cx="850000" cy="578000"/>
    <xdr:pic>
      <xdr:nvPicPr>
        <xdr:cNvPr id="9" name="Object_8" descr="Object_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22</xdr:row>
      <xdr:rowOff>10000</xdr:rowOff>
    </xdr:from>
    <xdr:ext cx="212500" cy="850000"/>
    <xdr:pic>
      <xdr:nvPicPr>
        <xdr:cNvPr id="10" name="Object_9" descr="Object_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23</xdr:row>
      <xdr:rowOff>10000</xdr:rowOff>
    </xdr:from>
    <xdr:ext cx="850000" cy="850000"/>
    <xdr:pic>
      <xdr:nvPicPr>
        <xdr:cNvPr id="11" name="Object_10" descr="Object_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24</xdr:row>
      <xdr:rowOff>10000</xdr:rowOff>
    </xdr:from>
    <xdr:ext cx="850000" cy="569500"/>
    <xdr:pic>
      <xdr:nvPicPr>
        <xdr:cNvPr id="12" name="Object_11" descr="Object_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25</xdr:row>
      <xdr:rowOff>10000</xdr:rowOff>
    </xdr:from>
    <xdr:ext cx="552500" cy="850000"/>
    <xdr:pic>
      <xdr:nvPicPr>
        <xdr:cNvPr id="13" name="Object_12" descr="Object_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26</xdr:row>
      <xdr:rowOff>10000</xdr:rowOff>
    </xdr:from>
    <xdr:ext cx="714000" cy="850000"/>
    <xdr:pic>
      <xdr:nvPicPr>
        <xdr:cNvPr id="14" name="Object_13" descr="Object_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28</xdr:row>
      <xdr:rowOff>10000</xdr:rowOff>
    </xdr:from>
    <xdr:ext cx="850000" cy="850000"/>
    <xdr:pic>
      <xdr:nvPicPr>
        <xdr:cNvPr id="15" name="Object_14" descr="Object_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29</xdr:row>
      <xdr:rowOff>10000</xdr:rowOff>
    </xdr:from>
    <xdr:ext cx="850000" cy="850000"/>
    <xdr:pic>
      <xdr:nvPicPr>
        <xdr:cNvPr id="16" name="Object_15" descr="Object_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30</xdr:row>
      <xdr:rowOff>10000</xdr:rowOff>
    </xdr:from>
    <xdr:ext cx="467500" cy="850000"/>
    <xdr:pic>
      <xdr:nvPicPr>
        <xdr:cNvPr id="17" name="Object_16" descr="Object_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31</xdr:row>
      <xdr:rowOff>10000</xdr:rowOff>
    </xdr:from>
    <xdr:ext cx="399500" cy="850000"/>
    <xdr:pic>
      <xdr:nvPicPr>
        <xdr:cNvPr id="18" name="Object_17" descr="Object_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32</xdr:row>
      <xdr:rowOff>10000</xdr:rowOff>
    </xdr:from>
    <xdr:ext cx="850000" cy="850000"/>
    <xdr:pic>
      <xdr:nvPicPr>
        <xdr:cNvPr id="19" name="Object_18" descr="Object_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33</xdr:row>
      <xdr:rowOff>10000</xdr:rowOff>
    </xdr:from>
    <xdr:ext cx="850000" cy="722500"/>
    <xdr:pic>
      <xdr:nvPicPr>
        <xdr:cNvPr id="20" name="Object_19" descr="Object_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34</xdr:row>
      <xdr:rowOff>10000</xdr:rowOff>
    </xdr:from>
    <xdr:ext cx="850000" cy="850000"/>
    <xdr:pic>
      <xdr:nvPicPr>
        <xdr:cNvPr id="21" name="Object_20" descr="Object_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35</xdr:row>
      <xdr:rowOff>10000</xdr:rowOff>
    </xdr:from>
    <xdr:ext cx="850000" cy="850000"/>
    <xdr:pic>
      <xdr:nvPicPr>
        <xdr:cNvPr id="22" name="Object_21" descr="Object_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36</xdr:row>
      <xdr:rowOff>10000</xdr:rowOff>
    </xdr:from>
    <xdr:ext cx="850000" cy="850000"/>
    <xdr:pic>
      <xdr:nvPicPr>
        <xdr:cNvPr id="23" name="Object_22" descr="Object_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38</xdr:row>
      <xdr:rowOff>10000</xdr:rowOff>
    </xdr:from>
    <xdr:ext cx="850000" cy="425000"/>
    <xdr:pic>
      <xdr:nvPicPr>
        <xdr:cNvPr id="24" name="Object_23" descr="Object_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39</xdr:row>
      <xdr:rowOff>10000</xdr:rowOff>
    </xdr:from>
    <xdr:ext cx="850000" cy="425000"/>
    <xdr:pic>
      <xdr:nvPicPr>
        <xdr:cNvPr id="25" name="Object_24" descr="Object_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41</xdr:row>
      <xdr:rowOff>10000</xdr:rowOff>
    </xdr:from>
    <xdr:ext cx="850000" cy="850000"/>
    <xdr:pic>
      <xdr:nvPicPr>
        <xdr:cNvPr id="26" name="Object_25" descr="Object_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43</xdr:row>
      <xdr:rowOff>10000</xdr:rowOff>
    </xdr:from>
    <xdr:ext cx="850000" cy="850000"/>
    <xdr:pic>
      <xdr:nvPicPr>
        <xdr:cNvPr id="27" name="Object_26" descr="Object_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44</xdr:row>
      <xdr:rowOff>10000</xdr:rowOff>
    </xdr:from>
    <xdr:ext cx="603500" cy="850000"/>
    <xdr:pic>
      <xdr:nvPicPr>
        <xdr:cNvPr id="28" name="Object_27" descr="Object_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45</xdr:row>
      <xdr:rowOff>10000</xdr:rowOff>
    </xdr:from>
    <xdr:ext cx="850000" cy="544000"/>
    <xdr:pic>
      <xdr:nvPicPr>
        <xdr:cNvPr id="29" name="Object_28" descr="Object_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46</xdr:row>
      <xdr:rowOff>10000</xdr:rowOff>
    </xdr:from>
    <xdr:ext cx="850000" cy="578000"/>
    <xdr:pic>
      <xdr:nvPicPr>
        <xdr:cNvPr id="30" name="Object_29" descr="Object_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48</xdr:row>
      <xdr:rowOff>10000</xdr:rowOff>
    </xdr:from>
    <xdr:ext cx="212500" cy="850000"/>
    <xdr:pic>
      <xdr:nvPicPr>
        <xdr:cNvPr id="31" name="Object_30" descr="Object_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49</xdr:row>
      <xdr:rowOff>10000</xdr:rowOff>
    </xdr:from>
    <xdr:ext cx="850000" cy="569500"/>
    <xdr:pic>
      <xdr:nvPicPr>
        <xdr:cNvPr id="32" name="Object_31" descr="Object_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50</xdr:row>
      <xdr:rowOff>10000</xdr:rowOff>
    </xdr:from>
    <xdr:ext cx="850000" cy="569500"/>
    <xdr:pic>
      <xdr:nvPicPr>
        <xdr:cNvPr id="33" name="Object_32" descr="Object_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51</xdr:row>
      <xdr:rowOff>10000</xdr:rowOff>
    </xdr:from>
    <xdr:ext cx="714000" cy="850000"/>
    <xdr:pic>
      <xdr:nvPicPr>
        <xdr:cNvPr id="34" name="Object_33" descr="Object_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53</xdr:row>
      <xdr:rowOff>10000</xdr:rowOff>
    </xdr:from>
    <xdr:ext cx="552500" cy="850000"/>
    <xdr:pic>
      <xdr:nvPicPr>
        <xdr:cNvPr id="35" name="Object_34" descr="Object_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54</xdr:row>
      <xdr:rowOff>10000</xdr:rowOff>
    </xdr:from>
    <xdr:ext cx="850000" cy="714000"/>
    <xdr:pic>
      <xdr:nvPicPr>
        <xdr:cNvPr id="36" name="Object_35" descr="Object_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55</xdr:row>
      <xdr:rowOff>10000</xdr:rowOff>
    </xdr:from>
    <xdr:ext cx="850000" cy="850000"/>
    <xdr:pic>
      <xdr:nvPicPr>
        <xdr:cNvPr id="37" name="Object_36" descr="Object_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56</xdr:row>
      <xdr:rowOff>10000</xdr:rowOff>
    </xdr:from>
    <xdr:ext cx="399500" cy="850000"/>
    <xdr:pic>
      <xdr:nvPicPr>
        <xdr:cNvPr id="38" name="Object_37" descr="Object_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57</xdr:row>
      <xdr:rowOff>10000</xdr:rowOff>
    </xdr:from>
    <xdr:ext cx="850000" cy="850000"/>
    <xdr:pic>
      <xdr:nvPicPr>
        <xdr:cNvPr id="39" name="Object_38" descr="Object_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58</xdr:row>
      <xdr:rowOff>10000</xdr:rowOff>
    </xdr:from>
    <xdr:ext cx="850000" cy="722500"/>
    <xdr:pic>
      <xdr:nvPicPr>
        <xdr:cNvPr id="40" name="Object_39" descr="Object_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59</xdr:row>
      <xdr:rowOff>10000</xdr:rowOff>
    </xdr:from>
    <xdr:ext cx="850000" cy="850000"/>
    <xdr:pic>
      <xdr:nvPicPr>
        <xdr:cNvPr id="41" name="Object_40" descr="Object_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60</xdr:row>
      <xdr:rowOff>10000</xdr:rowOff>
    </xdr:from>
    <xdr:ext cx="850000" cy="850000"/>
    <xdr:pic>
      <xdr:nvPicPr>
        <xdr:cNvPr id="42" name="Object_41" descr="Object_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61</xdr:row>
      <xdr:rowOff>10000</xdr:rowOff>
    </xdr:from>
    <xdr:ext cx="850000" cy="850000"/>
    <xdr:pic>
      <xdr:nvPicPr>
        <xdr:cNvPr id="43" name="Object_42" descr="Object_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63</xdr:row>
      <xdr:rowOff>10000</xdr:rowOff>
    </xdr:from>
    <xdr:ext cx="348500" cy="850000"/>
    <xdr:pic>
      <xdr:nvPicPr>
        <xdr:cNvPr id="44" name="Object_43" descr="Object_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64</xdr:row>
      <xdr:rowOff>10000</xdr:rowOff>
    </xdr:from>
    <xdr:ext cx="748000" cy="850000"/>
    <xdr:pic>
      <xdr:nvPicPr>
        <xdr:cNvPr id="45" name="Object_44" descr="Object_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65</xdr:row>
      <xdr:rowOff>10000</xdr:rowOff>
    </xdr:from>
    <xdr:ext cx="850000" cy="850000"/>
    <xdr:pic>
      <xdr:nvPicPr>
        <xdr:cNvPr id="46" name="Object_45" descr="Object_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66</xdr:row>
      <xdr:rowOff>10000</xdr:rowOff>
    </xdr:from>
    <xdr:ext cx="850000" cy="850000"/>
    <xdr:pic>
      <xdr:nvPicPr>
        <xdr:cNvPr id="47" name="Object_46" descr="Object_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67</xdr:row>
      <xdr:rowOff>10000</xdr:rowOff>
    </xdr:from>
    <xdr:ext cx="382500" cy="850000"/>
    <xdr:pic>
      <xdr:nvPicPr>
        <xdr:cNvPr id="48" name="Object_47" descr="Object_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68</xdr:row>
      <xdr:rowOff>10000</xdr:rowOff>
    </xdr:from>
    <xdr:ext cx="850000" cy="442000"/>
    <xdr:pic>
      <xdr:nvPicPr>
        <xdr:cNvPr id="49" name="Object_48" descr="Object_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69</xdr:row>
      <xdr:rowOff>10000</xdr:rowOff>
    </xdr:from>
    <xdr:ext cx="850000" cy="824500"/>
    <xdr:pic>
      <xdr:nvPicPr>
        <xdr:cNvPr id="50" name="Object_49" descr="Object_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72</xdr:row>
      <xdr:rowOff>10000</xdr:rowOff>
    </xdr:from>
    <xdr:ext cx="850000" cy="425000"/>
    <xdr:pic>
      <xdr:nvPicPr>
        <xdr:cNvPr id="51" name="Object_50" descr="Object_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73</xdr:row>
      <xdr:rowOff>10000</xdr:rowOff>
    </xdr:from>
    <xdr:ext cx="850000" cy="425000"/>
    <xdr:pic>
      <xdr:nvPicPr>
        <xdr:cNvPr id="52" name="Object_51" descr="Object_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75</xdr:row>
      <xdr:rowOff>10000</xdr:rowOff>
    </xdr:from>
    <xdr:ext cx="850000" cy="850000"/>
    <xdr:pic>
      <xdr:nvPicPr>
        <xdr:cNvPr id="53" name="Object_52" descr="Object_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77</xdr:row>
      <xdr:rowOff>10000</xdr:rowOff>
    </xdr:from>
    <xdr:ext cx="850000" cy="450500"/>
    <xdr:pic>
      <xdr:nvPicPr>
        <xdr:cNvPr id="54" name="Object_53" descr="Object_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78</xdr:row>
      <xdr:rowOff>10000</xdr:rowOff>
    </xdr:from>
    <xdr:ext cx="850000" cy="637500"/>
    <xdr:pic>
      <xdr:nvPicPr>
        <xdr:cNvPr id="55" name="Object_54" descr="Object_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79</xdr:row>
      <xdr:rowOff>10000</xdr:rowOff>
    </xdr:from>
    <xdr:ext cx="841500" cy="850000"/>
    <xdr:pic>
      <xdr:nvPicPr>
        <xdr:cNvPr id="56" name="Object_55" descr="Object_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80</xdr:row>
      <xdr:rowOff>10000</xdr:rowOff>
    </xdr:from>
    <xdr:ext cx="850000" cy="850000"/>
    <xdr:pic>
      <xdr:nvPicPr>
        <xdr:cNvPr id="57" name="Object_56" descr="Object_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81</xdr:row>
      <xdr:rowOff>10000</xdr:rowOff>
    </xdr:from>
    <xdr:ext cx="603500" cy="850000"/>
    <xdr:pic>
      <xdr:nvPicPr>
        <xdr:cNvPr id="58" name="Object_57" descr="Object_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82</xdr:row>
      <xdr:rowOff>10000</xdr:rowOff>
    </xdr:from>
    <xdr:ext cx="850000" cy="544000"/>
    <xdr:pic>
      <xdr:nvPicPr>
        <xdr:cNvPr id="59" name="Object_58" descr="Object_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83</xdr:row>
      <xdr:rowOff>10000</xdr:rowOff>
    </xdr:from>
    <xdr:ext cx="850000" cy="850000"/>
    <xdr:pic>
      <xdr:nvPicPr>
        <xdr:cNvPr id="60" name="Object_59" descr="Object_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84</xdr:row>
      <xdr:rowOff>10000</xdr:rowOff>
    </xdr:from>
    <xdr:ext cx="850000" cy="850000"/>
    <xdr:pic>
      <xdr:nvPicPr>
        <xdr:cNvPr id="61" name="Object_60" descr="Object_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85</xdr:row>
      <xdr:rowOff>10000</xdr:rowOff>
    </xdr:from>
    <xdr:ext cx="850000" cy="850000"/>
    <xdr:pic>
      <xdr:nvPicPr>
        <xdr:cNvPr id="62" name="Object_61" descr="Object_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86</xdr:row>
      <xdr:rowOff>10000</xdr:rowOff>
    </xdr:from>
    <xdr:ext cx="850000" cy="578000"/>
    <xdr:pic>
      <xdr:nvPicPr>
        <xdr:cNvPr id="63" name="Object_62" descr="Object_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88</xdr:row>
      <xdr:rowOff>10000</xdr:rowOff>
    </xdr:from>
    <xdr:ext cx="212500" cy="850000"/>
    <xdr:pic>
      <xdr:nvPicPr>
        <xdr:cNvPr id="64" name="Object_63" descr="Object_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89</xdr:row>
      <xdr:rowOff>10000</xdr:rowOff>
    </xdr:from>
    <xdr:ext cx="714000" cy="850000"/>
    <xdr:pic>
      <xdr:nvPicPr>
        <xdr:cNvPr id="65" name="Object_64" descr="Object_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91</xdr:row>
      <xdr:rowOff>10000</xdr:rowOff>
    </xdr:from>
    <xdr:ext cx="552500" cy="850000"/>
    <xdr:pic>
      <xdr:nvPicPr>
        <xdr:cNvPr id="66" name="Object_65" descr="Object_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92</xdr:row>
      <xdr:rowOff>10000</xdr:rowOff>
    </xdr:from>
    <xdr:ext cx="850000" cy="850000"/>
    <xdr:pic>
      <xdr:nvPicPr>
        <xdr:cNvPr id="67" name="Object_66" descr="Object_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93</xdr:row>
      <xdr:rowOff>10000</xdr:rowOff>
    </xdr:from>
    <xdr:ext cx="399500" cy="850000"/>
    <xdr:pic>
      <xdr:nvPicPr>
        <xdr:cNvPr id="68" name="Object_67" descr="Object_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94</xdr:row>
      <xdr:rowOff>10000</xdr:rowOff>
    </xdr:from>
    <xdr:ext cx="850000" cy="850000"/>
    <xdr:pic>
      <xdr:nvPicPr>
        <xdr:cNvPr id="69" name="Object_68" descr="Object_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95</xdr:row>
      <xdr:rowOff>10000</xdr:rowOff>
    </xdr:from>
    <xdr:ext cx="850000" cy="722500"/>
    <xdr:pic>
      <xdr:nvPicPr>
        <xdr:cNvPr id="70" name="Object_69" descr="Object_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96</xdr:row>
      <xdr:rowOff>10000</xdr:rowOff>
    </xdr:from>
    <xdr:ext cx="850000" cy="850000"/>
    <xdr:pic>
      <xdr:nvPicPr>
        <xdr:cNvPr id="71" name="Object_70" descr="Object_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97</xdr:row>
      <xdr:rowOff>10000</xdr:rowOff>
    </xdr:from>
    <xdr:ext cx="850000" cy="850000"/>
    <xdr:pic>
      <xdr:nvPicPr>
        <xdr:cNvPr id="72" name="Object_71" descr="Object_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98</xdr:row>
      <xdr:rowOff>10000</xdr:rowOff>
    </xdr:from>
    <xdr:ext cx="850000" cy="850000"/>
    <xdr:pic>
      <xdr:nvPicPr>
        <xdr:cNvPr id="73" name="Object_72" descr="Object_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100</xdr:row>
      <xdr:rowOff>10000</xdr:rowOff>
    </xdr:from>
    <xdr:ext cx="348500" cy="850000"/>
    <xdr:pic>
      <xdr:nvPicPr>
        <xdr:cNvPr id="74" name="Object_73" descr="Object_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101</xdr:row>
      <xdr:rowOff>10000</xdr:rowOff>
    </xdr:from>
    <xdr:ext cx="748000" cy="850000"/>
    <xdr:pic>
      <xdr:nvPicPr>
        <xdr:cNvPr id="75" name="Object_74" descr="Object_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102</xdr:row>
      <xdr:rowOff>10000</xdr:rowOff>
    </xdr:from>
    <xdr:ext cx="850000" cy="850000"/>
    <xdr:pic>
      <xdr:nvPicPr>
        <xdr:cNvPr id="76" name="Object_75" descr="Object_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103</xdr:row>
      <xdr:rowOff>10000</xdr:rowOff>
    </xdr:from>
    <xdr:ext cx="850000" cy="850000"/>
    <xdr:pic>
      <xdr:nvPicPr>
        <xdr:cNvPr id="77" name="Object_76" descr="Object_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104</xdr:row>
      <xdr:rowOff>10000</xdr:rowOff>
    </xdr:from>
    <xdr:ext cx="382500" cy="850000"/>
    <xdr:pic>
      <xdr:nvPicPr>
        <xdr:cNvPr id="78" name="Object_77" descr="Object_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105</xdr:row>
      <xdr:rowOff>10000</xdr:rowOff>
    </xdr:from>
    <xdr:ext cx="850000" cy="442000"/>
    <xdr:pic>
      <xdr:nvPicPr>
        <xdr:cNvPr id="79" name="Object_78" descr="Object_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106</xdr:row>
      <xdr:rowOff>10000</xdr:rowOff>
    </xdr:from>
    <xdr:ext cx="850000" cy="824500"/>
    <xdr:pic>
      <xdr:nvPicPr>
        <xdr:cNvPr id="80" name="Object_79" descr="Object_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109</xdr:row>
      <xdr:rowOff>10000</xdr:rowOff>
    </xdr:from>
    <xdr:ext cx="850000" cy="425000"/>
    <xdr:pic>
      <xdr:nvPicPr>
        <xdr:cNvPr id="81" name="Object_80" descr="Object_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110</xdr:row>
      <xdr:rowOff>10000</xdr:rowOff>
    </xdr:from>
    <xdr:ext cx="850000" cy="425000"/>
    <xdr:pic>
      <xdr:nvPicPr>
        <xdr:cNvPr id="82" name="Object_81" descr="Object_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112</xdr:row>
      <xdr:rowOff>10000</xdr:rowOff>
    </xdr:from>
    <xdr:ext cx="850000" cy="850000"/>
    <xdr:pic>
      <xdr:nvPicPr>
        <xdr:cNvPr id="83" name="Object_82" descr="Object_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114</xdr:row>
      <xdr:rowOff>10000</xdr:rowOff>
    </xdr:from>
    <xdr:ext cx="850000" cy="850000"/>
    <xdr:pic>
      <xdr:nvPicPr>
        <xdr:cNvPr id="84" name="Object_83" descr="Object_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115</xdr:row>
      <xdr:rowOff>10000</xdr:rowOff>
    </xdr:from>
    <xdr:ext cx="603500" cy="850000"/>
    <xdr:pic>
      <xdr:nvPicPr>
        <xdr:cNvPr id="85" name="Object_84" descr="Object_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116</xdr:row>
      <xdr:rowOff>10000</xdr:rowOff>
    </xdr:from>
    <xdr:ext cx="850000" cy="544000"/>
    <xdr:pic>
      <xdr:nvPicPr>
        <xdr:cNvPr id="86" name="Object_85" descr="Object_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117</xdr:row>
      <xdr:rowOff>10000</xdr:rowOff>
    </xdr:from>
    <xdr:ext cx="850000" cy="578000"/>
    <xdr:pic>
      <xdr:nvPicPr>
        <xdr:cNvPr id="87" name="Object_86" descr="Object_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119</xdr:row>
      <xdr:rowOff>10000</xdr:rowOff>
    </xdr:from>
    <xdr:ext cx="212500" cy="850000"/>
    <xdr:pic>
      <xdr:nvPicPr>
        <xdr:cNvPr id="88" name="Object_87" descr="Object_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120</xdr:row>
      <xdr:rowOff>10000</xdr:rowOff>
    </xdr:from>
    <xdr:ext cx="850000" cy="569500"/>
    <xdr:pic>
      <xdr:nvPicPr>
        <xdr:cNvPr id="89" name="Object_88" descr="Object_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121</xdr:row>
      <xdr:rowOff>10000</xdr:rowOff>
    </xdr:from>
    <xdr:ext cx="850000" cy="569500"/>
    <xdr:pic>
      <xdr:nvPicPr>
        <xdr:cNvPr id="90" name="Object_89" descr="Object_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122</xdr:row>
      <xdr:rowOff>10000</xdr:rowOff>
    </xdr:from>
    <xdr:ext cx="714000" cy="850000"/>
    <xdr:pic>
      <xdr:nvPicPr>
        <xdr:cNvPr id="91" name="Object_90" descr="Object_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124</xdr:row>
      <xdr:rowOff>10000</xdr:rowOff>
    </xdr:from>
    <xdr:ext cx="552500" cy="850000"/>
    <xdr:pic>
      <xdr:nvPicPr>
        <xdr:cNvPr id="92" name="Object_91" descr="Object_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125</xdr:row>
      <xdr:rowOff>10000</xdr:rowOff>
    </xdr:from>
    <xdr:ext cx="850000" cy="714000"/>
    <xdr:pic>
      <xdr:nvPicPr>
        <xdr:cNvPr id="93" name="Object_92" descr="Object_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126</xdr:row>
      <xdr:rowOff>10000</xdr:rowOff>
    </xdr:from>
    <xdr:ext cx="850000" cy="850000"/>
    <xdr:pic>
      <xdr:nvPicPr>
        <xdr:cNvPr id="94" name="Object_93" descr="Object_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127</xdr:row>
      <xdr:rowOff>10000</xdr:rowOff>
    </xdr:from>
    <xdr:ext cx="399500" cy="850000"/>
    <xdr:pic>
      <xdr:nvPicPr>
        <xdr:cNvPr id="95" name="Object_94" descr="Object_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128</xdr:row>
      <xdr:rowOff>10000</xdr:rowOff>
    </xdr:from>
    <xdr:ext cx="850000" cy="850000"/>
    <xdr:pic>
      <xdr:nvPicPr>
        <xdr:cNvPr id="96" name="Object_95" descr="Object_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129</xdr:row>
      <xdr:rowOff>10000</xdr:rowOff>
    </xdr:from>
    <xdr:ext cx="850000" cy="722500"/>
    <xdr:pic>
      <xdr:nvPicPr>
        <xdr:cNvPr id="97" name="Object_96" descr="Object_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130</xdr:row>
      <xdr:rowOff>10000</xdr:rowOff>
    </xdr:from>
    <xdr:ext cx="850000" cy="850000"/>
    <xdr:pic>
      <xdr:nvPicPr>
        <xdr:cNvPr id="98" name="Object_97" descr="Object_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131</xdr:row>
      <xdr:rowOff>10000</xdr:rowOff>
    </xdr:from>
    <xdr:ext cx="850000" cy="850000"/>
    <xdr:pic>
      <xdr:nvPicPr>
        <xdr:cNvPr id="99" name="Object_98" descr="Object_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132</xdr:row>
      <xdr:rowOff>10000</xdr:rowOff>
    </xdr:from>
    <xdr:ext cx="850000" cy="850000"/>
    <xdr:pic>
      <xdr:nvPicPr>
        <xdr:cNvPr id="100" name="Object_99" descr="Object_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134</xdr:row>
      <xdr:rowOff>10000</xdr:rowOff>
    </xdr:from>
    <xdr:ext cx="348500" cy="850000"/>
    <xdr:pic>
      <xdr:nvPicPr>
        <xdr:cNvPr id="101" name="Object_100" descr="Object_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135</xdr:row>
      <xdr:rowOff>10000</xdr:rowOff>
    </xdr:from>
    <xdr:ext cx="748000" cy="850000"/>
    <xdr:pic>
      <xdr:nvPicPr>
        <xdr:cNvPr id="102" name="Object_101" descr="Object_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136</xdr:row>
      <xdr:rowOff>10000</xdr:rowOff>
    </xdr:from>
    <xdr:ext cx="850000" cy="850000"/>
    <xdr:pic>
      <xdr:nvPicPr>
        <xdr:cNvPr id="103" name="Object_102" descr="Object_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137</xdr:row>
      <xdr:rowOff>10000</xdr:rowOff>
    </xdr:from>
    <xdr:ext cx="850000" cy="850000"/>
    <xdr:pic>
      <xdr:nvPicPr>
        <xdr:cNvPr id="104" name="Object_103" descr="Object_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138</xdr:row>
      <xdr:rowOff>10000</xdr:rowOff>
    </xdr:from>
    <xdr:ext cx="382500" cy="850000"/>
    <xdr:pic>
      <xdr:nvPicPr>
        <xdr:cNvPr id="105" name="Object_104" descr="Object_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139</xdr:row>
      <xdr:rowOff>10000</xdr:rowOff>
    </xdr:from>
    <xdr:ext cx="850000" cy="442000"/>
    <xdr:pic>
      <xdr:nvPicPr>
        <xdr:cNvPr id="106" name="Object_105" descr="Object_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140</xdr:row>
      <xdr:rowOff>10000</xdr:rowOff>
    </xdr:from>
    <xdr:ext cx="850000" cy="824500"/>
    <xdr:pic>
      <xdr:nvPicPr>
        <xdr:cNvPr id="107" name="Object_106" descr="Object_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143</xdr:row>
      <xdr:rowOff>10000</xdr:rowOff>
    </xdr:from>
    <xdr:ext cx="850000" cy="425000"/>
    <xdr:pic>
      <xdr:nvPicPr>
        <xdr:cNvPr id="108" name="Object_107" descr="Object_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144</xdr:row>
      <xdr:rowOff>10000</xdr:rowOff>
    </xdr:from>
    <xdr:ext cx="850000" cy="425000"/>
    <xdr:pic>
      <xdr:nvPicPr>
        <xdr:cNvPr id="109" name="Object_108" descr="Object_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146</xdr:row>
      <xdr:rowOff>10000</xdr:rowOff>
    </xdr:from>
    <xdr:ext cx="850000" cy="850000"/>
    <xdr:pic>
      <xdr:nvPicPr>
        <xdr:cNvPr id="110" name="Object_109" descr="Object_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148</xdr:row>
      <xdr:rowOff>10000</xdr:rowOff>
    </xdr:from>
    <xdr:ext cx="850000" cy="850000"/>
    <xdr:pic>
      <xdr:nvPicPr>
        <xdr:cNvPr id="111" name="Object_110" descr="Object_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149</xdr:row>
      <xdr:rowOff>10000</xdr:rowOff>
    </xdr:from>
    <xdr:ext cx="603500" cy="850000"/>
    <xdr:pic>
      <xdr:nvPicPr>
        <xdr:cNvPr id="112" name="Object_111" descr="Object_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150</xdr:row>
      <xdr:rowOff>10000</xdr:rowOff>
    </xdr:from>
    <xdr:ext cx="850000" cy="544000"/>
    <xdr:pic>
      <xdr:nvPicPr>
        <xdr:cNvPr id="113" name="Object_112" descr="Object_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151</xdr:row>
      <xdr:rowOff>10000</xdr:rowOff>
    </xdr:from>
    <xdr:ext cx="850000" cy="578000"/>
    <xdr:pic>
      <xdr:nvPicPr>
        <xdr:cNvPr id="114" name="Object_113" descr="Object_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153</xdr:row>
      <xdr:rowOff>10000</xdr:rowOff>
    </xdr:from>
    <xdr:ext cx="212500" cy="850000"/>
    <xdr:pic>
      <xdr:nvPicPr>
        <xdr:cNvPr id="115" name="Object_114" descr="Object_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154</xdr:row>
      <xdr:rowOff>10000</xdr:rowOff>
    </xdr:from>
    <xdr:ext cx="850000" cy="569500"/>
    <xdr:pic>
      <xdr:nvPicPr>
        <xdr:cNvPr id="116" name="Object_115" descr="Object_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155</xdr:row>
      <xdr:rowOff>10000</xdr:rowOff>
    </xdr:from>
    <xdr:ext cx="850000" cy="569500"/>
    <xdr:pic>
      <xdr:nvPicPr>
        <xdr:cNvPr id="117" name="Object_116" descr="Object_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156</xdr:row>
      <xdr:rowOff>10000</xdr:rowOff>
    </xdr:from>
    <xdr:ext cx="714000" cy="850000"/>
    <xdr:pic>
      <xdr:nvPicPr>
        <xdr:cNvPr id="118" name="Object_117" descr="Object_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158</xdr:row>
      <xdr:rowOff>10000</xdr:rowOff>
    </xdr:from>
    <xdr:ext cx="552500" cy="850000"/>
    <xdr:pic>
      <xdr:nvPicPr>
        <xdr:cNvPr id="119" name="Object_118" descr="Object_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159</xdr:row>
      <xdr:rowOff>10000</xdr:rowOff>
    </xdr:from>
    <xdr:ext cx="850000" cy="714000"/>
    <xdr:pic>
      <xdr:nvPicPr>
        <xdr:cNvPr id="120" name="Object_119" descr="Object_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160</xdr:row>
      <xdr:rowOff>10000</xdr:rowOff>
    </xdr:from>
    <xdr:ext cx="850000" cy="850000"/>
    <xdr:pic>
      <xdr:nvPicPr>
        <xdr:cNvPr id="121" name="Object_120" descr="Object_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161</xdr:row>
      <xdr:rowOff>10000</xdr:rowOff>
    </xdr:from>
    <xdr:ext cx="399500" cy="850000"/>
    <xdr:pic>
      <xdr:nvPicPr>
        <xdr:cNvPr id="122" name="Object_121" descr="Object_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162</xdr:row>
      <xdr:rowOff>10000</xdr:rowOff>
    </xdr:from>
    <xdr:ext cx="850000" cy="850000"/>
    <xdr:pic>
      <xdr:nvPicPr>
        <xdr:cNvPr id="123" name="Object_122" descr="Object_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163</xdr:row>
      <xdr:rowOff>10000</xdr:rowOff>
    </xdr:from>
    <xdr:ext cx="850000" cy="722500"/>
    <xdr:pic>
      <xdr:nvPicPr>
        <xdr:cNvPr id="124" name="Object_123" descr="Object_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164</xdr:row>
      <xdr:rowOff>10000</xdr:rowOff>
    </xdr:from>
    <xdr:ext cx="850000" cy="850000"/>
    <xdr:pic>
      <xdr:nvPicPr>
        <xdr:cNvPr id="125" name="Object_124" descr="Object_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165</xdr:row>
      <xdr:rowOff>10000</xdr:rowOff>
    </xdr:from>
    <xdr:ext cx="850000" cy="850000"/>
    <xdr:pic>
      <xdr:nvPicPr>
        <xdr:cNvPr id="126" name="Object_125" descr="Object_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166</xdr:row>
      <xdr:rowOff>10000</xdr:rowOff>
    </xdr:from>
    <xdr:ext cx="850000" cy="850000"/>
    <xdr:pic>
      <xdr:nvPicPr>
        <xdr:cNvPr id="127" name="Object_126" descr="Object_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168</xdr:row>
      <xdr:rowOff>10000</xdr:rowOff>
    </xdr:from>
    <xdr:ext cx="348500" cy="850000"/>
    <xdr:pic>
      <xdr:nvPicPr>
        <xdr:cNvPr id="128" name="Object_127" descr="Object_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169</xdr:row>
      <xdr:rowOff>10000</xdr:rowOff>
    </xdr:from>
    <xdr:ext cx="748000" cy="850000"/>
    <xdr:pic>
      <xdr:nvPicPr>
        <xdr:cNvPr id="129" name="Object_128" descr="Object_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170</xdr:row>
      <xdr:rowOff>10000</xdr:rowOff>
    </xdr:from>
    <xdr:ext cx="850000" cy="850000"/>
    <xdr:pic>
      <xdr:nvPicPr>
        <xdr:cNvPr id="130" name="Object_129" descr="Object_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171</xdr:row>
      <xdr:rowOff>10000</xdr:rowOff>
    </xdr:from>
    <xdr:ext cx="850000" cy="850000"/>
    <xdr:pic>
      <xdr:nvPicPr>
        <xdr:cNvPr id="131" name="Object_130" descr="Object_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172</xdr:row>
      <xdr:rowOff>10000</xdr:rowOff>
    </xdr:from>
    <xdr:ext cx="382500" cy="850000"/>
    <xdr:pic>
      <xdr:nvPicPr>
        <xdr:cNvPr id="132" name="Object_131" descr="Object_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173</xdr:row>
      <xdr:rowOff>10000</xdr:rowOff>
    </xdr:from>
    <xdr:ext cx="850000" cy="442000"/>
    <xdr:pic>
      <xdr:nvPicPr>
        <xdr:cNvPr id="133" name="Object_132" descr="Object_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5</xdr:col>
      <xdr:colOff>10000</xdr:colOff>
      <xdr:row>174</xdr:row>
      <xdr:rowOff>10000</xdr:rowOff>
    </xdr:from>
    <xdr:ext cx="850000" cy="824500"/>
    <xdr:pic>
      <xdr:nvPicPr>
        <xdr:cNvPr id="134" name="Object_133" descr="Object_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84"/>
  <sheetViews>
    <sheetView showGridLines="0" tabSelected="1" workbookViewId="0">
      <selection activeCell="I9" sqref="I9"/>
    </sheetView>
  </sheetViews>
  <sheetFormatPr defaultColWidth="9.1796875" defaultRowHeight="12.5" x14ac:dyDescent="0.25"/>
  <cols>
    <col min="1" max="1" width="10.7265625" style="2" customWidth="1"/>
    <col min="2" max="2" width="9.1796875" style="2"/>
    <col min="3" max="3" width="11.26953125" style="2" customWidth="1"/>
    <col min="4" max="4" width="15.6328125" style="2" customWidth="1"/>
    <col min="5" max="5" width="2" style="2" customWidth="1"/>
    <col min="6" max="6" width="7.26953125" style="2" customWidth="1"/>
    <col min="7" max="7" width="5.26953125" style="2" customWidth="1"/>
    <col min="8" max="8" width="7.7265625" style="2" customWidth="1"/>
    <col min="9" max="9" width="4" style="2" customWidth="1"/>
    <col min="10" max="15" width="12.26953125" style="2" customWidth="1"/>
    <col min="16" max="16" width="15.6328125" style="2" customWidth="1"/>
  </cols>
  <sheetData>
    <row r="1" spans="1:15" ht="27" customHeight="1" x14ac:dyDescent="0.3">
      <c r="A1" s="42"/>
      <c r="B1" s="42"/>
      <c r="C1" s="42"/>
      <c r="D1" s="1"/>
      <c r="E1" s="1"/>
      <c r="F1" s="1"/>
      <c r="G1" s="1"/>
      <c r="H1" s="1"/>
      <c r="I1" s="1"/>
      <c r="J1" s="1"/>
      <c r="K1" s="1"/>
      <c r="L1" s="1"/>
    </row>
    <row r="2" spans="1:15" ht="23.5" x14ac:dyDescent="0.55000000000000004">
      <c r="A2" s="43"/>
      <c r="B2" s="43"/>
      <c r="C2" s="43"/>
      <c r="D2" s="3" t="s">
        <v>17</v>
      </c>
      <c r="E2" s="3"/>
      <c r="F2" s="3"/>
      <c r="G2" s="3"/>
      <c r="H2" s="3"/>
      <c r="I2" s="3"/>
      <c r="J2" s="3"/>
      <c r="K2" s="3"/>
      <c r="L2" s="3"/>
    </row>
    <row r="3" spans="1:15" ht="18" customHeight="1" x14ac:dyDescent="0.55000000000000004">
      <c r="A3" s="44"/>
      <c r="B3" s="44"/>
      <c r="C3" s="44"/>
      <c r="D3" s="4"/>
      <c r="E3" s="4"/>
      <c r="F3" s="4"/>
      <c r="G3" s="4"/>
      <c r="H3" s="4"/>
      <c r="I3" s="4"/>
      <c r="J3" s="4"/>
      <c r="K3" s="4"/>
      <c r="L3" s="4"/>
    </row>
    <row r="4" spans="1:15" ht="11.25" customHeight="1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5" ht="14.5" x14ac:dyDescent="0.35">
      <c r="A5" s="5" t="s">
        <v>10</v>
      </c>
      <c r="B5" s="45" t="s">
        <v>18</v>
      </c>
      <c r="C5" s="45"/>
      <c r="D5" s="45"/>
      <c r="E5" s="45"/>
      <c r="F5" s="6"/>
      <c r="G5" s="40" t="s">
        <v>11</v>
      </c>
      <c r="H5" s="41"/>
      <c r="I5" s="46" t="s">
        <v>19</v>
      </c>
      <c r="J5" s="47"/>
      <c r="K5" s="47"/>
      <c r="L5" s="48"/>
    </row>
    <row r="6" spans="1:15" ht="14.5" x14ac:dyDescent="0.35">
      <c r="A6" s="5" t="s">
        <v>12</v>
      </c>
      <c r="B6" s="45"/>
      <c r="C6" s="45"/>
      <c r="D6" s="45"/>
      <c r="E6" s="45"/>
      <c r="F6" s="6"/>
      <c r="G6" s="40" t="s">
        <v>13</v>
      </c>
      <c r="H6" s="41"/>
      <c r="I6" s="46"/>
      <c r="J6" s="47"/>
      <c r="K6" s="47"/>
      <c r="L6" s="48"/>
    </row>
    <row r="7" spans="1:15" ht="14.5" x14ac:dyDescent="0.35">
      <c r="A7" s="5" t="s">
        <v>14</v>
      </c>
      <c r="B7" s="45"/>
      <c r="C7" s="45"/>
      <c r="D7" s="45"/>
      <c r="E7" s="45"/>
      <c r="F7" s="6"/>
      <c r="G7" s="40" t="s">
        <v>22</v>
      </c>
      <c r="H7" s="41"/>
      <c r="I7" s="46"/>
      <c r="J7" s="47"/>
      <c r="K7" s="47" t="s">
        <v>20</v>
      </c>
      <c r="L7" s="48"/>
    </row>
    <row r="8" spans="1:15" ht="14.5" x14ac:dyDescent="0.35">
      <c r="A8" s="5" t="s">
        <v>15</v>
      </c>
      <c r="B8" s="45"/>
      <c r="C8" s="45"/>
      <c r="D8" s="45"/>
      <c r="E8" s="45"/>
      <c r="F8" s="6"/>
      <c r="G8" s="40" t="s">
        <v>16</v>
      </c>
      <c r="H8" s="41"/>
      <c r="I8" s="71" t="s">
        <v>144</v>
      </c>
      <c r="J8" s="47"/>
      <c r="K8" s="47" t="s">
        <v>21</v>
      </c>
      <c r="L8" s="48"/>
    </row>
    <row r="9" spans="1:15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</row>
    <row r="10" spans="1:15" ht="48.75" customHeight="1" x14ac:dyDescent="0.35">
      <c r="A10" s="49" t="s">
        <v>9</v>
      </c>
      <c r="B10" s="49"/>
      <c r="C10" s="49"/>
      <c r="D10" s="49"/>
      <c r="E10" s="49"/>
      <c r="F10" s="50" t="s">
        <v>8</v>
      </c>
      <c r="G10" s="50"/>
      <c r="H10" s="50" t="s">
        <v>7</v>
      </c>
      <c r="I10" s="50"/>
      <c r="J10" s="37" t="s">
        <v>23</v>
      </c>
      <c r="K10" s="8" t="s">
        <v>6</v>
      </c>
      <c r="L10" s="8" t="s">
        <v>5</v>
      </c>
      <c r="M10" s="37" t="s">
        <v>4</v>
      </c>
      <c r="N10"/>
      <c r="O10" s="39" t="s">
        <v>3</v>
      </c>
    </row>
    <row r="11" spans="1:15" ht="19.5" customHeight="1" x14ac:dyDescent="0.35">
      <c r="A11" s="51" t="s">
        <v>24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</row>
    <row r="12" spans="1:15" ht="19.5" customHeight="1" x14ac:dyDescent="0.35">
      <c r="A12" s="51" t="s">
        <v>25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</row>
    <row r="13" spans="1:15" ht="70.5" customHeight="1" x14ac:dyDescent="0.25">
      <c r="A13" s="52" t="s">
        <v>26</v>
      </c>
      <c r="B13" s="52"/>
      <c r="C13" s="52"/>
      <c r="D13" s="53"/>
      <c r="E13" s="9">
        <v>4</v>
      </c>
      <c r="F13" s="54"/>
      <c r="G13" s="55"/>
      <c r="H13" s="10">
        <v>6.48</v>
      </c>
      <c r="I13" s="11" t="s">
        <v>27</v>
      </c>
      <c r="J13" s="12">
        <v>912</v>
      </c>
      <c r="K13" s="13" t="s">
        <v>28</v>
      </c>
      <c r="L13" s="12">
        <v>512.4</v>
      </c>
      <c r="M13" s="14">
        <v>4018</v>
      </c>
      <c r="N13" s="15" t="str">
        <f>HYPERLINK("https://www.siko.cz/p/DAKSE791.1","Odkaz")</f>
        <v>Odkaz</v>
      </c>
      <c r="O13" s="38" t="s">
        <v>29</v>
      </c>
    </row>
    <row r="14" spans="1:15" ht="70.5" customHeight="1" x14ac:dyDescent="0.25">
      <c r="A14" s="52" t="s">
        <v>30</v>
      </c>
      <c r="B14" s="52"/>
      <c r="C14" s="52"/>
      <c r="D14" s="53"/>
      <c r="E14" s="9">
        <v>4</v>
      </c>
      <c r="F14" s="54"/>
      <c r="G14" s="55"/>
      <c r="H14" s="10">
        <v>10.8</v>
      </c>
      <c r="I14" s="11" t="s">
        <v>27</v>
      </c>
      <c r="J14" s="12">
        <v>912</v>
      </c>
      <c r="K14" s="13" t="s">
        <v>28</v>
      </c>
      <c r="L14" s="12">
        <v>512.4</v>
      </c>
      <c r="M14" s="14">
        <v>6696</v>
      </c>
      <c r="N14" s="15" t="str">
        <f>HYPERLINK("https://www.siko.cz/p/DAKSE790.1","Odkaz")</f>
        <v>Odkaz</v>
      </c>
      <c r="O14" s="38" t="s">
        <v>31</v>
      </c>
    </row>
    <row r="15" spans="1:15" ht="19.5" customHeight="1" x14ac:dyDescent="0.35">
      <c r="A15" s="51" t="s">
        <v>32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</row>
    <row r="16" spans="1:15" ht="70.5" customHeight="1" x14ac:dyDescent="0.25">
      <c r="A16" s="52" t="s">
        <v>33</v>
      </c>
      <c r="B16" s="52"/>
      <c r="C16" s="52"/>
      <c r="D16" s="53"/>
      <c r="E16" s="9">
        <v>4</v>
      </c>
      <c r="F16" s="54"/>
      <c r="G16" s="55"/>
      <c r="H16" s="10">
        <v>4.32</v>
      </c>
      <c r="I16" s="11" t="s">
        <v>27</v>
      </c>
      <c r="J16" s="12">
        <v>912</v>
      </c>
      <c r="K16" s="13" t="s">
        <v>28</v>
      </c>
      <c r="L16" s="12">
        <v>512.4</v>
      </c>
      <c r="M16" s="14">
        <v>2678</v>
      </c>
      <c r="N16" s="15" t="str">
        <f>HYPERLINK("https://www.siko.cz/p/DAK63791.1","Odkaz")</f>
        <v>Odkaz</v>
      </c>
      <c r="O16" s="38" t="s">
        <v>34</v>
      </c>
    </row>
    <row r="17" spans="1:15" ht="19.5" customHeight="1" x14ac:dyDescent="0.35">
      <c r="A17" s="51" t="s">
        <v>35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</row>
    <row r="18" spans="1:15" ht="70.5" customHeight="1" x14ac:dyDescent="0.25">
      <c r="A18" s="52" t="s">
        <v>36</v>
      </c>
      <c r="B18" s="52"/>
      <c r="C18" s="52"/>
      <c r="D18" s="53"/>
      <c r="E18" s="9">
        <v>22</v>
      </c>
      <c r="F18" s="54"/>
      <c r="G18" s="55"/>
      <c r="H18" s="10">
        <v>1</v>
      </c>
      <c r="I18" s="11" t="s">
        <v>37</v>
      </c>
      <c r="J18" s="12">
        <v>5705</v>
      </c>
      <c r="K18" s="13" t="s">
        <v>38</v>
      </c>
      <c r="L18" s="12">
        <v>2508.4699999999998</v>
      </c>
      <c r="M18" s="14">
        <v>3035</v>
      </c>
      <c r="N18" s="15" t="str">
        <f>HYPERLINK("https://www.siko.cz/p/XWP1660000","Odkaz")</f>
        <v>Odkaz</v>
      </c>
      <c r="O18" s="38" t="s">
        <v>39</v>
      </c>
    </row>
    <row r="19" spans="1:15" ht="70.5" customHeight="1" x14ac:dyDescent="0.25">
      <c r="A19" s="52" t="s">
        <v>40</v>
      </c>
      <c r="B19" s="52"/>
      <c r="C19" s="52"/>
      <c r="D19" s="53"/>
      <c r="E19" s="9">
        <v>5</v>
      </c>
      <c r="F19" s="54"/>
      <c r="G19" s="55"/>
      <c r="H19" s="10">
        <v>1</v>
      </c>
      <c r="I19" s="11" t="s">
        <v>37</v>
      </c>
      <c r="J19" s="12">
        <v>1156</v>
      </c>
      <c r="K19" s="13" t="s">
        <v>41</v>
      </c>
      <c r="L19" s="12">
        <v>716.53</v>
      </c>
      <c r="M19" s="14">
        <v>867</v>
      </c>
      <c r="N19" s="15" t="str">
        <f>HYPERLINK("https://www.siko.cz/p/SEICRTEK","Odkaz")</f>
        <v>Odkaz</v>
      </c>
      <c r="O19" s="38" t="s">
        <v>42</v>
      </c>
    </row>
    <row r="20" spans="1:15" ht="70.5" customHeight="1" x14ac:dyDescent="0.25">
      <c r="A20" s="52" t="s">
        <v>43</v>
      </c>
      <c r="B20" s="52"/>
      <c r="C20" s="52"/>
      <c r="D20" s="53"/>
      <c r="E20" s="9">
        <v>6</v>
      </c>
      <c r="F20" s="54"/>
      <c r="G20" s="55"/>
      <c r="H20" s="10">
        <v>1</v>
      </c>
      <c r="I20" s="11" t="s">
        <v>37</v>
      </c>
      <c r="J20" s="12">
        <v>79</v>
      </c>
      <c r="K20" s="13" t="s">
        <v>44</v>
      </c>
      <c r="L20" s="12">
        <v>45.7</v>
      </c>
      <c r="M20" s="14">
        <v>55</v>
      </c>
      <c r="N20" s="15" t="str">
        <f>HYPERLINK("https://www.siko.cz/p/E719","Odkaz")</f>
        <v>Odkaz</v>
      </c>
      <c r="O20" s="38" t="s">
        <v>45</v>
      </c>
    </row>
    <row r="21" spans="1:15" ht="70.5" customHeight="1" x14ac:dyDescent="0.25">
      <c r="A21" s="52" t="s">
        <v>46</v>
      </c>
      <c r="B21" s="52"/>
      <c r="C21" s="52"/>
      <c r="D21" s="53"/>
      <c r="E21" s="9">
        <v>1</v>
      </c>
      <c r="F21" s="54"/>
      <c r="G21" s="55"/>
      <c r="H21" s="10">
        <v>1</v>
      </c>
      <c r="I21" s="11" t="s">
        <v>37</v>
      </c>
      <c r="J21" s="12">
        <v>3190</v>
      </c>
      <c r="K21" s="13" t="s">
        <v>47</v>
      </c>
      <c r="L21" s="12">
        <v>1532.23</v>
      </c>
      <c r="M21" s="14">
        <v>1854</v>
      </c>
      <c r="N21" s="15" t="str">
        <f>HYPERLINK("https://www.siko.cz/p/SIKOBGPRO222","Odkaz")</f>
        <v>Odkaz</v>
      </c>
      <c r="O21" s="38" t="s">
        <v>48</v>
      </c>
    </row>
    <row r="22" spans="1:15" ht="70.5" customHeight="1" x14ac:dyDescent="0.25">
      <c r="A22" s="52" t="s">
        <v>49</v>
      </c>
      <c r="B22" s="52"/>
      <c r="C22" s="52"/>
      <c r="D22" s="53"/>
      <c r="E22" s="9">
        <v>6</v>
      </c>
      <c r="F22" s="54"/>
      <c r="G22" s="55"/>
      <c r="H22" s="10">
        <v>1</v>
      </c>
      <c r="I22" s="11" t="s">
        <v>37</v>
      </c>
      <c r="J22" s="12">
        <v>0</v>
      </c>
      <c r="K22" s="13"/>
      <c r="L22" s="12">
        <v>0</v>
      </c>
      <c r="M22" s="14">
        <v>0</v>
      </c>
      <c r="N22" s="15" t="str">
        <f>HYPERLINK("https://www.siko.cz/p/G23334000","Odkaz")</f>
        <v>Odkaz</v>
      </c>
      <c r="O22" s="38" t="s">
        <v>50</v>
      </c>
    </row>
    <row r="23" spans="1:15" ht="70.5" customHeight="1" x14ac:dyDescent="0.25">
      <c r="A23" s="52" t="s">
        <v>51</v>
      </c>
      <c r="B23" s="52"/>
      <c r="C23" s="52"/>
      <c r="D23" s="53"/>
      <c r="E23" s="9">
        <v>1</v>
      </c>
      <c r="F23" s="54"/>
      <c r="G23" s="55"/>
      <c r="H23" s="10">
        <v>1</v>
      </c>
      <c r="I23" s="11" t="s">
        <v>37</v>
      </c>
      <c r="J23" s="12">
        <v>2064</v>
      </c>
      <c r="K23" s="13" t="s">
        <v>52</v>
      </c>
      <c r="L23" s="12">
        <v>706.61</v>
      </c>
      <c r="M23" s="14">
        <v>855</v>
      </c>
      <c r="N23" s="15" t="str">
        <f>HYPERLINK("https://www.siko.cz/p/G27794001","Odkaz")</f>
        <v>Odkaz</v>
      </c>
      <c r="O23" s="38" t="s">
        <v>53</v>
      </c>
    </row>
    <row r="24" spans="1:15" ht="70.5" customHeight="1" x14ac:dyDescent="0.25">
      <c r="A24" s="52" t="s">
        <v>54</v>
      </c>
      <c r="B24" s="52"/>
      <c r="C24" s="52"/>
      <c r="D24" s="53"/>
      <c r="E24" s="9">
        <v>2</v>
      </c>
      <c r="F24" s="54"/>
      <c r="G24" s="55"/>
      <c r="H24" s="10">
        <v>1</v>
      </c>
      <c r="I24" s="11" t="s">
        <v>37</v>
      </c>
      <c r="J24" s="12">
        <v>6661</v>
      </c>
      <c r="K24" s="13" t="s">
        <v>55</v>
      </c>
      <c r="L24" s="12">
        <v>3592.16</v>
      </c>
      <c r="M24" s="14">
        <v>4347</v>
      </c>
      <c r="N24" s="15" t="str">
        <f>HYPERLINK("https://www.siko.cz/p/217-7000000-00-09","Odkaz")</f>
        <v>Odkaz</v>
      </c>
      <c r="O24" s="38" t="s">
        <v>56</v>
      </c>
    </row>
    <row r="25" spans="1:15" ht="70.5" customHeight="1" x14ac:dyDescent="0.25">
      <c r="A25" s="52" t="s">
        <v>57</v>
      </c>
      <c r="B25" s="52"/>
      <c r="C25" s="52"/>
      <c r="D25" s="53"/>
      <c r="E25" s="9">
        <v>24</v>
      </c>
      <c r="F25" s="54"/>
      <c r="G25" s="55"/>
      <c r="H25" s="10">
        <v>1</v>
      </c>
      <c r="I25" s="11" t="s">
        <v>37</v>
      </c>
      <c r="J25" s="12">
        <v>3731</v>
      </c>
      <c r="K25" s="13" t="s">
        <v>58</v>
      </c>
      <c r="L25" s="12">
        <v>1531.78</v>
      </c>
      <c r="M25" s="14">
        <v>1853</v>
      </c>
      <c r="N25" s="15" t="str">
        <f>HYPERLINK("https://www.siko.cz/p/L51160000","Odkaz")</f>
        <v>Odkaz</v>
      </c>
      <c r="O25" s="38" t="s">
        <v>59</v>
      </c>
    </row>
    <row r="26" spans="1:15" ht="70.5" customHeight="1" x14ac:dyDescent="0.25">
      <c r="A26" s="52" t="s">
        <v>60</v>
      </c>
      <c r="B26" s="52"/>
      <c r="C26" s="52"/>
      <c r="D26" s="53"/>
      <c r="E26" s="9">
        <v>6</v>
      </c>
      <c r="F26" s="54"/>
      <c r="G26" s="55"/>
      <c r="H26" s="10">
        <v>1</v>
      </c>
      <c r="I26" s="11" t="s">
        <v>37</v>
      </c>
      <c r="J26" s="12">
        <v>60</v>
      </c>
      <c r="K26" s="13" t="s">
        <v>28</v>
      </c>
      <c r="L26" s="12">
        <v>34.130000000000003</v>
      </c>
      <c r="M26" s="14">
        <v>41</v>
      </c>
      <c r="N26" s="15" t="str">
        <f>HYPERLINK("https://www.siko.cz/p/SADAUM","Odkaz")</f>
        <v>Odkaz</v>
      </c>
      <c r="O26" s="38" t="s">
        <v>61</v>
      </c>
    </row>
    <row r="27" spans="1:15" ht="70.5" customHeight="1" x14ac:dyDescent="0.25">
      <c r="A27" s="52" t="s">
        <v>62</v>
      </c>
      <c r="B27" s="52"/>
      <c r="C27" s="52"/>
      <c r="D27" s="53"/>
      <c r="E27" s="9">
        <v>1</v>
      </c>
      <c r="F27" s="54"/>
      <c r="G27" s="55"/>
      <c r="H27" s="10">
        <v>1</v>
      </c>
      <c r="I27" s="11" t="s">
        <v>37</v>
      </c>
      <c r="J27" s="12">
        <v>2190</v>
      </c>
      <c r="K27" s="13" t="s">
        <v>63</v>
      </c>
      <c r="L27" s="12">
        <v>1036.3599999999999</v>
      </c>
      <c r="M27" s="14">
        <v>1254</v>
      </c>
      <c r="N27" s="15" t="str">
        <f>HYPERLINK("https://www.siko.cz/p/SIKOBGPRO271","Odkaz")</f>
        <v>Odkaz</v>
      </c>
      <c r="O27" s="38" t="s">
        <v>64</v>
      </c>
    </row>
    <row r="28" spans="1:15" ht="70.5" customHeight="1" x14ac:dyDescent="0.25">
      <c r="A28" s="52" t="s">
        <v>65</v>
      </c>
      <c r="B28" s="52"/>
      <c r="C28" s="52"/>
      <c r="D28" s="53"/>
      <c r="E28" s="9">
        <v>6</v>
      </c>
      <c r="F28" s="54"/>
      <c r="G28" s="55"/>
      <c r="H28" s="10">
        <v>1</v>
      </c>
      <c r="I28" s="11" t="s">
        <v>37</v>
      </c>
      <c r="J28" s="12">
        <v>0</v>
      </c>
      <c r="K28" s="13"/>
      <c r="L28" s="12">
        <v>0</v>
      </c>
      <c r="M28" s="14">
        <v>0</v>
      </c>
      <c r="N28" s="15" t="str">
        <f>HYPERLINK("https://www.siko.cz/p/G23330000","Odkaz")</f>
        <v>Odkaz</v>
      </c>
      <c r="O28" s="38" t="s">
        <v>66</v>
      </c>
    </row>
    <row r="29" spans="1:15" ht="70.5" customHeight="1" x14ac:dyDescent="0.25">
      <c r="A29" s="52" t="s">
        <v>67</v>
      </c>
      <c r="B29" s="52"/>
      <c r="C29" s="52"/>
      <c r="D29" s="53"/>
      <c r="E29" s="9">
        <v>6</v>
      </c>
      <c r="F29" s="54"/>
      <c r="G29" s="55"/>
      <c r="H29" s="10">
        <v>1</v>
      </c>
      <c r="I29" s="11" t="s">
        <v>37</v>
      </c>
      <c r="J29" s="12">
        <v>990</v>
      </c>
      <c r="K29" s="13" t="s">
        <v>44</v>
      </c>
      <c r="L29" s="12">
        <v>572.73</v>
      </c>
      <c r="M29" s="14">
        <v>693</v>
      </c>
      <c r="N29" s="15" t="str">
        <f>HYPERLINK("https://www.siko.cz/p/SIFM","Odkaz")</f>
        <v>Odkaz</v>
      </c>
      <c r="O29" s="38" t="s">
        <v>68</v>
      </c>
    </row>
    <row r="30" spans="1:15" ht="70.5" customHeight="1" x14ac:dyDescent="0.25">
      <c r="A30" s="52" t="s">
        <v>69</v>
      </c>
      <c r="B30" s="52"/>
      <c r="C30" s="52"/>
      <c r="D30" s="53"/>
      <c r="E30" s="9">
        <v>6</v>
      </c>
      <c r="F30" s="54"/>
      <c r="G30" s="55"/>
      <c r="H30" s="10">
        <v>1</v>
      </c>
      <c r="I30" s="11" t="s">
        <v>37</v>
      </c>
      <c r="J30" s="12">
        <v>29</v>
      </c>
      <c r="K30" s="13" t="s">
        <v>44</v>
      </c>
      <c r="L30" s="12">
        <v>16.78</v>
      </c>
      <c r="M30" s="14">
        <v>20</v>
      </c>
      <c r="N30" s="15" t="str">
        <f>HYPERLINK("https://www.siko.cz/p/MANZ3240","Odkaz")</f>
        <v>Odkaz</v>
      </c>
      <c r="O30" s="38" t="s">
        <v>70</v>
      </c>
    </row>
    <row r="31" spans="1:15" ht="70.5" customHeight="1" x14ac:dyDescent="0.25">
      <c r="A31" s="52" t="s">
        <v>71</v>
      </c>
      <c r="B31" s="52"/>
      <c r="C31" s="52"/>
      <c r="D31" s="53"/>
      <c r="E31" s="9">
        <v>6</v>
      </c>
      <c r="F31" s="54"/>
      <c r="G31" s="55"/>
      <c r="H31" s="10">
        <v>1</v>
      </c>
      <c r="I31" s="11" t="s">
        <v>37</v>
      </c>
      <c r="J31" s="12">
        <v>499</v>
      </c>
      <c r="K31" s="13" t="s">
        <v>44</v>
      </c>
      <c r="L31" s="12">
        <v>288.68</v>
      </c>
      <c r="M31" s="14">
        <v>349</v>
      </c>
      <c r="N31" s="15" t="str">
        <f>HYPERLINK("https://www.siko.cz/p/VF785CR","Odkaz")</f>
        <v>Odkaz</v>
      </c>
      <c r="O31" s="38" t="s">
        <v>72</v>
      </c>
    </row>
    <row r="32" spans="1:15" ht="70.5" customHeight="1" x14ac:dyDescent="0.25">
      <c r="A32" s="52" t="s">
        <v>73</v>
      </c>
      <c r="B32" s="52"/>
      <c r="C32" s="52"/>
      <c r="D32" s="53"/>
      <c r="E32" s="9">
        <v>1</v>
      </c>
      <c r="F32" s="54"/>
      <c r="G32" s="55"/>
      <c r="H32" s="10">
        <v>1</v>
      </c>
      <c r="I32" s="11" t="s">
        <v>37</v>
      </c>
      <c r="J32" s="12">
        <v>7739</v>
      </c>
      <c r="K32" s="13" t="s">
        <v>74</v>
      </c>
      <c r="L32" s="12">
        <v>3342.26</v>
      </c>
      <c r="M32" s="14">
        <v>4044</v>
      </c>
      <c r="N32" s="15" t="str">
        <f>HYPERLINK("https://www.siko.cz/p/AM1011120","Odkaz")</f>
        <v>Odkaz</v>
      </c>
      <c r="O32" s="38" t="s">
        <v>75</v>
      </c>
    </row>
    <row r="33" spans="1:15" ht="70.5" customHeight="1" x14ac:dyDescent="0.25">
      <c r="A33" s="52" t="s">
        <v>76</v>
      </c>
      <c r="B33" s="52"/>
      <c r="C33" s="52"/>
      <c r="D33" s="53"/>
      <c r="E33" s="9">
        <v>1</v>
      </c>
      <c r="F33" s="54"/>
      <c r="G33" s="55"/>
      <c r="H33" s="10">
        <v>1</v>
      </c>
      <c r="I33" s="11" t="s">
        <v>37</v>
      </c>
      <c r="J33" s="12">
        <v>1674</v>
      </c>
      <c r="K33" s="13" t="s">
        <v>77</v>
      </c>
      <c r="L33" s="12">
        <v>759.21</v>
      </c>
      <c r="M33" s="14">
        <v>919</v>
      </c>
      <c r="N33" s="15" t="str">
        <f>HYPERLINK("https://www.siko.cz/p/M570","Odkaz")</f>
        <v>Odkaz</v>
      </c>
      <c r="O33" s="38" t="s">
        <v>78</v>
      </c>
    </row>
    <row r="34" spans="1:15" ht="70.5" customHeight="1" x14ac:dyDescent="0.25">
      <c r="A34" s="52" t="s">
        <v>79</v>
      </c>
      <c r="B34" s="52"/>
      <c r="C34" s="52"/>
      <c r="D34" s="53"/>
      <c r="E34" s="9">
        <v>6</v>
      </c>
      <c r="F34" s="54"/>
      <c r="G34" s="55"/>
      <c r="H34" s="10">
        <v>1</v>
      </c>
      <c r="I34" s="11" t="s">
        <v>37</v>
      </c>
      <c r="J34" s="12">
        <v>5690</v>
      </c>
      <c r="K34" s="13" t="s">
        <v>77</v>
      </c>
      <c r="L34" s="12">
        <v>2585.9499999999998</v>
      </c>
      <c r="M34" s="14">
        <v>3129</v>
      </c>
      <c r="N34" s="15" t="str">
        <f>HYPERLINK("https://www.siko.cz/p/RN010","Odkaz")</f>
        <v>Odkaz</v>
      </c>
      <c r="O34" s="38" t="s">
        <v>80</v>
      </c>
    </row>
    <row r="35" spans="1:15" ht="70.5" customHeight="1" x14ac:dyDescent="0.25">
      <c r="A35" s="52" t="s">
        <v>81</v>
      </c>
      <c r="B35" s="52"/>
      <c r="C35" s="52"/>
      <c r="D35" s="53"/>
      <c r="E35" s="9">
        <v>6</v>
      </c>
      <c r="F35" s="54"/>
      <c r="G35" s="55"/>
      <c r="H35" s="10">
        <v>1</v>
      </c>
      <c r="I35" s="11" t="s">
        <v>37</v>
      </c>
      <c r="J35" s="12">
        <v>1990</v>
      </c>
      <c r="K35" s="13" t="s">
        <v>44</v>
      </c>
      <c r="L35" s="12">
        <v>1151.24</v>
      </c>
      <c r="M35" s="14">
        <v>1393</v>
      </c>
      <c r="N35" s="15" t="str">
        <f>HYPERLINK("https://www.siko.cz/p/RN030S","Odkaz")</f>
        <v>Odkaz</v>
      </c>
      <c r="O35" s="38" t="s">
        <v>82</v>
      </c>
    </row>
    <row r="36" spans="1:15" ht="70.5" customHeight="1" x14ac:dyDescent="0.25">
      <c r="A36" s="52" t="s">
        <v>83</v>
      </c>
      <c r="B36" s="52"/>
      <c r="C36" s="52"/>
      <c r="D36" s="53"/>
      <c r="E36" s="9">
        <v>5</v>
      </c>
      <c r="F36" s="54"/>
      <c r="G36" s="55"/>
      <c r="H36" s="10">
        <v>1</v>
      </c>
      <c r="I36" s="11" t="s">
        <v>37</v>
      </c>
      <c r="J36" s="12">
        <v>265</v>
      </c>
      <c r="K36" s="13" t="s">
        <v>41</v>
      </c>
      <c r="L36" s="12">
        <v>164.26</v>
      </c>
      <c r="M36" s="14">
        <v>199</v>
      </c>
      <c r="N36" s="15" t="str">
        <f>HYPERLINK("https://www.siko.cz/p/03300","Odkaz")</f>
        <v>Odkaz</v>
      </c>
      <c r="O36" s="38" t="s">
        <v>84</v>
      </c>
    </row>
    <row r="37" spans="1:15" ht="70.5" customHeight="1" x14ac:dyDescent="0.25">
      <c r="A37" s="52" t="s">
        <v>85</v>
      </c>
      <c r="B37" s="52"/>
      <c r="C37" s="52"/>
      <c r="D37" s="53"/>
      <c r="E37" s="9">
        <v>6</v>
      </c>
      <c r="F37" s="54"/>
      <c r="G37" s="55"/>
      <c r="H37" s="10">
        <v>1</v>
      </c>
      <c r="I37" s="11" t="s">
        <v>37</v>
      </c>
      <c r="J37" s="12">
        <v>148</v>
      </c>
      <c r="K37" s="13" t="s">
        <v>44</v>
      </c>
      <c r="L37" s="12">
        <v>85.62</v>
      </c>
      <c r="M37" s="14">
        <v>104</v>
      </c>
      <c r="N37" s="15" t="str">
        <f>HYPERLINK("https://www.siko.cz/p/E400CR","Odkaz")</f>
        <v>Odkaz</v>
      </c>
      <c r="O37" s="38" t="s">
        <v>86</v>
      </c>
    </row>
    <row r="38" spans="1:15" ht="19.5" customHeight="1" x14ac:dyDescent="0.35">
      <c r="A38" s="51" t="s">
        <v>87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</row>
    <row r="39" spans="1:15" ht="70.5" customHeight="1" x14ac:dyDescent="0.25">
      <c r="A39" s="52" t="s">
        <v>88</v>
      </c>
      <c r="B39" s="52"/>
      <c r="C39" s="52"/>
      <c r="D39" s="53"/>
      <c r="E39" s="9">
        <v>4</v>
      </c>
      <c r="F39" s="54"/>
      <c r="G39" s="55"/>
      <c r="H39" s="10">
        <v>9.6</v>
      </c>
      <c r="I39" s="11" t="s">
        <v>27</v>
      </c>
      <c r="J39" s="12">
        <v>455</v>
      </c>
      <c r="K39" s="13" t="s">
        <v>28</v>
      </c>
      <c r="L39" s="12">
        <v>255.87</v>
      </c>
      <c r="M39" s="14">
        <v>2972</v>
      </c>
      <c r="N39" s="15" t="str">
        <f>HYPERLINK("https://www.siko.cz/p/WADMB723.1","Odkaz")</f>
        <v>Odkaz</v>
      </c>
      <c r="O39" s="38" t="s">
        <v>89</v>
      </c>
    </row>
    <row r="40" spans="1:15" ht="70.5" customHeight="1" x14ac:dyDescent="0.25">
      <c r="A40" s="52" t="s">
        <v>90</v>
      </c>
      <c r="B40" s="52"/>
      <c r="C40" s="52"/>
      <c r="D40" s="53"/>
      <c r="E40" s="9">
        <v>4</v>
      </c>
      <c r="F40" s="54"/>
      <c r="G40" s="55"/>
      <c r="H40" s="10">
        <v>12.8</v>
      </c>
      <c r="I40" s="11" t="s">
        <v>27</v>
      </c>
      <c r="J40" s="12">
        <v>455</v>
      </c>
      <c r="K40" s="13" t="s">
        <v>28</v>
      </c>
      <c r="L40" s="12">
        <v>255.87</v>
      </c>
      <c r="M40" s="14">
        <v>3963</v>
      </c>
      <c r="N40" s="15" t="str">
        <f>HYPERLINK("https://www.siko.cz/p/WADMB722.1","Odkaz")</f>
        <v>Odkaz</v>
      </c>
      <c r="O40" s="38" t="s">
        <v>91</v>
      </c>
    </row>
    <row r="41" spans="1:15" ht="19.5" customHeight="1" x14ac:dyDescent="0.35">
      <c r="A41" s="51" t="s">
        <v>32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</row>
    <row r="42" spans="1:15" ht="70.5" customHeight="1" x14ac:dyDescent="0.25">
      <c r="A42" s="52" t="s">
        <v>92</v>
      </c>
      <c r="B42" s="52"/>
      <c r="C42" s="52"/>
      <c r="D42" s="53"/>
      <c r="E42" s="9">
        <v>4</v>
      </c>
      <c r="F42" s="54"/>
      <c r="G42" s="55"/>
      <c r="H42" s="10">
        <v>6.48</v>
      </c>
      <c r="I42" s="11" t="s">
        <v>27</v>
      </c>
      <c r="J42" s="12">
        <v>912</v>
      </c>
      <c r="K42" s="13" t="s">
        <v>28</v>
      </c>
      <c r="L42" s="12">
        <v>512.4</v>
      </c>
      <c r="M42" s="14">
        <v>4018</v>
      </c>
      <c r="N42" s="15" t="str">
        <f>HYPERLINK("https://www.siko.cz/p/FINEZA54951","Odkaz")</f>
        <v>Odkaz</v>
      </c>
      <c r="O42" s="38" t="s">
        <v>93</v>
      </c>
    </row>
    <row r="43" spans="1:15" ht="19.5" customHeight="1" x14ac:dyDescent="0.35">
      <c r="A43" s="51" t="s">
        <v>35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</row>
    <row r="44" spans="1:15" ht="70.5" customHeight="1" x14ac:dyDescent="0.25">
      <c r="A44" s="52" t="s">
        <v>94</v>
      </c>
      <c r="B44" s="52"/>
      <c r="C44" s="52"/>
      <c r="D44" s="53"/>
      <c r="E44" s="9">
        <v>0</v>
      </c>
      <c r="F44" s="54"/>
      <c r="G44" s="55"/>
      <c r="H44" s="10">
        <v>1</v>
      </c>
      <c r="I44" s="11" t="s">
        <v>37</v>
      </c>
      <c r="J44" s="12">
        <v>10248</v>
      </c>
      <c r="K44" s="13" t="s">
        <v>95</v>
      </c>
      <c r="L44" s="12">
        <v>4547.1000000000004</v>
      </c>
      <c r="M44" s="14">
        <v>5502</v>
      </c>
      <c r="N44" s="15" t="str">
        <f>HYPERLINK("https://www.siko.cz/p/XWP1181000","Odkaz")</f>
        <v>Odkaz</v>
      </c>
      <c r="O44" s="38" t="s">
        <v>96</v>
      </c>
    </row>
    <row r="45" spans="1:15" ht="70.5" customHeight="1" x14ac:dyDescent="0.25">
      <c r="A45" s="52" t="s">
        <v>40</v>
      </c>
      <c r="B45" s="52"/>
      <c r="C45" s="52"/>
      <c r="D45" s="53"/>
      <c r="E45" s="9">
        <v>5</v>
      </c>
      <c r="F45" s="54"/>
      <c r="G45" s="55"/>
      <c r="H45" s="10">
        <v>1</v>
      </c>
      <c r="I45" s="11" t="s">
        <v>37</v>
      </c>
      <c r="J45" s="12">
        <v>1156</v>
      </c>
      <c r="K45" s="13" t="s">
        <v>41</v>
      </c>
      <c r="L45" s="12">
        <v>716.53</v>
      </c>
      <c r="M45" s="14">
        <v>867</v>
      </c>
      <c r="N45" s="15" t="str">
        <f>HYPERLINK("https://www.siko.cz/p/SEICRTEK","Odkaz")</f>
        <v>Odkaz</v>
      </c>
      <c r="O45" s="38" t="s">
        <v>42</v>
      </c>
    </row>
    <row r="46" spans="1:15" ht="70.5" customHeight="1" x14ac:dyDescent="0.25">
      <c r="A46" s="52" t="s">
        <v>43</v>
      </c>
      <c r="B46" s="52"/>
      <c r="C46" s="52"/>
      <c r="D46" s="53"/>
      <c r="E46" s="9">
        <v>6</v>
      </c>
      <c r="F46" s="54"/>
      <c r="G46" s="55"/>
      <c r="H46" s="10">
        <v>1</v>
      </c>
      <c r="I46" s="11" t="s">
        <v>37</v>
      </c>
      <c r="J46" s="12">
        <v>79</v>
      </c>
      <c r="K46" s="13" t="s">
        <v>44</v>
      </c>
      <c r="L46" s="12">
        <v>45.7</v>
      </c>
      <c r="M46" s="14">
        <v>55</v>
      </c>
      <c r="N46" s="15" t="str">
        <f>HYPERLINK("https://www.siko.cz/p/E719","Odkaz")</f>
        <v>Odkaz</v>
      </c>
      <c r="O46" s="38" t="s">
        <v>45</v>
      </c>
    </row>
    <row r="47" spans="1:15" ht="70.5" customHeight="1" x14ac:dyDescent="0.25">
      <c r="A47" s="52" t="s">
        <v>46</v>
      </c>
      <c r="B47" s="52"/>
      <c r="C47" s="52"/>
      <c r="D47" s="53"/>
      <c r="E47" s="9">
        <v>1</v>
      </c>
      <c r="F47" s="54"/>
      <c r="G47" s="55"/>
      <c r="H47" s="10">
        <v>1</v>
      </c>
      <c r="I47" s="11" t="s">
        <v>37</v>
      </c>
      <c r="J47" s="12">
        <v>3190</v>
      </c>
      <c r="K47" s="13" t="s">
        <v>47</v>
      </c>
      <c r="L47" s="12">
        <v>1532.23</v>
      </c>
      <c r="M47" s="14">
        <v>1854</v>
      </c>
      <c r="N47" s="15" t="str">
        <f>HYPERLINK("https://www.siko.cz/p/SIKOBGPRO222","Odkaz")</f>
        <v>Odkaz</v>
      </c>
      <c r="O47" s="38" t="s">
        <v>48</v>
      </c>
    </row>
    <row r="48" spans="1:15" ht="70.5" customHeight="1" x14ac:dyDescent="0.25">
      <c r="A48" s="52" t="s">
        <v>49</v>
      </c>
      <c r="B48" s="52"/>
      <c r="C48" s="52"/>
      <c r="D48" s="53"/>
      <c r="E48" s="9">
        <v>6</v>
      </c>
      <c r="F48" s="54"/>
      <c r="G48" s="55"/>
      <c r="H48" s="10">
        <v>1</v>
      </c>
      <c r="I48" s="11" t="s">
        <v>37</v>
      </c>
      <c r="J48" s="12">
        <v>0</v>
      </c>
      <c r="K48" s="13"/>
      <c r="L48" s="12">
        <v>0</v>
      </c>
      <c r="M48" s="14">
        <v>0</v>
      </c>
      <c r="N48" s="15" t="str">
        <f>HYPERLINK("https://www.siko.cz/p/G23334000","Odkaz")</f>
        <v>Odkaz</v>
      </c>
      <c r="O48" s="38" t="s">
        <v>50</v>
      </c>
    </row>
    <row r="49" spans="1:15" ht="70.5" customHeight="1" x14ac:dyDescent="0.25">
      <c r="A49" s="52" t="s">
        <v>51</v>
      </c>
      <c r="B49" s="52"/>
      <c r="C49" s="52"/>
      <c r="D49" s="53"/>
      <c r="E49" s="9">
        <v>1</v>
      </c>
      <c r="F49" s="54"/>
      <c r="G49" s="55"/>
      <c r="H49" s="10">
        <v>1</v>
      </c>
      <c r="I49" s="11" t="s">
        <v>37</v>
      </c>
      <c r="J49" s="12">
        <v>2064</v>
      </c>
      <c r="K49" s="13" t="s">
        <v>52</v>
      </c>
      <c r="L49" s="12">
        <v>706.61</v>
      </c>
      <c r="M49" s="14">
        <v>855</v>
      </c>
      <c r="N49" s="15" t="str">
        <f>HYPERLINK("https://www.siko.cz/p/G27794001","Odkaz")</f>
        <v>Odkaz</v>
      </c>
      <c r="O49" s="38" t="s">
        <v>53</v>
      </c>
    </row>
    <row r="50" spans="1:15" ht="70.5" customHeight="1" x14ac:dyDescent="0.25">
      <c r="A50" s="52" t="s">
        <v>97</v>
      </c>
      <c r="B50" s="52"/>
      <c r="C50" s="52"/>
      <c r="D50" s="53"/>
      <c r="E50" s="9">
        <v>6</v>
      </c>
      <c r="F50" s="54"/>
      <c r="G50" s="55"/>
      <c r="H50" s="10">
        <v>1</v>
      </c>
      <c r="I50" s="11" t="s">
        <v>37</v>
      </c>
      <c r="J50" s="12">
        <v>4990</v>
      </c>
      <c r="K50" s="13" t="s">
        <v>44</v>
      </c>
      <c r="L50" s="12">
        <v>2886.77</v>
      </c>
      <c r="M50" s="14">
        <v>3493</v>
      </c>
      <c r="N50" s="15" t="str">
        <f>HYPERLINK("https://www.siko.cz/p/SIKOVZPEV150","Odkaz")</f>
        <v>Odkaz</v>
      </c>
      <c r="O50" s="38" t="s">
        <v>98</v>
      </c>
    </row>
    <row r="51" spans="1:15" ht="70.5" customHeight="1" x14ac:dyDescent="0.25">
      <c r="A51" s="52" t="s">
        <v>57</v>
      </c>
      <c r="B51" s="52"/>
      <c r="C51" s="52"/>
      <c r="D51" s="53"/>
      <c r="E51" s="9">
        <v>24</v>
      </c>
      <c r="F51" s="54"/>
      <c r="G51" s="55"/>
      <c r="H51" s="10">
        <v>1</v>
      </c>
      <c r="I51" s="11" t="s">
        <v>37</v>
      </c>
      <c r="J51" s="12">
        <v>3731</v>
      </c>
      <c r="K51" s="13" t="s">
        <v>58</v>
      </c>
      <c r="L51" s="12">
        <v>1531.78</v>
      </c>
      <c r="M51" s="14">
        <v>1853</v>
      </c>
      <c r="N51" s="15" t="str">
        <f>HYPERLINK("https://www.siko.cz/p/L51160000","Odkaz")</f>
        <v>Odkaz</v>
      </c>
      <c r="O51" s="38" t="s">
        <v>59</v>
      </c>
    </row>
    <row r="52" spans="1:15" ht="70.5" customHeight="1" x14ac:dyDescent="0.25">
      <c r="A52" s="52" t="s">
        <v>62</v>
      </c>
      <c r="B52" s="52"/>
      <c r="C52" s="52"/>
      <c r="D52" s="53"/>
      <c r="E52" s="9">
        <v>1</v>
      </c>
      <c r="F52" s="54"/>
      <c r="G52" s="55"/>
      <c r="H52" s="10">
        <v>1</v>
      </c>
      <c r="I52" s="11" t="s">
        <v>37</v>
      </c>
      <c r="J52" s="12">
        <v>2190</v>
      </c>
      <c r="K52" s="13" t="s">
        <v>63</v>
      </c>
      <c r="L52" s="12">
        <v>1036.3599999999999</v>
      </c>
      <c r="M52" s="14">
        <v>1254</v>
      </c>
      <c r="N52" s="15" t="str">
        <f>HYPERLINK("https://www.siko.cz/p/SIKOBGPRO271","Odkaz")</f>
        <v>Odkaz</v>
      </c>
      <c r="O52" s="38" t="s">
        <v>64</v>
      </c>
    </row>
    <row r="53" spans="1:15" ht="70.5" customHeight="1" x14ac:dyDescent="0.25">
      <c r="A53" s="52" t="s">
        <v>65</v>
      </c>
      <c r="B53" s="52"/>
      <c r="C53" s="52"/>
      <c r="D53" s="53"/>
      <c r="E53" s="9">
        <v>6</v>
      </c>
      <c r="F53" s="54"/>
      <c r="G53" s="55"/>
      <c r="H53" s="10">
        <v>1</v>
      </c>
      <c r="I53" s="11" t="s">
        <v>37</v>
      </c>
      <c r="J53" s="12">
        <v>0</v>
      </c>
      <c r="K53" s="13"/>
      <c r="L53" s="12">
        <v>0</v>
      </c>
      <c r="M53" s="14">
        <v>0</v>
      </c>
      <c r="N53" s="15" t="str">
        <f>HYPERLINK("https://www.siko.cz/p/G23330000","Odkaz")</f>
        <v>Odkaz</v>
      </c>
      <c r="O53" s="38" t="s">
        <v>66</v>
      </c>
    </row>
    <row r="54" spans="1:15" ht="70.5" customHeight="1" x14ac:dyDescent="0.25">
      <c r="A54" s="52" t="s">
        <v>60</v>
      </c>
      <c r="B54" s="52"/>
      <c r="C54" s="52"/>
      <c r="D54" s="53"/>
      <c r="E54" s="9">
        <v>6</v>
      </c>
      <c r="F54" s="54"/>
      <c r="G54" s="55"/>
      <c r="H54" s="10">
        <v>1</v>
      </c>
      <c r="I54" s="11" t="s">
        <v>37</v>
      </c>
      <c r="J54" s="12">
        <v>60</v>
      </c>
      <c r="K54" s="13" t="s">
        <v>28</v>
      </c>
      <c r="L54" s="12">
        <v>34.130000000000003</v>
      </c>
      <c r="M54" s="14">
        <v>41</v>
      </c>
      <c r="N54" s="15" t="str">
        <f>HYPERLINK("https://www.siko.cz/p/SADAUM","Odkaz")</f>
        <v>Odkaz</v>
      </c>
      <c r="O54" s="38" t="s">
        <v>61</v>
      </c>
    </row>
    <row r="55" spans="1:15" ht="70.5" customHeight="1" x14ac:dyDescent="0.25">
      <c r="A55" s="52" t="s">
        <v>99</v>
      </c>
      <c r="B55" s="52"/>
      <c r="C55" s="52"/>
      <c r="D55" s="53"/>
      <c r="E55" s="9">
        <v>6</v>
      </c>
      <c r="F55" s="54"/>
      <c r="G55" s="55"/>
      <c r="H55" s="10">
        <v>1</v>
      </c>
      <c r="I55" s="11" t="s">
        <v>37</v>
      </c>
      <c r="J55" s="12">
        <v>197</v>
      </c>
      <c r="K55" s="13" t="s">
        <v>44</v>
      </c>
      <c r="L55" s="12">
        <v>113.97</v>
      </c>
      <c r="M55" s="14">
        <v>138</v>
      </c>
      <c r="N55" s="15" t="str">
        <f>HYPERLINK("https://www.siko.cz/p/E660","Odkaz")</f>
        <v>Odkaz</v>
      </c>
      <c r="O55" s="38" t="s">
        <v>100</v>
      </c>
    </row>
    <row r="56" spans="1:15" ht="70.5" customHeight="1" x14ac:dyDescent="0.25">
      <c r="A56" s="52" t="s">
        <v>69</v>
      </c>
      <c r="B56" s="52"/>
      <c r="C56" s="52"/>
      <c r="D56" s="53"/>
      <c r="E56" s="9">
        <v>6</v>
      </c>
      <c r="F56" s="54"/>
      <c r="G56" s="55"/>
      <c r="H56" s="10">
        <v>1</v>
      </c>
      <c r="I56" s="11" t="s">
        <v>37</v>
      </c>
      <c r="J56" s="12">
        <v>29</v>
      </c>
      <c r="K56" s="13" t="s">
        <v>44</v>
      </c>
      <c r="L56" s="12">
        <v>16.78</v>
      </c>
      <c r="M56" s="14">
        <v>20</v>
      </c>
      <c r="N56" s="15" t="str">
        <f>HYPERLINK("https://www.siko.cz/p/MANZ3240","Odkaz")</f>
        <v>Odkaz</v>
      </c>
      <c r="O56" s="38" t="s">
        <v>70</v>
      </c>
    </row>
    <row r="57" spans="1:15" ht="70.5" customHeight="1" x14ac:dyDescent="0.25">
      <c r="A57" s="52" t="s">
        <v>73</v>
      </c>
      <c r="B57" s="52"/>
      <c r="C57" s="52"/>
      <c r="D57" s="53"/>
      <c r="E57" s="9">
        <v>1</v>
      </c>
      <c r="F57" s="54"/>
      <c r="G57" s="55"/>
      <c r="H57" s="10">
        <v>1</v>
      </c>
      <c r="I57" s="11" t="s">
        <v>37</v>
      </c>
      <c r="J57" s="12">
        <v>7739</v>
      </c>
      <c r="K57" s="13" t="s">
        <v>74</v>
      </c>
      <c r="L57" s="12">
        <v>3342.26</v>
      </c>
      <c r="M57" s="14">
        <v>4044</v>
      </c>
      <c r="N57" s="15" t="str">
        <f>HYPERLINK("https://www.siko.cz/p/AM1011120","Odkaz")</f>
        <v>Odkaz</v>
      </c>
      <c r="O57" s="38" t="s">
        <v>75</v>
      </c>
    </row>
    <row r="58" spans="1:15" ht="70.5" customHeight="1" x14ac:dyDescent="0.25">
      <c r="A58" s="52" t="s">
        <v>76</v>
      </c>
      <c r="B58" s="52"/>
      <c r="C58" s="52"/>
      <c r="D58" s="53"/>
      <c r="E58" s="9">
        <v>1</v>
      </c>
      <c r="F58" s="54"/>
      <c r="G58" s="55"/>
      <c r="H58" s="10">
        <v>1</v>
      </c>
      <c r="I58" s="11" t="s">
        <v>37</v>
      </c>
      <c r="J58" s="12">
        <v>1674</v>
      </c>
      <c r="K58" s="13" t="s">
        <v>77</v>
      </c>
      <c r="L58" s="12">
        <v>759.21</v>
      </c>
      <c r="M58" s="14">
        <v>919</v>
      </c>
      <c r="N58" s="15" t="str">
        <f>HYPERLINK("https://www.siko.cz/p/M570","Odkaz")</f>
        <v>Odkaz</v>
      </c>
      <c r="O58" s="38" t="s">
        <v>78</v>
      </c>
    </row>
    <row r="59" spans="1:15" ht="70.5" customHeight="1" x14ac:dyDescent="0.25">
      <c r="A59" s="52" t="s">
        <v>79</v>
      </c>
      <c r="B59" s="52"/>
      <c r="C59" s="52"/>
      <c r="D59" s="53"/>
      <c r="E59" s="9">
        <v>6</v>
      </c>
      <c r="F59" s="54"/>
      <c r="G59" s="55"/>
      <c r="H59" s="10">
        <v>1</v>
      </c>
      <c r="I59" s="11" t="s">
        <v>37</v>
      </c>
      <c r="J59" s="12">
        <v>5690</v>
      </c>
      <c r="K59" s="13" t="s">
        <v>77</v>
      </c>
      <c r="L59" s="12">
        <v>2585.9499999999998</v>
      </c>
      <c r="M59" s="14">
        <v>3129</v>
      </c>
      <c r="N59" s="15" t="str">
        <f>HYPERLINK("https://www.siko.cz/p/RN010","Odkaz")</f>
        <v>Odkaz</v>
      </c>
      <c r="O59" s="38" t="s">
        <v>80</v>
      </c>
    </row>
    <row r="60" spans="1:15" ht="70.5" customHeight="1" x14ac:dyDescent="0.25">
      <c r="A60" s="52" t="s">
        <v>81</v>
      </c>
      <c r="B60" s="52"/>
      <c r="C60" s="52"/>
      <c r="D60" s="53"/>
      <c r="E60" s="9">
        <v>6</v>
      </c>
      <c r="F60" s="54"/>
      <c r="G60" s="55"/>
      <c r="H60" s="10">
        <v>1</v>
      </c>
      <c r="I60" s="11" t="s">
        <v>37</v>
      </c>
      <c r="J60" s="12">
        <v>1990</v>
      </c>
      <c r="K60" s="13" t="s">
        <v>44</v>
      </c>
      <c r="L60" s="12">
        <v>1151.24</v>
      </c>
      <c r="M60" s="14">
        <v>1393</v>
      </c>
      <c r="N60" s="15" t="str">
        <f>HYPERLINK("https://www.siko.cz/p/RN030S","Odkaz")</f>
        <v>Odkaz</v>
      </c>
      <c r="O60" s="38" t="s">
        <v>82</v>
      </c>
    </row>
    <row r="61" spans="1:15" ht="70.5" customHeight="1" x14ac:dyDescent="0.25">
      <c r="A61" s="52" t="s">
        <v>83</v>
      </c>
      <c r="B61" s="52"/>
      <c r="C61" s="52"/>
      <c r="D61" s="53"/>
      <c r="E61" s="9">
        <v>5</v>
      </c>
      <c r="F61" s="54"/>
      <c r="G61" s="55"/>
      <c r="H61" s="10">
        <v>1</v>
      </c>
      <c r="I61" s="11" t="s">
        <v>37</v>
      </c>
      <c r="J61" s="12">
        <v>265</v>
      </c>
      <c r="K61" s="13" t="s">
        <v>41</v>
      </c>
      <c r="L61" s="12">
        <v>164.26</v>
      </c>
      <c r="M61" s="14">
        <v>199</v>
      </c>
      <c r="N61" s="15" t="str">
        <f>HYPERLINK("https://www.siko.cz/p/03300","Odkaz")</f>
        <v>Odkaz</v>
      </c>
      <c r="O61" s="38" t="s">
        <v>84</v>
      </c>
    </row>
    <row r="62" spans="1:15" ht="70.5" customHeight="1" x14ac:dyDescent="0.25">
      <c r="A62" s="52" t="s">
        <v>85</v>
      </c>
      <c r="B62" s="52"/>
      <c r="C62" s="52"/>
      <c r="D62" s="53"/>
      <c r="E62" s="9">
        <v>6</v>
      </c>
      <c r="F62" s="54"/>
      <c r="G62" s="55"/>
      <c r="H62" s="10">
        <v>1</v>
      </c>
      <c r="I62" s="11" t="s">
        <v>37</v>
      </c>
      <c r="J62" s="12">
        <v>148</v>
      </c>
      <c r="K62" s="13" t="s">
        <v>44</v>
      </c>
      <c r="L62" s="12">
        <v>85.62</v>
      </c>
      <c r="M62" s="14">
        <v>104</v>
      </c>
      <c r="N62" s="15" t="str">
        <f>HYPERLINK("https://www.siko.cz/p/E400CR","Odkaz")</f>
        <v>Odkaz</v>
      </c>
      <c r="O62" s="38" t="s">
        <v>86</v>
      </c>
    </row>
    <row r="63" spans="1:15" ht="19.5" customHeight="1" x14ac:dyDescent="0.35">
      <c r="A63" s="51" t="s">
        <v>101</v>
      </c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</row>
    <row r="64" spans="1:15" ht="70.5" customHeight="1" x14ac:dyDescent="0.25">
      <c r="A64" s="52" t="s">
        <v>102</v>
      </c>
      <c r="B64" s="52"/>
      <c r="C64" s="52"/>
      <c r="D64" s="53"/>
      <c r="E64" s="9">
        <v>2</v>
      </c>
      <c r="F64" s="54"/>
      <c r="G64" s="55"/>
      <c r="H64" s="10">
        <v>4</v>
      </c>
      <c r="I64" s="11" t="s">
        <v>37</v>
      </c>
      <c r="J64" s="12">
        <v>3290</v>
      </c>
      <c r="K64" s="13" t="s">
        <v>103</v>
      </c>
      <c r="L64" s="12">
        <v>2365.54</v>
      </c>
      <c r="M64" s="14">
        <v>11449</v>
      </c>
      <c r="N64" s="15" t="str">
        <f>HYPERLINK("https://www.siko.cz/p/DECA10BB70L","Odkaz")</f>
        <v>Odkaz</v>
      </c>
      <c r="O64" s="38" t="s">
        <v>104</v>
      </c>
    </row>
    <row r="65" spans="1:15" ht="70.5" customHeight="1" x14ac:dyDescent="0.25">
      <c r="A65" s="52" t="s">
        <v>105</v>
      </c>
      <c r="B65" s="52"/>
      <c r="C65" s="52"/>
      <c r="D65" s="53"/>
      <c r="E65" s="9">
        <v>2</v>
      </c>
      <c r="F65" s="54"/>
      <c r="G65" s="55"/>
      <c r="H65" s="10">
        <v>4</v>
      </c>
      <c r="I65" s="11" t="s">
        <v>37</v>
      </c>
      <c r="J65" s="12">
        <v>2490</v>
      </c>
      <c r="K65" s="13" t="s">
        <v>103</v>
      </c>
      <c r="L65" s="12">
        <v>1790.33</v>
      </c>
      <c r="M65" s="14">
        <v>8665</v>
      </c>
      <c r="N65" s="15" t="str">
        <f>HYPERLINK("https://www.siko.cz/p/O2BB70L","Odkaz")</f>
        <v>Odkaz</v>
      </c>
      <c r="O65" s="38" t="s">
        <v>106</v>
      </c>
    </row>
    <row r="66" spans="1:15" ht="70.5" customHeight="1" x14ac:dyDescent="0.25">
      <c r="A66" s="52" t="s">
        <v>107</v>
      </c>
      <c r="B66" s="52"/>
      <c r="C66" s="52"/>
      <c r="D66" s="53"/>
      <c r="E66" s="9">
        <v>2</v>
      </c>
      <c r="F66" s="54"/>
      <c r="G66" s="55"/>
      <c r="H66" s="10">
        <v>3</v>
      </c>
      <c r="I66" s="11" t="s">
        <v>37</v>
      </c>
      <c r="J66" s="12">
        <v>299</v>
      </c>
      <c r="K66" s="13" t="s">
        <v>103</v>
      </c>
      <c r="L66" s="12">
        <v>214.98</v>
      </c>
      <c r="M66" s="14">
        <v>780</v>
      </c>
      <c r="N66" s="15" t="str">
        <f>HYPERLINK("https://www.siko.cz/p/KLIKATIPA","Odkaz")</f>
        <v>Odkaz</v>
      </c>
      <c r="O66" s="38" t="s">
        <v>108</v>
      </c>
    </row>
    <row r="67" spans="1:15" ht="70.5" customHeight="1" x14ac:dyDescent="0.25">
      <c r="A67" s="52" t="s">
        <v>109</v>
      </c>
      <c r="B67" s="52"/>
      <c r="C67" s="52"/>
      <c r="D67" s="53"/>
      <c r="E67" s="9">
        <v>2</v>
      </c>
      <c r="F67" s="54"/>
      <c r="G67" s="55"/>
      <c r="H67" s="10">
        <v>1</v>
      </c>
      <c r="I67" s="11" t="s">
        <v>37</v>
      </c>
      <c r="J67" s="12">
        <v>399</v>
      </c>
      <c r="K67" s="13" t="s">
        <v>103</v>
      </c>
      <c r="L67" s="12">
        <v>286.88</v>
      </c>
      <c r="M67" s="14">
        <v>347</v>
      </c>
      <c r="N67" s="15" t="str">
        <f>HYPERLINK("https://www.siko.cz/p/KLIKATIPAWC","Odkaz")</f>
        <v>Odkaz</v>
      </c>
      <c r="O67" s="38" t="s">
        <v>110</v>
      </c>
    </row>
    <row r="68" spans="1:15" ht="70.5" customHeight="1" x14ac:dyDescent="0.25">
      <c r="A68" s="52" t="s">
        <v>111</v>
      </c>
      <c r="B68" s="52"/>
      <c r="C68" s="52"/>
      <c r="D68" s="53"/>
      <c r="E68" s="9">
        <v>2</v>
      </c>
      <c r="F68" s="54"/>
      <c r="G68" s="55"/>
      <c r="H68" s="10">
        <v>1</v>
      </c>
      <c r="I68" s="11" t="s">
        <v>37</v>
      </c>
      <c r="J68" s="12">
        <v>4290</v>
      </c>
      <c r="K68" s="13" t="s">
        <v>103</v>
      </c>
      <c r="L68" s="12">
        <v>3084.54</v>
      </c>
      <c r="M68" s="14">
        <v>3732</v>
      </c>
      <c r="N68" s="15" t="str">
        <f>HYPERLINK("https://www.siko.cz/p/ENTRYBB90L","Odkaz")</f>
        <v>Odkaz</v>
      </c>
      <c r="O68" s="38" t="s">
        <v>112</v>
      </c>
    </row>
    <row r="69" spans="1:15" ht="70.5" customHeight="1" x14ac:dyDescent="0.25">
      <c r="A69" s="52" t="s">
        <v>113</v>
      </c>
      <c r="B69" s="52"/>
      <c r="C69" s="52"/>
      <c r="D69" s="53"/>
      <c r="E69" s="9">
        <v>2</v>
      </c>
      <c r="F69" s="54"/>
      <c r="G69" s="55"/>
      <c r="H69" s="10">
        <v>1</v>
      </c>
      <c r="I69" s="11" t="s">
        <v>37</v>
      </c>
      <c r="J69" s="12">
        <v>225</v>
      </c>
      <c r="K69" s="13" t="s">
        <v>103</v>
      </c>
      <c r="L69" s="12">
        <v>161.78</v>
      </c>
      <c r="M69" s="14">
        <v>196</v>
      </c>
      <c r="N69" s="15" t="str">
        <f>HYPERLINK("https://www.siko.cz/p/KUKATKO","Odkaz")</f>
        <v>Odkaz</v>
      </c>
      <c r="O69" s="38" t="s">
        <v>114</v>
      </c>
    </row>
    <row r="70" spans="1:15" ht="70.5" customHeight="1" x14ac:dyDescent="0.25">
      <c r="A70" s="52" t="s">
        <v>115</v>
      </c>
      <c r="B70" s="52"/>
      <c r="C70" s="52"/>
      <c r="D70" s="53"/>
      <c r="E70" s="9">
        <v>2</v>
      </c>
      <c r="F70" s="54"/>
      <c r="G70" s="55"/>
      <c r="H70" s="10">
        <v>1</v>
      </c>
      <c r="I70" s="11" t="s">
        <v>37</v>
      </c>
      <c r="J70" s="12">
        <v>1919</v>
      </c>
      <c r="K70" s="13" t="s">
        <v>103</v>
      </c>
      <c r="L70" s="12">
        <v>1379.78</v>
      </c>
      <c r="M70" s="14">
        <v>1670</v>
      </c>
      <c r="N70" s="15" t="str">
        <f>HYPERLINK("https://www.siko.cz/p/BETAINOXPLUSMAKL72","Odkaz")</f>
        <v>Odkaz</v>
      </c>
      <c r="O70" s="38" t="s">
        <v>116</v>
      </c>
    </row>
    <row r="71" spans="1:15" ht="19.5" customHeight="1" x14ac:dyDescent="0.35">
      <c r="A71" s="51" t="s">
        <v>117</v>
      </c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</row>
    <row r="72" spans="1:15" ht="19.5" customHeight="1" x14ac:dyDescent="0.35">
      <c r="A72" s="51" t="s">
        <v>25</v>
      </c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</row>
    <row r="73" spans="1:15" ht="70.5" customHeight="1" x14ac:dyDescent="0.25">
      <c r="A73" s="52" t="s">
        <v>88</v>
      </c>
      <c r="B73" s="52"/>
      <c r="C73" s="52"/>
      <c r="D73" s="53"/>
      <c r="E73" s="9">
        <v>4</v>
      </c>
      <c r="F73" s="54"/>
      <c r="G73" s="55"/>
      <c r="H73" s="10">
        <v>9.6</v>
      </c>
      <c r="I73" s="11" t="s">
        <v>27</v>
      </c>
      <c r="J73" s="12">
        <v>455</v>
      </c>
      <c r="K73" s="13" t="s">
        <v>28</v>
      </c>
      <c r="L73" s="12">
        <v>255.87</v>
      </c>
      <c r="M73" s="14">
        <v>2972</v>
      </c>
      <c r="N73" s="15" t="str">
        <f>HYPERLINK("https://www.siko.cz/p/WADMB723.1","Odkaz")</f>
        <v>Odkaz</v>
      </c>
      <c r="O73" s="38" t="s">
        <v>89</v>
      </c>
    </row>
    <row r="74" spans="1:15" ht="70.5" customHeight="1" x14ac:dyDescent="0.25">
      <c r="A74" s="52" t="s">
        <v>90</v>
      </c>
      <c r="B74" s="52"/>
      <c r="C74" s="52"/>
      <c r="D74" s="53"/>
      <c r="E74" s="9">
        <v>4</v>
      </c>
      <c r="F74" s="54"/>
      <c r="G74" s="55"/>
      <c r="H74" s="10">
        <v>12.8</v>
      </c>
      <c r="I74" s="11" t="s">
        <v>27</v>
      </c>
      <c r="J74" s="12">
        <v>455</v>
      </c>
      <c r="K74" s="13" t="s">
        <v>28</v>
      </c>
      <c r="L74" s="12">
        <v>255.87</v>
      </c>
      <c r="M74" s="14">
        <v>3963</v>
      </c>
      <c r="N74" s="15" t="str">
        <f>HYPERLINK("https://www.siko.cz/p/WADMB722.1","Odkaz")</f>
        <v>Odkaz</v>
      </c>
      <c r="O74" s="38" t="s">
        <v>91</v>
      </c>
    </row>
    <row r="75" spans="1:15" ht="19.5" customHeight="1" x14ac:dyDescent="0.35">
      <c r="A75" s="51" t="s">
        <v>32</v>
      </c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</row>
    <row r="76" spans="1:15" ht="70.5" customHeight="1" x14ac:dyDescent="0.25">
      <c r="A76" s="52" t="s">
        <v>92</v>
      </c>
      <c r="B76" s="52"/>
      <c r="C76" s="52"/>
      <c r="D76" s="53"/>
      <c r="E76" s="9">
        <v>4</v>
      </c>
      <c r="F76" s="54"/>
      <c r="G76" s="55"/>
      <c r="H76" s="10">
        <v>5.4</v>
      </c>
      <c r="I76" s="11" t="s">
        <v>27</v>
      </c>
      <c r="J76" s="12">
        <v>912</v>
      </c>
      <c r="K76" s="13" t="s">
        <v>28</v>
      </c>
      <c r="L76" s="12">
        <v>512.4</v>
      </c>
      <c r="M76" s="14">
        <v>3348</v>
      </c>
      <c r="N76" s="15" t="str">
        <f>HYPERLINK("https://www.siko.cz/p/FINEZA54951","Odkaz")</f>
        <v>Odkaz</v>
      </c>
      <c r="O76" s="38" t="s">
        <v>93</v>
      </c>
    </row>
    <row r="77" spans="1:15" ht="19.5" customHeight="1" x14ac:dyDescent="0.35">
      <c r="A77" s="51" t="s">
        <v>35</v>
      </c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</row>
    <row r="78" spans="1:15" ht="70.5" customHeight="1" x14ac:dyDescent="0.25">
      <c r="A78" s="52" t="s">
        <v>118</v>
      </c>
      <c r="B78" s="52"/>
      <c r="C78" s="52"/>
      <c r="D78" s="53"/>
      <c r="E78" s="9">
        <v>3</v>
      </c>
      <c r="F78" s="54"/>
      <c r="G78" s="55"/>
      <c r="H78" s="10">
        <v>1</v>
      </c>
      <c r="I78" s="11" t="s">
        <v>37</v>
      </c>
      <c r="J78" s="12">
        <v>11990</v>
      </c>
      <c r="K78" s="13" t="s">
        <v>119</v>
      </c>
      <c r="L78" s="12">
        <v>6991.2</v>
      </c>
      <c r="M78" s="14">
        <v>8459</v>
      </c>
      <c r="N78" s="15" t="str">
        <f>HYPERLINK("https://www.siko.cz/p/AV1600P","Odkaz")</f>
        <v>Odkaz</v>
      </c>
      <c r="O78" s="38" t="s">
        <v>120</v>
      </c>
    </row>
    <row r="79" spans="1:15" ht="70.5" customHeight="1" x14ac:dyDescent="0.25">
      <c r="A79" s="52" t="s">
        <v>121</v>
      </c>
      <c r="B79" s="52"/>
      <c r="C79" s="52"/>
      <c r="D79" s="53"/>
      <c r="E79" s="9">
        <v>3</v>
      </c>
      <c r="F79" s="54"/>
      <c r="G79" s="55"/>
      <c r="H79" s="10">
        <v>1</v>
      </c>
      <c r="I79" s="11" t="s">
        <v>37</v>
      </c>
      <c r="J79" s="12">
        <v>940</v>
      </c>
      <c r="K79" s="13" t="s">
        <v>119</v>
      </c>
      <c r="L79" s="12">
        <v>548.07000000000005</v>
      </c>
      <c r="M79" s="14">
        <v>663</v>
      </c>
      <c r="N79" s="15" t="str">
        <f>HYPERLINK("https://www.siko.cz/p/NOHYAV","Odkaz")</f>
        <v>Odkaz</v>
      </c>
      <c r="O79" s="38" t="s">
        <v>122</v>
      </c>
    </row>
    <row r="80" spans="1:15" ht="70.5" customHeight="1" x14ac:dyDescent="0.25">
      <c r="A80" s="52" t="s">
        <v>123</v>
      </c>
      <c r="B80" s="52"/>
      <c r="C80" s="52"/>
      <c r="D80" s="53"/>
      <c r="E80" s="9">
        <v>3</v>
      </c>
      <c r="F80" s="54"/>
      <c r="G80" s="55"/>
      <c r="H80" s="10">
        <v>1</v>
      </c>
      <c r="I80" s="11" t="s">
        <v>37</v>
      </c>
      <c r="J80" s="12">
        <v>710</v>
      </c>
      <c r="K80" s="13" t="s">
        <v>119</v>
      </c>
      <c r="L80" s="12">
        <v>414.31</v>
      </c>
      <c r="M80" s="14">
        <v>501</v>
      </c>
      <c r="N80" s="15" t="str">
        <f>HYPERLINK("https://www.siko.cz/p/PANELKITAV","Odkaz")</f>
        <v>Odkaz</v>
      </c>
      <c r="O80" s="38" t="s">
        <v>124</v>
      </c>
    </row>
    <row r="81" spans="1:15" ht="70.5" customHeight="1" x14ac:dyDescent="0.25">
      <c r="A81" s="52" t="s">
        <v>125</v>
      </c>
      <c r="B81" s="52"/>
      <c r="C81" s="52"/>
      <c r="D81" s="53"/>
      <c r="E81" s="9">
        <v>3</v>
      </c>
      <c r="F81" s="54"/>
      <c r="G81" s="55"/>
      <c r="H81" s="10">
        <v>1</v>
      </c>
      <c r="I81" s="11" t="s">
        <v>37</v>
      </c>
      <c r="J81" s="12">
        <v>5290</v>
      </c>
      <c r="K81" s="13" t="s">
        <v>119</v>
      </c>
      <c r="L81" s="12">
        <v>3084.71</v>
      </c>
      <c r="M81" s="14">
        <v>3733</v>
      </c>
      <c r="N81" s="15" t="str">
        <f>HYPERLINK("https://www.siko.cz/p/AVP1600P","Odkaz")</f>
        <v>Odkaz</v>
      </c>
      <c r="O81" s="38" t="s">
        <v>126</v>
      </c>
    </row>
    <row r="82" spans="1:15" ht="70.5" customHeight="1" x14ac:dyDescent="0.25">
      <c r="A82" s="52" t="s">
        <v>40</v>
      </c>
      <c r="B82" s="52"/>
      <c r="C82" s="52"/>
      <c r="D82" s="53"/>
      <c r="E82" s="9">
        <v>5</v>
      </c>
      <c r="F82" s="54"/>
      <c r="G82" s="55"/>
      <c r="H82" s="10">
        <v>1</v>
      </c>
      <c r="I82" s="11" t="s">
        <v>37</v>
      </c>
      <c r="J82" s="12">
        <v>1156</v>
      </c>
      <c r="K82" s="13" t="s">
        <v>41</v>
      </c>
      <c r="L82" s="12">
        <v>716.53</v>
      </c>
      <c r="M82" s="14">
        <v>867</v>
      </c>
      <c r="N82" s="15" t="str">
        <f>HYPERLINK("https://www.siko.cz/p/SEICRTEK","Odkaz")</f>
        <v>Odkaz</v>
      </c>
      <c r="O82" s="38" t="s">
        <v>42</v>
      </c>
    </row>
    <row r="83" spans="1:15" ht="70.5" customHeight="1" x14ac:dyDescent="0.25">
      <c r="A83" s="52" t="s">
        <v>43</v>
      </c>
      <c r="B83" s="52"/>
      <c r="C83" s="52"/>
      <c r="D83" s="53"/>
      <c r="E83" s="9">
        <v>6</v>
      </c>
      <c r="F83" s="54"/>
      <c r="G83" s="55"/>
      <c r="H83" s="10">
        <v>1</v>
      </c>
      <c r="I83" s="11" t="s">
        <v>37</v>
      </c>
      <c r="J83" s="12">
        <v>79</v>
      </c>
      <c r="K83" s="13" t="s">
        <v>44</v>
      </c>
      <c r="L83" s="12">
        <v>45.7</v>
      </c>
      <c r="M83" s="14">
        <v>55</v>
      </c>
      <c r="N83" s="15" t="str">
        <f>HYPERLINK("https://www.siko.cz/p/E719","Odkaz")</f>
        <v>Odkaz</v>
      </c>
      <c r="O83" s="38" t="s">
        <v>45</v>
      </c>
    </row>
    <row r="84" spans="1:15" ht="70.5" customHeight="1" x14ac:dyDescent="0.25">
      <c r="A84" s="52" t="s">
        <v>127</v>
      </c>
      <c r="B84" s="52"/>
      <c r="C84" s="52"/>
      <c r="D84" s="53"/>
      <c r="E84" s="9">
        <v>3</v>
      </c>
      <c r="F84" s="54"/>
      <c r="G84" s="55"/>
      <c r="H84" s="10">
        <v>1</v>
      </c>
      <c r="I84" s="11" t="s">
        <v>37</v>
      </c>
      <c r="J84" s="12">
        <v>3990</v>
      </c>
      <c r="K84" s="13" t="s">
        <v>119</v>
      </c>
      <c r="L84" s="12">
        <v>2326.7399999999998</v>
      </c>
      <c r="M84" s="14">
        <v>2815</v>
      </c>
      <c r="N84" s="15" t="str">
        <f>HYPERLINK("https://www.siko.cz/p/AVUM01P","Odkaz")</f>
        <v>Odkaz</v>
      </c>
      <c r="O84" s="38" t="s">
        <v>128</v>
      </c>
    </row>
    <row r="85" spans="1:15" ht="70.5" customHeight="1" x14ac:dyDescent="0.25">
      <c r="A85" s="52" t="s">
        <v>129</v>
      </c>
      <c r="B85" s="52"/>
      <c r="C85" s="52"/>
      <c r="D85" s="53"/>
      <c r="E85" s="9">
        <v>3</v>
      </c>
      <c r="F85" s="54"/>
      <c r="G85" s="55"/>
      <c r="H85" s="10">
        <v>1</v>
      </c>
      <c r="I85" s="11" t="s">
        <v>37</v>
      </c>
      <c r="J85" s="12">
        <v>540</v>
      </c>
      <c r="K85" s="13" t="s">
        <v>119</v>
      </c>
      <c r="L85" s="12">
        <v>314.85000000000002</v>
      </c>
      <c r="M85" s="14">
        <v>381</v>
      </c>
      <c r="N85" s="15" t="str">
        <f>HYPERLINK("https://www.siko.cz/p/UMCLICKCR","Odkaz")</f>
        <v>Odkaz</v>
      </c>
      <c r="O85" s="38" t="s">
        <v>130</v>
      </c>
    </row>
    <row r="86" spans="1:15" ht="70.5" customHeight="1" x14ac:dyDescent="0.25">
      <c r="A86" s="52" t="s">
        <v>131</v>
      </c>
      <c r="B86" s="52"/>
      <c r="C86" s="52"/>
      <c r="D86" s="53"/>
      <c r="E86" s="9">
        <v>3</v>
      </c>
      <c r="F86" s="54"/>
      <c r="G86" s="55"/>
      <c r="H86" s="10">
        <v>1</v>
      </c>
      <c r="I86" s="11" t="s">
        <v>37</v>
      </c>
      <c r="J86" s="12">
        <v>540</v>
      </c>
      <c r="K86" s="13" t="s">
        <v>119</v>
      </c>
      <c r="L86" s="12">
        <v>314.85000000000002</v>
      </c>
      <c r="M86" s="14">
        <v>381</v>
      </c>
      <c r="N86" s="15" t="str">
        <f>HYPERLINK("https://www.siko.cz/p/X01436","Odkaz")</f>
        <v>Odkaz</v>
      </c>
      <c r="O86" s="38" t="s">
        <v>132</v>
      </c>
    </row>
    <row r="87" spans="1:15" ht="70.5" customHeight="1" x14ac:dyDescent="0.25">
      <c r="A87" s="52" t="s">
        <v>46</v>
      </c>
      <c r="B87" s="52"/>
      <c r="C87" s="52"/>
      <c r="D87" s="53"/>
      <c r="E87" s="9">
        <v>1</v>
      </c>
      <c r="F87" s="54"/>
      <c r="G87" s="55"/>
      <c r="H87" s="10">
        <v>1</v>
      </c>
      <c r="I87" s="11" t="s">
        <v>37</v>
      </c>
      <c r="J87" s="12">
        <v>3190</v>
      </c>
      <c r="K87" s="13" t="s">
        <v>47</v>
      </c>
      <c r="L87" s="12">
        <v>1532.23</v>
      </c>
      <c r="M87" s="14">
        <v>1854</v>
      </c>
      <c r="N87" s="15" t="str">
        <f>HYPERLINK("https://www.siko.cz/p/SIKOBGPRO222","Odkaz")</f>
        <v>Odkaz</v>
      </c>
      <c r="O87" s="38" t="s">
        <v>48</v>
      </c>
    </row>
    <row r="88" spans="1:15" ht="70.5" customHeight="1" x14ac:dyDescent="0.25">
      <c r="A88" s="52" t="s">
        <v>49</v>
      </c>
      <c r="B88" s="52"/>
      <c r="C88" s="52"/>
      <c r="D88" s="53"/>
      <c r="E88" s="9">
        <v>6</v>
      </c>
      <c r="F88" s="54"/>
      <c r="G88" s="55"/>
      <c r="H88" s="10">
        <v>1</v>
      </c>
      <c r="I88" s="11" t="s">
        <v>37</v>
      </c>
      <c r="J88" s="12">
        <v>0</v>
      </c>
      <c r="K88" s="13"/>
      <c r="L88" s="12">
        <v>0</v>
      </c>
      <c r="M88" s="14">
        <v>0</v>
      </c>
      <c r="N88" s="15" t="str">
        <f>HYPERLINK("https://www.siko.cz/p/G23334000","Odkaz")</f>
        <v>Odkaz</v>
      </c>
      <c r="O88" s="38" t="s">
        <v>50</v>
      </c>
    </row>
    <row r="89" spans="1:15" ht="70.5" customHeight="1" x14ac:dyDescent="0.25">
      <c r="A89" s="52" t="s">
        <v>51</v>
      </c>
      <c r="B89" s="52"/>
      <c r="C89" s="52"/>
      <c r="D89" s="53"/>
      <c r="E89" s="9">
        <v>1</v>
      </c>
      <c r="F89" s="54"/>
      <c r="G89" s="55"/>
      <c r="H89" s="10">
        <v>1</v>
      </c>
      <c r="I89" s="11" t="s">
        <v>37</v>
      </c>
      <c r="J89" s="12">
        <v>2064</v>
      </c>
      <c r="K89" s="13" t="s">
        <v>52</v>
      </c>
      <c r="L89" s="12">
        <v>706.61</v>
      </c>
      <c r="M89" s="14">
        <v>855</v>
      </c>
      <c r="N89" s="15" t="str">
        <f>HYPERLINK("https://www.siko.cz/p/G27794001","Odkaz")</f>
        <v>Odkaz</v>
      </c>
      <c r="O89" s="38" t="s">
        <v>53</v>
      </c>
    </row>
    <row r="90" spans="1:15" ht="70.5" customHeight="1" x14ac:dyDescent="0.25">
      <c r="A90" s="52" t="s">
        <v>62</v>
      </c>
      <c r="B90" s="52"/>
      <c r="C90" s="52"/>
      <c r="D90" s="53"/>
      <c r="E90" s="9">
        <v>1</v>
      </c>
      <c r="F90" s="54"/>
      <c r="G90" s="55"/>
      <c r="H90" s="10">
        <v>1</v>
      </c>
      <c r="I90" s="11" t="s">
        <v>37</v>
      </c>
      <c r="J90" s="12">
        <v>2190</v>
      </c>
      <c r="K90" s="13" t="s">
        <v>63</v>
      </c>
      <c r="L90" s="12">
        <v>1036.3599999999999</v>
      </c>
      <c r="M90" s="14">
        <v>1254</v>
      </c>
      <c r="N90" s="15" t="str">
        <f>HYPERLINK("https://www.siko.cz/p/SIKOBGPRO271","Odkaz")</f>
        <v>Odkaz</v>
      </c>
      <c r="O90" s="38" t="s">
        <v>64</v>
      </c>
    </row>
    <row r="91" spans="1:15" ht="70.5" customHeight="1" x14ac:dyDescent="0.25">
      <c r="A91" s="52" t="s">
        <v>65</v>
      </c>
      <c r="B91" s="52"/>
      <c r="C91" s="52"/>
      <c r="D91" s="53"/>
      <c r="E91" s="9">
        <v>6</v>
      </c>
      <c r="F91" s="54"/>
      <c r="G91" s="55"/>
      <c r="H91" s="10">
        <v>1</v>
      </c>
      <c r="I91" s="11" t="s">
        <v>37</v>
      </c>
      <c r="J91" s="12">
        <v>0</v>
      </c>
      <c r="K91" s="13"/>
      <c r="L91" s="12">
        <v>0</v>
      </c>
      <c r="M91" s="14">
        <v>0</v>
      </c>
      <c r="N91" s="15" t="str">
        <f>HYPERLINK("https://www.siko.cz/p/G23330000","Odkaz")</f>
        <v>Odkaz</v>
      </c>
      <c r="O91" s="38" t="s">
        <v>66</v>
      </c>
    </row>
    <row r="92" spans="1:15" ht="70.5" customHeight="1" x14ac:dyDescent="0.25">
      <c r="A92" s="52" t="s">
        <v>60</v>
      </c>
      <c r="B92" s="52"/>
      <c r="C92" s="52"/>
      <c r="D92" s="53"/>
      <c r="E92" s="9">
        <v>6</v>
      </c>
      <c r="F92" s="54"/>
      <c r="G92" s="55"/>
      <c r="H92" s="10">
        <v>1</v>
      </c>
      <c r="I92" s="11" t="s">
        <v>37</v>
      </c>
      <c r="J92" s="12">
        <v>60</v>
      </c>
      <c r="K92" s="13" t="s">
        <v>28</v>
      </c>
      <c r="L92" s="12">
        <v>34.130000000000003</v>
      </c>
      <c r="M92" s="14">
        <v>41</v>
      </c>
      <c r="N92" s="15" t="str">
        <f>HYPERLINK("https://www.siko.cz/p/SADAUM","Odkaz")</f>
        <v>Odkaz</v>
      </c>
      <c r="O92" s="38" t="s">
        <v>61</v>
      </c>
    </row>
    <row r="93" spans="1:15" ht="70.5" customHeight="1" x14ac:dyDescent="0.25">
      <c r="A93" s="52" t="s">
        <v>69</v>
      </c>
      <c r="B93" s="52"/>
      <c r="C93" s="52"/>
      <c r="D93" s="53"/>
      <c r="E93" s="9">
        <v>6</v>
      </c>
      <c r="F93" s="54"/>
      <c r="G93" s="55"/>
      <c r="H93" s="10">
        <v>1</v>
      </c>
      <c r="I93" s="11" t="s">
        <v>37</v>
      </c>
      <c r="J93" s="12">
        <v>29</v>
      </c>
      <c r="K93" s="13" t="s">
        <v>44</v>
      </c>
      <c r="L93" s="12">
        <v>16.78</v>
      </c>
      <c r="M93" s="14">
        <v>20</v>
      </c>
      <c r="N93" s="15" t="str">
        <f>HYPERLINK("https://www.siko.cz/p/MANZ3240","Odkaz")</f>
        <v>Odkaz</v>
      </c>
      <c r="O93" s="38" t="s">
        <v>70</v>
      </c>
    </row>
    <row r="94" spans="1:15" ht="70.5" customHeight="1" x14ac:dyDescent="0.25">
      <c r="A94" s="52" t="s">
        <v>73</v>
      </c>
      <c r="B94" s="52"/>
      <c r="C94" s="52"/>
      <c r="D94" s="53"/>
      <c r="E94" s="9">
        <v>1</v>
      </c>
      <c r="F94" s="54"/>
      <c r="G94" s="55"/>
      <c r="H94" s="10">
        <v>1</v>
      </c>
      <c r="I94" s="11" t="s">
        <v>37</v>
      </c>
      <c r="J94" s="12">
        <v>7739</v>
      </c>
      <c r="K94" s="13" t="s">
        <v>74</v>
      </c>
      <c r="L94" s="12">
        <v>3342.26</v>
      </c>
      <c r="M94" s="14">
        <v>4044</v>
      </c>
      <c r="N94" s="15" t="str">
        <f>HYPERLINK("https://www.siko.cz/p/AM1011120","Odkaz")</f>
        <v>Odkaz</v>
      </c>
      <c r="O94" s="38" t="s">
        <v>75</v>
      </c>
    </row>
    <row r="95" spans="1:15" ht="70.5" customHeight="1" x14ac:dyDescent="0.25">
      <c r="A95" s="52" t="s">
        <v>76</v>
      </c>
      <c r="B95" s="52"/>
      <c r="C95" s="52"/>
      <c r="D95" s="53"/>
      <c r="E95" s="9">
        <v>1</v>
      </c>
      <c r="F95" s="54"/>
      <c r="G95" s="55"/>
      <c r="H95" s="10">
        <v>1</v>
      </c>
      <c r="I95" s="11" t="s">
        <v>37</v>
      </c>
      <c r="J95" s="12">
        <v>1674</v>
      </c>
      <c r="K95" s="13" t="s">
        <v>77</v>
      </c>
      <c r="L95" s="12">
        <v>759.21</v>
      </c>
      <c r="M95" s="14">
        <v>919</v>
      </c>
      <c r="N95" s="15" t="str">
        <f>HYPERLINK("https://www.siko.cz/p/M570","Odkaz")</f>
        <v>Odkaz</v>
      </c>
      <c r="O95" s="38" t="s">
        <v>78</v>
      </c>
    </row>
    <row r="96" spans="1:15" ht="70.5" customHeight="1" x14ac:dyDescent="0.25">
      <c r="A96" s="52" t="s">
        <v>79</v>
      </c>
      <c r="B96" s="52"/>
      <c r="C96" s="52"/>
      <c r="D96" s="53"/>
      <c r="E96" s="9">
        <v>6</v>
      </c>
      <c r="F96" s="54"/>
      <c r="G96" s="55"/>
      <c r="H96" s="10">
        <v>1</v>
      </c>
      <c r="I96" s="11" t="s">
        <v>37</v>
      </c>
      <c r="J96" s="12">
        <v>5690</v>
      </c>
      <c r="K96" s="13" t="s">
        <v>77</v>
      </c>
      <c r="L96" s="12">
        <v>2585.9499999999998</v>
      </c>
      <c r="M96" s="14">
        <v>3129</v>
      </c>
      <c r="N96" s="15" t="str">
        <f>HYPERLINK("https://www.siko.cz/p/RN010","Odkaz")</f>
        <v>Odkaz</v>
      </c>
      <c r="O96" s="38" t="s">
        <v>80</v>
      </c>
    </row>
    <row r="97" spans="1:15" ht="70.5" customHeight="1" x14ac:dyDescent="0.25">
      <c r="A97" s="52" t="s">
        <v>81</v>
      </c>
      <c r="B97" s="52"/>
      <c r="C97" s="52"/>
      <c r="D97" s="53"/>
      <c r="E97" s="9">
        <v>6</v>
      </c>
      <c r="F97" s="54"/>
      <c r="G97" s="55"/>
      <c r="H97" s="10">
        <v>1</v>
      </c>
      <c r="I97" s="11" t="s">
        <v>37</v>
      </c>
      <c r="J97" s="12">
        <v>1990</v>
      </c>
      <c r="K97" s="13" t="s">
        <v>44</v>
      </c>
      <c r="L97" s="12">
        <v>1151.24</v>
      </c>
      <c r="M97" s="14">
        <v>1393</v>
      </c>
      <c r="N97" s="15" t="str">
        <f>HYPERLINK("https://www.siko.cz/p/RN030S","Odkaz")</f>
        <v>Odkaz</v>
      </c>
      <c r="O97" s="38" t="s">
        <v>82</v>
      </c>
    </row>
    <row r="98" spans="1:15" ht="70.5" customHeight="1" x14ac:dyDescent="0.25">
      <c r="A98" s="52" t="s">
        <v>85</v>
      </c>
      <c r="B98" s="52"/>
      <c r="C98" s="52"/>
      <c r="D98" s="53"/>
      <c r="E98" s="9">
        <v>6</v>
      </c>
      <c r="F98" s="54"/>
      <c r="G98" s="55"/>
      <c r="H98" s="10">
        <v>1</v>
      </c>
      <c r="I98" s="11" t="s">
        <v>37</v>
      </c>
      <c r="J98" s="12">
        <v>148</v>
      </c>
      <c r="K98" s="13" t="s">
        <v>44</v>
      </c>
      <c r="L98" s="12">
        <v>85.62</v>
      </c>
      <c r="M98" s="14">
        <v>104</v>
      </c>
      <c r="N98" s="15" t="str">
        <f>HYPERLINK("https://www.siko.cz/p/E400CR","Odkaz")</f>
        <v>Odkaz</v>
      </c>
      <c r="O98" s="38" t="s">
        <v>86</v>
      </c>
    </row>
    <row r="99" spans="1:15" ht="70.5" customHeight="1" x14ac:dyDescent="0.25">
      <c r="A99" s="52" t="s">
        <v>83</v>
      </c>
      <c r="B99" s="52"/>
      <c r="C99" s="52"/>
      <c r="D99" s="53"/>
      <c r="E99" s="9">
        <v>5</v>
      </c>
      <c r="F99" s="54"/>
      <c r="G99" s="55"/>
      <c r="H99" s="10">
        <v>1</v>
      </c>
      <c r="I99" s="11" t="s">
        <v>37</v>
      </c>
      <c r="J99" s="12">
        <v>265</v>
      </c>
      <c r="K99" s="13" t="s">
        <v>41</v>
      </c>
      <c r="L99" s="12">
        <v>164.26</v>
      </c>
      <c r="M99" s="14">
        <v>199</v>
      </c>
      <c r="N99" s="15" t="str">
        <f>HYPERLINK("https://www.siko.cz/p/03300","Odkaz")</f>
        <v>Odkaz</v>
      </c>
      <c r="O99" s="38" t="s">
        <v>84</v>
      </c>
    </row>
    <row r="100" spans="1:15" ht="19.5" customHeight="1" x14ac:dyDescent="0.35">
      <c r="A100" s="51" t="s">
        <v>101</v>
      </c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</row>
    <row r="101" spans="1:15" ht="70.5" customHeight="1" x14ac:dyDescent="0.25">
      <c r="A101" s="52" t="s">
        <v>102</v>
      </c>
      <c r="B101" s="52"/>
      <c r="C101" s="52"/>
      <c r="D101" s="53"/>
      <c r="E101" s="9">
        <v>2</v>
      </c>
      <c r="F101" s="54"/>
      <c r="G101" s="55"/>
      <c r="H101" s="10">
        <v>4</v>
      </c>
      <c r="I101" s="11" t="s">
        <v>37</v>
      </c>
      <c r="J101" s="12">
        <v>3290</v>
      </c>
      <c r="K101" s="13" t="s">
        <v>103</v>
      </c>
      <c r="L101" s="12">
        <v>2365.54</v>
      </c>
      <c r="M101" s="14">
        <v>11449</v>
      </c>
      <c r="N101" s="15" t="str">
        <f>HYPERLINK("https://www.siko.cz/p/DECA10BB70L","Odkaz")</f>
        <v>Odkaz</v>
      </c>
      <c r="O101" s="38" t="s">
        <v>104</v>
      </c>
    </row>
    <row r="102" spans="1:15" ht="70.5" customHeight="1" x14ac:dyDescent="0.25">
      <c r="A102" s="52" t="s">
        <v>105</v>
      </c>
      <c r="B102" s="52"/>
      <c r="C102" s="52"/>
      <c r="D102" s="53"/>
      <c r="E102" s="9">
        <v>2</v>
      </c>
      <c r="F102" s="54"/>
      <c r="G102" s="55"/>
      <c r="H102" s="10">
        <v>4</v>
      </c>
      <c r="I102" s="11" t="s">
        <v>37</v>
      </c>
      <c r="J102" s="12">
        <v>2490</v>
      </c>
      <c r="K102" s="13" t="s">
        <v>103</v>
      </c>
      <c r="L102" s="12">
        <v>1790.33</v>
      </c>
      <c r="M102" s="14">
        <v>8665</v>
      </c>
      <c r="N102" s="15" t="str">
        <f>HYPERLINK("https://www.siko.cz/p/O2BB70L","Odkaz")</f>
        <v>Odkaz</v>
      </c>
      <c r="O102" s="38" t="s">
        <v>106</v>
      </c>
    </row>
    <row r="103" spans="1:15" ht="70.5" customHeight="1" x14ac:dyDescent="0.25">
      <c r="A103" s="52" t="s">
        <v>107</v>
      </c>
      <c r="B103" s="52"/>
      <c r="C103" s="52"/>
      <c r="D103" s="53"/>
      <c r="E103" s="9">
        <v>2</v>
      </c>
      <c r="F103" s="54"/>
      <c r="G103" s="55"/>
      <c r="H103" s="10">
        <v>3</v>
      </c>
      <c r="I103" s="11" t="s">
        <v>37</v>
      </c>
      <c r="J103" s="12">
        <v>299</v>
      </c>
      <c r="K103" s="13" t="s">
        <v>103</v>
      </c>
      <c r="L103" s="12">
        <v>214.98</v>
      </c>
      <c r="M103" s="14">
        <v>780</v>
      </c>
      <c r="N103" s="15" t="str">
        <f>HYPERLINK("https://www.siko.cz/p/KLIKATIPA","Odkaz")</f>
        <v>Odkaz</v>
      </c>
      <c r="O103" s="38" t="s">
        <v>108</v>
      </c>
    </row>
    <row r="104" spans="1:15" ht="70.5" customHeight="1" x14ac:dyDescent="0.25">
      <c r="A104" s="52" t="s">
        <v>109</v>
      </c>
      <c r="B104" s="52"/>
      <c r="C104" s="52"/>
      <c r="D104" s="53"/>
      <c r="E104" s="9">
        <v>2</v>
      </c>
      <c r="F104" s="54"/>
      <c r="G104" s="55"/>
      <c r="H104" s="10">
        <v>1</v>
      </c>
      <c r="I104" s="11" t="s">
        <v>37</v>
      </c>
      <c r="J104" s="12">
        <v>399</v>
      </c>
      <c r="K104" s="13" t="s">
        <v>103</v>
      </c>
      <c r="L104" s="12">
        <v>286.88</v>
      </c>
      <c r="M104" s="14">
        <v>347</v>
      </c>
      <c r="N104" s="15" t="str">
        <f>HYPERLINK("https://www.siko.cz/p/KLIKATIPAWC","Odkaz")</f>
        <v>Odkaz</v>
      </c>
      <c r="O104" s="38" t="s">
        <v>110</v>
      </c>
    </row>
    <row r="105" spans="1:15" ht="70.5" customHeight="1" x14ac:dyDescent="0.25">
      <c r="A105" s="52" t="s">
        <v>111</v>
      </c>
      <c r="B105" s="52"/>
      <c r="C105" s="52"/>
      <c r="D105" s="53"/>
      <c r="E105" s="9">
        <v>2</v>
      </c>
      <c r="F105" s="54"/>
      <c r="G105" s="55"/>
      <c r="H105" s="10">
        <v>1</v>
      </c>
      <c r="I105" s="11" t="s">
        <v>37</v>
      </c>
      <c r="J105" s="12">
        <v>4290</v>
      </c>
      <c r="K105" s="13" t="s">
        <v>103</v>
      </c>
      <c r="L105" s="12">
        <v>3084.54</v>
      </c>
      <c r="M105" s="14">
        <v>3732</v>
      </c>
      <c r="N105" s="15" t="str">
        <f>HYPERLINK("https://www.siko.cz/p/ENTRYBB90L","Odkaz")</f>
        <v>Odkaz</v>
      </c>
      <c r="O105" s="38" t="s">
        <v>112</v>
      </c>
    </row>
    <row r="106" spans="1:15" ht="70.5" customHeight="1" x14ac:dyDescent="0.25">
      <c r="A106" s="52" t="s">
        <v>113</v>
      </c>
      <c r="B106" s="52"/>
      <c r="C106" s="52"/>
      <c r="D106" s="53"/>
      <c r="E106" s="9">
        <v>2</v>
      </c>
      <c r="F106" s="54"/>
      <c r="G106" s="55"/>
      <c r="H106" s="10">
        <v>1</v>
      </c>
      <c r="I106" s="11" t="s">
        <v>37</v>
      </c>
      <c r="J106" s="12">
        <v>225</v>
      </c>
      <c r="K106" s="13" t="s">
        <v>103</v>
      </c>
      <c r="L106" s="12">
        <v>161.78</v>
      </c>
      <c r="M106" s="14">
        <v>196</v>
      </c>
      <c r="N106" s="15" t="str">
        <f>HYPERLINK("https://www.siko.cz/p/KUKATKO","Odkaz")</f>
        <v>Odkaz</v>
      </c>
      <c r="O106" s="38" t="s">
        <v>114</v>
      </c>
    </row>
    <row r="107" spans="1:15" ht="70.5" customHeight="1" x14ac:dyDescent="0.25">
      <c r="A107" s="52" t="s">
        <v>115</v>
      </c>
      <c r="B107" s="52"/>
      <c r="C107" s="52"/>
      <c r="D107" s="53"/>
      <c r="E107" s="9">
        <v>2</v>
      </c>
      <c r="F107" s="54"/>
      <c r="G107" s="55"/>
      <c r="H107" s="10">
        <v>1</v>
      </c>
      <c r="I107" s="11" t="s">
        <v>37</v>
      </c>
      <c r="J107" s="12">
        <v>1919</v>
      </c>
      <c r="K107" s="13" t="s">
        <v>103</v>
      </c>
      <c r="L107" s="12">
        <v>1379.78</v>
      </c>
      <c r="M107" s="14">
        <v>1670</v>
      </c>
      <c r="N107" s="15" t="str">
        <f>HYPERLINK("https://www.siko.cz/p/BETAINOXPLUSMAKL72","Odkaz")</f>
        <v>Odkaz</v>
      </c>
      <c r="O107" s="38" t="s">
        <v>116</v>
      </c>
    </row>
    <row r="108" spans="1:15" ht="19.5" customHeight="1" x14ac:dyDescent="0.35">
      <c r="A108" s="51" t="s">
        <v>133</v>
      </c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</row>
    <row r="109" spans="1:15" ht="19.5" customHeight="1" x14ac:dyDescent="0.35">
      <c r="A109" s="51" t="s">
        <v>25</v>
      </c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</row>
    <row r="110" spans="1:15" ht="70.5" customHeight="1" x14ac:dyDescent="0.25">
      <c r="A110" s="52" t="s">
        <v>88</v>
      </c>
      <c r="B110" s="52"/>
      <c r="C110" s="52"/>
      <c r="D110" s="53"/>
      <c r="E110" s="9">
        <v>4</v>
      </c>
      <c r="F110" s="54"/>
      <c r="G110" s="55"/>
      <c r="H110" s="10">
        <v>8</v>
      </c>
      <c r="I110" s="11" t="s">
        <v>27</v>
      </c>
      <c r="J110" s="12">
        <v>455</v>
      </c>
      <c r="K110" s="13" t="s">
        <v>28</v>
      </c>
      <c r="L110" s="12">
        <v>255.87</v>
      </c>
      <c r="M110" s="14">
        <v>2477</v>
      </c>
      <c r="N110" s="15" t="str">
        <f>HYPERLINK("https://www.siko.cz/p/WADMB723.1","Odkaz")</f>
        <v>Odkaz</v>
      </c>
      <c r="O110" s="38" t="s">
        <v>89</v>
      </c>
    </row>
    <row r="111" spans="1:15" ht="70.5" customHeight="1" x14ac:dyDescent="0.25">
      <c r="A111" s="52" t="s">
        <v>90</v>
      </c>
      <c r="B111" s="52"/>
      <c r="C111" s="52"/>
      <c r="D111" s="53"/>
      <c r="E111" s="9">
        <v>4</v>
      </c>
      <c r="F111" s="54"/>
      <c r="G111" s="55"/>
      <c r="H111" s="10">
        <v>12.8</v>
      </c>
      <c r="I111" s="11" t="s">
        <v>27</v>
      </c>
      <c r="J111" s="12">
        <v>455</v>
      </c>
      <c r="K111" s="13" t="s">
        <v>28</v>
      </c>
      <c r="L111" s="12">
        <v>255.87</v>
      </c>
      <c r="M111" s="14">
        <v>3963</v>
      </c>
      <c r="N111" s="15" t="str">
        <f>HYPERLINK("https://www.siko.cz/p/WADMB722.1","Odkaz")</f>
        <v>Odkaz</v>
      </c>
      <c r="O111" s="38" t="s">
        <v>91</v>
      </c>
    </row>
    <row r="112" spans="1:15" ht="19.5" customHeight="1" x14ac:dyDescent="0.35">
      <c r="A112" s="51" t="s">
        <v>32</v>
      </c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</row>
    <row r="113" spans="1:15" ht="70.5" customHeight="1" x14ac:dyDescent="0.25">
      <c r="A113" s="52" t="s">
        <v>92</v>
      </c>
      <c r="B113" s="52"/>
      <c r="C113" s="52"/>
      <c r="D113" s="53"/>
      <c r="E113" s="9">
        <v>4</v>
      </c>
      <c r="F113" s="54"/>
      <c r="G113" s="55"/>
      <c r="H113" s="10">
        <v>7.56</v>
      </c>
      <c r="I113" s="11" t="s">
        <v>27</v>
      </c>
      <c r="J113" s="12">
        <v>912</v>
      </c>
      <c r="K113" s="13" t="s">
        <v>28</v>
      </c>
      <c r="L113" s="12">
        <v>512.4</v>
      </c>
      <c r="M113" s="14">
        <v>4687</v>
      </c>
      <c r="N113" s="15" t="str">
        <f>HYPERLINK("https://www.siko.cz/p/FINEZA54951","Odkaz")</f>
        <v>Odkaz</v>
      </c>
      <c r="O113" s="38" t="s">
        <v>93</v>
      </c>
    </row>
    <row r="114" spans="1:15" ht="19.5" customHeight="1" x14ac:dyDescent="0.35">
      <c r="A114" s="51" t="s">
        <v>35</v>
      </c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</row>
    <row r="115" spans="1:15" ht="70.5" customHeight="1" x14ac:dyDescent="0.25">
      <c r="A115" s="52" t="s">
        <v>134</v>
      </c>
      <c r="B115" s="52"/>
      <c r="C115" s="52"/>
      <c r="D115" s="53"/>
      <c r="E115" s="9">
        <v>23</v>
      </c>
      <c r="F115" s="54"/>
      <c r="G115" s="55"/>
      <c r="H115" s="10">
        <v>1</v>
      </c>
      <c r="I115" s="11" t="s">
        <v>37</v>
      </c>
      <c r="J115" s="12">
        <v>6056</v>
      </c>
      <c r="K115" s="13" t="s">
        <v>135</v>
      </c>
      <c r="L115" s="12">
        <v>2274.5</v>
      </c>
      <c r="M115" s="14">
        <v>2752</v>
      </c>
      <c r="N115" s="15" t="str">
        <f>HYPERLINK("https://www.siko.cz/p/XWP1670000","Odkaz")</f>
        <v>Odkaz</v>
      </c>
      <c r="O115" s="38" t="s">
        <v>136</v>
      </c>
    </row>
    <row r="116" spans="1:15" ht="70.5" customHeight="1" x14ac:dyDescent="0.25">
      <c r="A116" s="52" t="s">
        <v>40</v>
      </c>
      <c r="B116" s="52"/>
      <c r="C116" s="52"/>
      <c r="D116" s="53"/>
      <c r="E116" s="9">
        <v>5</v>
      </c>
      <c r="F116" s="54"/>
      <c r="G116" s="55"/>
      <c r="H116" s="10">
        <v>1</v>
      </c>
      <c r="I116" s="11" t="s">
        <v>37</v>
      </c>
      <c r="J116" s="12">
        <v>1156</v>
      </c>
      <c r="K116" s="13" t="s">
        <v>41</v>
      </c>
      <c r="L116" s="12">
        <v>716.53</v>
      </c>
      <c r="M116" s="14">
        <v>867</v>
      </c>
      <c r="N116" s="15" t="str">
        <f>HYPERLINK("https://www.siko.cz/p/SEICRTEK","Odkaz")</f>
        <v>Odkaz</v>
      </c>
      <c r="O116" s="38" t="s">
        <v>42</v>
      </c>
    </row>
    <row r="117" spans="1:15" ht="70.5" customHeight="1" x14ac:dyDescent="0.25">
      <c r="A117" s="52" t="s">
        <v>43</v>
      </c>
      <c r="B117" s="52"/>
      <c r="C117" s="52"/>
      <c r="D117" s="53"/>
      <c r="E117" s="9">
        <v>6</v>
      </c>
      <c r="F117" s="54"/>
      <c r="G117" s="55"/>
      <c r="H117" s="10">
        <v>1</v>
      </c>
      <c r="I117" s="11" t="s">
        <v>37</v>
      </c>
      <c r="J117" s="12">
        <v>79</v>
      </c>
      <c r="K117" s="13" t="s">
        <v>44</v>
      </c>
      <c r="L117" s="12">
        <v>45.7</v>
      </c>
      <c r="M117" s="14">
        <v>55</v>
      </c>
      <c r="N117" s="15" t="str">
        <f>HYPERLINK("https://www.siko.cz/p/E719","Odkaz")</f>
        <v>Odkaz</v>
      </c>
      <c r="O117" s="38" t="s">
        <v>45</v>
      </c>
    </row>
    <row r="118" spans="1:15" ht="70.5" customHeight="1" x14ac:dyDescent="0.25">
      <c r="A118" s="52" t="s">
        <v>46</v>
      </c>
      <c r="B118" s="52"/>
      <c r="C118" s="52"/>
      <c r="D118" s="53"/>
      <c r="E118" s="9">
        <v>1</v>
      </c>
      <c r="F118" s="54"/>
      <c r="G118" s="55"/>
      <c r="H118" s="10">
        <v>1</v>
      </c>
      <c r="I118" s="11" t="s">
        <v>37</v>
      </c>
      <c r="J118" s="12">
        <v>3190</v>
      </c>
      <c r="K118" s="13" t="s">
        <v>47</v>
      </c>
      <c r="L118" s="12">
        <v>1532.23</v>
      </c>
      <c r="M118" s="14">
        <v>1854</v>
      </c>
      <c r="N118" s="15" t="str">
        <f>HYPERLINK("https://www.siko.cz/p/SIKOBGPRO222","Odkaz")</f>
        <v>Odkaz</v>
      </c>
      <c r="O118" s="38" t="s">
        <v>48</v>
      </c>
    </row>
    <row r="119" spans="1:15" ht="70.5" customHeight="1" x14ac:dyDescent="0.25">
      <c r="A119" s="52" t="s">
        <v>49</v>
      </c>
      <c r="B119" s="52"/>
      <c r="C119" s="52"/>
      <c r="D119" s="53"/>
      <c r="E119" s="9">
        <v>6</v>
      </c>
      <c r="F119" s="54"/>
      <c r="G119" s="55"/>
      <c r="H119" s="10">
        <v>1</v>
      </c>
      <c r="I119" s="11" t="s">
        <v>37</v>
      </c>
      <c r="J119" s="12">
        <v>0</v>
      </c>
      <c r="K119" s="13"/>
      <c r="L119" s="12">
        <v>0</v>
      </c>
      <c r="M119" s="14">
        <v>0</v>
      </c>
      <c r="N119" s="15" t="str">
        <f>HYPERLINK("https://www.siko.cz/p/G23334000","Odkaz")</f>
        <v>Odkaz</v>
      </c>
      <c r="O119" s="38" t="s">
        <v>50</v>
      </c>
    </row>
    <row r="120" spans="1:15" ht="70.5" customHeight="1" x14ac:dyDescent="0.25">
      <c r="A120" s="52" t="s">
        <v>51</v>
      </c>
      <c r="B120" s="52"/>
      <c r="C120" s="52"/>
      <c r="D120" s="53"/>
      <c r="E120" s="9">
        <v>1</v>
      </c>
      <c r="F120" s="54"/>
      <c r="G120" s="55"/>
      <c r="H120" s="10">
        <v>1</v>
      </c>
      <c r="I120" s="11" t="s">
        <v>37</v>
      </c>
      <c r="J120" s="12">
        <v>2064</v>
      </c>
      <c r="K120" s="13" t="s">
        <v>52</v>
      </c>
      <c r="L120" s="12">
        <v>706.61</v>
      </c>
      <c r="M120" s="14">
        <v>855</v>
      </c>
      <c r="N120" s="15" t="str">
        <f>HYPERLINK("https://www.siko.cz/p/G27794001","Odkaz")</f>
        <v>Odkaz</v>
      </c>
      <c r="O120" s="38" t="s">
        <v>53</v>
      </c>
    </row>
    <row r="121" spans="1:15" ht="70.5" customHeight="1" x14ac:dyDescent="0.25">
      <c r="A121" s="52" t="s">
        <v>137</v>
      </c>
      <c r="B121" s="52"/>
      <c r="C121" s="52"/>
      <c r="D121" s="53"/>
      <c r="E121" s="9">
        <v>6</v>
      </c>
      <c r="F121" s="54"/>
      <c r="G121" s="55"/>
      <c r="H121" s="10">
        <v>1</v>
      </c>
      <c r="I121" s="11" t="s">
        <v>37</v>
      </c>
      <c r="J121" s="12">
        <v>4390</v>
      </c>
      <c r="K121" s="13" t="s">
        <v>44</v>
      </c>
      <c r="L121" s="12">
        <v>2539.67</v>
      </c>
      <c r="M121" s="14">
        <v>3073</v>
      </c>
      <c r="N121" s="15" t="str">
        <f>HYPERLINK("https://www.siko.cz/p/SATVZUNIKCRT70","Odkaz")</f>
        <v>Odkaz</v>
      </c>
      <c r="O121" s="38" t="s">
        <v>138</v>
      </c>
    </row>
    <row r="122" spans="1:15" ht="70.5" customHeight="1" x14ac:dyDescent="0.25">
      <c r="A122" s="52" t="s">
        <v>57</v>
      </c>
      <c r="B122" s="52"/>
      <c r="C122" s="52"/>
      <c r="D122" s="53"/>
      <c r="E122" s="9">
        <v>24</v>
      </c>
      <c r="F122" s="54"/>
      <c r="G122" s="55"/>
      <c r="H122" s="10">
        <v>1</v>
      </c>
      <c r="I122" s="11" t="s">
        <v>37</v>
      </c>
      <c r="J122" s="12">
        <v>3731</v>
      </c>
      <c r="K122" s="13" t="s">
        <v>58</v>
      </c>
      <c r="L122" s="12">
        <v>1531.78</v>
      </c>
      <c r="M122" s="14">
        <v>1853</v>
      </c>
      <c r="N122" s="15" t="str">
        <f>HYPERLINK("https://www.siko.cz/p/L51160000","Odkaz")</f>
        <v>Odkaz</v>
      </c>
      <c r="O122" s="38" t="s">
        <v>59</v>
      </c>
    </row>
    <row r="123" spans="1:15" ht="70.5" customHeight="1" x14ac:dyDescent="0.25">
      <c r="A123" s="52" t="s">
        <v>62</v>
      </c>
      <c r="B123" s="52"/>
      <c r="C123" s="52"/>
      <c r="D123" s="53"/>
      <c r="E123" s="9">
        <v>1</v>
      </c>
      <c r="F123" s="54"/>
      <c r="G123" s="55"/>
      <c r="H123" s="10">
        <v>1</v>
      </c>
      <c r="I123" s="11" t="s">
        <v>37</v>
      </c>
      <c r="J123" s="12">
        <v>2190</v>
      </c>
      <c r="K123" s="13" t="s">
        <v>63</v>
      </c>
      <c r="L123" s="12">
        <v>1036.3599999999999</v>
      </c>
      <c r="M123" s="14">
        <v>1254</v>
      </c>
      <c r="N123" s="15" t="str">
        <f>HYPERLINK("https://www.siko.cz/p/SIKOBGPRO271","Odkaz")</f>
        <v>Odkaz</v>
      </c>
      <c r="O123" s="38" t="s">
        <v>64</v>
      </c>
    </row>
    <row r="124" spans="1:15" ht="70.5" customHeight="1" x14ac:dyDescent="0.25">
      <c r="A124" s="52" t="s">
        <v>65</v>
      </c>
      <c r="B124" s="52"/>
      <c r="C124" s="52"/>
      <c r="D124" s="53"/>
      <c r="E124" s="9">
        <v>6</v>
      </c>
      <c r="F124" s="54"/>
      <c r="G124" s="55"/>
      <c r="H124" s="10">
        <v>1</v>
      </c>
      <c r="I124" s="11" t="s">
        <v>37</v>
      </c>
      <c r="J124" s="12">
        <v>0</v>
      </c>
      <c r="K124" s="13"/>
      <c r="L124" s="12">
        <v>0</v>
      </c>
      <c r="M124" s="14">
        <v>0</v>
      </c>
      <c r="N124" s="15" t="str">
        <f>HYPERLINK("https://www.siko.cz/p/G23330000","Odkaz")</f>
        <v>Odkaz</v>
      </c>
      <c r="O124" s="38" t="s">
        <v>66</v>
      </c>
    </row>
    <row r="125" spans="1:15" ht="70.5" customHeight="1" x14ac:dyDescent="0.25">
      <c r="A125" s="52" t="s">
        <v>60</v>
      </c>
      <c r="B125" s="52"/>
      <c r="C125" s="52"/>
      <c r="D125" s="53"/>
      <c r="E125" s="9">
        <v>6</v>
      </c>
      <c r="F125" s="54"/>
      <c r="G125" s="55"/>
      <c r="H125" s="10">
        <v>1</v>
      </c>
      <c r="I125" s="11" t="s">
        <v>37</v>
      </c>
      <c r="J125" s="12">
        <v>60</v>
      </c>
      <c r="K125" s="13" t="s">
        <v>28</v>
      </c>
      <c r="L125" s="12">
        <v>34.130000000000003</v>
      </c>
      <c r="M125" s="14">
        <v>41</v>
      </c>
      <c r="N125" s="15" t="str">
        <f>HYPERLINK("https://www.siko.cz/p/SADAUM","Odkaz")</f>
        <v>Odkaz</v>
      </c>
      <c r="O125" s="38" t="s">
        <v>61</v>
      </c>
    </row>
    <row r="126" spans="1:15" ht="70.5" customHeight="1" x14ac:dyDescent="0.25">
      <c r="A126" s="52" t="s">
        <v>99</v>
      </c>
      <c r="B126" s="52"/>
      <c r="C126" s="52"/>
      <c r="D126" s="53"/>
      <c r="E126" s="9">
        <v>6</v>
      </c>
      <c r="F126" s="54"/>
      <c r="G126" s="55"/>
      <c r="H126" s="10">
        <v>1</v>
      </c>
      <c r="I126" s="11" t="s">
        <v>37</v>
      </c>
      <c r="J126" s="12">
        <v>197</v>
      </c>
      <c r="K126" s="13" t="s">
        <v>44</v>
      </c>
      <c r="L126" s="12">
        <v>113.97</v>
      </c>
      <c r="M126" s="14">
        <v>138</v>
      </c>
      <c r="N126" s="15" t="str">
        <f>HYPERLINK("https://www.siko.cz/p/E660","Odkaz")</f>
        <v>Odkaz</v>
      </c>
      <c r="O126" s="38" t="s">
        <v>100</v>
      </c>
    </row>
    <row r="127" spans="1:15" ht="70.5" customHeight="1" x14ac:dyDescent="0.25">
      <c r="A127" s="52" t="s">
        <v>69</v>
      </c>
      <c r="B127" s="52"/>
      <c r="C127" s="52"/>
      <c r="D127" s="53"/>
      <c r="E127" s="9">
        <v>6</v>
      </c>
      <c r="F127" s="54"/>
      <c r="G127" s="55"/>
      <c r="H127" s="10">
        <v>1</v>
      </c>
      <c r="I127" s="11" t="s">
        <v>37</v>
      </c>
      <c r="J127" s="12">
        <v>29</v>
      </c>
      <c r="K127" s="13" t="s">
        <v>44</v>
      </c>
      <c r="L127" s="12">
        <v>16.78</v>
      </c>
      <c r="M127" s="14">
        <v>20</v>
      </c>
      <c r="N127" s="15" t="str">
        <f>HYPERLINK("https://www.siko.cz/p/MANZ3240","Odkaz")</f>
        <v>Odkaz</v>
      </c>
      <c r="O127" s="38" t="s">
        <v>70</v>
      </c>
    </row>
    <row r="128" spans="1:15" ht="70.5" customHeight="1" x14ac:dyDescent="0.25">
      <c r="A128" s="52" t="s">
        <v>73</v>
      </c>
      <c r="B128" s="52"/>
      <c r="C128" s="52"/>
      <c r="D128" s="53"/>
      <c r="E128" s="9">
        <v>1</v>
      </c>
      <c r="F128" s="54"/>
      <c r="G128" s="55"/>
      <c r="H128" s="10">
        <v>1</v>
      </c>
      <c r="I128" s="11" t="s">
        <v>37</v>
      </c>
      <c r="J128" s="12">
        <v>7739</v>
      </c>
      <c r="K128" s="13" t="s">
        <v>74</v>
      </c>
      <c r="L128" s="12">
        <v>3342.26</v>
      </c>
      <c r="M128" s="14">
        <v>4044</v>
      </c>
      <c r="N128" s="15" t="str">
        <f>HYPERLINK("https://www.siko.cz/p/AM1011120","Odkaz")</f>
        <v>Odkaz</v>
      </c>
      <c r="O128" s="38" t="s">
        <v>75</v>
      </c>
    </row>
    <row r="129" spans="1:15" ht="70.5" customHeight="1" x14ac:dyDescent="0.25">
      <c r="A129" s="52" t="s">
        <v>76</v>
      </c>
      <c r="B129" s="52"/>
      <c r="C129" s="52"/>
      <c r="D129" s="53"/>
      <c r="E129" s="9">
        <v>1</v>
      </c>
      <c r="F129" s="54"/>
      <c r="G129" s="55"/>
      <c r="H129" s="10">
        <v>1</v>
      </c>
      <c r="I129" s="11" t="s">
        <v>37</v>
      </c>
      <c r="J129" s="12">
        <v>1674</v>
      </c>
      <c r="K129" s="13" t="s">
        <v>77</v>
      </c>
      <c r="L129" s="12">
        <v>759.21</v>
      </c>
      <c r="M129" s="14">
        <v>919</v>
      </c>
      <c r="N129" s="15" t="str">
        <f>HYPERLINK("https://www.siko.cz/p/M570","Odkaz")</f>
        <v>Odkaz</v>
      </c>
      <c r="O129" s="38" t="s">
        <v>78</v>
      </c>
    </row>
    <row r="130" spans="1:15" ht="70.5" customHeight="1" x14ac:dyDescent="0.25">
      <c r="A130" s="52" t="s">
        <v>79</v>
      </c>
      <c r="B130" s="52"/>
      <c r="C130" s="52"/>
      <c r="D130" s="53"/>
      <c r="E130" s="9">
        <v>6</v>
      </c>
      <c r="F130" s="54"/>
      <c r="G130" s="55"/>
      <c r="H130" s="10">
        <v>1</v>
      </c>
      <c r="I130" s="11" t="s">
        <v>37</v>
      </c>
      <c r="J130" s="12">
        <v>5690</v>
      </c>
      <c r="K130" s="13" t="s">
        <v>77</v>
      </c>
      <c r="L130" s="12">
        <v>2585.9499999999998</v>
      </c>
      <c r="M130" s="14">
        <v>3129</v>
      </c>
      <c r="N130" s="15" t="str">
        <f>HYPERLINK("https://www.siko.cz/p/RN010","Odkaz")</f>
        <v>Odkaz</v>
      </c>
      <c r="O130" s="38" t="s">
        <v>80</v>
      </c>
    </row>
    <row r="131" spans="1:15" ht="70.5" customHeight="1" x14ac:dyDescent="0.25">
      <c r="A131" s="52" t="s">
        <v>81</v>
      </c>
      <c r="B131" s="52"/>
      <c r="C131" s="52"/>
      <c r="D131" s="53"/>
      <c r="E131" s="9">
        <v>6</v>
      </c>
      <c r="F131" s="54"/>
      <c r="G131" s="55"/>
      <c r="H131" s="10">
        <v>1</v>
      </c>
      <c r="I131" s="11" t="s">
        <v>37</v>
      </c>
      <c r="J131" s="12">
        <v>1990</v>
      </c>
      <c r="K131" s="13" t="s">
        <v>44</v>
      </c>
      <c r="L131" s="12">
        <v>1151.24</v>
      </c>
      <c r="M131" s="14">
        <v>1393</v>
      </c>
      <c r="N131" s="15" t="str">
        <f>HYPERLINK("https://www.siko.cz/p/RN030S","Odkaz")</f>
        <v>Odkaz</v>
      </c>
      <c r="O131" s="38" t="s">
        <v>82</v>
      </c>
    </row>
    <row r="132" spans="1:15" ht="70.5" customHeight="1" x14ac:dyDescent="0.25">
      <c r="A132" s="52" t="s">
        <v>83</v>
      </c>
      <c r="B132" s="52"/>
      <c r="C132" s="52"/>
      <c r="D132" s="53"/>
      <c r="E132" s="9">
        <v>5</v>
      </c>
      <c r="F132" s="54"/>
      <c r="G132" s="55"/>
      <c r="H132" s="10">
        <v>1</v>
      </c>
      <c r="I132" s="11" t="s">
        <v>37</v>
      </c>
      <c r="J132" s="12">
        <v>265</v>
      </c>
      <c r="K132" s="13" t="s">
        <v>41</v>
      </c>
      <c r="L132" s="12">
        <v>164.26</v>
      </c>
      <c r="M132" s="14">
        <v>199</v>
      </c>
      <c r="N132" s="15" t="str">
        <f>HYPERLINK("https://www.siko.cz/p/03300","Odkaz")</f>
        <v>Odkaz</v>
      </c>
      <c r="O132" s="38" t="s">
        <v>84</v>
      </c>
    </row>
    <row r="133" spans="1:15" ht="70.5" customHeight="1" x14ac:dyDescent="0.25">
      <c r="A133" s="52" t="s">
        <v>85</v>
      </c>
      <c r="B133" s="52"/>
      <c r="C133" s="52"/>
      <c r="D133" s="53"/>
      <c r="E133" s="9">
        <v>6</v>
      </c>
      <c r="F133" s="54"/>
      <c r="G133" s="55"/>
      <c r="H133" s="10">
        <v>1</v>
      </c>
      <c r="I133" s="11" t="s">
        <v>37</v>
      </c>
      <c r="J133" s="12">
        <v>148</v>
      </c>
      <c r="K133" s="13" t="s">
        <v>44</v>
      </c>
      <c r="L133" s="12">
        <v>85.62</v>
      </c>
      <c r="M133" s="14">
        <v>104</v>
      </c>
      <c r="N133" s="15" t="str">
        <f>HYPERLINK("https://www.siko.cz/p/E400CR","Odkaz")</f>
        <v>Odkaz</v>
      </c>
      <c r="O133" s="38" t="s">
        <v>86</v>
      </c>
    </row>
    <row r="134" spans="1:15" ht="19.5" customHeight="1" x14ac:dyDescent="0.35">
      <c r="A134" s="51" t="s">
        <v>101</v>
      </c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</row>
    <row r="135" spans="1:15" ht="70.5" customHeight="1" x14ac:dyDescent="0.25">
      <c r="A135" s="52" t="s">
        <v>102</v>
      </c>
      <c r="B135" s="52"/>
      <c r="C135" s="52"/>
      <c r="D135" s="53"/>
      <c r="E135" s="9">
        <v>2</v>
      </c>
      <c r="F135" s="54"/>
      <c r="G135" s="55"/>
      <c r="H135" s="10">
        <v>3</v>
      </c>
      <c r="I135" s="11" t="s">
        <v>37</v>
      </c>
      <c r="J135" s="12">
        <v>3290</v>
      </c>
      <c r="K135" s="13" t="s">
        <v>103</v>
      </c>
      <c r="L135" s="12">
        <v>2365.54</v>
      </c>
      <c r="M135" s="14">
        <v>8587</v>
      </c>
      <c r="N135" s="15" t="str">
        <f>HYPERLINK("https://www.siko.cz/p/DECA10BB70L","Odkaz")</f>
        <v>Odkaz</v>
      </c>
      <c r="O135" s="38" t="s">
        <v>104</v>
      </c>
    </row>
    <row r="136" spans="1:15" ht="70.5" customHeight="1" x14ac:dyDescent="0.25">
      <c r="A136" s="52" t="s">
        <v>105</v>
      </c>
      <c r="B136" s="52"/>
      <c r="C136" s="52"/>
      <c r="D136" s="53"/>
      <c r="E136" s="9">
        <v>2</v>
      </c>
      <c r="F136" s="54"/>
      <c r="G136" s="55"/>
      <c r="H136" s="10">
        <v>3</v>
      </c>
      <c r="I136" s="11" t="s">
        <v>37</v>
      </c>
      <c r="J136" s="12">
        <v>2490</v>
      </c>
      <c r="K136" s="13" t="s">
        <v>103</v>
      </c>
      <c r="L136" s="12">
        <v>1790.33</v>
      </c>
      <c r="M136" s="14">
        <v>6499</v>
      </c>
      <c r="N136" s="15" t="str">
        <f>HYPERLINK("https://www.siko.cz/p/O2BB70L","Odkaz")</f>
        <v>Odkaz</v>
      </c>
      <c r="O136" s="38" t="s">
        <v>106</v>
      </c>
    </row>
    <row r="137" spans="1:15" ht="70.5" customHeight="1" x14ac:dyDescent="0.25">
      <c r="A137" s="52" t="s">
        <v>107</v>
      </c>
      <c r="B137" s="52"/>
      <c r="C137" s="52"/>
      <c r="D137" s="53"/>
      <c r="E137" s="9">
        <v>2</v>
      </c>
      <c r="F137" s="54"/>
      <c r="G137" s="55"/>
      <c r="H137" s="10">
        <v>2</v>
      </c>
      <c r="I137" s="11" t="s">
        <v>37</v>
      </c>
      <c r="J137" s="12">
        <v>299</v>
      </c>
      <c r="K137" s="13" t="s">
        <v>103</v>
      </c>
      <c r="L137" s="12">
        <v>214.98</v>
      </c>
      <c r="M137" s="14">
        <v>520</v>
      </c>
      <c r="N137" s="15" t="str">
        <f>HYPERLINK("https://www.siko.cz/p/KLIKATIPA","Odkaz")</f>
        <v>Odkaz</v>
      </c>
      <c r="O137" s="38" t="s">
        <v>108</v>
      </c>
    </row>
    <row r="138" spans="1:15" ht="70.5" customHeight="1" x14ac:dyDescent="0.25">
      <c r="A138" s="52" t="s">
        <v>109</v>
      </c>
      <c r="B138" s="52"/>
      <c r="C138" s="52"/>
      <c r="D138" s="53"/>
      <c r="E138" s="9">
        <v>2</v>
      </c>
      <c r="F138" s="54"/>
      <c r="G138" s="55"/>
      <c r="H138" s="10">
        <v>1</v>
      </c>
      <c r="I138" s="11" t="s">
        <v>37</v>
      </c>
      <c r="J138" s="12">
        <v>399</v>
      </c>
      <c r="K138" s="13" t="s">
        <v>103</v>
      </c>
      <c r="L138" s="12">
        <v>286.88</v>
      </c>
      <c r="M138" s="14">
        <v>347</v>
      </c>
      <c r="N138" s="15" t="str">
        <f>HYPERLINK("https://www.siko.cz/p/KLIKATIPAWC","Odkaz")</f>
        <v>Odkaz</v>
      </c>
      <c r="O138" s="38" t="s">
        <v>110</v>
      </c>
    </row>
    <row r="139" spans="1:15" ht="70.5" customHeight="1" x14ac:dyDescent="0.25">
      <c r="A139" s="52" t="s">
        <v>111</v>
      </c>
      <c r="B139" s="52"/>
      <c r="C139" s="52"/>
      <c r="D139" s="53"/>
      <c r="E139" s="9">
        <v>2</v>
      </c>
      <c r="F139" s="54"/>
      <c r="G139" s="55"/>
      <c r="H139" s="10">
        <v>1</v>
      </c>
      <c r="I139" s="11" t="s">
        <v>37</v>
      </c>
      <c r="J139" s="12">
        <v>4290</v>
      </c>
      <c r="K139" s="13" t="s">
        <v>103</v>
      </c>
      <c r="L139" s="12">
        <v>3084.54</v>
      </c>
      <c r="M139" s="14">
        <v>3732</v>
      </c>
      <c r="N139" s="15" t="str">
        <f>HYPERLINK("https://www.siko.cz/p/ENTRYBB90L","Odkaz")</f>
        <v>Odkaz</v>
      </c>
      <c r="O139" s="38" t="s">
        <v>112</v>
      </c>
    </row>
    <row r="140" spans="1:15" ht="70.5" customHeight="1" x14ac:dyDescent="0.25">
      <c r="A140" s="52" t="s">
        <v>113</v>
      </c>
      <c r="B140" s="52"/>
      <c r="C140" s="52"/>
      <c r="D140" s="53"/>
      <c r="E140" s="9">
        <v>2</v>
      </c>
      <c r="F140" s="54"/>
      <c r="G140" s="55"/>
      <c r="H140" s="10">
        <v>1</v>
      </c>
      <c r="I140" s="11" t="s">
        <v>37</v>
      </c>
      <c r="J140" s="12">
        <v>225</v>
      </c>
      <c r="K140" s="13" t="s">
        <v>103</v>
      </c>
      <c r="L140" s="12">
        <v>161.78</v>
      </c>
      <c r="M140" s="14">
        <v>196</v>
      </c>
      <c r="N140" s="15" t="str">
        <f>HYPERLINK("https://www.siko.cz/p/KUKATKO","Odkaz")</f>
        <v>Odkaz</v>
      </c>
      <c r="O140" s="38" t="s">
        <v>114</v>
      </c>
    </row>
    <row r="141" spans="1:15" ht="70.5" customHeight="1" x14ac:dyDescent="0.25">
      <c r="A141" s="52" t="s">
        <v>115</v>
      </c>
      <c r="B141" s="52"/>
      <c r="C141" s="52"/>
      <c r="D141" s="53"/>
      <c r="E141" s="9">
        <v>2</v>
      </c>
      <c r="F141" s="54"/>
      <c r="G141" s="55"/>
      <c r="H141" s="10">
        <v>1</v>
      </c>
      <c r="I141" s="11" t="s">
        <v>37</v>
      </c>
      <c r="J141" s="12">
        <v>1919</v>
      </c>
      <c r="K141" s="13" t="s">
        <v>103</v>
      </c>
      <c r="L141" s="12">
        <v>1379.78</v>
      </c>
      <c r="M141" s="14">
        <v>1670</v>
      </c>
      <c r="N141" s="15" t="str">
        <f>HYPERLINK("https://www.siko.cz/p/BETAINOXPLUSMAKL72","Odkaz")</f>
        <v>Odkaz</v>
      </c>
      <c r="O141" s="38" t="s">
        <v>116</v>
      </c>
    </row>
    <row r="142" spans="1:15" ht="19.5" customHeight="1" x14ac:dyDescent="0.35">
      <c r="A142" s="51" t="s">
        <v>139</v>
      </c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</row>
    <row r="143" spans="1:15" ht="19.5" customHeight="1" x14ac:dyDescent="0.35">
      <c r="A143" s="51" t="s">
        <v>25</v>
      </c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</row>
    <row r="144" spans="1:15" ht="70.5" customHeight="1" x14ac:dyDescent="0.25">
      <c r="A144" s="52" t="s">
        <v>88</v>
      </c>
      <c r="B144" s="52"/>
      <c r="C144" s="52"/>
      <c r="D144" s="53"/>
      <c r="E144" s="9">
        <v>4</v>
      </c>
      <c r="F144" s="54"/>
      <c r="G144" s="55"/>
      <c r="H144" s="10">
        <v>12.8</v>
      </c>
      <c r="I144" s="11" t="s">
        <v>27</v>
      </c>
      <c r="J144" s="12">
        <v>455</v>
      </c>
      <c r="K144" s="13" t="s">
        <v>28</v>
      </c>
      <c r="L144" s="12">
        <v>255.87</v>
      </c>
      <c r="M144" s="14">
        <v>3963</v>
      </c>
      <c r="N144" s="15" t="str">
        <f>HYPERLINK("https://www.siko.cz/p/WADMB723.1","Odkaz")</f>
        <v>Odkaz</v>
      </c>
      <c r="O144" s="38" t="s">
        <v>89</v>
      </c>
    </row>
    <row r="145" spans="1:15" ht="70.5" customHeight="1" x14ac:dyDescent="0.25">
      <c r="A145" s="52" t="s">
        <v>90</v>
      </c>
      <c r="B145" s="52"/>
      <c r="C145" s="52"/>
      <c r="D145" s="53"/>
      <c r="E145" s="9">
        <v>4</v>
      </c>
      <c r="F145" s="54"/>
      <c r="G145" s="55"/>
      <c r="H145" s="10">
        <v>17.600000000000001</v>
      </c>
      <c r="I145" s="11" t="s">
        <v>27</v>
      </c>
      <c r="J145" s="12">
        <v>455</v>
      </c>
      <c r="K145" s="13" t="s">
        <v>28</v>
      </c>
      <c r="L145" s="12">
        <v>255.87</v>
      </c>
      <c r="M145" s="14">
        <v>5449</v>
      </c>
      <c r="N145" s="15" t="str">
        <f>HYPERLINK("https://www.siko.cz/p/WADMB722.1","Odkaz")</f>
        <v>Odkaz</v>
      </c>
      <c r="O145" s="38" t="s">
        <v>91</v>
      </c>
    </row>
    <row r="146" spans="1:15" ht="19.5" customHeight="1" x14ac:dyDescent="0.35">
      <c r="A146" s="51" t="s">
        <v>32</v>
      </c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</row>
    <row r="147" spans="1:15" ht="70.5" customHeight="1" x14ac:dyDescent="0.25">
      <c r="A147" s="52" t="s">
        <v>92</v>
      </c>
      <c r="B147" s="52"/>
      <c r="C147" s="52"/>
      <c r="D147" s="53"/>
      <c r="E147" s="9">
        <v>4</v>
      </c>
      <c r="F147" s="54"/>
      <c r="G147" s="55"/>
      <c r="H147" s="10">
        <v>10.8</v>
      </c>
      <c r="I147" s="11" t="s">
        <v>27</v>
      </c>
      <c r="J147" s="12">
        <v>912</v>
      </c>
      <c r="K147" s="13" t="s">
        <v>28</v>
      </c>
      <c r="L147" s="12">
        <v>512.4</v>
      </c>
      <c r="M147" s="14">
        <v>6696</v>
      </c>
      <c r="N147" s="15" t="str">
        <f>HYPERLINK("https://www.siko.cz/p/FINEZA54951","Odkaz")</f>
        <v>Odkaz</v>
      </c>
      <c r="O147" s="38" t="s">
        <v>93</v>
      </c>
    </row>
    <row r="148" spans="1:15" ht="19.5" customHeight="1" x14ac:dyDescent="0.35">
      <c r="A148" s="51" t="s">
        <v>35</v>
      </c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</row>
    <row r="149" spans="1:15" ht="70.5" customHeight="1" x14ac:dyDescent="0.25">
      <c r="A149" s="52" t="s">
        <v>134</v>
      </c>
      <c r="B149" s="52"/>
      <c r="C149" s="52"/>
      <c r="D149" s="53"/>
      <c r="E149" s="9">
        <v>23</v>
      </c>
      <c r="F149" s="54"/>
      <c r="G149" s="55"/>
      <c r="H149" s="10">
        <v>1</v>
      </c>
      <c r="I149" s="11" t="s">
        <v>37</v>
      </c>
      <c r="J149" s="12">
        <v>6056</v>
      </c>
      <c r="K149" s="13" t="s">
        <v>135</v>
      </c>
      <c r="L149" s="12">
        <v>2274.5</v>
      </c>
      <c r="M149" s="14">
        <v>2752</v>
      </c>
      <c r="N149" s="15" t="str">
        <f>HYPERLINK("https://www.siko.cz/p/XWP1670000","Odkaz")</f>
        <v>Odkaz</v>
      </c>
      <c r="O149" s="38" t="s">
        <v>136</v>
      </c>
    </row>
    <row r="150" spans="1:15" ht="70.5" customHeight="1" x14ac:dyDescent="0.25">
      <c r="A150" s="52" t="s">
        <v>40</v>
      </c>
      <c r="B150" s="52"/>
      <c r="C150" s="52"/>
      <c r="D150" s="53"/>
      <c r="E150" s="9">
        <v>5</v>
      </c>
      <c r="F150" s="54"/>
      <c r="G150" s="55"/>
      <c r="H150" s="10">
        <v>1</v>
      </c>
      <c r="I150" s="11" t="s">
        <v>37</v>
      </c>
      <c r="J150" s="12">
        <v>1156</v>
      </c>
      <c r="K150" s="13" t="s">
        <v>41</v>
      </c>
      <c r="L150" s="12">
        <v>716.53</v>
      </c>
      <c r="M150" s="14">
        <v>867</v>
      </c>
      <c r="N150" s="15" t="str">
        <f>HYPERLINK("https://www.siko.cz/p/SEICRTEK","Odkaz")</f>
        <v>Odkaz</v>
      </c>
      <c r="O150" s="38" t="s">
        <v>42</v>
      </c>
    </row>
    <row r="151" spans="1:15" ht="70.5" customHeight="1" x14ac:dyDescent="0.25">
      <c r="A151" s="52" t="s">
        <v>43</v>
      </c>
      <c r="B151" s="52"/>
      <c r="C151" s="52"/>
      <c r="D151" s="53"/>
      <c r="E151" s="9">
        <v>6</v>
      </c>
      <c r="F151" s="54"/>
      <c r="G151" s="55"/>
      <c r="H151" s="10">
        <v>1</v>
      </c>
      <c r="I151" s="11" t="s">
        <v>37</v>
      </c>
      <c r="J151" s="12">
        <v>79</v>
      </c>
      <c r="K151" s="13" t="s">
        <v>44</v>
      </c>
      <c r="L151" s="12">
        <v>45.7</v>
      </c>
      <c r="M151" s="14">
        <v>55</v>
      </c>
      <c r="N151" s="15" t="str">
        <f>HYPERLINK("https://www.siko.cz/p/E719","Odkaz")</f>
        <v>Odkaz</v>
      </c>
      <c r="O151" s="38" t="s">
        <v>45</v>
      </c>
    </row>
    <row r="152" spans="1:15" ht="70.5" customHeight="1" x14ac:dyDescent="0.25">
      <c r="A152" s="52" t="s">
        <v>46</v>
      </c>
      <c r="B152" s="52"/>
      <c r="C152" s="52"/>
      <c r="D152" s="53"/>
      <c r="E152" s="9">
        <v>1</v>
      </c>
      <c r="F152" s="54"/>
      <c r="G152" s="55"/>
      <c r="H152" s="10">
        <v>1</v>
      </c>
      <c r="I152" s="11" t="s">
        <v>37</v>
      </c>
      <c r="J152" s="12">
        <v>3190</v>
      </c>
      <c r="K152" s="13" t="s">
        <v>47</v>
      </c>
      <c r="L152" s="12">
        <v>1532.23</v>
      </c>
      <c r="M152" s="14">
        <v>1854</v>
      </c>
      <c r="N152" s="15" t="str">
        <f>HYPERLINK("https://www.siko.cz/p/SIKOBGPRO222","Odkaz")</f>
        <v>Odkaz</v>
      </c>
      <c r="O152" s="38" t="s">
        <v>48</v>
      </c>
    </row>
    <row r="153" spans="1:15" ht="70.5" customHeight="1" x14ac:dyDescent="0.25">
      <c r="A153" s="52" t="s">
        <v>49</v>
      </c>
      <c r="B153" s="52"/>
      <c r="C153" s="52"/>
      <c r="D153" s="53"/>
      <c r="E153" s="9">
        <v>6</v>
      </c>
      <c r="F153" s="54"/>
      <c r="G153" s="55"/>
      <c r="H153" s="10">
        <v>1</v>
      </c>
      <c r="I153" s="11" t="s">
        <v>37</v>
      </c>
      <c r="J153" s="12">
        <v>0</v>
      </c>
      <c r="K153" s="13"/>
      <c r="L153" s="12">
        <v>0</v>
      </c>
      <c r="M153" s="14">
        <v>0</v>
      </c>
      <c r="N153" s="15" t="str">
        <f>HYPERLINK("https://www.siko.cz/p/G23334000","Odkaz")</f>
        <v>Odkaz</v>
      </c>
      <c r="O153" s="38" t="s">
        <v>50</v>
      </c>
    </row>
    <row r="154" spans="1:15" ht="70.5" customHeight="1" x14ac:dyDescent="0.25">
      <c r="A154" s="52" t="s">
        <v>51</v>
      </c>
      <c r="B154" s="52"/>
      <c r="C154" s="52"/>
      <c r="D154" s="53"/>
      <c r="E154" s="9">
        <v>1</v>
      </c>
      <c r="F154" s="54"/>
      <c r="G154" s="55"/>
      <c r="H154" s="10">
        <v>1</v>
      </c>
      <c r="I154" s="11" t="s">
        <v>37</v>
      </c>
      <c r="J154" s="12">
        <v>2064</v>
      </c>
      <c r="K154" s="13" t="s">
        <v>52</v>
      </c>
      <c r="L154" s="12">
        <v>706.61</v>
      </c>
      <c r="M154" s="14">
        <v>855</v>
      </c>
      <c r="N154" s="15" t="str">
        <f>HYPERLINK("https://www.siko.cz/p/G27794001","Odkaz")</f>
        <v>Odkaz</v>
      </c>
      <c r="O154" s="38" t="s">
        <v>53</v>
      </c>
    </row>
    <row r="155" spans="1:15" ht="70.5" customHeight="1" x14ac:dyDescent="0.25">
      <c r="A155" s="52" t="s">
        <v>137</v>
      </c>
      <c r="B155" s="52"/>
      <c r="C155" s="52"/>
      <c r="D155" s="53"/>
      <c r="E155" s="9">
        <v>6</v>
      </c>
      <c r="F155" s="54"/>
      <c r="G155" s="55"/>
      <c r="H155" s="10">
        <v>1</v>
      </c>
      <c r="I155" s="11" t="s">
        <v>37</v>
      </c>
      <c r="J155" s="12">
        <v>4390</v>
      </c>
      <c r="K155" s="13" t="s">
        <v>44</v>
      </c>
      <c r="L155" s="12">
        <v>2539.67</v>
      </c>
      <c r="M155" s="14">
        <v>3073</v>
      </c>
      <c r="N155" s="15" t="str">
        <f>HYPERLINK("https://www.siko.cz/p/SATVZUNIKCRT70","Odkaz")</f>
        <v>Odkaz</v>
      </c>
      <c r="O155" s="38" t="s">
        <v>138</v>
      </c>
    </row>
    <row r="156" spans="1:15" ht="70.5" customHeight="1" x14ac:dyDescent="0.25">
      <c r="A156" s="52" t="s">
        <v>57</v>
      </c>
      <c r="B156" s="52"/>
      <c r="C156" s="52"/>
      <c r="D156" s="53"/>
      <c r="E156" s="9">
        <v>24</v>
      </c>
      <c r="F156" s="54"/>
      <c r="G156" s="55"/>
      <c r="H156" s="10">
        <v>1</v>
      </c>
      <c r="I156" s="11" t="s">
        <v>37</v>
      </c>
      <c r="J156" s="12">
        <v>3731</v>
      </c>
      <c r="K156" s="13" t="s">
        <v>58</v>
      </c>
      <c r="L156" s="12">
        <v>1531.78</v>
      </c>
      <c r="M156" s="14">
        <v>1853</v>
      </c>
      <c r="N156" s="15" t="str">
        <f>HYPERLINK("https://www.siko.cz/p/L51160000","Odkaz")</f>
        <v>Odkaz</v>
      </c>
      <c r="O156" s="38" t="s">
        <v>59</v>
      </c>
    </row>
    <row r="157" spans="1:15" ht="70.5" customHeight="1" x14ac:dyDescent="0.25">
      <c r="A157" s="52" t="s">
        <v>62</v>
      </c>
      <c r="B157" s="52"/>
      <c r="C157" s="52"/>
      <c r="D157" s="53"/>
      <c r="E157" s="9">
        <v>1</v>
      </c>
      <c r="F157" s="54"/>
      <c r="G157" s="55"/>
      <c r="H157" s="10">
        <v>1</v>
      </c>
      <c r="I157" s="11" t="s">
        <v>37</v>
      </c>
      <c r="J157" s="12">
        <v>2190</v>
      </c>
      <c r="K157" s="13" t="s">
        <v>63</v>
      </c>
      <c r="L157" s="12">
        <v>1036.3599999999999</v>
      </c>
      <c r="M157" s="14">
        <v>1254</v>
      </c>
      <c r="N157" s="15" t="str">
        <f>HYPERLINK("https://www.siko.cz/p/SIKOBGPRO271","Odkaz")</f>
        <v>Odkaz</v>
      </c>
      <c r="O157" s="38" t="s">
        <v>64</v>
      </c>
    </row>
    <row r="158" spans="1:15" ht="70.5" customHeight="1" x14ac:dyDescent="0.25">
      <c r="A158" s="52" t="s">
        <v>65</v>
      </c>
      <c r="B158" s="52"/>
      <c r="C158" s="52"/>
      <c r="D158" s="53"/>
      <c r="E158" s="9">
        <v>6</v>
      </c>
      <c r="F158" s="54"/>
      <c r="G158" s="55"/>
      <c r="H158" s="10">
        <v>1</v>
      </c>
      <c r="I158" s="11" t="s">
        <v>37</v>
      </c>
      <c r="J158" s="12">
        <v>0</v>
      </c>
      <c r="K158" s="13"/>
      <c r="L158" s="12">
        <v>0</v>
      </c>
      <c r="M158" s="14">
        <v>0</v>
      </c>
      <c r="N158" s="15" t="str">
        <f>HYPERLINK("https://www.siko.cz/p/G23330000","Odkaz")</f>
        <v>Odkaz</v>
      </c>
      <c r="O158" s="38" t="s">
        <v>66</v>
      </c>
    </row>
    <row r="159" spans="1:15" ht="70.5" customHeight="1" x14ac:dyDescent="0.25">
      <c r="A159" s="52" t="s">
        <v>60</v>
      </c>
      <c r="B159" s="52"/>
      <c r="C159" s="52"/>
      <c r="D159" s="53"/>
      <c r="E159" s="9">
        <v>6</v>
      </c>
      <c r="F159" s="54"/>
      <c r="G159" s="55"/>
      <c r="H159" s="10">
        <v>1</v>
      </c>
      <c r="I159" s="11" t="s">
        <v>37</v>
      </c>
      <c r="J159" s="12">
        <v>60</v>
      </c>
      <c r="K159" s="13" t="s">
        <v>28</v>
      </c>
      <c r="L159" s="12">
        <v>34.130000000000003</v>
      </c>
      <c r="M159" s="14">
        <v>41</v>
      </c>
      <c r="N159" s="15" t="str">
        <f>HYPERLINK("https://www.siko.cz/p/SADAUM","Odkaz")</f>
        <v>Odkaz</v>
      </c>
      <c r="O159" s="38" t="s">
        <v>61</v>
      </c>
    </row>
    <row r="160" spans="1:15" ht="70.5" customHeight="1" x14ac:dyDescent="0.25">
      <c r="A160" s="52" t="s">
        <v>99</v>
      </c>
      <c r="B160" s="52"/>
      <c r="C160" s="52"/>
      <c r="D160" s="53"/>
      <c r="E160" s="9">
        <v>6</v>
      </c>
      <c r="F160" s="54"/>
      <c r="G160" s="55"/>
      <c r="H160" s="10">
        <v>1</v>
      </c>
      <c r="I160" s="11" t="s">
        <v>37</v>
      </c>
      <c r="J160" s="12">
        <v>197</v>
      </c>
      <c r="K160" s="13" t="s">
        <v>44</v>
      </c>
      <c r="L160" s="12">
        <v>113.97</v>
      </c>
      <c r="M160" s="14">
        <v>138</v>
      </c>
      <c r="N160" s="15" t="str">
        <f>HYPERLINK("https://www.siko.cz/p/E660","Odkaz")</f>
        <v>Odkaz</v>
      </c>
      <c r="O160" s="38" t="s">
        <v>100</v>
      </c>
    </row>
    <row r="161" spans="1:16" ht="70.5" customHeight="1" x14ac:dyDescent="0.25">
      <c r="A161" s="52" t="s">
        <v>69</v>
      </c>
      <c r="B161" s="52"/>
      <c r="C161" s="52"/>
      <c r="D161" s="53"/>
      <c r="E161" s="9">
        <v>6</v>
      </c>
      <c r="F161" s="54"/>
      <c r="G161" s="55"/>
      <c r="H161" s="10">
        <v>1</v>
      </c>
      <c r="I161" s="11" t="s">
        <v>37</v>
      </c>
      <c r="J161" s="12">
        <v>29</v>
      </c>
      <c r="K161" s="13" t="s">
        <v>44</v>
      </c>
      <c r="L161" s="12">
        <v>16.78</v>
      </c>
      <c r="M161" s="14">
        <v>20</v>
      </c>
      <c r="N161" s="15" t="str">
        <f>HYPERLINK("https://www.siko.cz/p/MANZ3240","Odkaz")</f>
        <v>Odkaz</v>
      </c>
      <c r="O161" s="38" t="s">
        <v>70</v>
      </c>
    </row>
    <row r="162" spans="1:16" ht="70.5" customHeight="1" x14ac:dyDescent="0.25">
      <c r="A162" s="52" t="s">
        <v>73</v>
      </c>
      <c r="B162" s="52"/>
      <c r="C162" s="52"/>
      <c r="D162" s="53"/>
      <c r="E162" s="9">
        <v>1</v>
      </c>
      <c r="F162" s="54"/>
      <c r="G162" s="55"/>
      <c r="H162" s="10">
        <v>1</v>
      </c>
      <c r="I162" s="11" t="s">
        <v>37</v>
      </c>
      <c r="J162" s="12">
        <v>7739</v>
      </c>
      <c r="K162" s="13" t="s">
        <v>74</v>
      </c>
      <c r="L162" s="12">
        <v>3342.26</v>
      </c>
      <c r="M162" s="14">
        <v>4044</v>
      </c>
      <c r="N162" s="15" t="str">
        <f>HYPERLINK("https://www.siko.cz/p/AM1011120","Odkaz")</f>
        <v>Odkaz</v>
      </c>
      <c r="O162" s="38" t="s">
        <v>75</v>
      </c>
    </row>
    <row r="163" spans="1:16" ht="70.5" customHeight="1" x14ac:dyDescent="0.25">
      <c r="A163" s="52" t="s">
        <v>76</v>
      </c>
      <c r="B163" s="52"/>
      <c r="C163" s="52"/>
      <c r="D163" s="53"/>
      <c r="E163" s="9">
        <v>1</v>
      </c>
      <c r="F163" s="54"/>
      <c r="G163" s="55"/>
      <c r="H163" s="10">
        <v>1</v>
      </c>
      <c r="I163" s="11" t="s">
        <v>37</v>
      </c>
      <c r="J163" s="12">
        <v>1674</v>
      </c>
      <c r="K163" s="13" t="s">
        <v>77</v>
      </c>
      <c r="L163" s="12">
        <v>759.21</v>
      </c>
      <c r="M163" s="14">
        <v>919</v>
      </c>
      <c r="N163" s="15" t="str">
        <f>HYPERLINK("https://www.siko.cz/p/M570","Odkaz")</f>
        <v>Odkaz</v>
      </c>
      <c r="O163" s="38" t="s">
        <v>78</v>
      </c>
    </row>
    <row r="164" spans="1:16" ht="70.5" customHeight="1" x14ac:dyDescent="0.25">
      <c r="A164" s="52" t="s">
        <v>79</v>
      </c>
      <c r="B164" s="52"/>
      <c r="C164" s="52"/>
      <c r="D164" s="53"/>
      <c r="E164" s="9">
        <v>6</v>
      </c>
      <c r="F164" s="54"/>
      <c r="G164" s="55"/>
      <c r="H164" s="10">
        <v>1</v>
      </c>
      <c r="I164" s="11" t="s">
        <v>37</v>
      </c>
      <c r="J164" s="12">
        <v>5690</v>
      </c>
      <c r="K164" s="13" t="s">
        <v>77</v>
      </c>
      <c r="L164" s="12">
        <v>2585.9499999999998</v>
      </c>
      <c r="M164" s="14">
        <v>3129</v>
      </c>
      <c r="N164" s="15" t="str">
        <f>HYPERLINK("https://www.siko.cz/p/RN010","Odkaz")</f>
        <v>Odkaz</v>
      </c>
      <c r="O164" s="38" t="s">
        <v>80</v>
      </c>
    </row>
    <row r="165" spans="1:16" ht="70.5" customHeight="1" x14ac:dyDescent="0.25">
      <c r="A165" s="52" t="s">
        <v>81</v>
      </c>
      <c r="B165" s="52"/>
      <c r="C165" s="52"/>
      <c r="D165" s="53"/>
      <c r="E165" s="9">
        <v>6</v>
      </c>
      <c r="F165" s="54"/>
      <c r="G165" s="55"/>
      <c r="H165" s="10">
        <v>1</v>
      </c>
      <c r="I165" s="11" t="s">
        <v>37</v>
      </c>
      <c r="J165" s="12">
        <v>1990</v>
      </c>
      <c r="K165" s="13" t="s">
        <v>44</v>
      </c>
      <c r="L165" s="12">
        <v>1151.24</v>
      </c>
      <c r="M165" s="14">
        <v>1393</v>
      </c>
      <c r="N165" s="15" t="str">
        <f>HYPERLINK("https://www.siko.cz/p/RN030S","Odkaz")</f>
        <v>Odkaz</v>
      </c>
      <c r="O165" s="38" t="s">
        <v>82</v>
      </c>
    </row>
    <row r="166" spans="1:16" ht="70.5" customHeight="1" x14ac:dyDescent="0.25">
      <c r="A166" s="52" t="s">
        <v>85</v>
      </c>
      <c r="B166" s="52"/>
      <c r="C166" s="52"/>
      <c r="D166" s="53"/>
      <c r="E166" s="9">
        <v>6</v>
      </c>
      <c r="F166" s="54"/>
      <c r="G166" s="55"/>
      <c r="H166" s="10">
        <v>1</v>
      </c>
      <c r="I166" s="11" t="s">
        <v>37</v>
      </c>
      <c r="J166" s="12">
        <v>148</v>
      </c>
      <c r="K166" s="13" t="s">
        <v>44</v>
      </c>
      <c r="L166" s="12">
        <v>85.62</v>
      </c>
      <c r="M166" s="14">
        <v>104</v>
      </c>
      <c r="N166" s="15" t="str">
        <f>HYPERLINK("https://www.siko.cz/p/E400CR","Odkaz")</f>
        <v>Odkaz</v>
      </c>
      <c r="O166" s="38" t="s">
        <v>86</v>
      </c>
    </row>
    <row r="167" spans="1:16" ht="70.5" customHeight="1" x14ac:dyDescent="0.25">
      <c r="A167" s="52" t="s">
        <v>83</v>
      </c>
      <c r="B167" s="52"/>
      <c r="C167" s="52"/>
      <c r="D167" s="53"/>
      <c r="E167" s="9">
        <v>5</v>
      </c>
      <c r="F167" s="54"/>
      <c r="G167" s="55"/>
      <c r="H167" s="10">
        <v>1</v>
      </c>
      <c r="I167" s="11" t="s">
        <v>37</v>
      </c>
      <c r="J167" s="12">
        <v>265</v>
      </c>
      <c r="K167" s="13" t="s">
        <v>41</v>
      </c>
      <c r="L167" s="12">
        <v>164.26</v>
      </c>
      <c r="M167" s="14">
        <v>199</v>
      </c>
      <c r="N167" s="15" t="str">
        <f>HYPERLINK("https://www.siko.cz/p/03300","Odkaz")</f>
        <v>Odkaz</v>
      </c>
      <c r="O167" s="38" t="s">
        <v>84</v>
      </c>
    </row>
    <row r="168" spans="1:16" ht="19.5" customHeight="1" x14ac:dyDescent="0.35">
      <c r="A168" s="51" t="s">
        <v>101</v>
      </c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</row>
    <row r="169" spans="1:16" ht="70.5" customHeight="1" x14ac:dyDescent="0.25">
      <c r="A169" s="52" t="s">
        <v>102</v>
      </c>
      <c r="B169" s="52"/>
      <c r="C169" s="52"/>
      <c r="D169" s="53"/>
      <c r="E169" s="9">
        <v>2</v>
      </c>
      <c r="F169" s="54"/>
      <c r="G169" s="55"/>
      <c r="H169" s="10">
        <v>4</v>
      </c>
      <c r="I169" s="11" t="s">
        <v>37</v>
      </c>
      <c r="J169" s="12">
        <v>3290</v>
      </c>
      <c r="K169" s="13" t="s">
        <v>103</v>
      </c>
      <c r="L169" s="12">
        <v>2365.5100000000002</v>
      </c>
      <c r="M169" s="14">
        <v>11449</v>
      </c>
      <c r="N169" s="15" t="str">
        <f>HYPERLINK("https://www.siko.cz/p/DECA10BB70L","Odkaz")</f>
        <v>Odkaz</v>
      </c>
      <c r="O169" s="38" t="s">
        <v>104</v>
      </c>
    </row>
    <row r="170" spans="1:16" ht="70.5" customHeight="1" x14ac:dyDescent="0.25">
      <c r="A170" s="52" t="s">
        <v>105</v>
      </c>
      <c r="B170" s="52"/>
      <c r="C170" s="52"/>
      <c r="D170" s="53"/>
      <c r="E170" s="9">
        <v>2</v>
      </c>
      <c r="F170" s="54"/>
      <c r="G170" s="55"/>
      <c r="H170" s="10">
        <v>4</v>
      </c>
      <c r="I170" s="11" t="s">
        <v>37</v>
      </c>
      <c r="J170" s="12">
        <v>2490</v>
      </c>
      <c r="K170" s="13" t="s">
        <v>103</v>
      </c>
      <c r="L170" s="12">
        <v>1790.33</v>
      </c>
      <c r="M170" s="14">
        <v>8665</v>
      </c>
      <c r="N170" s="15" t="str">
        <f>HYPERLINK("https://www.siko.cz/p/O2BB70L","Odkaz")</f>
        <v>Odkaz</v>
      </c>
      <c r="O170" s="38" t="s">
        <v>106</v>
      </c>
    </row>
    <row r="171" spans="1:16" ht="70.5" customHeight="1" x14ac:dyDescent="0.25">
      <c r="A171" s="52" t="s">
        <v>107</v>
      </c>
      <c r="B171" s="52"/>
      <c r="C171" s="52"/>
      <c r="D171" s="53"/>
      <c r="E171" s="9">
        <v>2</v>
      </c>
      <c r="F171" s="54"/>
      <c r="G171" s="55"/>
      <c r="H171" s="10">
        <v>3</v>
      </c>
      <c r="I171" s="11" t="s">
        <v>37</v>
      </c>
      <c r="J171" s="12">
        <v>299</v>
      </c>
      <c r="K171" s="13" t="s">
        <v>103</v>
      </c>
      <c r="L171" s="12">
        <v>214.98</v>
      </c>
      <c r="M171" s="14">
        <v>780</v>
      </c>
      <c r="N171" s="15" t="str">
        <f>HYPERLINK("https://www.siko.cz/p/KLIKATIPA","Odkaz")</f>
        <v>Odkaz</v>
      </c>
      <c r="O171" s="38" t="s">
        <v>108</v>
      </c>
    </row>
    <row r="172" spans="1:16" ht="70.5" customHeight="1" x14ac:dyDescent="0.25">
      <c r="A172" s="52" t="s">
        <v>109</v>
      </c>
      <c r="B172" s="52"/>
      <c r="C172" s="52"/>
      <c r="D172" s="53"/>
      <c r="E172" s="9">
        <v>2</v>
      </c>
      <c r="F172" s="54"/>
      <c r="G172" s="55"/>
      <c r="H172" s="10">
        <v>1</v>
      </c>
      <c r="I172" s="11" t="s">
        <v>37</v>
      </c>
      <c r="J172" s="12">
        <v>399</v>
      </c>
      <c r="K172" s="13" t="s">
        <v>103</v>
      </c>
      <c r="L172" s="12">
        <v>286.88</v>
      </c>
      <c r="M172" s="14">
        <v>347</v>
      </c>
      <c r="N172" s="15" t="str">
        <f>HYPERLINK("https://www.siko.cz/p/KLIKATIPAWC","Odkaz")</f>
        <v>Odkaz</v>
      </c>
      <c r="O172" s="38" t="s">
        <v>110</v>
      </c>
    </row>
    <row r="173" spans="1:16" ht="70.5" customHeight="1" x14ac:dyDescent="0.25">
      <c r="A173" s="52" t="s">
        <v>111</v>
      </c>
      <c r="B173" s="52"/>
      <c r="C173" s="52"/>
      <c r="D173" s="53"/>
      <c r="E173" s="9">
        <v>2</v>
      </c>
      <c r="F173" s="54"/>
      <c r="G173" s="55"/>
      <c r="H173" s="10">
        <v>1</v>
      </c>
      <c r="I173" s="11" t="s">
        <v>37</v>
      </c>
      <c r="J173" s="12">
        <v>4290</v>
      </c>
      <c r="K173" s="13" t="s">
        <v>103</v>
      </c>
      <c r="L173" s="12">
        <v>3084.54</v>
      </c>
      <c r="M173" s="14">
        <v>3732</v>
      </c>
      <c r="N173" s="15" t="str">
        <f>HYPERLINK("https://www.siko.cz/p/ENTRYBB90L","Odkaz")</f>
        <v>Odkaz</v>
      </c>
      <c r="O173" s="38" t="s">
        <v>112</v>
      </c>
    </row>
    <row r="174" spans="1:16" ht="70.5" customHeight="1" x14ac:dyDescent="0.25">
      <c r="A174" s="52" t="s">
        <v>113</v>
      </c>
      <c r="B174" s="52"/>
      <c r="C174" s="52"/>
      <c r="D174" s="53"/>
      <c r="E174" s="9">
        <v>2</v>
      </c>
      <c r="F174" s="54"/>
      <c r="G174" s="55"/>
      <c r="H174" s="10">
        <v>1</v>
      </c>
      <c r="I174" s="11" t="s">
        <v>37</v>
      </c>
      <c r="J174" s="12">
        <v>225</v>
      </c>
      <c r="K174" s="13" t="s">
        <v>103</v>
      </c>
      <c r="L174" s="12">
        <v>161.78</v>
      </c>
      <c r="M174" s="14">
        <v>196</v>
      </c>
      <c r="N174" s="15" t="str">
        <f>HYPERLINK("https://www.siko.cz/p/KUKATKO","Odkaz")</f>
        <v>Odkaz</v>
      </c>
      <c r="O174" s="38" t="s">
        <v>114</v>
      </c>
    </row>
    <row r="175" spans="1:16" ht="70.5" customHeight="1" x14ac:dyDescent="0.25">
      <c r="A175" s="52" t="s">
        <v>115</v>
      </c>
      <c r="B175" s="52"/>
      <c r="C175" s="52"/>
      <c r="D175" s="53"/>
      <c r="E175" s="9">
        <v>2</v>
      </c>
      <c r="F175" s="54"/>
      <c r="G175" s="55"/>
      <c r="H175" s="10">
        <v>1</v>
      </c>
      <c r="I175" s="11" t="s">
        <v>37</v>
      </c>
      <c r="J175" s="12">
        <v>1919</v>
      </c>
      <c r="K175" s="13" t="s">
        <v>103</v>
      </c>
      <c r="L175" s="12">
        <v>1379.78</v>
      </c>
      <c r="M175" s="14">
        <v>1670</v>
      </c>
      <c r="N175" s="15" t="str">
        <f>HYPERLINK("https://www.siko.cz/p/BETAINOXPLUSMAKL72","Odkaz")</f>
        <v>Odkaz</v>
      </c>
      <c r="O175" s="38" t="s">
        <v>116</v>
      </c>
    </row>
    <row r="176" spans="1:16" ht="13" x14ac:dyDescent="0.3">
      <c r="A176" s="56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</row>
    <row r="177" spans="1:16" ht="13" x14ac:dyDescent="0.3">
      <c r="A177" s="16"/>
      <c r="B177" s="16"/>
      <c r="C177" s="16"/>
      <c r="D177" s="16"/>
      <c r="E177" s="16"/>
      <c r="F177" s="16"/>
      <c r="G177" s="16"/>
      <c r="H177" s="17"/>
      <c r="I177" s="17"/>
      <c r="J177" s="17"/>
      <c r="K177" s="17"/>
      <c r="L177" s="17"/>
      <c r="M177" s="17"/>
      <c r="N177" s="17"/>
      <c r="O177" s="18"/>
      <c r="P177" s="18"/>
    </row>
    <row r="178" spans="1:16" ht="20" customHeight="1" x14ac:dyDescent="0.25">
      <c r="A178" s="58" t="s">
        <v>140</v>
      </c>
      <c r="B178" s="59"/>
      <c r="C178" s="59"/>
      <c r="D178" s="59"/>
      <c r="E178" s="59"/>
      <c r="F178" s="60">
        <v>429149</v>
      </c>
      <c r="G178" s="61"/>
    </row>
    <row r="179" spans="1:16" ht="20" customHeight="1" x14ac:dyDescent="0.25">
      <c r="A179" s="20" t="s">
        <v>141</v>
      </c>
      <c r="B179" s="21"/>
      <c r="C179" s="21"/>
      <c r="D179" s="21"/>
      <c r="E179" s="21"/>
      <c r="F179" s="62">
        <v>0.320907</v>
      </c>
      <c r="G179" s="63"/>
    </row>
    <row r="180" spans="1:16" ht="20" customHeight="1" x14ac:dyDescent="0.25">
      <c r="A180" s="23" t="s">
        <v>142</v>
      </c>
      <c r="B180" s="24"/>
      <c r="C180" s="24"/>
      <c r="D180" s="24"/>
      <c r="E180" s="24"/>
      <c r="F180" s="64">
        <v>137794.51</v>
      </c>
      <c r="G180" s="65"/>
    </row>
    <row r="181" spans="1:16" ht="20" customHeight="1" x14ac:dyDescent="0.35">
      <c r="A181" s="28" t="s">
        <v>0</v>
      </c>
      <c r="B181" s="29"/>
      <c r="C181" s="29"/>
      <c r="D181" s="29"/>
      <c r="E181" s="29"/>
      <c r="F181" s="66">
        <v>291432</v>
      </c>
      <c r="G181" s="67"/>
      <c r="H181" s="22"/>
      <c r="I181" s="6"/>
      <c r="J181" s="19"/>
      <c r="K181" s="6"/>
      <c r="L181" s="6"/>
      <c r="M181" s="6"/>
      <c r="N181" s="25"/>
      <c r="O181" s="26"/>
      <c r="P181" s="30"/>
    </row>
    <row r="182" spans="1:16" ht="20" customHeight="1" x14ac:dyDescent="0.35">
      <c r="A182" s="31" t="s">
        <v>1</v>
      </c>
      <c r="B182" s="70">
        <v>50579.11</v>
      </c>
      <c r="C182" s="70"/>
      <c r="D182" s="32" t="s">
        <v>2</v>
      </c>
      <c r="E182" s="32"/>
      <c r="F182" s="68">
        <v>240852.89</v>
      </c>
      <c r="G182" s="69"/>
      <c r="H182" s="22"/>
      <c r="I182" s="6"/>
      <c r="J182" s="19"/>
      <c r="K182" s="33"/>
      <c r="N182" s="19"/>
      <c r="P182" s="27"/>
    </row>
    <row r="183" spans="1:16" ht="15.5" x14ac:dyDescent="0.35">
      <c r="A183" s="34"/>
      <c r="B183" s="34"/>
      <c r="C183" s="34"/>
      <c r="D183" s="34"/>
      <c r="E183" s="34"/>
      <c r="F183" s="34"/>
      <c r="G183" s="34"/>
      <c r="H183" s="6"/>
      <c r="I183" s="6"/>
      <c r="J183" s="6"/>
      <c r="K183" s="6"/>
      <c r="L183" s="6"/>
      <c r="M183" s="6"/>
      <c r="N183" s="25"/>
      <c r="O183" s="26"/>
      <c r="P183" s="35"/>
    </row>
    <row r="184" spans="1:16" ht="15.5" x14ac:dyDescent="0.35">
      <c r="A184" s="36" t="s">
        <v>143</v>
      </c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25"/>
      <c r="O184" s="26"/>
      <c r="P184" s="35"/>
    </row>
  </sheetData>
  <mergeCells count="331">
    <mergeCell ref="A176:P176"/>
    <mergeCell ref="A178:E178"/>
    <mergeCell ref="F178:G178"/>
    <mergeCell ref="F179:G179"/>
    <mergeCell ref="F180:G180"/>
    <mergeCell ref="F181:G181"/>
    <mergeCell ref="F182:G182"/>
    <mergeCell ref="B182:C182"/>
    <mergeCell ref="A171:D171"/>
    <mergeCell ref="F171:G171"/>
    <mergeCell ref="A172:D172"/>
    <mergeCell ref="F172:G172"/>
    <mergeCell ref="A173:D173"/>
    <mergeCell ref="F173:G173"/>
    <mergeCell ref="A174:D174"/>
    <mergeCell ref="F174:G174"/>
    <mergeCell ref="A175:D175"/>
    <mergeCell ref="F175:G175"/>
    <mergeCell ref="A166:D166"/>
    <mergeCell ref="F166:G166"/>
    <mergeCell ref="A167:D167"/>
    <mergeCell ref="F167:G167"/>
    <mergeCell ref="A168:N168"/>
    <mergeCell ref="A169:D169"/>
    <mergeCell ref="F169:G169"/>
    <mergeCell ref="A170:D170"/>
    <mergeCell ref="F170:G170"/>
    <mergeCell ref="A161:D161"/>
    <mergeCell ref="F161:G161"/>
    <mergeCell ref="A162:D162"/>
    <mergeCell ref="F162:G162"/>
    <mergeCell ref="A163:D163"/>
    <mergeCell ref="F163:G163"/>
    <mergeCell ref="A164:D164"/>
    <mergeCell ref="F164:G164"/>
    <mergeCell ref="A165:D165"/>
    <mergeCell ref="F165:G165"/>
    <mergeCell ref="A156:D156"/>
    <mergeCell ref="F156:G156"/>
    <mergeCell ref="A157:D157"/>
    <mergeCell ref="F157:G157"/>
    <mergeCell ref="A158:D158"/>
    <mergeCell ref="F158:G158"/>
    <mergeCell ref="A159:D159"/>
    <mergeCell ref="F159:G159"/>
    <mergeCell ref="A160:D160"/>
    <mergeCell ref="F160:G160"/>
    <mergeCell ref="A151:D151"/>
    <mergeCell ref="F151:G151"/>
    <mergeCell ref="A152:D152"/>
    <mergeCell ref="F152:G152"/>
    <mergeCell ref="A153:D153"/>
    <mergeCell ref="F153:G153"/>
    <mergeCell ref="A154:D154"/>
    <mergeCell ref="F154:G154"/>
    <mergeCell ref="A155:D155"/>
    <mergeCell ref="F155:G155"/>
    <mergeCell ref="A145:D145"/>
    <mergeCell ref="F145:G145"/>
    <mergeCell ref="A146:N146"/>
    <mergeCell ref="A147:D147"/>
    <mergeCell ref="F147:G147"/>
    <mergeCell ref="A148:N148"/>
    <mergeCell ref="A149:D149"/>
    <mergeCell ref="F149:G149"/>
    <mergeCell ref="A150:D150"/>
    <mergeCell ref="F150:G150"/>
    <mergeCell ref="A139:D139"/>
    <mergeCell ref="F139:G139"/>
    <mergeCell ref="A140:D140"/>
    <mergeCell ref="F140:G140"/>
    <mergeCell ref="A141:D141"/>
    <mergeCell ref="F141:G141"/>
    <mergeCell ref="A142:N142"/>
    <mergeCell ref="A143:N143"/>
    <mergeCell ref="A144:D144"/>
    <mergeCell ref="F144:G144"/>
    <mergeCell ref="A134:N134"/>
    <mergeCell ref="A135:D135"/>
    <mergeCell ref="F135:G135"/>
    <mergeCell ref="A136:D136"/>
    <mergeCell ref="F136:G136"/>
    <mergeCell ref="A137:D137"/>
    <mergeCell ref="F137:G137"/>
    <mergeCell ref="A138:D138"/>
    <mergeCell ref="F138:G138"/>
    <mergeCell ref="A129:D129"/>
    <mergeCell ref="F129:G129"/>
    <mergeCell ref="A130:D130"/>
    <mergeCell ref="F130:G130"/>
    <mergeCell ref="A131:D131"/>
    <mergeCell ref="F131:G131"/>
    <mergeCell ref="A132:D132"/>
    <mergeCell ref="F132:G132"/>
    <mergeCell ref="A133:D133"/>
    <mergeCell ref="F133:G133"/>
    <mergeCell ref="A124:D124"/>
    <mergeCell ref="F124:G124"/>
    <mergeCell ref="A125:D125"/>
    <mergeCell ref="F125:G125"/>
    <mergeCell ref="A126:D126"/>
    <mergeCell ref="F126:G126"/>
    <mergeCell ref="A127:D127"/>
    <mergeCell ref="F127:G127"/>
    <mergeCell ref="A128:D128"/>
    <mergeCell ref="F128:G128"/>
    <mergeCell ref="A119:D119"/>
    <mergeCell ref="F119:G119"/>
    <mergeCell ref="A120:D120"/>
    <mergeCell ref="F120:G120"/>
    <mergeCell ref="A121:D121"/>
    <mergeCell ref="F121:G121"/>
    <mergeCell ref="A122:D122"/>
    <mergeCell ref="F122:G122"/>
    <mergeCell ref="A123:D123"/>
    <mergeCell ref="F123:G123"/>
    <mergeCell ref="A114:N114"/>
    <mergeCell ref="A115:D115"/>
    <mergeCell ref="F115:G115"/>
    <mergeCell ref="A116:D116"/>
    <mergeCell ref="F116:G116"/>
    <mergeCell ref="A117:D117"/>
    <mergeCell ref="F117:G117"/>
    <mergeCell ref="A118:D118"/>
    <mergeCell ref="F118:G118"/>
    <mergeCell ref="A108:N108"/>
    <mergeCell ref="A109:N109"/>
    <mergeCell ref="A110:D110"/>
    <mergeCell ref="F110:G110"/>
    <mergeCell ref="A111:D111"/>
    <mergeCell ref="F111:G111"/>
    <mergeCell ref="A112:N112"/>
    <mergeCell ref="A113:D113"/>
    <mergeCell ref="F113:G113"/>
    <mergeCell ref="A103:D103"/>
    <mergeCell ref="F103:G103"/>
    <mergeCell ref="A104:D104"/>
    <mergeCell ref="F104:G104"/>
    <mergeCell ref="A105:D105"/>
    <mergeCell ref="F105:G105"/>
    <mergeCell ref="A106:D106"/>
    <mergeCell ref="F106:G106"/>
    <mergeCell ref="A107:D107"/>
    <mergeCell ref="F107:G107"/>
    <mergeCell ref="A98:D98"/>
    <mergeCell ref="F98:G98"/>
    <mergeCell ref="A99:D99"/>
    <mergeCell ref="F99:G99"/>
    <mergeCell ref="A100:N100"/>
    <mergeCell ref="A101:D101"/>
    <mergeCell ref="F101:G101"/>
    <mergeCell ref="A102:D102"/>
    <mergeCell ref="F102:G102"/>
    <mergeCell ref="A93:D93"/>
    <mergeCell ref="F93:G93"/>
    <mergeCell ref="A94:D94"/>
    <mergeCell ref="F94:G94"/>
    <mergeCell ref="A95:D95"/>
    <mergeCell ref="F95:G95"/>
    <mergeCell ref="A96:D96"/>
    <mergeCell ref="F96:G96"/>
    <mergeCell ref="A97:D97"/>
    <mergeCell ref="F97:G97"/>
    <mergeCell ref="A88:D88"/>
    <mergeCell ref="F88:G88"/>
    <mergeCell ref="A89:D89"/>
    <mergeCell ref="F89:G89"/>
    <mergeCell ref="A90:D90"/>
    <mergeCell ref="F90:G90"/>
    <mergeCell ref="A91:D91"/>
    <mergeCell ref="F91:G91"/>
    <mergeCell ref="A92:D92"/>
    <mergeCell ref="F92:G92"/>
    <mergeCell ref="A83:D83"/>
    <mergeCell ref="F83:G83"/>
    <mergeCell ref="A84:D84"/>
    <mergeCell ref="F84:G84"/>
    <mergeCell ref="A85:D85"/>
    <mergeCell ref="F85:G85"/>
    <mergeCell ref="A86:D86"/>
    <mergeCell ref="F86:G86"/>
    <mergeCell ref="A87:D87"/>
    <mergeCell ref="F87:G87"/>
    <mergeCell ref="A78:D78"/>
    <mergeCell ref="F78:G78"/>
    <mergeCell ref="A79:D79"/>
    <mergeCell ref="F79:G79"/>
    <mergeCell ref="A80:D80"/>
    <mergeCell ref="F80:G80"/>
    <mergeCell ref="A81:D81"/>
    <mergeCell ref="F81:G81"/>
    <mergeCell ref="A82:D82"/>
    <mergeCell ref="F82:G82"/>
    <mergeCell ref="A72:N72"/>
    <mergeCell ref="A73:D73"/>
    <mergeCell ref="F73:G73"/>
    <mergeCell ref="A74:D74"/>
    <mergeCell ref="F74:G74"/>
    <mergeCell ref="A75:N75"/>
    <mergeCell ref="A76:D76"/>
    <mergeCell ref="F76:G76"/>
    <mergeCell ref="A77:N77"/>
    <mergeCell ref="A67:D67"/>
    <mergeCell ref="F67:G67"/>
    <mergeCell ref="A68:D68"/>
    <mergeCell ref="F68:G68"/>
    <mergeCell ref="A69:D69"/>
    <mergeCell ref="F69:G69"/>
    <mergeCell ref="A70:D70"/>
    <mergeCell ref="F70:G70"/>
    <mergeCell ref="A71:N71"/>
    <mergeCell ref="A62:D62"/>
    <mergeCell ref="F62:G62"/>
    <mergeCell ref="A63:N63"/>
    <mergeCell ref="A64:D64"/>
    <mergeCell ref="F64:G64"/>
    <mergeCell ref="A65:D65"/>
    <mergeCell ref="F65:G65"/>
    <mergeCell ref="A66:D66"/>
    <mergeCell ref="F66:G66"/>
    <mergeCell ref="A57:D57"/>
    <mergeCell ref="F57:G57"/>
    <mergeCell ref="A58:D58"/>
    <mergeCell ref="F58:G58"/>
    <mergeCell ref="A59:D59"/>
    <mergeCell ref="F59:G59"/>
    <mergeCell ref="A60:D60"/>
    <mergeCell ref="F60:G60"/>
    <mergeCell ref="A61:D61"/>
    <mergeCell ref="F61:G61"/>
    <mergeCell ref="A52:D52"/>
    <mergeCell ref="F52:G52"/>
    <mergeCell ref="A53:D53"/>
    <mergeCell ref="F53:G53"/>
    <mergeCell ref="A54:D54"/>
    <mergeCell ref="F54:G54"/>
    <mergeCell ref="A55:D55"/>
    <mergeCell ref="F55:G55"/>
    <mergeCell ref="A56:D56"/>
    <mergeCell ref="F56:G56"/>
    <mergeCell ref="A47:D47"/>
    <mergeCell ref="F47:G47"/>
    <mergeCell ref="A48:D48"/>
    <mergeCell ref="F48:G48"/>
    <mergeCell ref="A49:D49"/>
    <mergeCell ref="F49:G49"/>
    <mergeCell ref="A50:D50"/>
    <mergeCell ref="F50:G50"/>
    <mergeCell ref="A51:D51"/>
    <mergeCell ref="F51:G51"/>
    <mergeCell ref="A41:N41"/>
    <mergeCell ref="A42:D42"/>
    <mergeCell ref="F42:G42"/>
    <mergeCell ref="A43:N43"/>
    <mergeCell ref="A44:D44"/>
    <mergeCell ref="F44:G44"/>
    <mergeCell ref="A45:D45"/>
    <mergeCell ref="F45:G45"/>
    <mergeCell ref="A46:D46"/>
    <mergeCell ref="F46:G46"/>
    <mergeCell ref="A36:D36"/>
    <mergeCell ref="F36:G36"/>
    <mergeCell ref="A37:D37"/>
    <mergeCell ref="F37:G37"/>
    <mergeCell ref="A38:N38"/>
    <mergeCell ref="A39:D39"/>
    <mergeCell ref="F39:G39"/>
    <mergeCell ref="A40:D40"/>
    <mergeCell ref="F40:G40"/>
    <mergeCell ref="A31:D31"/>
    <mergeCell ref="F31:G31"/>
    <mergeCell ref="A32:D32"/>
    <mergeCell ref="F32:G32"/>
    <mergeCell ref="A33:D33"/>
    <mergeCell ref="F33:G33"/>
    <mergeCell ref="A34:D34"/>
    <mergeCell ref="F34:G34"/>
    <mergeCell ref="A35:D35"/>
    <mergeCell ref="F35:G35"/>
    <mergeCell ref="A26:D26"/>
    <mergeCell ref="F26:G26"/>
    <mergeCell ref="A27:D27"/>
    <mergeCell ref="F27:G27"/>
    <mergeCell ref="A28:D28"/>
    <mergeCell ref="F28:G28"/>
    <mergeCell ref="A29:D29"/>
    <mergeCell ref="F29:G29"/>
    <mergeCell ref="A30:D30"/>
    <mergeCell ref="F30:G30"/>
    <mergeCell ref="A21:D21"/>
    <mergeCell ref="F21:G21"/>
    <mergeCell ref="A22:D22"/>
    <mergeCell ref="F22:G22"/>
    <mergeCell ref="A23:D23"/>
    <mergeCell ref="F23:G23"/>
    <mergeCell ref="A24:D24"/>
    <mergeCell ref="F24:G24"/>
    <mergeCell ref="A25:D25"/>
    <mergeCell ref="F25:G25"/>
    <mergeCell ref="A15:N15"/>
    <mergeCell ref="A16:D16"/>
    <mergeCell ref="F16:G16"/>
    <mergeCell ref="A17:N17"/>
    <mergeCell ref="A18:D18"/>
    <mergeCell ref="F18:G18"/>
    <mergeCell ref="A19:D19"/>
    <mergeCell ref="F19:G19"/>
    <mergeCell ref="A20:D20"/>
    <mergeCell ref="F20:G20"/>
    <mergeCell ref="A10:E10"/>
    <mergeCell ref="F10:G10"/>
    <mergeCell ref="H10:I10"/>
    <mergeCell ref="A11:N11"/>
    <mergeCell ref="A12:N12"/>
    <mergeCell ref="A13:D13"/>
    <mergeCell ref="F13:G13"/>
    <mergeCell ref="A14:D14"/>
    <mergeCell ref="F14:G14"/>
    <mergeCell ref="G5:H5"/>
    <mergeCell ref="G6:H6"/>
    <mergeCell ref="G7:H7"/>
    <mergeCell ref="G8:H8"/>
    <mergeCell ref="A1:C3"/>
    <mergeCell ref="B5:E5"/>
    <mergeCell ref="I5:L5"/>
    <mergeCell ref="I6:L6"/>
    <mergeCell ref="I7:L7"/>
    <mergeCell ref="I8:L8"/>
    <mergeCell ref="B6:E6"/>
    <mergeCell ref="B7:E7"/>
    <mergeCell ref="B8:E8"/>
  </mergeCells>
  <pageMargins left="0.25196850393700798" right="0.25196850393700798" top="0.75196850393700798" bottom="0.75196850393700798" header="0.29921259842519699" footer="0.29921259842519699"/>
  <pageSetup paperSize="9" scale="61" fitToHeight="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NABIDKA</vt:lpstr>
    </vt:vector>
  </TitlesOfParts>
  <Manager/>
  <Company>XLSX Workbench Ver.4.05 for SAP ( https://sites.google.com/site/sapxlwb/home 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Holý Tomáš - SIKO</dc:creator>
  <cp:keywords/>
  <dc:description/>
  <cp:lastModifiedBy>Pokorný Radek - SIKO</cp:lastModifiedBy>
  <dcterms:created xsi:type="dcterms:W3CDTF">2016-04-02T21:27:53Z</dcterms:created>
  <dcterms:modified xsi:type="dcterms:W3CDTF">2022-08-04T14:01:31Z</dcterms:modified>
  <cp:category/>
  <cp:contentStatus/>
</cp:coreProperties>
</file>