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or\Desktop\Robota\Zákazky 2021\Rado Richter\pamätník Zliechov\"/>
    </mc:Choice>
  </mc:AlternateContent>
  <bookViews>
    <workbookView xWindow="0" yWindow="0" windowWidth="0" windowHeight="0"/>
  </bookViews>
  <sheets>
    <sheet name="Rekapitulácia stavby" sheetId="1" r:id="rId1"/>
    <sheet name="2021-063 - OBNOVA POMNÍKA..." sheetId="2" r:id="rId2"/>
    <sheet name="01 - Umelecko-remeselná s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'2021-063 - OBNOVA POMNÍKA...'!$C$120:$K$148</definedName>
    <definedName name="_xlnm.Print_Area" localSheetId="1">'2021-063 - OBNOVA POMNÍKA...'!$C$4:$J$76,'2021-063 - OBNOVA POMNÍKA...'!$C$82:$J$104,'2021-063 - OBNOVA POMNÍKA...'!$C$110:$J$148</definedName>
    <definedName name="_xlnm.Print_Titles" localSheetId="1">'2021-063 - OBNOVA POMNÍKA...'!$120:$120</definedName>
    <definedName name="_xlnm._FilterDatabase" localSheetId="2" hidden="1">'01 - Umelecko-remeselná s...'!$C$117:$K$130</definedName>
    <definedName name="_xlnm.Print_Area" localSheetId="2">'01 - Umelecko-remeselná s...'!$C$4:$J$76,'01 - Umelecko-remeselná s...'!$C$82:$J$99,'01 - Umelecko-remeselná s...'!$C$105:$J$130</definedName>
    <definedName name="_xlnm.Print_Titles" localSheetId="2">'01 - Umelecko-remeselná s...'!$117:$117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2" r="J35"/>
  <c r="J34"/>
  <c i="1" r="AY95"/>
  <c i="2" r="J33"/>
  <c i="1" r="AX95"/>
  <c i="2" r="BI148"/>
  <c r="BH148"/>
  <c r="BG148"/>
  <c r="BE148"/>
  <c r="T148"/>
  <c r="T147"/>
  <c r="R148"/>
  <c r="R147"/>
  <c r="P148"/>
  <c r="P147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0"/>
  <c r="J89"/>
  <c r="F89"/>
  <c r="F87"/>
  <c r="E85"/>
  <c r="J16"/>
  <c r="E16"/>
  <c r="F118"/>
  <c r="J15"/>
  <c r="J10"/>
  <c r="J87"/>
  <c i="1" r="L90"/>
  <c r="AM90"/>
  <c r="AM89"/>
  <c r="L89"/>
  <c r="AM87"/>
  <c r="L87"/>
  <c r="L85"/>
  <c r="L84"/>
  <c i="3" r="BK130"/>
  <c r="J126"/>
  <c r="BK124"/>
  <c i="2" r="J144"/>
  <c r="J132"/>
  <c i="1" r="AS94"/>
  <c i="3" r="BK128"/>
  <c r="J124"/>
  <c i="2" r="J148"/>
  <c r="J146"/>
  <c r="BK144"/>
  <c r="BK143"/>
  <c r="BK138"/>
  <c r="BK135"/>
  <c r="J131"/>
  <c i="3" r="BK129"/>
  <c r="J122"/>
  <c r="J121"/>
  <c i="2" r="BK134"/>
  <c i="3" r="J130"/>
  <c r="J129"/>
  <c r="J127"/>
  <c r="BK126"/>
  <c r="BK123"/>
  <c r="BK122"/>
  <c i="2" r="BK148"/>
  <c r="J143"/>
  <c r="BK140"/>
  <c r="J137"/>
  <c r="BK136"/>
  <c r="BK132"/>
  <c i="3" r="BK127"/>
  <c r="BK125"/>
  <c r="BK121"/>
  <c i="2" r="BK146"/>
  <c r="BK137"/>
  <c r="J135"/>
  <c r="J134"/>
  <c r="J130"/>
  <c r="BK129"/>
  <c r="J128"/>
  <c r="J127"/>
  <c r="BK125"/>
  <c r="J125"/>
  <c r="BK124"/>
  <c i="3" r="J128"/>
  <c r="J125"/>
  <c r="J123"/>
  <c i="2" r="J140"/>
  <c r="J138"/>
  <c r="J136"/>
  <c r="BK131"/>
  <c r="BK130"/>
  <c r="J129"/>
  <c r="BK128"/>
  <c r="BK127"/>
  <c r="J124"/>
  <c l="1" r="BK126"/>
  <c r="J126"/>
  <c r="J97"/>
  <c r="R126"/>
  <c r="T142"/>
  <c r="T141"/>
  <c r="P126"/>
  <c r="BK133"/>
  <c r="J133"/>
  <c r="J98"/>
  <c i="3" r="BK120"/>
  <c r="J120"/>
  <c r="J98"/>
  <c i="2" r="R123"/>
  <c r="T123"/>
  <c r="T126"/>
  <c r="T133"/>
  <c r="P142"/>
  <c r="P141"/>
  <c i="3" r="P120"/>
  <c r="P119"/>
  <c r="P118"/>
  <c i="1" r="AU96"/>
  <c i="2" r="BK123"/>
  <c r="J123"/>
  <c r="J96"/>
  <c r="P123"/>
  <c r="R133"/>
  <c r="BK142"/>
  <c r="J142"/>
  <c r="J101"/>
  <c i="3" r="R120"/>
  <c r="R119"/>
  <c r="R118"/>
  <c i="2" r="P133"/>
  <c r="R142"/>
  <c r="R141"/>
  <c i="3" r="T120"/>
  <c r="T119"/>
  <c r="T118"/>
  <c i="2" r="F90"/>
  <c r="J115"/>
  <c r="BF127"/>
  <c r="BF130"/>
  <c r="BF137"/>
  <c r="BF140"/>
  <c r="BF148"/>
  <c r="BK139"/>
  <c r="J139"/>
  <c r="J99"/>
  <c i="3" r="F92"/>
  <c r="J112"/>
  <c r="BF121"/>
  <c r="BF129"/>
  <c i="2" r="BF129"/>
  <c r="BF132"/>
  <c r="BF136"/>
  <c i="3" r="BF123"/>
  <c r="BF127"/>
  <c i="2" r="BF135"/>
  <c r="BF124"/>
  <c i="3" r="E85"/>
  <c r="BF124"/>
  <c r="BF125"/>
  <c r="BF126"/>
  <c r="BF128"/>
  <c r="BF130"/>
  <c i="2" r="BF134"/>
  <c r="BF138"/>
  <c r="BF143"/>
  <c r="BF144"/>
  <c r="BF146"/>
  <c r="BK145"/>
  <c r="J145"/>
  <c r="J102"/>
  <c r="BK147"/>
  <c r="J147"/>
  <c r="J103"/>
  <c r="BF125"/>
  <c r="BF128"/>
  <c r="BF131"/>
  <c i="3" r="BF122"/>
  <c r="F37"/>
  <c i="1" r="BD96"/>
  <c i="2" r="J31"/>
  <c i="1" r="AV95"/>
  <c i="3" r="J33"/>
  <c i="1" r="AV96"/>
  <c i="2" r="F31"/>
  <c i="1" r="AZ95"/>
  <c i="2" r="F35"/>
  <c i="1" r="BD95"/>
  <c i="2" r="F34"/>
  <c i="1" r="BC95"/>
  <c i="2" r="F33"/>
  <c i="1" r="BB95"/>
  <c i="3" r="F33"/>
  <c i="1" r="AZ96"/>
  <c i="3" r="F35"/>
  <c i="1" r="BB96"/>
  <c i="3" r="F36"/>
  <c i="1" r="BC96"/>
  <c i="2" l="1" r="R122"/>
  <c r="R121"/>
  <c r="P122"/>
  <c r="P121"/>
  <c i="1" r="AU95"/>
  <c i="2" r="T122"/>
  <c r="T121"/>
  <c r="BK141"/>
  <c r="J141"/>
  <c r="J100"/>
  <c i="3" r="BK119"/>
  <c r="BK118"/>
  <c r="J118"/>
  <c i="2" r="BK122"/>
  <c r="J122"/>
  <c r="J95"/>
  <c i="1" r="AU94"/>
  <c r="BB94"/>
  <c r="AX94"/>
  <c i="3" r="F34"/>
  <c i="1" r="BA96"/>
  <c i="2" r="F32"/>
  <c i="1" r="BA95"/>
  <c i="3" r="J30"/>
  <c i="1" r="AG96"/>
  <c r="BC94"/>
  <c r="W32"/>
  <c i="2" r="J32"/>
  <c i="1" r="AW95"/>
  <c r="AT95"/>
  <c r="BD94"/>
  <c r="W33"/>
  <c i="3" r="J34"/>
  <c i="1" r="AW96"/>
  <c r="AT96"/>
  <c r="AZ94"/>
  <c r="AV94"/>
  <c r="AK29"/>
  <c i="3" l="1" r="J39"/>
  <c r="J96"/>
  <c r="J119"/>
  <c r="J97"/>
  <c i="2" r="BK121"/>
  <c r="J121"/>
  <c r="J94"/>
  <c i="1" r="AN96"/>
  <c r="BA94"/>
  <c r="W30"/>
  <c r="AY94"/>
  <c r="W29"/>
  <c r="W31"/>
  <c l="1" r="AW94"/>
  <c r="AK30"/>
  <c i="2" r="J28"/>
  <c i="1" r="AG95"/>
  <c r="AN95"/>
  <c i="2" l="1" r="J37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<sst xmlns="http://schemas.openxmlformats.org/spreadsheetml/2006/main">
  <si>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</si>
  <si>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</si>
  <si>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</si>
  <si>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</si>
  <si>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{618ee2f5-c4e2-422b-986a-437607b7fe0b}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</si>
  <si>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</si>
  <si>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</si>
  <si>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</si>
  <si>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</si>
  <si>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</si>
  <si>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</si>
  <si>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</si>
  <si>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</si>
  <si>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2021-063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</si>
  <si>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</si>
  <si>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</si>
  <si>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POMNÍKA I. SVETOVEJ VOJNY V OBCI ZLIECHOV</t>
  </si>
  <si>
    <t>JKSO:</t>
  </si>
  <si>
    <t>KS:</t>
  </si>
  <si>
    <t>Miesto:</t>
  </si>
  <si>
    <t>Zliechov, par.č. 468 - 018 32 Zliechov</t>
  </si>
  <si>
    <t>Dátum:</t>
  </si>
  <si>
    <t>28. 4. 2021</t>
  </si>
  <si>
    <t>Objednávateľ:</t>
  </si>
  <si>
    <t>IČO:</t>
  </si>
  <si>
    <t>Obec Zliechov, Obecný úrad Zliechov 233, 018 32 Zl</t>
  </si>
  <si>
    <t>IČ DPH:</t>
  </si>
  <si>
    <t>Zhotoviteľ:</t>
  </si>
  <si>
    <t>Vyplň údaj</t>
  </si>
  <si>
    <t>Projektant:</t>
  </si>
  <si>
    <t xml:space="preserve">RR + projekt, s.r.o., Krajná 103/18,  971 01  Prie</t>
  </si>
  <si>
    <t>True</t>
  </si>
  <si>
    <t>Spracovateľ:</t>
  </si>
  <si>
    <t>I. Mokrý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</si>
  <si>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</si>
  <si>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</si>
  <si>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</si>
  <si>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</si>
  <si>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</si>
  <si>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</si>
  <si>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</si>
  <si>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</si>
  <si>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</si>
  <si>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</si>
  <si>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</si>
  <si>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</si>
  <si>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</si>
  <si>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</si>
  <si>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</si>
  <si>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</si>
  <si>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</si>
  <si>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</si>
  <si>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</si>
  <si>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</si>
  <si>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</si>
  <si>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</si>
  <si>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</si>
  <si>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</si>
  <si>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</si>
  <si>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</si>
  <si>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</si>
  <si>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</si>
  <si>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</si>
  <si>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</si>
  <si>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</si>
  <si>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</si>
  <si>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</si>
  <si>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</si>
  <si>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</si>
  <si>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</si>
  <si>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</si>
  <si>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</si>
  <si>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</si>
  <si>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</si>
  <si>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</si>
  <si>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</si>
  <si>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</si>
  <si>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</si>
  <si>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</si>
  <si>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</si>
  <si>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</si>
  <si>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</si>
  <si>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01</t>
  </si>
  <si>
    <t>Umelecko-remeselná sanácia</t>
  </si>
  <si>
    <t>{4061b2d2-9a22-4bc5-9284-4645307fe6cf}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</si>
  <si>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</si>
  <si>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</si>
  <si>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</si>
  <si>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</si>
  <si>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</si>
  <si>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</si>
  <si>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</si>
  <si>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</si>
  <si>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</si>
  <si>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</si>
  <si>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</si>
  <si>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</si>
  <si>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</si>
  <si>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</si>
  <si>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</si>
  <si>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</si>
  <si>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</si>
  <si>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</si>
  <si>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</si>
  <si>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</si>
  <si>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</si>
  <si>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</si>
  <si>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</si>
  <si>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</si>
  <si>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</si>
  <si>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</si>
  <si>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</si>
  <si>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</si>
  <si>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</si>
  <si>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</si>
  <si>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</si>
  <si>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</si>
  <si>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</si>
  <si>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318271051.S</t>
  </si>
  <si>
    <t>Krycie platne priebežné pre oplotenie z betónových tvárnic 400x260x55 mm</t>
  </si>
  <si>
    <t>m</t>
  </si>
  <si>
    <t>4</t>
  </si>
  <si>
    <t>2</t>
  </si>
  <si>
    <t>281504762</t>
  </si>
  <si>
    <t>M</t>
  </si>
  <si>
    <t>592330008200</t>
  </si>
  <si>
    <t>Plotová krycia platňa, priebežná strieška, 400x260x55 mm</t>
  </si>
  <si>
    <t>ks</t>
  </si>
  <si>
    <t>8</t>
  </si>
  <si>
    <t>1879147718</t>
  </si>
  <si>
    <t>6</t>
  </si>
  <si>
    <t>Úpravy povrchov, podlahy, osadenie</t>
  </si>
  <si>
    <t>621422322.S</t>
  </si>
  <si>
    <t>Oprava vonkajších omietok podhľadov zo suchých zmesí, štukových, členitosť I, opravovaná plocha nad 20% do 30%</t>
  </si>
  <si>
    <t>m2</t>
  </si>
  <si>
    <t>-1325759039</t>
  </si>
  <si>
    <t>621460112.S</t>
  </si>
  <si>
    <t>Príprava vonkajšieho podkladu podhľadov na betónové podklady kontaktným mostíkom</t>
  </si>
  <si>
    <t>908493410</t>
  </si>
  <si>
    <t>5</t>
  </si>
  <si>
    <t>622421322.S</t>
  </si>
  <si>
    <t>Oprava vonkajších omietok stien zo suchých zmesí, štukových, členitosť I, opravovaná plocha nad 20% do 30%</t>
  </si>
  <si>
    <t>-453479252</t>
  </si>
  <si>
    <t>622460112.S</t>
  </si>
  <si>
    <t>Príprava vonkajšieho podkladu stien na betónové podklady kontaktným mostíkom</t>
  </si>
  <si>
    <t>526963499</t>
  </si>
  <si>
    <t>7</t>
  </si>
  <si>
    <t>622491341</t>
  </si>
  <si>
    <t>Fasádna farba akrylátová, PCI Multitop FA, dvojnásobná</t>
  </si>
  <si>
    <t>-1850644957</t>
  </si>
  <si>
    <t>632451624</t>
  </si>
  <si>
    <t>Sanácia betónovej konštrukcie rýchlotuhnúcou opravnou maltou PCI Polycret K 30 Rapid hr. 20 mm</t>
  </si>
  <si>
    <t>1849579091</t>
  </si>
  <si>
    <t>9</t>
  </si>
  <si>
    <t>Ostatné konštrukcie a práce-búranie</t>
  </si>
  <si>
    <t>941955003.S</t>
  </si>
  <si>
    <t>Lešenie ľahké pracovné pomocné s výškou lešeňovej podlahy nad 1,90 do 2,50 m</t>
  </si>
  <si>
    <t>957572301</t>
  </si>
  <si>
    <t>10</t>
  </si>
  <si>
    <t>952903021.S</t>
  </si>
  <si>
    <t>Čistenie fasád tlakovou vodou od rias, machu a lišajníkov z úrovne terénu</t>
  </si>
  <si>
    <t>-1045374803</t>
  </si>
  <si>
    <t>11</t>
  </si>
  <si>
    <t>952903022.S</t>
  </si>
  <si>
    <t>Čistenie fasád tlakovou vodou od rias, machu a lišajníkov z pojazdnej plošiny</t>
  </si>
  <si>
    <t>848342397</t>
  </si>
  <si>
    <t>12</t>
  </si>
  <si>
    <t>976071111.S</t>
  </si>
  <si>
    <t xml:space="preserve">Vybúranie kovových madiel a zábradlí,  -0,03700t</t>
  </si>
  <si>
    <t>-1868581890</t>
  </si>
  <si>
    <t>13</t>
  </si>
  <si>
    <t>978036341.S</t>
  </si>
  <si>
    <t xml:space="preserve">Otlčenie omietok šľachtených a pod., vonkajších z umelého kameňa, v rozsahu do 30 %,  -0,01900t</t>
  </si>
  <si>
    <t>1537481404</t>
  </si>
  <si>
    <t>99</t>
  </si>
  <si>
    <t>Presun hmôt HSV</t>
  </si>
  <si>
    <t>14</t>
  </si>
  <si>
    <t>999281111.S</t>
  </si>
  <si>
    <t>Presun hmôt pre opravy a údržbu objektov vrátane vonkajších plášťov výšky do 25 m</t>
  </si>
  <si>
    <t>t</t>
  </si>
  <si>
    <t>1523882298</t>
  </si>
  <si>
    <t>PSV</t>
  </si>
  <si>
    <t>Práce a dodávky PSV</t>
  </si>
  <si>
    <t>767</t>
  </si>
  <si>
    <t>Konštrukcie doplnkové kovové</t>
  </si>
  <si>
    <t>15</t>
  </si>
  <si>
    <t>767163005.1R</t>
  </si>
  <si>
    <t xml:space="preserve">Montáž, výroba a dodávka umelecky kovaného kovového zábradlia </t>
  </si>
  <si>
    <t>16</t>
  </si>
  <si>
    <t>1297644516</t>
  </si>
  <si>
    <t>998767201.S</t>
  </si>
  <si>
    <t>Presun hmôt pre kovové stavebné doplnkové konštrukcie v objektoch výšky do 6 m</t>
  </si>
  <si>
    <t>%</t>
  </si>
  <si>
    <t>1459628538</t>
  </si>
  <si>
    <t>783</t>
  </si>
  <si>
    <t>Nátery</t>
  </si>
  <si>
    <t>17</t>
  </si>
  <si>
    <t>783898150.1R</t>
  </si>
  <si>
    <t>Obnova nápisu z náterových hmôt akrylátových ručné, symboly a nápisy</t>
  </si>
  <si>
    <t>-365042046</t>
  </si>
  <si>
    <t>784</t>
  </si>
  <si>
    <t>Maľby</t>
  </si>
  <si>
    <t>18</t>
  </si>
  <si>
    <t>784402801.S</t>
  </si>
  <si>
    <t>Odstránenie malieb oškrabaním, výšky do 3,80 m, -0,0003 t</t>
  </si>
  <si>
    <t>1634838347</t>
  </si>
  <si>
    <t>Objekt:</t>
  </si>
  <si>
    <t>01 - Umelecko-remeselná sanácia</t>
  </si>
  <si>
    <t>Akademický sochár Dušan Hagara</t>
  </si>
  <si>
    <t>OST - Ostatné</t>
  </si>
  <si>
    <t xml:space="preserve">    O01 - Ostatné</t>
  </si>
  <si>
    <t>OST</t>
  </si>
  <si>
    <t>Ostatné</t>
  </si>
  <si>
    <t>O01</t>
  </si>
  <si>
    <t>1.</t>
  </si>
  <si>
    <t>Demontáž sochy muža s podstavcom- prevoz do ateliéru</t>
  </si>
  <si>
    <t>kpl</t>
  </si>
  <si>
    <t>262144</t>
  </si>
  <si>
    <t>2098827686</t>
  </si>
  <si>
    <t>2.</t>
  </si>
  <si>
    <t xml:space="preserve">Povrchové čistenie, mechanicky- osekaním, prebrúsením  , chemicky- odstránenie hrubých farebných náterov-  zábaly  Fasadenreiniger paste, oplach vodou, vabka</t>
  </si>
  <si>
    <t>-429013027</t>
  </si>
  <si>
    <t>3.</t>
  </si>
  <si>
    <t>Rekonštrukcia rozrušených a chýbajúcich častí- príprava na tmelenie-kovové nerezové konštrukcie, tmelenie a zapracovanie tmelov zabrúsením</t>
  </si>
  <si>
    <t>-954640047</t>
  </si>
  <si>
    <t>4.</t>
  </si>
  <si>
    <t xml:space="preserve">Spevnenie hmoty a  rekonštruovaných častí náter Steinfestiger OH</t>
  </si>
  <si>
    <t>-1373489034</t>
  </si>
  <si>
    <t>5.</t>
  </si>
  <si>
    <t>Kamenný pilón – rekonštrukcia chýbajúcich medailónov s fotografiami, osadenie medailónov</t>
  </si>
  <si>
    <t>710745926</t>
  </si>
  <si>
    <t>6.</t>
  </si>
  <si>
    <t xml:space="preserve">Kamenný pilón -  farebná rekonštrukcia písma mien padlých</t>
  </si>
  <si>
    <t>1688302411</t>
  </si>
  <si>
    <t>7.</t>
  </si>
  <si>
    <t>Farebné zjednotenie povrchov rekonštruovaných častí</t>
  </si>
  <si>
    <t>656673931</t>
  </si>
  <si>
    <t>8.</t>
  </si>
  <si>
    <t xml:space="preserve">Záverečná povrchová hydrofóbna úprava náterom Funcosil  SNL</t>
  </si>
  <si>
    <t>604236129</t>
  </si>
  <si>
    <t>9.</t>
  </si>
  <si>
    <t>Prevoz a montáž sochy muža s podstavcom</t>
  </si>
  <si>
    <t>2030584013</t>
  </si>
  <si>
    <t>10.</t>
  </si>
  <si>
    <t>Dokumentácia vykonaných umelecko-remeselných prác</t>
  </si>
  <si>
    <t>-1662618164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</si>
</sst>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2021-063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15</v>
      </c>
      <c r="D85" s="5"/>
      <c r="E85" s="5"/>
      <c r="F85" s="5"/>
      <c r="G85" s="5"/>
      <c r="H85" s="5"/>
      <c r="I85" s="5"/>
      <c r="J85" s="5"/>
      <c r="K85" s="5"/>
      <c r="L85" s="63" t="str">
        <f>K6</f>
        <v>OBNOVA POMNÍKA I. SVETOVEJ VOJNY V OBCI ZLIECHOV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Zliechov, par.č. 468 - 018 32 Zliechov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5" t="str">
        <f>IF(AN8= "","",AN8)</f>
        <v>28. 4. 2021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5.6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Obec Zliechov, Obecný úrad Zliechov 233, 018 32 Zl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RR + projekt, s.r.o., Krajná 103/18,  971 01  Prie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>I. Mokrý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74</v>
      </c>
      <c r="BT94" s="98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24.75" customHeight="1">
      <c r="A95" s="99" t="s">
        <v>78</v>
      </c>
      <c r="B95" s="100"/>
      <c r="C95" s="101"/>
      <c r="D95" s="102" t="s">
        <v>13</v>
      </c>
      <c r="E95" s="102"/>
      <c r="F95" s="102"/>
      <c r="G95" s="102"/>
      <c r="H95" s="102"/>
      <c r="I95" s="103"/>
      <c r="J95" s="102" t="s">
        <v>16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'2021-063 - OBNOVA POMNÍKA...'!J28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79</v>
      </c>
      <c r="AR95" s="100"/>
      <c r="AS95" s="106">
        <v>0</v>
      </c>
      <c r="AT95" s="107">
        <f>ROUND(SUM(AV95:AW95),2)</f>
        <v>0</v>
      </c>
      <c r="AU95" s="108">
        <f>'2021-063 - OBNOVA POMNÍKA...'!P121</f>
        <v>0</v>
      </c>
      <c r="AV95" s="107">
        <f>'2021-063 - OBNOVA POMNÍKA...'!J31</f>
        <v>0</v>
      </c>
      <c r="AW95" s="107">
        <f>'2021-063 - OBNOVA POMNÍKA...'!J32</f>
        <v>0</v>
      </c>
      <c r="AX95" s="107">
        <f>'2021-063 - OBNOVA POMNÍKA...'!J33</f>
        <v>0</v>
      </c>
      <c r="AY95" s="107">
        <f>'2021-063 - OBNOVA POMNÍKA...'!J34</f>
        <v>0</v>
      </c>
      <c r="AZ95" s="107">
        <f>'2021-063 - OBNOVA POMNÍKA...'!F31</f>
        <v>0</v>
      </c>
      <c r="BA95" s="107">
        <f>'2021-063 - OBNOVA POMNÍKA...'!F32</f>
        <v>0</v>
      </c>
      <c r="BB95" s="107">
        <f>'2021-063 - OBNOVA POMNÍKA...'!F33</f>
        <v>0</v>
      </c>
      <c r="BC95" s="107">
        <f>'2021-063 - OBNOVA POMNÍKA...'!F34</f>
        <v>0</v>
      </c>
      <c r="BD95" s="109">
        <f>'2021-063 - OBNOVA POMNÍKA...'!F35</f>
        <v>0</v>
      </c>
      <c r="BE95" s="7"/>
      <c r="BT95" s="110" t="s">
        <v>80</v>
      </c>
      <c r="BU95" s="110" t="s">
        <v>81</v>
      </c>
      <c r="BV95" s="110" t="s">
        <v>76</v>
      </c>
      <c r="BW95" s="110" t="s">
        <v>4</v>
      </c>
      <c r="BX95" s="110" t="s">
        <v>77</v>
      </c>
      <c r="CL95" s="110" t="s">
        <v>1</v>
      </c>
    </row>
    <row r="96" s="7" customFormat="1" ht="16.5" customHeight="1">
      <c r="A96" s="99" t="s">
        <v>78</v>
      </c>
      <c r="B96" s="100"/>
      <c r="C96" s="101"/>
      <c r="D96" s="102" t="s">
        <v>82</v>
      </c>
      <c r="E96" s="102"/>
      <c r="F96" s="102"/>
      <c r="G96" s="102"/>
      <c r="H96" s="102"/>
      <c r="I96" s="103"/>
      <c r="J96" s="102" t="s">
        <v>83</v>
      </c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4">
        <f>'01 - Umelecko-remeselná s...'!J30</f>
        <v>0</v>
      </c>
      <c r="AH96" s="103"/>
      <c r="AI96" s="103"/>
      <c r="AJ96" s="103"/>
      <c r="AK96" s="103"/>
      <c r="AL96" s="103"/>
      <c r="AM96" s="103"/>
      <c r="AN96" s="104">
        <f>SUM(AG96,AT96)</f>
        <v>0</v>
      </c>
      <c r="AO96" s="103"/>
      <c r="AP96" s="103"/>
      <c r="AQ96" s="105" t="s">
        <v>79</v>
      </c>
      <c r="AR96" s="100"/>
      <c r="AS96" s="111">
        <v>0</v>
      </c>
      <c r="AT96" s="112">
        <f>ROUND(SUM(AV96:AW96),2)</f>
        <v>0</v>
      </c>
      <c r="AU96" s="113">
        <f>'01 - Umelecko-remeselná s...'!P118</f>
        <v>0</v>
      </c>
      <c r="AV96" s="112">
        <f>'01 - Umelecko-remeselná s...'!J33</f>
        <v>0</v>
      </c>
      <c r="AW96" s="112">
        <f>'01 - Umelecko-remeselná s...'!J34</f>
        <v>0</v>
      </c>
      <c r="AX96" s="112">
        <f>'01 - Umelecko-remeselná s...'!J35</f>
        <v>0</v>
      </c>
      <c r="AY96" s="112">
        <f>'01 - Umelecko-remeselná s...'!J36</f>
        <v>0</v>
      </c>
      <c r="AZ96" s="112">
        <f>'01 - Umelecko-remeselná s...'!F33</f>
        <v>0</v>
      </c>
      <c r="BA96" s="112">
        <f>'01 - Umelecko-remeselná s...'!F34</f>
        <v>0</v>
      </c>
      <c r="BB96" s="112">
        <f>'01 - Umelecko-remeselná s...'!F35</f>
        <v>0</v>
      </c>
      <c r="BC96" s="112">
        <f>'01 - Umelecko-remeselná s...'!F36</f>
        <v>0</v>
      </c>
      <c r="BD96" s="114">
        <f>'01 - Umelecko-remeselná s...'!F37</f>
        <v>0</v>
      </c>
      <c r="BE96" s="7"/>
      <c r="BT96" s="110" t="s">
        <v>80</v>
      </c>
      <c r="BV96" s="110" t="s">
        <v>76</v>
      </c>
      <c r="BW96" s="110" t="s">
        <v>84</v>
      </c>
      <c r="BX96" s="110" t="s">
        <v>4</v>
      </c>
      <c r="CL96" s="110" t="s">
        <v>1</v>
      </c>
      <c r="CM96" s="110" t="s">
        <v>75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1-063 - OBNOVA POMNÍKA...'!C2" display="/"/>
    <hyperlink ref="A96" location="'01 - Umelecko-remeselná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16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28" t="s">
        <v>18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28" t="s">
        <v>21</v>
      </c>
      <c r="J10" s="65" t="str">
        <f>'Rekapitulácia stavby'!AN8</f>
        <v>28. 4. 2021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28" t="s">
        <v>24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25</v>
      </c>
      <c r="F13" s="34"/>
      <c r="G13" s="34"/>
      <c r="H13" s="34"/>
      <c r="I13" s="28" t="s">
        <v>26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24</v>
      </c>
      <c r="J15" s="29" t="str">
        <f>'Rekapitulácia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28" t="s">
        <v>26</v>
      </c>
      <c r="J16" s="29" t="str">
        <f>'Rekapitulácia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30</v>
      </c>
      <c r="F19" s="34"/>
      <c r="G19" s="34"/>
      <c r="H19" s="34"/>
      <c r="I19" s="28" t="s">
        <v>26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24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33</v>
      </c>
      <c r="F22" s="34"/>
      <c r="G22" s="34"/>
      <c r="H22" s="34"/>
      <c r="I22" s="28" t="s">
        <v>26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6"/>
      <c r="B25" s="117"/>
      <c r="C25" s="116"/>
      <c r="D25" s="116"/>
      <c r="E25" s="32" t="s">
        <v>1</v>
      </c>
      <c r="F25" s="32"/>
      <c r="G25" s="32"/>
      <c r="H25" s="32"/>
      <c r="I25" s="116"/>
      <c r="J25" s="116"/>
      <c r="K25" s="116"/>
      <c r="L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9" t="s">
        <v>35</v>
      </c>
      <c r="E28" s="34"/>
      <c r="F28" s="34"/>
      <c r="G28" s="34"/>
      <c r="H28" s="34"/>
      <c r="I28" s="34"/>
      <c r="J28" s="92">
        <f>ROUND(J121,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39" t="s">
        <v>36</v>
      </c>
      <c r="J30" s="39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0" t="s">
        <v>39</v>
      </c>
      <c r="E31" s="28" t="s">
        <v>40</v>
      </c>
      <c r="F31" s="121">
        <f>ROUND((SUM(BE121:BE148)),  2)</f>
        <v>0</v>
      </c>
      <c r="G31" s="34"/>
      <c r="H31" s="34"/>
      <c r="I31" s="122">
        <v>0.20000000000000001</v>
      </c>
      <c r="J31" s="121">
        <f>ROUND(((SUM(BE121:BE148))*I31),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41</v>
      </c>
      <c r="F32" s="121">
        <f>ROUND((SUM(BF121:BF148)),  2)</f>
        <v>0</v>
      </c>
      <c r="G32" s="34"/>
      <c r="H32" s="34"/>
      <c r="I32" s="122">
        <v>0.20000000000000001</v>
      </c>
      <c r="J32" s="121">
        <f>ROUND(((SUM(BF121:BF148))*I32),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21">
        <f>ROUND((SUM(BG121:BG148)),  2)</f>
        <v>0</v>
      </c>
      <c r="G33" s="34"/>
      <c r="H33" s="34"/>
      <c r="I33" s="122">
        <v>0.20000000000000001</v>
      </c>
      <c r="J33" s="121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1">
        <f>ROUND((SUM(BH121:BH148)),  2)</f>
        <v>0</v>
      </c>
      <c r="G34" s="34"/>
      <c r="H34" s="34"/>
      <c r="I34" s="122">
        <v>0.20000000000000001</v>
      </c>
      <c r="J34" s="121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1">
        <f>ROUND((SUM(BI121:BI148)),  2)</f>
        <v>0</v>
      </c>
      <c r="G35" s="34"/>
      <c r="H35" s="34"/>
      <c r="I35" s="122">
        <v>0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3"/>
      <c r="D37" s="124" t="s">
        <v>45</v>
      </c>
      <c r="E37" s="77"/>
      <c r="F37" s="77"/>
      <c r="G37" s="125" t="s">
        <v>46</v>
      </c>
      <c r="H37" s="126" t="s">
        <v>47</v>
      </c>
      <c r="I37" s="77"/>
      <c r="J37" s="127">
        <f>SUM(J28:J35)</f>
        <v>0</v>
      </c>
      <c r="K37" s="128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29" t="s">
        <v>51</v>
      </c>
      <c r="G61" s="54" t="s">
        <v>50</v>
      </c>
      <c r="H61" s="37"/>
      <c r="I61" s="37"/>
      <c r="J61" s="130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29" t="s">
        <v>51</v>
      </c>
      <c r="G76" s="54" t="s">
        <v>50</v>
      </c>
      <c r="H76" s="37"/>
      <c r="I76" s="37"/>
      <c r="J76" s="130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OBNOVA POMNÍKA I. SVETOVEJ VOJNY V OBCI ZLIECHOV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19</v>
      </c>
      <c r="D87" s="34"/>
      <c r="E87" s="34"/>
      <c r="F87" s="23" t="str">
        <f>F10</f>
        <v>Zliechov, par.č. 468 - 018 32 Zliechov</v>
      </c>
      <c r="G87" s="34"/>
      <c r="H87" s="34"/>
      <c r="I87" s="28" t="s">
        <v>21</v>
      </c>
      <c r="J87" s="65" t="str">
        <f>IF(J10="","",J10)</f>
        <v>28. 4. 2021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40.05" customHeight="1">
      <c r="A89" s="34"/>
      <c r="B89" s="35"/>
      <c r="C89" s="28" t="s">
        <v>23</v>
      </c>
      <c r="D89" s="34"/>
      <c r="E89" s="34"/>
      <c r="F89" s="23" t="str">
        <f>E13</f>
        <v>Obec Zliechov, Obecný úrad Zliechov 233, 018 32 Zl</v>
      </c>
      <c r="G89" s="34"/>
      <c r="H89" s="34"/>
      <c r="I89" s="28" t="s">
        <v>29</v>
      </c>
      <c r="J89" s="32" t="str">
        <f>E19</f>
        <v xml:space="preserve">RR + projekt, s.r.o., Krajná 103/18,  971 01  Prie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>I. Mokrý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31" t="s">
        <v>87</v>
      </c>
      <c r="D92" s="123"/>
      <c r="E92" s="123"/>
      <c r="F92" s="123"/>
      <c r="G92" s="123"/>
      <c r="H92" s="123"/>
      <c r="I92" s="123"/>
      <c r="J92" s="132" t="s">
        <v>88</v>
      </c>
      <c r="K92" s="123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33" t="s">
        <v>89</v>
      </c>
      <c r="D94" s="34"/>
      <c r="E94" s="34"/>
      <c r="F94" s="34"/>
      <c r="G94" s="34"/>
      <c r="H94" s="34"/>
      <c r="I94" s="34"/>
      <c r="J94" s="92">
        <f>J121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90</v>
      </c>
    </row>
    <row r="95" s="9" customFormat="1" ht="24.96" customHeight="1">
      <c r="A95" s="9"/>
      <c r="B95" s="134"/>
      <c r="C95" s="9"/>
      <c r="D95" s="135" t="s">
        <v>91</v>
      </c>
      <c r="E95" s="136"/>
      <c r="F95" s="136"/>
      <c r="G95" s="136"/>
      <c r="H95" s="136"/>
      <c r="I95" s="136"/>
      <c r="J95" s="137">
        <f>J122</f>
        <v>0</v>
      </c>
      <c r="K95" s="9"/>
      <c r="L95" s="13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8"/>
      <c r="C96" s="10"/>
      <c r="D96" s="139" t="s">
        <v>92</v>
      </c>
      <c r="E96" s="140"/>
      <c r="F96" s="140"/>
      <c r="G96" s="140"/>
      <c r="H96" s="140"/>
      <c r="I96" s="140"/>
      <c r="J96" s="141">
        <f>J123</f>
        <v>0</v>
      </c>
      <c r="K96" s="10"/>
      <c r="L96" s="13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8"/>
      <c r="C97" s="10"/>
      <c r="D97" s="139" t="s">
        <v>93</v>
      </c>
      <c r="E97" s="140"/>
      <c r="F97" s="140"/>
      <c r="G97" s="140"/>
      <c r="H97" s="140"/>
      <c r="I97" s="140"/>
      <c r="J97" s="141">
        <f>J126</f>
        <v>0</v>
      </c>
      <c r="K97" s="10"/>
      <c r="L97" s="13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8"/>
      <c r="C98" s="10"/>
      <c r="D98" s="139" t="s">
        <v>94</v>
      </c>
      <c r="E98" s="140"/>
      <c r="F98" s="140"/>
      <c r="G98" s="140"/>
      <c r="H98" s="140"/>
      <c r="I98" s="140"/>
      <c r="J98" s="141">
        <f>J133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95</v>
      </c>
      <c r="E99" s="140"/>
      <c r="F99" s="140"/>
      <c r="G99" s="140"/>
      <c r="H99" s="140"/>
      <c r="I99" s="140"/>
      <c r="J99" s="141">
        <f>J139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4"/>
      <c r="C100" s="9"/>
      <c r="D100" s="135" t="s">
        <v>96</v>
      </c>
      <c r="E100" s="136"/>
      <c r="F100" s="136"/>
      <c r="G100" s="136"/>
      <c r="H100" s="136"/>
      <c r="I100" s="136"/>
      <c r="J100" s="137">
        <f>J141</f>
        <v>0</v>
      </c>
      <c r="K100" s="9"/>
      <c r="L100" s="13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8"/>
      <c r="C101" s="10"/>
      <c r="D101" s="139" t="s">
        <v>97</v>
      </c>
      <c r="E101" s="140"/>
      <c r="F101" s="140"/>
      <c r="G101" s="140"/>
      <c r="H101" s="140"/>
      <c r="I101" s="140"/>
      <c r="J101" s="141">
        <f>J142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98</v>
      </c>
      <c r="E102" s="140"/>
      <c r="F102" s="140"/>
      <c r="G102" s="140"/>
      <c r="H102" s="140"/>
      <c r="I102" s="140"/>
      <c r="J102" s="141">
        <f>J145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99</v>
      </c>
      <c r="E103" s="140"/>
      <c r="F103" s="140"/>
      <c r="G103" s="140"/>
      <c r="H103" s="140"/>
      <c r="I103" s="140"/>
      <c r="J103" s="141">
        <f>J147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100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30" customHeight="1">
      <c r="A113" s="34"/>
      <c r="B113" s="35"/>
      <c r="C113" s="34"/>
      <c r="D113" s="34"/>
      <c r="E113" s="63" t="str">
        <f>E7</f>
        <v>OBNOVA POMNÍKA I. SVETOVEJ VOJNY V OBCI ZLIECHOV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F10</f>
        <v>Zliechov, par.č. 468 - 018 32 Zliechov</v>
      </c>
      <c r="G115" s="34"/>
      <c r="H115" s="34"/>
      <c r="I115" s="28" t="s">
        <v>21</v>
      </c>
      <c r="J115" s="65" t="str">
        <f>IF(J10="","",J10)</f>
        <v>28. 4. 2021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40.05" customHeight="1">
      <c r="A117" s="34"/>
      <c r="B117" s="35"/>
      <c r="C117" s="28" t="s">
        <v>23</v>
      </c>
      <c r="D117" s="34"/>
      <c r="E117" s="34"/>
      <c r="F117" s="23" t="str">
        <f>E13</f>
        <v>Obec Zliechov, Obecný úrad Zliechov 233, 018 32 Zl</v>
      </c>
      <c r="G117" s="34"/>
      <c r="H117" s="34"/>
      <c r="I117" s="28" t="s">
        <v>29</v>
      </c>
      <c r="J117" s="32" t="str">
        <f>E19</f>
        <v xml:space="preserve">RR + projekt, s.r.o., Krajná 103/18,  971 01  Prie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IF(E16="","",E16)</f>
        <v>Vyplň údaj</v>
      </c>
      <c r="G118" s="34"/>
      <c r="H118" s="34"/>
      <c r="I118" s="28" t="s">
        <v>32</v>
      </c>
      <c r="J118" s="32" t="str">
        <f>E22</f>
        <v>I. Mokrý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2"/>
      <c r="B120" s="143"/>
      <c r="C120" s="144" t="s">
        <v>101</v>
      </c>
      <c r="D120" s="145" t="s">
        <v>60</v>
      </c>
      <c r="E120" s="145" t="s">
        <v>56</v>
      </c>
      <c r="F120" s="145" t="s">
        <v>57</v>
      </c>
      <c r="G120" s="145" t="s">
        <v>102</v>
      </c>
      <c r="H120" s="145" t="s">
        <v>103</v>
      </c>
      <c r="I120" s="145" t="s">
        <v>104</v>
      </c>
      <c r="J120" s="146" t="s">
        <v>88</v>
      </c>
      <c r="K120" s="147" t="s">
        <v>105</v>
      </c>
      <c r="L120" s="148"/>
      <c r="M120" s="82" t="s">
        <v>1</v>
      </c>
      <c r="N120" s="83" t="s">
        <v>39</v>
      </c>
      <c r="O120" s="83" t="s">
        <v>106</v>
      </c>
      <c r="P120" s="83" t="s">
        <v>107</v>
      </c>
      <c r="Q120" s="83" t="s">
        <v>108</v>
      </c>
      <c r="R120" s="83" t="s">
        <v>109</v>
      </c>
      <c r="S120" s="83" t="s">
        <v>110</v>
      </c>
      <c r="T120" s="84" t="s">
        <v>111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</row>
    <row r="121" s="2" customFormat="1" ht="22.8" customHeight="1">
      <c r="A121" s="34"/>
      <c r="B121" s="35"/>
      <c r="C121" s="89" t="s">
        <v>89</v>
      </c>
      <c r="D121" s="34"/>
      <c r="E121" s="34"/>
      <c r="F121" s="34"/>
      <c r="G121" s="34"/>
      <c r="H121" s="34"/>
      <c r="I121" s="34"/>
      <c r="J121" s="149">
        <f>BK121</f>
        <v>0</v>
      </c>
      <c r="K121" s="34"/>
      <c r="L121" s="35"/>
      <c r="M121" s="85"/>
      <c r="N121" s="69"/>
      <c r="O121" s="86"/>
      <c r="P121" s="150">
        <f>P122+P141</f>
        <v>0</v>
      </c>
      <c r="Q121" s="86"/>
      <c r="R121" s="150">
        <f>R122+R141</f>
        <v>2.4037859400000001</v>
      </c>
      <c r="S121" s="86"/>
      <c r="T121" s="151">
        <f>T122+T141</f>
        <v>1.4173967000000001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90</v>
      </c>
      <c r="BK121" s="152">
        <f>BK122+BK141</f>
        <v>0</v>
      </c>
    </row>
    <row r="122" s="12" customFormat="1" ht="25.92" customHeight="1">
      <c r="A122" s="12"/>
      <c r="B122" s="153"/>
      <c r="C122" s="12"/>
      <c r="D122" s="154" t="s">
        <v>74</v>
      </c>
      <c r="E122" s="155" t="s">
        <v>112</v>
      </c>
      <c r="F122" s="155" t="s">
        <v>113</v>
      </c>
      <c r="G122" s="12"/>
      <c r="H122" s="12"/>
      <c r="I122" s="156"/>
      <c r="J122" s="157">
        <f>BK122</f>
        <v>0</v>
      </c>
      <c r="K122" s="12"/>
      <c r="L122" s="153"/>
      <c r="M122" s="158"/>
      <c r="N122" s="159"/>
      <c r="O122" s="159"/>
      <c r="P122" s="160">
        <f>P123+P126+P133+P139</f>
        <v>0</v>
      </c>
      <c r="Q122" s="159"/>
      <c r="R122" s="160">
        <f>R123+R126+R133+R139</f>
        <v>2.3716380400000001</v>
      </c>
      <c r="S122" s="159"/>
      <c r="T122" s="161">
        <f>T123+T126+T133+T139</f>
        <v>1.4059010000000001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4" t="s">
        <v>80</v>
      </c>
      <c r="AT122" s="162" t="s">
        <v>74</v>
      </c>
      <c r="AU122" s="162" t="s">
        <v>75</v>
      </c>
      <c r="AY122" s="154" t="s">
        <v>114</v>
      </c>
      <c r="BK122" s="163">
        <f>BK123+BK126+BK133+BK139</f>
        <v>0</v>
      </c>
    </row>
    <row r="123" s="12" customFormat="1" ht="22.8" customHeight="1">
      <c r="A123" s="12"/>
      <c r="B123" s="153"/>
      <c r="C123" s="12"/>
      <c r="D123" s="154" t="s">
        <v>74</v>
      </c>
      <c r="E123" s="164" t="s">
        <v>115</v>
      </c>
      <c r="F123" s="164" t="s">
        <v>116</v>
      </c>
      <c r="G123" s="12"/>
      <c r="H123" s="12"/>
      <c r="I123" s="156"/>
      <c r="J123" s="165">
        <f>BK123</f>
        <v>0</v>
      </c>
      <c r="K123" s="12"/>
      <c r="L123" s="153"/>
      <c r="M123" s="158"/>
      <c r="N123" s="159"/>
      <c r="O123" s="159"/>
      <c r="P123" s="160">
        <f>SUM(P124:P125)</f>
        <v>0</v>
      </c>
      <c r="Q123" s="159"/>
      <c r="R123" s="160">
        <f>SUM(R124:R125)</f>
        <v>0.49126239999999999</v>
      </c>
      <c r="S123" s="159"/>
      <c r="T123" s="16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80</v>
      </c>
      <c r="AT123" s="162" t="s">
        <v>74</v>
      </c>
      <c r="AU123" s="162" t="s">
        <v>80</v>
      </c>
      <c r="AY123" s="154" t="s">
        <v>114</v>
      </c>
      <c r="BK123" s="163">
        <f>SUM(BK124:BK125)</f>
        <v>0</v>
      </c>
    </row>
    <row r="124" s="2" customFormat="1" ht="24.15" customHeight="1">
      <c r="A124" s="34"/>
      <c r="B124" s="166"/>
      <c r="C124" s="167" t="s">
        <v>80</v>
      </c>
      <c r="D124" s="167" t="s">
        <v>117</v>
      </c>
      <c r="E124" s="168" t="s">
        <v>118</v>
      </c>
      <c r="F124" s="169" t="s">
        <v>119</v>
      </c>
      <c r="G124" s="170" t="s">
        <v>120</v>
      </c>
      <c r="H124" s="171">
        <v>17.821999999999999</v>
      </c>
      <c r="I124" s="172"/>
      <c r="J124" s="173">
        <f>ROUND(I124*H124,2)</f>
        <v>0</v>
      </c>
      <c r="K124" s="174"/>
      <c r="L124" s="35"/>
      <c r="M124" s="175" t="s">
        <v>1</v>
      </c>
      <c r="N124" s="176" t="s">
        <v>41</v>
      </c>
      <c r="O124" s="73"/>
      <c r="P124" s="177">
        <f>O124*H124</f>
        <v>0</v>
      </c>
      <c r="Q124" s="177">
        <v>0.0012999999999999999</v>
      </c>
      <c r="R124" s="177">
        <f>Q124*H124</f>
        <v>0.023168599999999998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121</v>
      </c>
      <c r="AT124" s="179" t="s">
        <v>117</v>
      </c>
      <c r="AU124" s="179" t="s">
        <v>122</v>
      </c>
      <c r="AY124" s="15" t="s">
        <v>114</v>
      </c>
      <c r="BE124" s="180">
        <f>IF(N124="základná",J124,0)</f>
        <v>0</v>
      </c>
      <c r="BF124" s="180">
        <f>IF(N124="znížená",J124,0)</f>
        <v>0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5" t="s">
        <v>122</v>
      </c>
      <c r="BK124" s="180">
        <f>ROUND(I124*H124,2)</f>
        <v>0</v>
      </c>
      <c r="BL124" s="15" t="s">
        <v>121</v>
      </c>
      <c r="BM124" s="179" t="s">
        <v>123</v>
      </c>
    </row>
    <row r="125" s="2" customFormat="1" ht="24.15" customHeight="1">
      <c r="A125" s="34"/>
      <c r="B125" s="166"/>
      <c r="C125" s="181" t="s">
        <v>122</v>
      </c>
      <c r="D125" s="181" t="s">
        <v>124</v>
      </c>
      <c r="E125" s="182" t="s">
        <v>125</v>
      </c>
      <c r="F125" s="183" t="s">
        <v>126</v>
      </c>
      <c r="G125" s="184" t="s">
        <v>127</v>
      </c>
      <c r="H125" s="185">
        <v>45.445999999999998</v>
      </c>
      <c r="I125" s="186"/>
      <c r="J125" s="187">
        <f>ROUND(I125*H125,2)</f>
        <v>0</v>
      </c>
      <c r="K125" s="188"/>
      <c r="L125" s="189"/>
      <c r="M125" s="190" t="s">
        <v>1</v>
      </c>
      <c r="N125" s="191" t="s">
        <v>41</v>
      </c>
      <c r="O125" s="73"/>
      <c r="P125" s="177">
        <f>O125*H125</f>
        <v>0</v>
      </c>
      <c r="Q125" s="177">
        <v>0.0103</v>
      </c>
      <c r="R125" s="177">
        <f>Q125*H125</f>
        <v>0.4680938</v>
      </c>
      <c r="S125" s="177">
        <v>0</v>
      </c>
      <c r="T125" s="17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9" t="s">
        <v>128</v>
      </c>
      <c r="AT125" s="179" t="s">
        <v>124</v>
      </c>
      <c r="AU125" s="179" t="s">
        <v>122</v>
      </c>
      <c r="AY125" s="15" t="s">
        <v>114</v>
      </c>
      <c r="BE125" s="180">
        <f>IF(N125="základná",J125,0)</f>
        <v>0</v>
      </c>
      <c r="BF125" s="180">
        <f>IF(N125="znížená",J125,0)</f>
        <v>0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122</v>
      </c>
      <c r="BK125" s="180">
        <f>ROUND(I125*H125,2)</f>
        <v>0</v>
      </c>
      <c r="BL125" s="15" t="s">
        <v>121</v>
      </c>
      <c r="BM125" s="179" t="s">
        <v>129</v>
      </c>
    </row>
    <row r="126" s="12" customFormat="1" ht="22.8" customHeight="1">
      <c r="A126" s="12"/>
      <c r="B126" s="153"/>
      <c r="C126" s="12"/>
      <c r="D126" s="154" t="s">
        <v>74</v>
      </c>
      <c r="E126" s="164" t="s">
        <v>130</v>
      </c>
      <c r="F126" s="164" t="s">
        <v>131</v>
      </c>
      <c r="G126" s="12"/>
      <c r="H126" s="12"/>
      <c r="I126" s="156"/>
      <c r="J126" s="165">
        <f>BK126</f>
        <v>0</v>
      </c>
      <c r="K126" s="12"/>
      <c r="L126" s="153"/>
      <c r="M126" s="158"/>
      <c r="N126" s="159"/>
      <c r="O126" s="159"/>
      <c r="P126" s="160">
        <f>SUM(P127:P132)</f>
        <v>0</v>
      </c>
      <c r="Q126" s="159"/>
      <c r="R126" s="160">
        <f>SUM(R127:R132)</f>
        <v>1.8155542200000001</v>
      </c>
      <c r="S126" s="159"/>
      <c r="T126" s="161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80</v>
      </c>
      <c r="AT126" s="162" t="s">
        <v>74</v>
      </c>
      <c r="AU126" s="162" t="s">
        <v>80</v>
      </c>
      <c r="AY126" s="154" t="s">
        <v>114</v>
      </c>
      <c r="BK126" s="163">
        <f>SUM(BK127:BK132)</f>
        <v>0</v>
      </c>
    </row>
    <row r="127" s="2" customFormat="1" ht="37.8" customHeight="1">
      <c r="A127" s="34"/>
      <c r="B127" s="166"/>
      <c r="C127" s="167" t="s">
        <v>115</v>
      </c>
      <c r="D127" s="167" t="s">
        <v>117</v>
      </c>
      <c r="E127" s="168" t="s">
        <v>132</v>
      </c>
      <c r="F127" s="169" t="s">
        <v>133</v>
      </c>
      <c r="G127" s="170" t="s">
        <v>134</v>
      </c>
      <c r="H127" s="171">
        <v>1.3999999999999999</v>
      </c>
      <c r="I127" s="172"/>
      <c r="J127" s="173">
        <f>ROUND(I127*H127,2)</f>
        <v>0</v>
      </c>
      <c r="K127" s="174"/>
      <c r="L127" s="35"/>
      <c r="M127" s="175" t="s">
        <v>1</v>
      </c>
      <c r="N127" s="176" t="s">
        <v>41</v>
      </c>
      <c r="O127" s="73"/>
      <c r="P127" s="177">
        <f>O127*H127</f>
        <v>0</v>
      </c>
      <c r="Q127" s="177">
        <v>0.01255</v>
      </c>
      <c r="R127" s="177">
        <f>Q127*H127</f>
        <v>0.017569999999999999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121</v>
      </c>
      <c r="AT127" s="179" t="s">
        <v>117</v>
      </c>
      <c r="AU127" s="179" t="s">
        <v>122</v>
      </c>
      <c r="AY127" s="15" t="s">
        <v>114</v>
      </c>
      <c r="BE127" s="180">
        <f>IF(N127="základná",J127,0)</f>
        <v>0</v>
      </c>
      <c r="BF127" s="180">
        <f>IF(N127="znížená",J127,0)</f>
        <v>0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122</v>
      </c>
      <c r="BK127" s="180">
        <f>ROUND(I127*H127,2)</f>
        <v>0</v>
      </c>
      <c r="BL127" s="15" t="s">
        <v>121</v>
      </c>
      <c r="BM127" s="179" t="s">
        <v>135</v>
      </c>
    </row>
    <row r="128" s="2" customFormat="1" ht="24.15" customHeight="1">
      <c r="A128" s="34"/>
      <c r="B128" s="166"/>
      <c r="C128" s="167" t="s">
        <v>121</v>
      </c>
      <c r="D128" s="167" t="s">
        <v>117</v>
      </c>
      <c r="E128" s="168" t="s">
        <v>136</v>
      </c>
      <c r="F128" s="169" t="s">
        <v>137</v>
      </c>
      <c r="G128" s="170" t="s">
        <v>134</v>
      </c>
      <c r="H128" s="171">
        <v>1.3999999999999999</v>
      </c>
      <c r="I128" s="172"/>
      <c r="J128" s="173">
        <f>ROUND(I128*H128,2)</f>
        <v>0</v>
      </c>
      <c r="K128" s="174"/>
      <c r="L128" s="35"/>
      <c r="M128" s="175" t="s">
        <v>1</v>
      </c>
      <c r="N128" s="176" t="s">
        <v>41</v>
      </c>
      <c r="O128" s="73"/>
      <c r="P128" s="177">
        <f>O128*H128</f>
        <v>0</v>
      </c>
      <c r="Q128" s="177">
        <v>0.00042000000000000002</v>
      </c>
      <c r="R128" s="177">
        <f>Q128*H128</f>
        <v>0.00058799999999999998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121</v>
      </c>
      <c r="AT128" s="179" t="s">
        <v>117</v>
      </c>
      <c r="AU128" s="179" t="s">
        <v>122</v>
      </c>
      <c r="AY128" s="15" t="s">
        <v>114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122</v>
      </c>
      <c r="BK128" s="180">
        <f>ROUND(I128*H128,2)</f>
        <v>0</v>
      </c>
      <c r="BL128" s="15" t="s">
        <v>121</v>
      </c>
      <c r="BM128" s="179" t="s">
        <v>138</v>
      </c>
    </row>
    <row r="129" s="2" customFormat="1" ht="37.8" customHeight="1">
      <c r="A129" s="34"/>
      <c r="B129" s="166"/>
      <c r="C129" s="167" t="s">
        <v>139</v>
      </c>
      <c r="D129" s="167" t="s">
        <v>117</v>
      </c>
      <c r="E129" s="168" t="s">
        <v>140</v>
      </c>
      <c r="F129" s="169" t="s">
        <v>141</v>
      </c>
      <c r="G129" s="170" t="s">
        <v>134</v>
      </c>
      <c r="H129" s="171">
        <v>36.918999999999997</v>
      </c>
      <c r="I129" s="172"/>
      <c r="J129" s="173">
        <f>ROUND(I129*H129,2)</f>
        <v>0</v>
      </c>
      <c r="K129" s="174"/>
      <c r="L129" s="35"/>
      <c r="M129" s="175" t="s">
        <v>1</v>
      </c>
      <c r="N129" s="176" t="s">
        <v>41</v>
      </c>
      <c r="O129" s="73"/>
      <c r="P129" s="177">
        <f>O129*H129</f>
        <v>0</v>
      </c>
      <c r="Q129" s="177">
        <v>0.01255</v>
      </c>
      <c r="R129" s="177">
        <f>Q129*H129</f>
        <v>0.46333344999999998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121</v>
      </c>
      <c r="AT129" s="179" t="s">
        <v>117</v>
      </c>
      <c r="AU129" s="179" t="s">
        <v>122</v>
      </c>
      <c r="AY129" s="15" t="s">
        <v>114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122</v>
      </c>
      <c r="BK129" s="180">
        <f>ROUND(I129*H129,2)</f>
        <v>0</v>
      </c>
      <c r="BL129" s="15" t="s">
        <v>121</v>
      </c>
      <c r="BM129" s="179" t="s">
        <v>142</v>
      </c>
    </row>
    <row r="130" s="2" customFormat="1" ht="24.15" customHeight="1">
      <c r="A130" s="34"/>
      <c r="B130" s="166"/>
      <c r="C130" s="167" t="s">
        <v>130</v>
      </c>
      <c r="D130" s="167" t="s">
        <v>117</v>
      </c>
      <c r="E130" s="168" t="s">
        <v>143</v>
      </c>
      <c r="F130" s="169" t="s">
        <v>144</v>
      </c>
      <c r="G130" s="170" t="s">
        <v>134</v>
      </c>
      <c r="H130" s="171">
        <v>36.918999999999997</v>
      </c>
      <c r="I130" s="172"/>
      <c r="J130" s="173">
        <f>ROUND(I130*H130,2)</f>
        <v>0</v>
      </c>
      <c r="K130" s="174"/>
      <c r="L130" s="35"/>
      <c r="M130" s="175" t="s">
        <v>1</v>
      </c>
      <c r="N130" s="176" t="s">
        <v>41</v>
      </c>
      <c r="O130" s="73"/>
      <c r="P130" s="177">
        <f>O130*H130</f>
        <v>0</v>
      </c>
      <c r="Q130" s="177">
        <v>0.00042000000000000002</v>
      </c>
      <c r="R130" s="177">
        <f>Q130*H130</f>
        <v>0.015505979999999999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121</v>
      </c>
      <c r="AT130" s="179" t="s">
        <v>117</v>
      </c>
      <c r="AU130" s="179" t="s">
        <v>122</v>
      </c>
      <c r="AY130" s="15" t="s">
        <v>114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122</v>
      </c>
      <c r="BK130" s="180">
        <f>ROUND(I130*H130,2)</f>
        <v>0</v>
      </c>
      <c r="BL130" s="15" t="s">
        <v>121</v>
      </c>
      <c r="BM130" s="179" t="s">
        <v>145</v>
      </c>
    </row>
    <row r="131" s="2" customFormat="1" ht="24.15" customHeight="1">
      <c r="A131" s="34"/>
      <c r="B131" s="166"/>
      <c r="C131" s="167" t="s">
        <v>146</v>
      </c>
      <c r="D131" s="167" t="s">
        <v>117</v>
      </c>
      <c r="E131" s="168" t="s">
        <v>147</v>
      </c>
      <c r="F131" s="169" t="s">
        <v>148</v>
      </c>
      <c r="G131" s="170" t="s">
        <v>134</v>
      </c>
      <c r="H131" s="171">
        <v>38.319000000000003</v>
      </c>
      <c r="I131" s="172"/>
      <c r="J131" s="173">
        <f>ROUND(I131*H131,2)</f>
        <v>0</v>
      </c>
      <c r="K131" s="174"/>
      <c r="L131" s="35"/>
      <c r="M131" s="175" t="s">
        <v>1</v>
      </c>
      <c r="N131" s="176" t="s">
        <v>41</v>
      </c>
      <c r="O131" s="73"/>
      <c r="P131" s="177">
        <f>O131*H131</f>
        <v>0</v>
      </c>
      <c r="Q131" s="177">
        <v>0.00040999999999999999</v>
      </c>
      <c r="R131" s="177">
        <f>Q131*H131</f>
        <v>0.015710790000000002</v>
      </c>
      <c r="S131" s="177">
        <v>0</v>
      </c>
      <c r="T131" s="17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9" t="s">
        <v>121</v>
      </c>
      <c r="AT131" s="179" t="s">
        <v>117</v>
      </c>
      <c r="AU131" s="179" t="s">
        <v>122</v>
      </c>
      <c r="AY131" s="15" t="s">
        <v>114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5" t="s">
        <v>122</v>
      </c>
      <c r="BK131" s="180">
        <f>ROUND(I131*H131,2)</f>
        <v>0</v>
      </c>
      <c r="BL131" s="15" t="s">
        <v>121</v>
      </c>
      <c r="BM131" s="179" t="s">
        <v>149</v>
      </c>
    </row>
    <row r="132" s="2" customFormat="1" ht="24.15" customHeight="1">
      <c r="A132" s="34"/>
      <c r="B132" s="166"/>
      <c r="C132" s="167" t="s">
        <v>128</v>
      </c>
      <c r="D132" s="167" t="s">
        <v>117</v>
      </c>
      <c r="E132" s="168" t="s">
        <v>150</v>
      </c>
      <c r="F132" s="169" t="s">
        <v>151</v>
      </c>
      <c r="G132" s="170" t="s">
        <v>134</v>
      </c>
      <c r="H132" s="171">
        <v>38.319000000000003</v>
      </c>
      <c r="I132" s="172"/>
      <c r="J132" s="173">
        <f>ROUND(I132*H132,2)</f>
        <v>0</v>
      </c>
      <c r="K132" s="174"/>
      <c r="L132" s="35"/>
      <c r="M132" s="175" t="s">
        <v>1</v>
      </c>
      <c r="N132" s="176" t="s">
        <v>41</v>
      </c>
      <c r="O132" s="73"/>
      <c r="P132" s="177">
        <f>O132*H132</f>
        <v>0</v>
      </c>
      <c r="Q132" s="177">
        <v>0.034000000000000002</v>
      </c>
      <c r="R132" s="177">
        <f>Q132*H132</f>
        <v>1.3028460000000002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121</v>
      </c>
      <c r="AT132" s="179" t="s">
        <v>117</v>
      </c>
      <c r="AU132" s="179" t="s">
        <v>122</v>
      </c>
      <c r="AY132" s="15" t="s">
        <v>114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5" t="s">
        <v>122</v>
      </c>
      <c r="BK132" s="180">
        <f>ROUND(I132*H132,2)</f>
        <v>0</v>
      </c>
      <c r="BL132" s="15" t="s">
        <v>121</v>
      </c>
      <c r="BM132" s="179" t="s">
        <v>152</v>
      </c>
    </row>
    <row r="133" s="12" customFormat="1" ht="22.8" customHeight="1">
      <c r="A133" s="12"/>
      <c r="B133" s="153"/>
      <c r="C133" s="12"/>
      <c r="D133" s="154" t="s">
        <v>74</v>
      </c>
      <c r="E133" s="164" t="s">
        <v>153</v>
      </c>
      <c r="F133" s="164" t="s">
        <v>154</v>
      </c>
      <c r="G133" s="12"/>
      <c r="H133" s="12"/>
      <c r="I133" s="156"/>
      <c r="J133" s="165">
        <f>BK133</f>
        <v>0</v>
      </c>
      <c r="K133" s="12"/>
      <c r="L133" s="153"/>
      <c r="M133" s="158"/>
      <c r="N133" s="159"/>
      <c r="O133" s="159"/>
      <c r="P133" s="160">
        <f>SUM(P134:P138)</f>
        <v>0</v>
      </c>
      <c r="Q133" s="159"/>
      <c r="R133" s="160">
        <f>SUM(R134:R138)</f>
        <v>0.064821420000000005</v>
      </c>
      <c r="S133" s="159"/>
      <c r="T133" s="161">
        <f>SUM(T134:T138)</f>
        <v>1.4059010000000001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4" t="s">
        <v>80</v>
      </c>
      <c r="AT133" s="162" t="s">
        <v>74</v>
      </c>
      <c r="AU133" s="162" t="s">
        <v>80</v>
      </c>
      <c r="AY133" s="154" t="s">
        <v>114</v>
      </c>
      <c r="BK133" s="163">
        <f>SUM(BK134:BK138)</f>
        <v>0</v>
      </c>
    </row>
    <row r="134" s="2" customFormat="1" ht="24.15" customHeight="1">
      <c r="A134" s="34"/>
      <c r="B134" s="166"/>
      <c r="C134" s="167" t="s">
        <v>153</v>
      </c>
      <c r="D134" s="167" t="s">
        <v>117</v>
      </c>
      <c r="E134" s="168" t="s">
        <v>155</v>
      </c>
      <c r="F134" s="169" t="s">
        <v>156</v>
      </c>
      <c r="G134" s="170" t="s">
        <v>134</v>
      </c>
      <c r="H134" s="171">
        <v>9</v>
      </c>
      <c r="I134" s="172"/>
      <c r="J134" s="173">
        <f>ROUND(I134*H134,2)</f>
        <v>0</v>
      </c>
      <c r="K134" s="174"/>
      <c r="L134" s="35"/>
      <c r="M134" s="175" t="s">
        <v>1</v>
      </c>
      <c r="N134" s="176" t="s">
        <v>41</v>
      </c>
      <c r="O134" s="73"/>
      <c r="P134" s="177">
        <f>O134*H134</f>
        <v>0</v>
      </c>
      <c r="Q134" s="177">
        <v>0.0061799999999999997</v>
      </c>
      <c r="R134" s="177">
        <f>Q134*H134</f>
        <v>0.055619999999999996</v>
      </c>
      <c r="S134" s="177">
        <v>0</v>
      </c>
      <c r="T134" s="17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121</v>
      </c>
      <c r="AT134" s="179" t="s">
        <v>117</v>
      </c>
      <c r="AU134" s="179" t="s">
        <v>122</v>
      </c>
      <c r="AY134" s="15" t="s">
        <v>114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5" t="s">
        <v>122</v>
      </c>
      <c r="BK134" s="180">
        <f>ROUND(I134*H134,2)</f>
        <v>0</v>
      </c>
      <c r="BL134" s="15" t="s">
        <v>121</v>
      </c>
      <c r="BM134" s="179" t="s">
        <v>157</v>
      </c>
    </row>
    <row r="135" s="2" customFormat="1" ht="24.15" customHeight="1">
      <c r="A135" s="34"/>
      <c r="B135" s="166"/>
      <c r="C135" s="167" t="s">
        <v>158</v>
      </c>
      <c r="D135" s="167" t="s">
        <v>117</v>
      </c>
      <c r="E135" s="168" t="s">
        <v>159</v>
      </c>
      <c r="F135" s="169" t="s">
        <v>160</v>
      </c>
      <c r="G135" s="170" t="s">
        <v>134</v>
      </c>
      <c r="H135" s="171">
        <v>47.209000000000003</v>
      </c>
      <c r="I135" s="172"/>
      <c r="J135" s="173">
        <f>ROUND(I135*H135,2)</f>
        <v>0</v>
      </c>
      <c r="K135" s="174"/>
      <c r="L135" s="35"/>
      <c r="M135" s="175" t="s">
        <v>1</v>
      </c>
      <c r="N135" s="176" t="s">
        <v>41</v>
      </c>
      <c r="O135" s="73"/>
      <c r="P135" s="177">
        <f>O135*H135</f>
        <v>0</v>
      </c>
      <c r="Q135" s="177">
        <v>0.00018000000000000001</v>
      </c>
      <c r="R135" s="177">
        <f>Q135*H135</f>
        <v>0.0084976200000000009</v>
      </c>
      <c r="S135" s="177">
        <v>0</v>
      </c>
      <c r="T135" s="17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121</v>
      </c>
      <c r="AT135" s="179" t="s">
        <v>117</v>
      </c>
      <c r="AU135" s="179" t="s">
        <v>122</v>
      </c>
      <c r="AY135" s="15" t="s">
        <v>114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5" t="s">
        <v>122</v>
      </c>
      <c r="BK135" s="180">
        <f>ROUND(I135*H135,2)</f>
        <v>0</v>
      </c>
      <c r="BL135" s="15" t="s">
        <v>121</v>
      </c>
      <c r="BM135" s="179" t="s">
        <v>161</v>
      </c>
    </row>
    <row r="136" s="2" customFormat="1" ht="24.15" customHeight="1">
      <c r="A136" s="34"/>
      <c r="B136" s="166"/>
      <c r="C136" s="167" t="s">
        <v>162</v>
      </c>
      <c r="D136" s="167" t="s">
        <v>117</v>
      </c>
      <c r="E136" s="168" t="s">
        <v>163</v>
      </c>
      <c r="F136" s="169" t="s">
        <v>164</v>
      </c>
      <c r="G136" s="170" t="s">
        <v>134</v>
      </c>
      <c r="H136" s="171">
        <v>3.9100000000000001</v>
      </c>
      <c r="I136" s="172"/>
      <c r="J136" s="173">
        <f>ROUND(I136*H136,2)</f>
        <v>0</v>
      </c>
      <c r="K136" s="174"/>
      <c r="L136" s="35"/>
      <c r="M136" s="175" t="s">
        <v>1</v>
      </c>
      <c r="N136" s="176" t="s">
        <v>41</v>
      </c>
      <c r="O136" s="73"/>
      <c r="P136" s="177">
        <f>O136*H136</f>
        <v>0</v>
      </c>
      <c r="Q136" s="177">
        <v>0.00018000000000000001</v>
      </c>
      <c r="R136" s="177">
        <f>Q136*H136</f>
        <v>0.00070380000000000009</v>
      </c>
      <c r="S136" s="177">
        <v>0</v>
      </c>
      <c r="T136" s="1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121</v>
      </c>
      <c r="AT136" s="179" t="s">
        <v>117</v>
      </c>
      <c r="AU136" s="179" t="s">
        <v>122</v>
      </c>
      <c r="AY136" s="15" t="s">
        <v>114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5" t="s">
        <v>122</v>
      </c>
      <c r="BK136" s="180">
        <f>ROUND(I136*H136,2)</f>
        <v>0</v>
      </c>
      <c r="BL136" s="15" t="s">
        <v>121</v>
      </c>
      <c r="BM136" s="179" t="s">
        <v>165</v>
      </c>
    </row>
    <row r="137" s="2" customFormat="1" ht="14.4" customHeight="1">
      <c r="A137" s="34"/>
      <c r="B137" s="166"/>
      <c r="C137" s="167" t="s">
        <v>166</v>
      </c>
      <c r="D137" s="167" t="s">
        <v>117</v>
      </c>
      <c r="E137" s="168" t="s">
        <v>167</v>
      </c>
      <c r="F137" s="169" t="s">
        <v>168</v>
      </c>
      <c r="G137" s="170" t="s">
        <v>120</v>
      </c>
      <c r="H137" s="171">
        <v>18.32</v>
      </c>
      <c r="I137" s="172"/>
      <c r="J137" s="173">
        <f>ROUND(I137*H137,2)</f>
        <v>0</v>
      </c>
      <c r="K137" s="174"/>
      <c r="L137" s="35"/>
      <c r="M137" s="175" t="s">
        <v>1</v>
      </c>
      <c r="N137" s="176" t="s">
        <v>41</v>
      </c>
      <c r="O137" s="73"/>
      <c r="P137" s="177">
        <f>O137*H137</f>
        <v>0</v>
      </c>
      <c r="Q137" s="177">
        <v>0</v>
      </c>
      <c r="R137" s="177">
        <f>Q137*H137</f>
        <v>0</v>
      </c>
      <c r="S137" s="177">
        <v>0.036999999999999998</v>
      </c>
      <c r="T137" s="178">
        <f>S137*H137</f>
        <v>0.67784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121</v>
      </c>
      <c r="AT137" s="179" t="s">
        <v>117</v>
      </c>
      <c r="AU137" s="179" t="s">
        <v>122</v>
      </c>
      <c r="AY137" s="15" t="s">
        <v>114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5" t="s">
        <v>122</v>
      </c>
      <c r="BK137" s="180">
        <f>ROUND(I137*H137,2)</f>
        <v>0</v>
      </c>
      <c r="BL137" s="15" t="s">
        <v>121</v>
      </c>
      <c r="BM137" s="179" t="s">
        <v>169</v>
      </c>
    </row>
    <row r="138" s="2" customFormat="1" ht="24.15" customHeight="1">
      <c r="A138" s="34"/>
      <c r="B138" s="166"/>
      <c r="C138" s="167" t="s">
        <v>170</v>
      </c>
      <c r="D138" s="167" t="s">
        <v>117</v>
      </c>
      <c r="E138" s="168" t="s">
        <v>171</v>
      </c>
      <c r="F138" s="169" t="s">
        <v>172</v>
      </c>
      <c r="G138" s="170" t="s">
        <v>134</v>
      </c>
      <c r="H138" s="171">
        <v>38.319000000000003</v>
      </c>
      <c r="I138" s="172"/>
      <c r="J138" s="173">
        <f>ROUND(I138*H138,2)</f>
        <v>0</v>
      </c>
      <c r="K138" s="174"/>
      <c r="L138" s="35"/>
      <c r="M138" s="175" t="s">
        <v>1</v>
      </c>
      <c r="N138" s="176" t="s">
        <v>41</v>
      </c>
      <c r="O138" s="73"/>
      <c r="P138" s="177">
        <f>O138*H138</f>
        <v>0</v>
      </c>
      <c r="Q138" s="177">
        <v>0</v>
      </c>
      <c r="R138" s="177">
        <f>Q138*H138</f>
        <v>0</v>
      </c>
      <c r="S138" s="177">
        <v>0.019</v>
      </c>
      <c r="T138" s="178">
        <f>S138*H138</f>
        <v>0.72806100000000007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9" t="s">
        <v>121</v>
      </c>
      <c r="AT138" s="179" t="s">
        <v>117</v>
      </c>
      <c r="AU138" s="179" t="s">
        <v>122</v>
      </c>
      <c r="AY138" s="15" t="s">
        <v>114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5" t="s">
        <v>122</v>
      </c>
      <c r="BK138" s="180">
        <f>ROUND(I138*H138,2)</f>
        <v>0</v>
      </c>
      <c r="BL138" s="15" t="s">
        <v>121</v>
      </c>
      <c r="BM138" s="179" t="s">
        <v>173</v>
      </c>
    </row>
    <row r="139" s="12" customFormat="1" ht="22.8" customHeight="1">
      <c r="A139" s="12"/>
      <c r="B139" s="153"/>
      <c r="C139" s="12"/>
      <c r="D139" s="154" t="s">
        <v>74</v>
      </c>
      <c r="E139" s="164" t="s">
        <v>174</v>
      </c>
      <c r="F139" s="164" t="s">
        <v>175</v>
      </c>
      <c r="G139" s="12"/>
      <c r="H139" s="12"/>
      <c r="I139" s="156"/>
      <c r="J139" s="165">
        <f>BK139</f>
        <v>0</v>
      </c>
      <c r="K139" s="12"/>
      <c r="L139" s="153"/>
      <c r="M139" s="158"/>
      <c r="N139" s="159"/>
      <c r="O139" s="159"/>
      <c r="P139" s="160">
        <f>P140</f>
        <v>0</v>
      </c>
      <c r="Q139" s="159"/>
      <c r="R139" s="160">
        <f>R140</f>
        <v>0</v>
      </c>
      <c r="S139" s="159"/>
      <c r="T139" s="16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4" t="s">
        <v>80</v>
      </c>
      <c r="AT139" s="162" t="s">
        <v>74</v>
      </c>
      <c r="AU139" s="162" t="s">
        <v>80</v>
      </c>
      <c r="AY139" s="154" t="s">
        <v>114</v>
      </c>
      <c r="BK139" s="163">
        <f>BK140</f>
        <v>0</v>
      </c>
    </row>
    <row r="140" s="2" customFormat="1" ht="24.15" customHeight="1">
      <c r="A140" s="34"/>
      <c r="B140" s="166"/>
      <c r="C140" s="167" t="s">
        <v>176</v>
      </c>
      <c r="D140" s="167" t="s">
        <v>117</v>
      </c>
      <c r="E140" s="168" t="s">
        <v>177</v>
      </c>
      <c r="F140" s="169" t="s">
        <v>178</v>
      </c>
      <c r="G140" s="170" t="s">
        <v>179</v>
      </c>
      <c r="H140" s="171">
        <v>2.3719999999999999</v>
      </c>
      <c r="I140" s="172"/>
      <c r="J140" s="173">
        <f>ROUND(I140*H140,2)</f>
        <v>0</v>
      </c>
      <c r="K140" s="174"/>
      <c r="L140" s="35"/>
      <c r="M140" s="175" t="s">
        <v>1</v>
      </c>
      <c r="N140" s="176" t="s">
        <v>41</v>
      </c>
      <c r="O140" s="73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9" t="s">
        <v>121</v>
      </c>
      <c r="AT140" s="179" t="s">
        <v>117</v>
      </c>
      <c r="AU140" s="179" t="s">
        <v>122</v>
      </c>
      <c r="AY140" s="15" t="s">
        <v>114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5" t="s">
        <v>122</v>
      </c>
      <c r="BK140" s="180">
        <f>ROUND(I140*H140,2)</f>
        <v>0</v>
      </c>
      <c r="BL140" s="15" t="s">
        <v>121</v>
      </c>
      <c r="BM140" s="179" t="s">
        <v>180</v>
      </c>
    </row>
    <row r="141" s="12" customFormat="1" ht="25.92" customHeight="1">
      <c r="A141" s="12"/>
      <c r="B141" s="153"/>
      <c r="C141" s="12"/>
      <c r="D141" s="154" t="s">
        <v>74</v>
      </c>
      <c r="E141" s="155" t="s">
        <v>181</v>
      </c>
      <c r="F141" s="155" t="s">
        <v>182</v>
      </c>
      <c r="G141" s="12"/>
      <c r="H141" s="12"/>
      <c r="I141" s="156"/>
      <c r="J141" s="157">
        <f>BK141</f>
        <v>0</v>
      </c>
      <c r="K141" s="12"/>
      <c r="L141" s="153"/>
      <c r="M141" s="158"/>
      <c r="N141" s="159"/>
      <c r="O141" s="159"/>
      <c r="P141" s="160">
        <f>P142+P145+P147</f>
        <v>0</v>
      </c>
      <c r="Q141" s="159"/>
      <c r="R141" s="160">
        <f>R142+R145+R147</f>
        <v>0.0321479</v>
      </c>
      <c r="S141" s="159"/>
      <c r="T141" s="161">
        <f>T142+T145+T147</f>
        <v>0.011495699999999999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4" t="s">
        <v>122</v>
      </c>
      <c r="AT141" s="162" t="s">
        <v>74</v>
      </c>
      <c r="AU141" s="162" t="s">
        <v>75</v>
      </c>
      <c r="AY141" s="154" t="s">
        <v>114</v>
      </c>
      <c r="BK141" s="163">
        <f>BK142+BK145+BK147</f>
        <v>0</v>
      </c>
    </row>
    <row r="142" s="12" customFormat="1" ht="22.8" customHeight="1">
      <c r="A142" s="12"/>
      <c r="B142" s="153"/>
      <c r="C142" s="12"/>
      <c r="D142" s="154" t="s">
        <v>74</v>
      </c>
      <c r="E142" s="164" t="s">
        <v>183</v>
      </c>
      <c r="F142" s="164" t="s">
        <v>184</v>
      </c>
      <c r="G142" s="12"/>
      <c r="H142" s="12"/>
      <c r="I142" s="156"/>
      <c r="J142" s="165">
        <f>BK142</f>
        <v>0</v>
      </c>
      <c r="K142" s="12"/>
      <c r="L142" s="153"/>
      <c r="M142" s="158"/>
      <c r="N142" s="159"/>
      <c r="O142" s="159"/>
      <c r="P142" s="160">
        <f>SUM(P143:P144)</f>
        <v>0</v>
      </c>
      <c r="Q142" s="159"/>
      <c r="R142" s="160">
        <f>SUM(R143:R144)</f>
        <v>0.031510400000000001</v>
      </c>
      <c r="S142" s="159"/>
      <c r="T142" s="16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4" t="s">
        <v>122</v>
      </c>
      <c r="AT142" s="162" t="s">
        <v>74</v>
      </c>
      <c r="AU142" s="162" t="s">
        <v>80</v>
      </c>
      <c r="AY142" s="154" t="s">
        <v>114</v>
      </c>
      <c r="BK142" s="163">
        <f>SUM(BK143:BK144)</f>
        <v>0</v>
      </c>
    </row>
    <row r="143" s="2" customFormat="1" ht="24.15" customHeight="1">
      <c r="A143" s="34"/>
      <c r="B143" s="166"/>
      <c r="C143" s="167" t="s">
        <v>185</v>
      </c>
      <c r="D143" s="167" t="s">
        <v>117</v>
      </c>
      <c r="E143" s="168" t="s">
        <v>186</v>
      </c>
      <c r="F143" s="169" t="s">
        <v>187</v>
      </c>
      <c r="G143" s="170" t="s">
        <v>120</v>
      </c>
      <c r="H143" s="171">
        <v>18.32</v>
      </c>
      <c r="I143" s="172"/>
      <c r="J143" s="173">
        <f>ROUND(I143*H143,2)</f>
        <v>0</v>
      </c>
      <c r="K143" s="174"/>
      <c r="L143" s="35"/>
      <c r="M143" s="175" t="s">
        <v>1</v>
      </c>
      <c r="N143" s="176" t="s">
        <v>41</v>
      </c>
      <c r="O143" s="73"/>
      <c r="P143" s="177">
        <f>O143*H143</f>
        <v>0</v>
      </c>
      <c r="Q143" s="177">
        <v>0.00172</v>
      </c>
      <c r="R143" s="177">
        <f>Q143*H143</f>
        <v>0.031510400000000001</v>
      </c>
      <c r="S143" s="177">
        <v>0</v>
      </c>
      <c r="T143" s="17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9" t="s">
        <v>188</v>
      </c>
      <c r="AT143" s="179" t="s">
        <v>117</v>
      </c>
      <c r="AU143" s="179" t="s">
        <v>122</v>
      </c>
      <c r="AY143" s="15" t="s">
        <v>114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5" t="s">
        <v>122</v>
      </c>
      <c r="BK143" s="180">
        <f>ROUND(I143*H143,2)</f>
        <v>0</v>
      </c>
      <c r="BL143" s="15" t="s">
        <v>188</v>
      </c>
      <c r="BM143" s="179" t="s">
        <v>189</v>
      </c>
    </row>
    <row r="144" s="2" customFormat="1" ht="24.15" customHeight="1">
      <c r="A144" s="34"/>
      <c r="B144" s="166"/>
      <c r="C144" s="167" t="s">
        <v>188</v>
      </c>
      <c r="D144" s="167" t="s">
        <v>117</v>
      </c>
      <c r="E144" s="168" t="s">
        <v>190</v>
      </c>
      <c r="F144" s="169" t="s">
        <v>191</v>
      </c>
      <c r="G144" s="170" t="s">
        <v>192</v>
      </c>
      <c r="H144" s="192"/>
      <c r="I144" s="172"/>
      <c r="J144" s="173">
        <f>ROUND(I144*H144,2)</f>
        <v>0</v>
      </c>
      <c r="K144" s="174"/>
      <c r="L144" s="35"/>
      <c r="M144" s="175" t="s">
        <v>1</v>
      </c>
      <c r="N144" s="176" t="s">
        <v>41</v>
      </c>
      <c r="O144" s="73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188</v>
      </c>
      <c r="AT144" s="179" t="s">
        <v>117</v>
      </c>
      <c r="AU144" s="179" t="s">
        <v>122</v>
      </c>
      <c r="AY144" s="15" t="s">
        <v>114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5" t="s">
        <v>122</v>
      </c>
      <c r="BK144" s="180">
        <f>ROUND(I144*H144,2)</f>
        <v>0</v>
      </c>
      <c r="BL144" s="15" t="s">
        <v>188</v>
      </c>
      <c r="BM144" s="179" t="s">
        <v>193</v>
      </c>
    </row>
    <row r="145" s="12" customFormat="1" ht="22.8" customHeight="1">
      <c r="A145" s="12"/>
      <c r="B145" s="153"/>
      <c r="C145" s="12"/>
      <c r="D145" s="154" t="s">
        <v>74</v>
      </c>
      <c r="E145" s="164" t="s">
        <v>194</v>
      </c>
      <c r="F145" s="164" t="s">
        <v>195</v>
      </c>
      <c r="G145" s="12"/>
      <c r="H145" s="12"/>
      <c r="I145" s="156"/>
      <c r="J145" s="165">
        <f>BK145</f>
        <v>0</v>
      </c>
      <c r="K145" s="12"/>
      <c r="L145" s="153"/>
      <c r="M145" s="158"/>
      <c r="N145" s="159"/>
      <c r="O145" s="159"/>
      <c r="P145" s="160">
        <f>P146</f>
        <v>0</v>
      </c>
      <c r="Q145" s="159"/>
      <c r="R145" s="160">
        <f>R146</f>
        <v>0.00063750000000000005</v>
      </c>
      <c r="S145" s="159"/>
      <c r="T145" s="16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4" t="s">
        <v>122</v>
      </c>
      <c r="AT145" s="162" t="s">
        <v>74</v>
      </c>
      <c r="AU145" s="162" t="s">
        <v>80</v>
      </c>
      <c r="AY145" s="154" t="s">
        <v>114</v>
      </c>
      <c r="BK145" s="163">
        <f>BK146</f>
        <v>0</v>
      </c>
    </row>
    <row r="146" s="2" customFormat="1" ht="24.15" customHeight="1">
      <c r="A146" s="34"/>
      <c r="B146" s="166"/>
      <c r="C146" s="167" t="s">
        <v>196</v>
      </c>
      <c r="D146" s="167" t="s">
        <v>117</v>
      </c>
      <c r="E146" s="168" t="s">
        <v>197</v>
      </c>
      <c r="F146" s="169" t="s">
        <v>198</v>
      </c>
      <c r="G146" s="170" t="s">
        <v>134</v>
      </c>
      <c r="H146" s="171">
        <v>1.25</v>
      </c>
      <c r="I146" s="172"/>
      <c r="J146" s="173">
        <f>ROUND(I146*H146,2)</f>
        <v>0</v>
      </c>
      <c r="K146" s="174"/>
      <c r="L146" s="35"/>
      <c r="M146" s="175" t="s">
        <v>1</v>
      </c>
      <c r="N146" s="176" t="s">
        <v>41</v>
      </c>
      <c r="O146" s="73"/>
      <c r="P146" s="177">
        <f>O146*H146</f>
        <v>0</v>
      </c>
      <c r="Q146" s="177">
        <v>0.00051000000000000004</v>
      </c>
      <c r="R146" s="177">
        <f>Q146*H146</f>
        <v>0.00063750000000000005</v>
      </c>
      <c r="S146" s="177">
        <v>0</v>
      </c>
      <c r="T146" s="17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9" t="s">
        <v>188</v>
      </c>
      <c r="AT146" s="179" t="s">
        <v>117</v>
      </c>
      <c r="AU146" s="179" t="s">
        <v>122</v>
      </c>
      <c r="AY146" s="15" t="s">
        <v>114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5" t="s">
        <v>122</v>
      </c>
      <c r="BK146" s="180">
        <f>ROUND(I146*H146,2)</f>
        <v>0</v>
      </c>
      <c r="BL146" s="15" t="s">
        <v>188</v>
      </c>
      <c r="BM146" s="179" t="s">
        <v>199</v>
      </c>
    </row>
    <row r="147" s="12" customFormat="1" ht="22.8" customHeight="1">
      <c r="A147" s="12"/>
      <c r="B147" s="153"/>
      <c r="C147" s="12"/>
      <c r="D147" s="154" t="s">
        <v>74</v>
      </c>
      <c r="E147" s="164" t="s">
        <v>200</v>
      </c>
      <c r="F147" s="164" t="s">
        <v>201</v>
      </c>
      <c r="G147" s="12"/>
      <c r="H147" s="12"/>
      <c r="I147" s="156"/>
      <c r="J147" s="165">
        <f>BK147</f>
        <v>0</v>
      </c>
      <c r="K147" s="12"/>
      <c r="L147" s="153"/>
      <c r="M147" s="158"/>
      <c r="N147" s="159"/>
      <c r="O147" s="159"/>
      <c r="P147" s="160">
        <f>P148</f>
        <v>0</v>
      </c>
      <c r="Q147" s="159"/>
      <c r="R147" s="160">
        <f>R148</f>
        <v>0</v>
      </c>
      <c r="S147" s="159"/>
      <c r="T147" s="161">
        <f>T148</f>
        <v>0.011495699999999999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4" t="s">
        <v>122</v>
      </c>
      <c r="AT147" s="162" t="s">
        <v>74</v>
      </c>
      <c r="AU147" s="162" t="s">
        <v>80</v>
      </c>
      <c r="AY147" s="154" t="s">
        <v>114</v>
      </c>
      <c r="BK147" s="163">
        <f>BK148</f>
        <v>0</v>
      </c>
    </row>
    <row r="148" s="2" customFormat="1" ht="24.15" customHeight="1">
      <c r="A148" s="34"/>
      <c r="B148" s="166"/>
      <c r="C148" s="167" t="s">
        <v>202</v>
      </c>
      <c r="D148" s="167" t="s">
        <v>117</v>
      </c>
      <c r="E148" s="168" t="s">
        <v>203</v>
      </c>
      <c r="F148" s="169" t="s">
        <v>204</v>
      </c>
      <c r="G148" s="170" t="s">
        <v>134</v>
      </c>
      <c r="H148" s="171">
        <v>38.319000000000003</v>
      </c>
      <c r="I148" s="172"/>
      <c r="J148" s="173">
        <f>ROUND(I148*H148,2)</f>
        <v>0</v>
      </c>
      <c r="K148" s="174"/>
      <c r="L148" s="35"/>
      <c r="M148" s="193" t="s">
        <v>1</v>
      </c>
      <c r="N148" s="194" t="s">
        <v>41</v>
      </c>
      <c r="O148" s="195"/>
      <c r="P148" s="196">
        <f>O148*H148</f>
        <v>0</v>
      </c>
      <c r="Q148" s="196">
        <v>0</v>
      </c>
      <c r="R148" s="196">
        <f>Q148*H148</f>
        <v>0</v>
      </c>
      <c r="S148" s="196">
        <v>0.00029999999999999997</v>
      </c>
      <c r="T148" s="197">
        <f>S148*H148</f>
        <v>0.011495699999999999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9" t="s">
        <v>188</v>
      </c>
      <c r="AT148" s="179" t="s">
        <v>117</v>
      </c>
      <c r="AU148" s="179" t="s">
        <v>122</v>
      </c>
      <c r="AY148" s="15" t="s">
        <v>114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5" t="s">
        <v>122</v>
      </c>
      <c r="BK148" s="180">
        <f>ROUND(I148*H148,2)</f>
        <v>0</v>
      </c>
      <c r="BL148" s="15" t="s">
        <v>188</v>
      </c>
      <c r="BM148" s="179" t="s">
        <v>205</v>
      </c>
    </row>
    <row r="149" s="2" customFormat="1" ht="6.96" customHeight="1">
      <c r="A149" s="34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35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autoFilter ref="C120:K148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98" t="str">
        <f>'Rekapitulácia stavby'!K6</f>
        <v>OBNOVA POMNÍKA I. SVETOVEJ VOJNY V OBCI ZLIECHOV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206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207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5" t="str">
        <f>'Rekapitulácia stavby'!AN8</f>
        <v>28. 4. 2021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208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19" t="s">
        <v>35</v>
      </c>
      <c r="E30" s="34"/>
      <c r="F30" s="34"/>
      <c r="G30" s="34"/>
      <c r="H30" s="34"/>
      <c r="I30" s="34"/>
      <c r="J30" s="9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0" t="s">
        <v>39</v>
      </c>
      <c r="E33" s="28" t="s">
        <v>40</v>
      </c>
      <c r="F33" s="121">
        <f>ROUND((SUM(BE118:BE130)),  2)</f>
        <v>0</v>
      </c>
      <c r="G33" s="34"/>
      <c r="H33" s="34"/>
      <c r="I33" s="122">
        <v>0.20000000000000001</v>
      </c>
      <c r="J33" s="121">
        <f>ROUND(((SUM(BE118:BE130))*I33),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1">
        <f>ROUND((SUM(BF118:BF130)),  2)</f>
        <v>0</v>
      </c>
      <c r="G34" s="34"/>
      <c r="H34" s="34"/>
      <c r="I34" s="122">
        <v>0.20000000000000001</v>
      </c>
      <c r="J34" s="121">
        <f>ROUND(((SUM(BF118:BF130))*I34),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1">
        <f>ROUND((SUM(BG118:BG130)),  2)</f>
        <v>0</v>
      </c>
      <c r="G35" s="34"/>
      <c r="H35" s="34"/>
      <c r="I35" s="122">
        <v>0.20000000000000001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1">
        <f>ROUND((SUM(BH118:BH130)),  2)</f>
        <v>0</v>
      </c>
      <c r="G36" s="34"/>
      <c r="H36" s="34"/>
      <c r="I36" s="122">
        <v>0.20000000000000001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1">
        <f>ROUND((SUM(BI118:BI130)),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3"/>
      <c r="D39" s="124" t="s">
        <v>45</v>
      </c>
      <c r="E39" s="77"/>
      <c r="F39" s="77"/>
      <c r="G39" s="125" t="s">
        <v>46</v>
      </c>
      <c r="H39" s="126" t="s">
        <v>47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29" t="s">
        <v>51</v>
      </c>
      <c r="G61" s="54" t="s">
        <v>50</v>
      </c>
      <c r="H61" s="37"/>
      <c r="I61" s="37"/>
      <c r="J61" s="130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29" t="s">
        <v>51</v>
      </c>
      <c r="G76" s="54" t="s">
        <v>50</v>
      </c>
      <c r="H76" s="37"/>
      <c r="I76" s="37"/>
      <c r="J76" s="130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98" t="str">
        <f>E7</f>
        <v>OBNOVA POMNÍKA I. SVETOVEJ VOJNY V OBCI ZLIECHOV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206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Umelecko-remeselná sanácia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Zliechov, par.č. 468 - 018 32 Zliechov</v>
      </c>
      <c r="G89" s="34"/>
      <c r="H89" s="34"/>
      <c r="I89" s="28" t="s">
        <v>21</v>
      </c>
      <c r="J89" s="65" t="str">
        <f>IF(J12="","",J12)</f>
        <v>28. 4. 2021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23</v>
      </c>
      <c r="D91" s="34"/>
      <c r="E91" s="34"/>
      <c r="F91" s="23" t="str">
        <f>E15</f>
        <v>Obec Zliechov, Obecný úrad Zliechov 233, 018 32 Zl</v>
      </c>
      <c r="G91" s="34"/>
      <c r="H91" s="34"/>
      <c r="I91" s="28" t="s">
        <v>29</v>
      </c>
      <c r="J91" s="32" t="str">
        <f>E21</f>
        <v xml:space="preserve">RR + projekt, s.r.o., Krajná 103/18,  971 01  Prie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Akademický sochár Dušan Hagara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87</v>
      </c>
      <c r="D94" s="123"/>
      <c r="E94" s="123"/>
      <c r="F94" s="123"/>
      <c r="G94" s="123"/>
      <c r="H94" s="123"/>
      <c r="I94" s="123"/>
      <c r="J94" s="132" t="s">
        <v>88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89</v>
      </c>
      <c r="D96" s="34"/>
      <c r="E96" s="34"/>
      <c r="F96" s="34"/>
      <c r="G96" s="34"/>
      <c r="H96" s="34"/>
      <c r="I96" s="34"/>
      <c r="J96" s="92">
        <f>J118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90</v>
      </c>
    </row>
    <row r="97" s="9" customFormat="1" ht="24.96" customHeight="1">
      <c r="A97" s="9"/>
      <c r="B97" s="134"/>
      <c r="C97" s="9"/>
      <c r="D97" s="135" t="s">
        <v>209</v>
      </c>
      <c r="E97" s="136"/>
      <c r="F97" s="136"/>
      <c r="G97" s="136"/>
      <c r="H97" s="136"/>
      <c r="I97" s="136"/>
      <c r="J97" s="137">
        <f>J119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210</v>
      </c>
      <c r="E98" s="140"/>
      <c r="F98" s="140"/>
      <c r="G98" s="140"/>
      <c r="H98" s="140"/>
      <c r="I98" s="140"/>
      <c r="J98" s="141">
        <f>J120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100</v>
      </c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4"/>
      <c r="D108" s="34"/>
      <c r="E108" s="198" t="str">
        <f>E7</f>
        <v>OBNOVA POMNÍKA I. SVETOVEJ VOJNY V OBCI ZLIECHOV</v>
      </c>
      <c r="F108" s="28"/>
      <c r="G108" s="28"/>
      <c r="H108" s="28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206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3" t="str">
        <f>E9</f>
        <v>01 - Umelecko-remeselná sanácia</v>
      </c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Zliechov, par.č. 468 - 018 32 Zliechov</v>
      </c>
      <c r="G112" s="34"/>
      <c r="H112" s="34"/>
      <c r="I112" s="28" t="s">
        <v>21</v>
      </c>
      <c r="J112" s="65" t="str">
        <f>IF(J12="","",J12)</f>
        <v>28. 4. 2021</v>
      </c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40.05" customHeight="1">
      <c r="A114" s="34"/>
      <c r="B114" s="35"/>
      <c r="C114" s="28" t="s">
        <v>23</v>
      </c>
      <c r="D114" s="34"/>
      <c r="E114" s="34"/>
      <c r="F114" s="23" t="str">
        <f>E15</f>
        <v>Obec Zliechov, Obecný úrad Zliechov 233, 018 32 Zl</v>
      </c>
      <c r="G114" s="34"/>
      <c r="H114" s="34"/>
      <c r="I114" s="28" t="s">
        <v>29</v>
      </c>
      <c r="J114" s="32" t="str">
        <f>E21</f>
        <v xml:space="preserve">RR + projekt, s.r.o., Krajná 103/18,  971 01  Prie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5.6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Akademický sochár Dušan Hagara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2"/>
      <c r="B117" s="143"/>
      <c r="C117" s="144" t="s">
        <v>101</v>
      </c>
      <c r="D117" s="145" t="s">
        <v>60</v>
      </c>
      <c r="E117" s="145" t="s">
        <v>56</v>
      </c>
      <c r="F117" s="145" t="s">
        <v>57</v>
      </c>
      <c r="G117" s="145" t="s">
        <v>102</v>
      </c>
      <c r="H117" s="145" t="s">
        <v>103</v>
      </c>
      <c r="I117" s="145" t="s">
        <v>104</v>
      </c>
      <c r="J117" s="146" t="s">
        <v>88</v>
      </c>
      <c r="K117" s="147" t="s">
        <v>105</v>
      </c>
      <c r="L117" s="148"/>
      <c r="M117" s="82" t="s">
        <v>1</v>
      </c>
      <c r="N117" s="83" t="s">
        <v>39</v>
      </c>
      <c r="O117" s="83" t="s">
        <v>106</v>
      </c>
      <c r="P117" s="83" t="s">
        <v>107</v>
      </c>
      <c r="Q117" s="83" t="s">
        <v>108</v>
      </c>
      <c r="R117" s="83" t="s">
        <v>109</v>
      </c>
      <c r="S117" s="83" t="s">
        <v>110</v>
      </c>
      <c r="T117" s="84" t="s">
        <v>111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s="2" customFormat="1" ht="22.8" customHeight="1">
      <c r="A118" s="34"/>
      <c r="B118" s="35"/>
      <c r="C118" s="89" t="s">
        <v>89</v>
      </c>
      <c r="D118" s="34"/>
      <c r="E118" s="34"/>
      <c r="F118" s="34"/>
      <c r="G118" s="34"/>
      <c r="H118" s="34"/>
      <c r="I118" s="34"/>
      <c r="J118" s="149">
        <f>BK118</f>
        <v>0</v>
      </c>
      <c r="K118" s="34"/>
      <c r="L118" s="35"/>
      <c r="M118" s="85"/>
      <c r="N118" s="69"/>
      <c r="O118" s="86"/>
      <c r="P118" s="150">
        <f>P119</f>
        <v>0</v>
      </c>
      <c r="Q118" s="86"/>
      <c r="R118" s="150">
        <f>R119</f>
        <v>0</v>
      </c>
      <c r="S118" s="86"/>
      <c r="T118" s="15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90</v>
      </c>
      <c r="BK118" s="152">
        <f>BK119</f>
        <v>0</v>
      </c>
    </row>
    <row r="119" s="12" customFormat="1" ht="25.92" customHeight="1">
      <c r="A119" s="12"/>
      <c r="B119" s="153"/>
      <c r="C119" s="12"/>
      <c r="D119" s="154" t="s">
        <v>74</v>
      </c>
      <c r="E119" s="155" t="s">
        <v>211</v>
      </c>
      <c r="F119" s="155" t="s">
        <v>212</v>
      </c>
      <c r="G119" s="12"/>
      <c r="H119" s="12"/>
      <c r="I119" s="156"/>
      <c r="J119" s="157">
        <f>BK119</f>
        <v>0</v>
      </c>
      <c r="K119" s="12"/>
      <c r="L119" s="153"/>
      <c r="M119" s="158"/>
      <c r="N119" s="159"/>
      <c r="O119" s="159"/>
      <c r="P119" s="160">
        <f>P120</f>
        <v>0</v>
      </c>
      <c r="Q119" s="159"/>
      <c r="R119" s="160">
        <f>R120</f>
        <v>0</v>
      </c>
      <c r="S119" s="159"/>
      <c r="T119" s="16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121</v>
      </c>
      <c r="AT119" s="162" t="s">
        <v>74</v>
      </c>
      <c r="AU119" s="162" t="s">
        <v>75</v>
      </c>
      <c r="AY119" s="154" t="s">
        <v>114</v>
      </c>
      <c r="BK119" s="163">
        <f>BK120</f>
        <v>0</v>
      </c>
    </row>
    <row r="120" s="12" customFormat="1" ht="22.8" customHeight="1">
      <c r="A120" s="12"/>
      <c r="B120" s="153"/>
      <c r="C120" s="12"/>
      <c r="D120" s="154" t="s">
        <v>74</v>
      </c>
      <c r="E120" s="164" t="s">
        <v>213</v>
      </c>
      <c r="F120" s="164" t="s">
        <v>212</v>
      </c>
      <c r="G120" s="12"/>
      <c r="H120" s="12"/>
      <c r="I120" s="156"/>
      <c r="J120" s="165">
        <f>BK120</f>
        <v>0</v>
      </c>
      <c r="K120" s="12"/>
      <c r="L120" s="153"/>
      <c r="M120" s="158"/>
      <c r="N120" s="159"/>
      <c r="O120" s="159"/>
      <c r="P120" s="160">
        <f>SUM(P121:P130)</f>
        <v>0</v>
      </c>
      <c r="Q120" s="159"/>
      <c r="R120" s="160">
        <f>SUM(R121:R130)</f>
        <v>0</v>
      </c>
      <c r="S120" s="159"/>
      <c r="T120" s="161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121</v>
      </c>
      <c r="AT120" s="162" t="s">
        <v>74</v>
      </c>
      <c r="AU120" s="162" t="s">
        <v>80</v>
      </c>
      <c r="AY120" s="154" t="s">
        <v>114</v>
      </c>
      <c r="BK120" s="163">
        <f>SUM(BK121:BK130)</f>
        <v>0</v>
      </c>
    </row>
    <row r="121" s="2" customFormat="1" ht="24.15" customHeight="1">
      <c r="A121" s="34"/>
      <c r="B121" s="166"/>
      <c r="C121" s="167" t="s">
        <v>80</v>
      </c>
      <c r="D121" s="167" t="s">
        <v>117</v>
      </c>
      <c r="E121" s="168" t="s">
        <v>214</v>
      </c>
      <c r="F121" s="169" t="s">
        <v>215</v>
      </c>
      <c r="G121" s="170" t="s">
        <v>216</v>
      </c>
      <c r="H121" s="171">
        <v>1</v>
      </c>
      <c r="I121" s="172"/>
      <c r="J121" s="173">
        <f>ROUND(I121*H121,2)</f>
        <v>0</v>
      </c>
      <c r="K121" s="174"/>
      <c r="L121" s="35"/>
      <c r="M121" s="175" t="s">
        <v>1</v>
      </c>
      <c r="N121" s="176" t="s">
        <v>41</v>
      </c>
      <c r="O121" s="73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79" t="s">
        <v>217</v>
      </c>
      <c r="AT121" s="179" t="s">
        <v>117</v>
      </c>
      <c r="AU121" s="179" t="s">
        <v>122</v>
      </c>
      <c r="AY121" s="15" t="s">
        <v>114</v>
      </c>
      <c r="BE121" s="180">
        <f>IF(N121="základná",J121,0)</f>
        <v>0</v>
      </c>
      <c r="BF121" s="180">
        <f>IF(N121="znížená",J121,0)</f>
        <v>0</v>
      </c>
      <c r="BG121" s="180">
        <f>IF(N121="zákl. prenesená",J121,0)</f>
        <v>0</v>
      </c>
      <c r="BH121" s="180">
        <f>IF(N121="zníž. prenesená",J121,0)</f>
        <v>0</v>
      </c>
      <c r="BI121" s="180">
        <f>IF(N121="nulová",J121,0)</f>
        <v>0</v>
      </c>
      <c r="BJ121" s="15" t="s">
        <v>122</v>
      </c>
      <c r="BK121" s="180">
        <f>ROUND(I121*H121,2)</f>
        <v>0</v>
      </c>
      <c r="BL121" s="15" t="s">
        <v>217</v>
      </c>
      <c r="BM121" s="179" t="s">
        <v>218</v>
      </c>
    </row>
    <row r="122" s="2" customFormat="1" ht="49.05" customHeight="1">
      <c r="A122" s="34"/>
      <c r="B122" s="166"/>
      <c r="C122" s="167" t="s">
        <v>122</v>
      </c>
      <c r="D122" s="167" t="s">
        <v>117</v>
      </c>
      <c r="E122" s="168" t="s">
        <v>219</v>
      </c>
      <c r="F122" s="169" t="s">
        <v>220</v>
      </c>
      <c r="G122" s="170" t="s">
        <v>216</v>
      </c>
      <c r="H122" s="171">
        <v>1</v>
      </c>
      <c r="I122" s="172"/>
      <c r="J122" s="173">
        <f>ROUND(I122*H122,2)</f>
        <v>0</v>
      </c>
      <c r="K122" s="174"/>
      <c r="L122" s="35"/>
      <c r="M122" s="175" t="s">
        <v>1</v>
      </c>
      <c r="N122" s="176" t="s">
        <v>41</v>
      </c>
      <c r="O122" s="73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217</v>
      </c>
      <c r="AT122" s="179" t="s">
        <v>117</v>
      </c>
      <c r="AU122" s="179" t="s">
        <v>122</v>
      </c>
      <c r="AY122" s="15" t="s">
        <v>114</v>
      </c>
      <c r="BE122" s="180">
        <f>IF(N122="základná",J122,0)</f>
        <v>0</v>
      </c>
      <c r="BF122" s="180">
        <f>IF(N122="znížená",J122,0)</f>
        <v>0</v>
      </c>
      <c r="BG122" s="180">
        <f>IF(N122="zákl. prenesená",J122,0)</f>
        <v>0</v>
      </c>
      <c r="BH122" s="180">
        <f>IF(N122="zníž. prenesená",J122,0)</f>
        <v>0</v>
      </c>
      <c r="BI122" s="180">
        <f>IF(N122="nulová",J122,0)</f>
        <v>0</v>
      </c>
      <c r="BJ122" s="15" t="s">
        <v>122</v>
      </c>
      <c r="BK122" s="180">
        <f>ROUND(I122*H122,2)</f>
        <v>0</v>
      </c>
      <c r="BL122" s="15" t="s">
        <v>217</v>
      </c>
      <c r="BM122" s="179" t="s">
        <v>221</v>
      </c>
    </row>
    <row r="123" s="2" customFormat="1" ht="37.8" customHeight="1">
      <c r="A123" s="34"/>
      <c r="B123" s="166"/>
      <c r="C123" s="167" t="s">
        <v>115</v>
      </c>
      <c r="D123" s="167" t="s">
        <v>117</v>
      </c>
      <c r="E123" s="168" t="s">
        <v>222</v>
      </c>
      <c r="F123" s="169" t="s">
        <v>223</v>
      </c>
      <c r="G123" s="170" t="s">
        <v>216</v>
      </c>
      <c r="H123" s="171">
        <v>1</v>
      </c>
      <c r="I123" s="172"/>
      <c r="J123" s="173">
        <f>ROUND(I123*H123,2)</f>
        <v>0</v>
      </c>
      <c r="K123" s="174"/>
      <c r="L123" s="35"/>
      <c r="M123" s="175" t="s">
        <v>1</v>
      </c>
      <c r="N123" s="176" t="s">
        <v>41</v>
      </c>
      <c r="O123" s="73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217</v>
      </c>
      <c r="AT123" s="179" t="s">
        <v>117</v>
      </c>
      <c r="AU123" s="179" t="s">
        <v>122</v>
      </c>
      <c r="AY123" s="15" t="s">
        <v>114</v>
      </c>
      <c r="BE123" s="180">
        <f>IF(N123="základná",J123,0)</f>
        <v>0</v>
      </c>
      <c r="BF123" s="180">
        <f>IF(N123="znížená",J123,0)</f>
        <v>0</v>
      </c>
      <c r="BG123" s="180">
        <f>IF(N123="zákl. prenesená",J123,0)</f>
        <v>0</v>
      </c>
      <c r="BH123" s="180">
        <f>IF(N123="zníž. prenesená",J123,0)</f>
        <v>0</v>
      </c>
      <c r="BI123" s="180">
        <f>IF(N123="nulová",J123,0)</f>
        <v>0</v>
      </c>
      <c r="BJ123" s="15" t="s">
        <v>122</v>
      </c>
      <c r="BK123" s="180">
        <f>ROUND(I123*H123,2)</f>
        <v>0</v>
      </c>
      <c r="BL123" s="15" t="s">
        <v>217</v>
      </c>
      <c r="BM123" s="179" t="s">
        <v>224</v>
      </c>
    </row>
    <row r="124" s="2" customFormat="1" ht="24.15" customHeight="1">
      <c r="A124" s="34"/>
      <c r="B124" s="166"/>
      <c r="C124" s="167" t="s">
        <v>121</v>
      </c>
      <c r="D124" s="167" t="s">
        <v>117</v>
      </c>
      <c r="E124" s="168" t="s">
        <v>225</v>
      </c>
      <c r="F124" s="169" t="s">
        <v>226</v>
      </c>
      <c r="G124" s="170" t="s">
        <v>216</v>
      </c>
      <c r="H124" s="171">
        <v>1</v>
      </c>
      <c r="I124" s="172"/>
      <c r="J124" s="173">
        <f>ROUND(I124*H124,2)</f>
        <v>0</v>
      </c>
      <c r="K124" s="174"/>
      <c r="L124" s="35"/>
      <c r="M124" s="175" t="s">
        <v>1</v>
      </c>
      <c r="N124" s="176" t="s">
        <v>41</v>
      </c>
      <c r="O124" s="73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217</v>
      </c>
      <c r="AT124" s="179" t="s">
        <v>117</v>
      </c>
      <c r="AU124" s="179" t="s">
        <v>122</v>
      </c>
      <c r="AY124" s="15" t="s">
        <v>114</v>
      </c>
      <c r="BE124" s="180">
        <f>IF(N124="základná",J124,0)</f>
        <v>0</v>
      </c>
      <c r="BF124" s="180">
        <f>IF(N124="znížená",J124,0)</f>
        <v>0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5" t="s">
        <v>122</v>
      </c>
      <c r="BK124" s="180">
        <f>ROUND(I124*H124,2)</f>
        <v>0</v>
      </c>
      <c r="BL124" s="15" t="s">
        <v>217</v>
      </c>
      <c r="BM124" s="179" t="s">
        <v>227</v>
      </c>
    </row>
    <row r="125" s="2" customFormat="1" ht="24.15" customHeight="1">
      <c r="A125" s="34"/>
      <c r="B125" s="166"/>
      <c r="C125" s="167" t="s">
        <v>139</v>
      </c>
      <c r="D125" s="167" t="s">
        <v>117</v>
      </c>
      <c r="E125" s="168" t="s">
        <v>228</v>
      </c>
      <c r="F125" s="169" t="s">
        <v>229</v>
      </c>
      <c r="G125" s="170" t="s">
        <v>216</v>
      </c>
      <c r="H125" s="171">
        <v>1</v>
      </c>
      <c r="I125" s="172"/>
      <c r="J125" s="173">
        <f>ROUND(I125*H125,2)</f>
        <v>0</v>
      </c>
      <c r="K125" s="174"/>
      <c r="L125" s="35"/>
      <c r="M125" s="175" t="s">
        <v>1</v>
      </c>
      <c r="N125" s="176" t="s">
        <v>41</v>
      </c>
      <c r="O125" s="73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9" t="s">
        <v>217</v>
      </c>
      <c r="AT125" s="179" t="s">
        <v>117</v>
      </c>
      <c r="AU125" s="179" t="s">
        <v>122</v>
      </c>
      <c r="AY125" s="15" t="s">
        <v>114</v>
      </c>
      <c r="BE125" s="180">
        <f>IF(N125="základná",J125,0)</f>
        <v>0</v>
      </c>
      <c r="BF125" s="180">
        <f>IF(N125="znížená",J125,0)</f>
        <v>0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122</v>
      </c>
      <c r="BK125" s="180">
        <f>ROUND(I125*H125,2)</f>
        <v>0</v>
      </c>
      <c r="BL125" s="15" t="s">
        <v>217</v>
      </c>
      <c r="BM125" s="179" t="s">
        <v>230</v>
      </c>
    </row>
    <row r="126" s="2" customFormat="1" ht="24.15" customHeight="1">
      <c r="A126" s="34"/>
      <c r="B126" s="166"/>
      <c r="C126" s="167" t="s">
        <v>130</v>
      </c>
      <c r="D126" s="167" t="s">
        <v>117</v>
      </c>
      <c r="E126" s="168" t="s">
        <v>231</v>
      </c>
      <c r="F126" s="169" t="s">
        <v>232</v>
      </c>
      <c r="G126" s="170" t="s">
        <v>216</v>
      </c>
      <c r="H126" s="171">
        <v>1</v>
      </c>
      <c r="I126" s="172"/>
      <c r="J126" s="173">
        <f>ROUND(I126*H126,2)</f>
        <v>0</v>
      </c>
      <c r="K126" s="174"/>
      <c r="L126" s="35"/>
      <c r="M126" s="175" t="s">
        <v>1</v>
      </c>
      <c r="N126" s="176" t="s">
        <v>41</v>
      </c>
      <c r="O126" s="73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217</v>
      </c>
      <c r="AT126" s="179" t="s">
        <v>117</v>
      </c>
      <c r="AU126" s="179" t="s">
        <v>122</v>
      </c>
      <c r="AY126" s="15" t="s">
        <v>114</v>
      </c>
      <c r="BE126" s="180">
        <f>IF(N126="základná",J126,0)</f>
        <v>0</v>
      </c>
      <c r="BF126" s="180">
        <f>IF(N126="znížená",J126,0)</f>
        <v>0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5" t="s">
        <v>122</v>
      </c>
      <c r="BK126" s="180">
        <f>ROUND(I126*H126,2)</f>
        <v>0</v>
      </c>
      <c r="BL126" s="15" t="s">
        <v>217</v>
      </c>
      <c r="BM126" s="179" t="s">
        <v>233</v>
      </c>
    </row>
    <row r="127" s="2" customFormat="1" ht="14.4" customHeight="1">
      <c r="A127" s="34"/>
      <c r="B127" s="166"/>
      <c r="C127" s="167" t="s">
        <v>146</v>
      </c>
      <c r="D127" s="167" t="s">
        <v>117</v>
      </c>
      <c r="E127" s="168" t="s">
        <v>234</v>
      </c>
      <c r="F127" s="169" t="s">
        <v>235</v>
      </c>
      <c r="G127" s="170" t="s">
        <v>216</v>
      </c>
      <c r="H127" s="171">
        <v>1</v>
      </c>
      <c r="I127" s="172"/>
      <c r="J127" s="173">
        <f>ROUND(I127*H127,2)</f>
        <v>0</v>
      </c>
      <c r="K127" s="174"/>
      <c r="L127" s="35"/>
      <c r="M127" s="175" t="s">
        <v>1</v>
      </c>
      <c r="N127" s="176" t="s">
        <v>41</v>
      </c>
      <c r="O127" s="73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217</v>
      </c>
      <c r="AT127" s="179" t="s">
        <v>117</v>
      </c>
      <c r="AU127" s="179" t="s">
        <v>122</v>
      </c>
      <c r="AY127" s="15" t="s">
        <v>114</v>
      </c>
      <c r="BE127" s="180">
        <f>IF(N127="základná",J127,0)</f>
        <v>0</v>
      </c>
      <c r="BF127" s="180">
        <f>IF(N127="znížená",J127,0)</f>
        <v>0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122</v>
      </c>
      <c r="BK127" s="180">
        <f>ROUND(I127*H127,2)</f>
        <v>0</v>
      </c>
      <c r="BL127" s="15" t="s">
        <v>217</v>
      </c>
      <c r="BM127" s="179" t="s">
        <v>236</v>
      </c>
    </row>
    <row r="128" s="2" customFormat="1" ht="24.15" customHeight="1">
      <c r="A128" s="34"/>
      <c r="B128" s="166"/>
      <c r="C128" s="167" t="s">
        <v>128</v>
      </c>
      <c r="D128" s="167" t="s">
        <v>117</v>
      </c>
      <c r="E128" s="168" t="s">
        <v>237</v>
      </c>
      <c r="F128" s="169" t="s">
        <v>238</v>
      </c>
      <c r="G128" s="170" t="s">
        <v>216</v>
      </c>
      <c r="H128" s="171">
        <v>1</v>
      </c>
      <c r="I128" s="172"/>
      <c r="J128" s="173">
        <f>ROUND(I128*H128,2)</f>
        <v>0</v>
      </c>
      <c r="K128" s="174"/>
      <c r="L128" s="35"/>
      <c r="M128" s="175" t="s">
        <v>1</v>
      </c>
      <c r="N128" s="176" t="s">
        <v>41</v>
      </c>
      <c r="O128" s="73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217</v>
      </c>
      <c r="AT128" s="179" t="s">
        <v>117</v>
      </c>
      <c r="AU128" s="179" t="s">
        <v>122</v>
      </c>
      <c r="AY128" s="15" t="s">
        <v>114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122</v>
      </c>
      <c r="BK128" s="180">
        <f>ROUND(I128*H128,2)</f>
        <v>0</v>
      </c>
      <c r="BL128" s="15" t="s">
        <v>217</v>
      </c>
      <c r="BM128" s="179" t="s">
        <v>239</v>
      </c>
    </row>
    <row r="129" s="2" customFormat="1" ht="14.4" customHeight="1">
      <c r="A129" s="34"/>
      <c r="B129" s="166"/>
      <c r="C129" s="167" t="s">
        <v>153</v>
      </c>
      <c r="D129" s="167" t="s">
        <v>117</v>
      </c>
      <c r="E129" s="168" t="s">
        <v>240</v>
      </c>
      <c r="F129" s="169" t="s">
        <v>241</v>
      </c>
      <c r="G129" s="170" t="s">
        <v>216</v>
      </c>
      <c r="H129" s="171">
        <v>1</v>
      </c>
      <c r="I129" s="172"/>
      <c r="J129" s="173">
        <f>ROUND(I129*H129,2)</f>
        <v>0</v>
      </c>
      <c r="K129" s="174"/>
      <c r="L129" s="35"/>
      <c r="M129" s="175" t="s">
        <v>1</v>
      </c>
      <c r="N129" s="176" t="s">
        <v>41</v>
      </c>
      <c r="O129" s="73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217</v>
      </c>
      <c r="AT129" s="179" t="s">
        <v>117</v>
      </c>
      <c r="AU129" s="179" t="s">
        <v>122</v>
      </c>
      <c r="AY129" s="15" t="s">
        <v>114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122</v>
      </c>
      <c r="BK129" s="180">
        <f>ROUND(I129*H129,2)</f>
        <v>0</v>
      </c>
      <c r="BL129" s="15" t="s">
        <v>217</v>
      </c>
      <c r="BM129" s="179" t="s">
        <v>242</v>
      </c>
    </row>
    <row r="130" s="2" customFormat="1" ht="24.15" customHeight="1">
      <c r="A130" s="34"/>
      <c r="B130" s="166"/>
      <c r="C130" s="167" t="s">
        <v>158</v>
      </c>
      <c r="D130" s="167" t="s">
        <v>117</v>
      </c>
      <c r="E130" s="168" t="s">
        <v>243</v>
      </c>
      <c r="F130" s="169" t="s">
        <v>244</v>
      </c>
      <c r="G130" s="170" t="s">
        <v>216</v>
      </c>
      <c r="H130" s="171">
        <v>1</v>
      </c>
      <c r="I130" s="172"/>
      <c r="J130" s="173">
        <f>ROUND(I130*H130,2)</f>
        <v>0</v>
      </c>
      <c r="K130" s="174"/>
      <c r="L130" s="35"/>
      <c r="M130" s="193" t="s">
        <v>1</v>
      </c>
      <c r="N130" s="194" t="s">
        <v>41</v>
      </c>
      <c r="O130" s="195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217</v>
      </c>
      <c r="AT130" s="179" t="s">
        <v>117</v>
      </c>
      <c r="AU130" s="179" t="s">
        <v>122</v>
      </c>
      <c r="AY130" s="15" t="s">
        <v>114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122</v>
      </c>
      <c r="BK130" s="180">
        <f>ROUND(I130*H130,2)</f>
        <v>0</v>
      </c>
      <c r="BL130" s="15" t="s">
        <v>217</v>
      </c>
      <c r="BM130" s="179" t="s">
        <v>245</v>
      </c>
    </row>
    <row r="131" s="2" customFormat="1" ht="6.96" customHeight="1">
      <c r="A131" s="34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35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autoFilter ref="C117:K13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DESKTOP-V0NVDKK\Igor</dc:creator>
  <cp:lastModifiedBy>DESKTOP-V0NVDKK\Igor</cp:lastModifiedBy>
  <dcterms:created xsi:type="dcterms:W3CDTF">2021-04-28T08:47:15Z</dcterms:created>
  <dcterms:modified xsi:type="dcterms:W3CDTF">2021-04-28T08:47:16Z</dcterms:modified>
</cp:coreProperties>
</file>