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karaskova\Desktop\STAVBY\Triblavina\Príprava\"/>
    </mc:Choice>
  </mc:AlternateContent>
  <bookViews>
    <workbookView xWindow="0" yWindow="0" windowWidth="28800" windowHeight="11856" activeTab="3"/>
  </bookViews>
  <sheets>
    <sheet name="Rekapitulácia stavby" sheetId="1" r:id="rId1"/>
    <sheet name="Pokládka. - Hala Continental" sheetId="2" r:id="rId2"/>
    <sheet name="Pokládka - Hala GEIS" sheetId="3" r:id="rId3"/>
    <sheet name="Sadové úpravy - Conti+Geis" sheetId="4" r:id="rId4"/>
  </sheets>
  <definedNames>
    <definedName name="_xlnm._FilterDatabase" localSheetId="2" hidden="1">'Pokládka - Hala GEIS'!$C$115:$K$132</definedName>
    <definedName name="_xlnm._FilterDatabase" localSheetId="1" hidden="1">'Pokládka. - Hala Continental'!$C$115:$K$141</definedName>
    <definedName name="_xlnm._FilterDatabase" localSheetId="3" hidden="1">'Sadové úpravy - Conti+Geis'!$C$121:$K$182</definedName>
    <definedName name="_xlnm.Print_Titles" localSheetId="2">'Pokládka - Hala GEIS'!$115:$115</definedName>
    <definedName name="_xlnm.Print_Titles" localSheetId="1">'Pokládka. - Hala Continental'!$115:$115</definedName>
    <definedName name="_xlnm.Print_Titles" localSheetId="0">'Rekapitulácia stavby'!$92:$92</definedName>
    <definedName name="_xlnm.Print_Titles" localSheetId="3">'Sadové úpravy - Conti+Geis'!$121:$121</definedName>
    <definedName name="_xlnm.Print_Area" localSheetId="2">'Pokládka - Hala GEIS'!$C$103:$J$132</definedName>
    <definedName name="_xlnm.Print_Area" localSheetId="1">'Pokládka. - Hala Continental'!$C$103:$J$141</definedName>
    <definedName name="_xlnm.Print_Area" localSheetId="0">'Rekapitulácia stavby'!$D$4:$AO$76,'Rekapitulácia stavby'!$C$82:$AQ$98</definedName>
    <definedName name="_xlnm.Print_Area" localSheetId="3">'Sadové úpravy - Conti+Geis'!$C$109:$J$182</definedName>
  </definedNames>
  <calcPr calcId="162913"/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 s="1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F116" i="4"/>
  <c r="E114" i="4"/>
  <c r="F89" i="4"/>
  <c r="E87" i="4"/>
  <c r="J24" i="4"/>
  <c r="E24" i="4"/>
  <c r="J119" i="4" s="1"/>
  <c r="J23" i="4"/>
  <c r="J21" i="4"/>
  <c r="E21" i="4"/>
  <c r="J118" i="4"/>
  <c r="J20" i="4"/>
  <c r="J18" i="4"/>
  <c r="E18" i="4"/>
  <c r="F92" i="4" s="1"/>
  <c r="J17" i="4"/>
  <c r="J15" i="4"/>
  <c r="E15" i="4"/>
  <c r="F118" i="4"/>
  <c r="J14" i="4"/>
  <c r="J12" i="4"/>
  <c r="J116" i="4" s="1"/>
  <c r="E7" i="4"/>
  <c r="E112" i="4"/>
  <c r="J37" i="3"/>
  <c r="J36" i="3"/>
  <c r="AY96" i="1"/>
  <c r="J35" i="3"/>
  <c r="AX96" i="1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BI120" i="3"/>
  <c r="BH120" i="3"/>
  <c r="BG120" i="3"/>
  <c r="BE120" i="3"/>
  <c r="T120" i="3"/>
  <c r="R120" i="3"/>
  <c r="P120" i="3"/>
  <c r="BI119" i="3"/>
  <c r="BH119" i="3"/>
  <c r="BG119" i="3"/>
  <c r="BE119" i="3"/>
  <c r="T119" i="3"/>
  <c r="R119" i="3"/>
  <c r="P119" i="3"/>
  <c r="BI118" i="3"/>
  <c r="BH118" i="3"/>
  <c r="BG118" i="3"/>
  <c r="BE118" i="3"/>
  <c r="T118" i="3"/>
  <c r="R118" i="3"/>
  <c r="P118" i="3"/>
  <c r="BI117" i="3"/>
  <c r="BH117" i="3"/>
  <c r="BG117" i="3"/>
  <c r="BE117" i="3"/>
  <c r="T117" i="3"/>
  <c r="R117" i="3"/>
  <c r="P117" i="3"/>
  <c r="F110" i="3"/>
  <c r="E108" i="3"/>
  <c r="F89" i="3"/>
  <c r="E87" i="3"/>
  <c r="J24" i="3"/>
  <c r="E24" i="3"/>
  <c r="J113" i="3" s="1"/>
  <c r="J23" i="3"/>
  <c r="J21" i="3"/>
  <c r="E21" i="3"/>
  <c r="J112" i="3"/>
  <c r="J20" i="3"/>
  <c r="J18" i="3"/>
  <c r="E18" i="3"/>
  <c r="F113" i="3" s="1"/>
  <c r="J17" i="3"/>
  <c r="J15" i="3"/>
  <c r="E15" i="3"/>
  <c r="F91" i="3"/>
  <c r="J14" i="3"/>
  <c r="J12" i="3"/>
  <c r="J89" i="3"/>
  <c r="E7" i="3"/>
  <c r="E85" i="3"/>
  <c r="J37" i="2"/>
  <c r="J36" i="2"/>
  <c r="AY95" i="1"/>
  <c r="J35" i="2"/>
  <c r="AX95" i="1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9" i="2"/>
  <c r="BH119" i="2"/>
  <c r="BG119" i="2"/>
  <c r="BE119" i="2"/>
  <c r="T119" i="2"/>
  <c r="R119" i="2"/>
  <c r="P119" i="2"/>
  <c r="BI118" i="2"/>
  <c r="BH118" i="2"/>
  <c r="BG118" i="2"/>
  <c r="BE118" i="2"/>
  <c r="T118" i="2"/>
  <c r="R118" i="2"/>
  <c r="P118" i="2"/>
  <c r="BI117" i="2"/>
  <c r="BH117" i="2"/>
  <c r="BG117" i="2"/>
  <c r="BE117" i="2"/>
  <c r="T117" i="2"/>
  <c r="R117" i="2"/>
  <c r="P117" i="2"/>
  <c r="F110" i="2"/>
  <c r="E108" i="2"/>
  <c r="F89" i="2"/>
  <c r="E87" i="2"/>
  <c r="J24" i="2"/>
  <c r="E24" i="2"/>
  <c r="J92" i="2"/>
  <c r="J23" i="2"/>
  <c r="J21" i="2"/>
  <c r="E21" i="2"/>
  <c r="J91" i="2"/>
  <c r="J20" i="2"/>
  <c r="J18" i="2"/>
  <c r="E18" i="2"/>
  <c r="F113" i="2"/>
  <c r="J17" i="2"/>
  <c r="J15" i="2"/>
  <c r="E15" i="2"/>
  <c r="F112" i="2"/>
  <c r="J14" i="2"/>
  <c r="J12" i="2"/>
  <c r="J110" i="2" s="1"/>
  <c r="E7" i="2"/>
  <c r="E85" i="2" s="1"/>
  <c r="L90" i="1"/>
  <c r="AM90" i="1"/>
  <c r="AM89" i="1"/>
  <c r="L89" i="1"/>
  <c r="AM87" i="1"/>
  <c r="L87" i="1"/>
  <c r="L85" i="1"/>
  <c r="L84" i="1"/>
  <c r="BK173" i="4"/>
  <c r="BK172" i="4"/>
  <c r="J171" i="4"/>
  <c r="BK169" i="4"/>
  <c r="BK168" i="4"/>
  <c r="BK166" i="4"/>
  <c r="J166" i="4"/>
  <c r="BK165" i="4"/>
  <c r="J165" i="4"/>
  <c r="BK163" i="4"/>
  <c r="J163" i="4"/>
  <c r="BK162" i="4"/>
  <c r="J161" i="4"/>
  <c r="BK159" i="4"/>
  <c r="J159" i="4"/>
  <c r="BK158" i="4"/>
  <c r="J158" i="4"/>
  <c r="BK157" i="4"/>
  <c r="J157" i="4"/>
  <c r="BK156" i="4"/>
  <c r="J156" i="4"/>
  <c r="BK155" i="4"/>
  <c r="J155" i="4"/>
  <c r="BK154" i="4"/>
  <c r="J154" i="4"/>
  <c r="BK153" i="4"/>
  <c r="J151" i="4"/>
  <c r="BK149" i="4"/>
  <c r="BK148" i="4"/>
  <c r="J146" i="4"/>
  <c r="BK145" i="4"/>
  <c r="J144" i="4"/>
  <c r="J143" i="4"/>
  <c r="BK142" i="4"/>
  <c r="BK141" i="4"/>
  <c r="J140" i="4"/>
  <c r="J139" i="4"/>
  <c r="J138" i="4"/>
  <c r="BK137" i="4"/>
  <c r="J136" i="4"/>
  <c r="BK135" i="4"/>
  <c r="BK134" i="4"/>
  <c r="J133" i="4"/>
  <c r="J132" i="4"/>
  <c r="J131" i="4"/>
  <c r="J129" i="4"/>
  <c r="J128" i="4"/>
  <c r="BK127" i="4"/>
  <c r="BK125" i="4"/>
  <c r="BK130" i="3"/>
  <c r="J129" i="3"/>
  <c r="BK125" i="3"/>
  <c r="BK124" i="3"/>
  <c r="J121" i="3"/>
  <c r="J118" i="3"/>
  <c r="BK140" i="2"/>
  <c r="BK139" i="2"/>
  <c r="BK135" i="2"/>
  <c r="BK132" i="2"/>
  <c r="J131" i="2"/>
  <c r="BK129" i="2"/>
  <c r="J124" i="2"/>
  <c r="J179" i="4"/>
  <c r="J178" i="4"/>
  <c r="BK177" i="4"/>
  <c r="J176" i="4"/>
  <c r="BK175" i="4"/>
  <c r="J175" i="4"/>
  <c r="J120" i="3"/>
  <c r="J119" i="3"/>
  <c r="J140" i="2"/>
  <c r="BK138" i="2"/>
  <c r="BK125" i="2"/>
  <c r="BK122" i="2"/>
  <c r="J119" i="2"/>
  <c r="J117" i="2"/>
  <c r="BK182" i="4"/>
  <c r="J117" i="3"/>
  <c r="BK141" i="2"/>
  <c r="J135" i="2"/>
  <c r="J127" i="2"/>
  <c r="BK123" i="2"/>
  <c r="J122" i="2"/>
  <c r="BK120" i="2"/>
  <c r="BK118" i="2"/>
  <c r="J162" i="4"/>
  <c r="BK161" i="4"/>
  <c r="BK130" i="4"/>
  <c r="BK129" i="4"/>
  <c r="BK126" i="4"/>
  <c r="J132" i="3"/>
  <c r="J131" i="3"/>
  <c r="J126" i="3"/>
  <c r="BK121" i="3"/>
  <c r="BK118" i="3"/>
  <c r="J132" i="2"/>
  <c r="BK131" i="2"/>
  <c r="J130" i="2"/>
  <c r="J128" i="2"/>
  <c r="J126" i="2"/>
  <c r="J123" i="2"/>
  <c r="BK119" i="2"/>
  <c r="J153" i="4"/>
  <c r="BK152" i="4"/>
  <c r="J152" i="4"/>
  <c r="BK151" i="4"/>
  <c r="BK150" i="4"/>
  <c r="J150" i="4"/>
  <c r="J149" i="4"/>
  <c r="J148" i="4"/>
  <c r="BK147" i="4"/>
  <c r="J147" i="4"/>
  <c r="BK146" i="4"/>
  <c r="J145" i="4"/>
  <c r="BK144" i="4"/>
  <c r="BK143" i="4"/>
  <c r="J142" i="4"/>
  <c r="J141" i="4"/>
  <c r="BK140" i="4"/>
  <c r="BK139" i="4"/>
  <c r="BK138" i="4"/>
  <c r="J137" i="4"/>
  <c r="BK136" i="4"/>
  <c r="J135" i="4"/>
  <c r="J134" i="4"/>
  <c r="BK133" i="4"/>
  <c r="BK132" i="4"/>
  <c r="BK131" i="4"/>
  <c r="J130" i="4"/>
  <c r="BK128" i="4"/>
  <c r="J127" i="4"/>
  <c r="J125" i="4"/>
  <c r="BK120" i="3"/>
  <c r="BK119" i="3"/>
  <c r="J139" i="2"/>
  <c r="J138" i="2"/>
  <c r="J137" i="2"/>
  <c r="J136" i="2"/>
  <c r="BK133" i="2"/>
  <c r="BK127" i="2"/>
  <c r="J121" i="2"/>
  <c r="AS94" i="1"/>
  <c r="BK174" i="4"/>
  <c r="J174" i="4"/>
  <c r="J173" i="4"/>
  <c r="J172" i="4"/>
  <c r="BK171" i="4"/>
  <c r="J169" i="4"/>
  <c r="J168" i="4"/>
  <c r="J126" i="4"/>
  <c r="BK132" i="3"/>
  <c r="BK128" i="3"/>
  <c r="J127" i="3"/>
  <c r="J124" i="3"/>
  <c r="BK123" i="3"/>
  <c r="BK130" i="2"/>
  <c r="J129" i="2"/>
  <c r="BK126" i="2"/>
  <c r="BK121" i="2"/>
  <c r="J182" i="4"/>
  <c r="BK131" i="3"/>
  <c r="BK127" i="3"/>
  <c r="BK126" i="3"/>
  <c r="J122" i="3"/>
  <c r="J134" i="2"/>
  <c r="J120" i="2"/>
  <c r="J118" i="2"/>
  <c r="BK117" i="2"/>
  <c r="BK181" i="4"/>
  <c r="J181" i="4"/>
  <c r="BK180" i="4"/>
  <c r="J180" i="4"/>
  <c r="BK179" i="4"/>
  <c r="BK178" i="4"/>
  <c r="J177" i="4"/>
  <c r="BK176" i="4"/>
  <c r="J130" i="3"/>
  <c r="BK129" i="3"/>
  <c r="J128" i="3"/>
  <c r="J125" i="3"/>
  <c r="J123" i="3"/>
  <c r="BK122" i="3"/>
  <c r="BK117" i="3"/>
  <c r="J141" i="2"/>
  <c r="BK137" i="2"/>
  <c r="BK136" i="2"/>
  <c r="BK134" i="2"/>
  <c r="J133" i="2"/>
  <c r="BK128" i="2"/>
  <c r="J125" i="2"/>
  <c r="BK124" i="2"/>
  <c r="P167" i="4" l="1"/>
  <c r="T116" i="2"/>
  <c r="T124" i="4"/>
  <c r="BK160" i="4"/>
  <c r="J160" i="4"/>
  <c r="J99" i="4" s="1"/>
  <c r="P160" i="4"/>
  <c r="R160" i="4"/>
  <c r="T160" i="4"/>
  <c r="BK164" i="4"/>
  <c r="J164" i="4"/>
  <c r="J100" i="4"/>
  <c r="R164" i="4"/>
  <c r="T164" i="4"/>
  <c r="T123" i="4" s="1"/>
  <c r="T122" i="4" s="1"/>
  <c r="T170" i="4"/>
  <c r="P116" i="2"/>
  <c r="AU95" i="1"/>
  <c r="BK116" i="3"/>
  <c r="J116" i="3" s="1"/>
  <c r="J30" i="3" s="1"/>
  <c r="AG96" i="1" s="1"/>
  <c r="R124" i="4"/>
  <c r="T167" i="4"/>
  <c r="R116" i="3"/>
  <c r="P164" i="4"/>
  <c r="BK167" i="4"/>
  <c r="J167" i="4"/>
  <c r="J101" i="4"/>
  <c r="T116" i="3"/>
  <c r="P170" i="4"/>
  <c r="R167" i="4"/>
  <c r="BK116" i="2"/>
  <c r="J116" i="2" s="1"/>
  <c r="J30" i="2" s="1"/>
  <c r="AG95" i="1" s="1"/>
  <c r="P124" i="4"/>
  <c r="P123" i="4" s="1"/>
  <c r="P122" i="4" s="1"/>
  <c r="AU97" i="1" s="1"/>
  <c r="R170" i="4"/>
  <c r="R116" i="2"/>
  <c r="P116" i="3"/>
  <c r="AU96" i="1" s="1"/>
  <c r="BK124" i="4"/>
  <c r="J124" i="4" s="1"/>
  <c r="J98" i="4" s="1"/>
  <c r="BK170" i="4"/>
  <c r="J170" i="4"/>
  <c r="J102" i="4"/>
  <c r="BF117" i="2"/>
  <c r="BF118" i="2"/>
  <c r="BF131" i="2"/>
  <c r="E106" i="3"/>
  <c r="BF121" i="3"/>
  <c r="BF176" i="4"/>
  <c r="BF178" i="4"/>
  <c r="BF179" i="4"/>
  <c r="BF180" i="4"/>
  <c r="F91" i="2"/>
  <c r="BF123" i="2"/>
  <c r="BF126" i="2"/>
  <c r="BF128" i="2"/>
  <c r="J92" i="3"/>
  <c r="BF120" i="3"/>
  <c r="BF123" i="3"/>
  <c r="BF125" i="3"/>
  <c r="BF130" i="3"/>
  <c r="J89" i="2"/>
  <c r="J113" i="2"/>
  <c r="BF124" i="2"/>
  <c r="BF125" i="2"/>
  <c r="BF132" i="2"/>
  <c r="BF133" i="2"/>
  <c r="BF135" i="2"/>
  <c r="BF136" i="2"/>
  <c r="BF138" i="2"/>
  <c r="BF139" i="2"/>
  <c r="F92" i="3"/>
  <c r="J110" i="3"/>
  <c r="BF117" i="3"/>
  <c r="BF118" i="3"/>
  <c r="BF119" i="3"/>
  <c r="BF126" i="3"/>
  <c r="BF127" i="3"/>
  <c r="J89" i="4"/>
  <c r="BF168" i="4"/>
  <c r="BF169" i="4"/>
  <c r="BF171" i="4"/>
  <c r="BF182" i="4"/>
  <c r="F92" i="2"/>
  <c r="BF129" i="2"/>
  <c r="BF134" i="2"/>
  <c r="J91" i="3"/>
  <c r="BF132" i="3"/>
  <c r="F91" i="4"/>
  <c r="J92" i="4"/>
  <c r="F119" i="4"/>
  <c r="BF125" i="4"/>
  <c r="BF128" i="4"/>
  <c r="BF131" i="4"/>
  <c r="BF135" i="4"/>
  <c r="BF137" i="4"/>
  <c r="BF139" i="4"/>
  <c r="BF140" i="4"/>
  <c r="BF141" i="4"/>
  <c r="BF144" i="4"/>
  <c r="BF146" i="4"/>
  <c r="BF147" i="4"/>
  <c r="BF149" i="4"/>
  <c r="BF150" i="4"/>
  <c r="BF151" i="4"/>
  <c r="BF152" i="4"/>
  <c r="BF181" i="4"/>
  <c r="BF121" i="2"/>
  <c r="BF140" i="2"/>
  <c r="F112" i="3"/>
  <c r="BF122" i="3"/>
  <c r="BF124" i="3"/>
  <c r="BF129" i="3"/>
  <c r="E85" i="4"/>
  <c r="J91" i="4"/>
  <c r="BF130" i="4"/>
  <c r="E106" i="2"/>
  <c r="J112" i="2"/>
  <c r="BF137" i="2"/>
  <c r="BF127" i="2"/>
  <c r="BF130" i="2"/>
  <c r="BF141" i="2"/>
  <c r="BF174" i="4"/>
  <c r="BF175" i="4"/>
  <c r="BF177" i="4"/>
  <c r="BF119" i="2"/>
  <c r="BF120" i="2"/>
  <c r="BF122" i="2"/>
  <c r="BF128" i="3"/>
  <c r="BF131" i="3"/>
  <c r="BF126" i="4"/>
  <c r="BF127" i="4"/>
  <c r="BF129" i="4"/>
  <c r="BF132" i="4"/>
  <c r="BF133" i="4"/>
  <c r="BF134" i="4"/>
  <c r="BF136" i="4"/>
  <c r="BF138" i="4"/>
  <c r="BF142" i="4"/>
  <c r="BF143" i="4"/>
  <c r="BF145" i="4"/>
  <c r="BF148" i="4"/>
  <c r="BF153" i="4"/>
  <c r="BF154" i="4"/>
  <c r="BF155" i="4"/>
  <c r="BF156" i="4"/>
  <c r="BF157" i="4"/>
  <c r="BF158" i="4"/>
  <c r="BF159" i="4"/>
  <c r="BF161" i="4"/>
  <c r="BF162" i="4"/>
  <c r="BF163" i="4"/>
  <c r="BF165" i="4"/>
  <c r="BF166" i="4"/>
  <c r="BF172" i="4"/>
  <c r="BF173" i="4"/>
  <c r="F35" i="2"/>
  <c r="BB95" i="1"/>
  <c r="F37" i="4"/>
  <c r="BD97" i="1"/>
  <c r="F33" i="3"/>
  <c r="AZ96" i="1"/>
  <c r="F37" i="3"/>
  <c r="BD96" i="1" s="1"/>
  <c r="F36" i="3"/>
  <c r="BC96" i="1"/>
  <c r="J33" i="4"/>
  <c r="AV97" i="1"/>
  <c r="F36" i="4"/>
  <c r="BC97" i="1" s="1"/>
  <c r="F35" i="3"/>
  <c r="BB96" i="1"/>
  <c r="F36" i="2"/>
  <c r="BC95" i="1"/>
  <c r="F33" i="2"/>
  <c r="AZ95" i="1" s="1"/>
  <c r="J33" i="3"/>
  <c r="AV96" i="1"/>
  <c r="J33" i="2"/>
  <c r="AV95" i="1"/>
  <c r="F35" i="4"/>
  <c r="BB97" i="1"/>
  <c r="F37" i="2"/>
  <c r="BD95" i="1" s="1"/>
  <c r="F33" i="4"/>
  <c r="AZ97" i="1"/>
  <c r="R123" i="4" l="1"/>
  <c r="R122" i="4"/>
  <c r="BK123" i="4"/>
  <c r="J123" i="4"/>
  <c r="J97" i="4" s="1"/>
  <c r="J96" i="3"/>
  <c r="J96" i="2"/>
  <c r="AZ94" i="1"/>
  <c r="W29" i="1" s="1"/>
  <c r="F34" i="2"/>
  <c r="BA95" i="1"/>
  <c r="AU94" i="1"/>
  <c r="BC94" i="1"/>
  <c r="W32" i="1"/>
  <c r="BB94" i="1"/>
  <c r="AX94" i="1"/>
  <c r="BD94" i="1"/>
  <c r="W33" i="1"/>
  <c r="F34" i="3"/>
  <c r="BA96" i="1"/>
  <c r="F34" i="4"/>
  <c r="BA97" i="1"/>
  <c r="J34" i="4"/>
  <c r="AW97" i="1" s="1"/>
  <c r="AT97" i="1" s="1"/>
  <c r="J34" i="3"/>
  <c r="AW96" i="1" s="1"/>
  <c r="AT96" i="1" s="1"/>
  <c r="J34" i="2"/>
  <c r="AW95" i="1" s="1"/>
  <c r="AT95" i="1" s="1"/>
  <c r="J39" i="2" l="1"/>
  <c r="BK122" i="4"/>
  <c r="J122" i="4"/>
  <c r="J96" i="4"/>
  <c r="J39" i="3"/>
  <c r="AN96" i="1"/>
  <c r="AN95" i="1"/>
  <c r="BA94" i="1"/>
  <c r="AW94" i="1" s="1"/>
  <c r="AK30" i="1" s="1"/>
  <c r="AV94" i="1"/>
  <c r="AK29" i="1"/>
  <c r="W31" i="1"/>
  <c r="AY94" i="1"/>
  <c r="W30" i="1" l="1"/>
  <c r="J30" i="4"/>
  <c r="AG97" i="1"/>
  <c r="AN97" i="1"/>
  <c r="AT94" i="1"/>
  <c r="J39" i="4" l="1"/>
  <c r="AG94" i="1"/>
  <c r="AN94" i="1"/>
  <c r="AK26" i="1" l="1"/>
  <c r="AK35" i="1"/>
</calcChain>
</file>

<file path=xl/sharedStrings.xml><?xml version="1.0" encoding="utf-8"?>
<sst xmlns="http://schemas.openxmlformats.org/spreadsheetml/2006/main" count="1827" uniqueCount="365">
  <si>
    <t>Export Komplet</t>
  </si>
  <si>
    <t/>
  </si>
  <si>
    <t>2.0</t>
  </si>
  <si>
    <t>ZAMOK</t>
  </si>
  <si>
    <t>False</t>
  </si>
  <si>
    <t>{5d7807ec-5e72-40c9-bffa-ac02188dbc1a}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</si>
  <si>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</si>
  <si>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</si>
  <si>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</si>
  <si>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</si>
  <si>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</si>
  <si>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</si>
  <si>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</si>
  <si>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04/2021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</si>
  <si>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</si>
  <si>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</si>
  <si>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Triblavina</t>
  </si>
  <si>
    <t>JKSO:</t>
  </si>
  <si>
    <t>KS:</t>
  </si>
  <si>
    <t>Miesto:</t>
  </si>
  <si>
    <t xml:space="preserve"> </t>
  </si>
  <si>
    <t>Dátum:</t>
  </si>
  <si>
    <t>27.4.2021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</si>
  <si>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</si>
  <si>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</si>
  <si>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</si>
  <si>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</si>
  <si>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</si>
  <si>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</si>
  <si>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</si>
  <si>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</si>
  <si>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</si>
  <si>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</si>
  <si>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</si>
  <si>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</si>
  <si>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</si>
  <si>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</si>
  <si>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</si>
  <si>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</si>
  <si>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</si>
  <si>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</si>
  <si>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</si>
  <si>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</si>
  <si>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</si>
  <si>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</si>
  <si>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</si>
  <si>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</si>
  <si>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</si>
  <si>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</si>
  <si>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</si>
  <si>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</si>
  <si>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</si>
  <si>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</si>
  <si>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</si>
  <si>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</si>
  <si>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</si>
  <si>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</si>
  <si>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</si>
  <si>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</si>
  <si>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</si>
  <si>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</si>
  <si>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</si>
  <si>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</si>
  <si>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</si>
  <si>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</si>
  <si>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</si>
  <si>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</si>
  <si>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</si>
  <si>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</si>
  <si>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</si>
  <si>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</si>
  <si>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</si>
  <si>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</si>
  <si>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</si>
  <si>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</si>
  <si>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</si>
  <si>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</si>
  <si>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Pokládka.</t>
  </si>
  <si>
    <t>Hala Continental</t>
  </si>
  <si>
    <t>STA</t>
  </si>
  <si>
    <t>1</t>
  </si>
  <si>
    <t>{332b200b-5d44-440e-b38f-af06160c561b}</t>
  </si>
  <si>
    <t>Pokládka</t>
  </si>
  <si>
    <t>Hala GEIS</t>
  </si>
  <si>
    <t>{1bfc19fb-afb9-422f-942c-38788d3b58ba}</t>
  </si>
  <si>
    <t>Sadové úpravy</t>
  </si>
  <si>
    <t>Conti+Geis</t>
  </si>
  <si>
    <t>{ad26dede-d0fb-4719-b1d6-be3ce8366d14}</t>
  </si>
  <si>
    <t>KRYCÍ LIST ROZPOČTU</t>
  </si>
  <si>
    <t>Objekt:</t>
  </si>
  <si>
    <t>Pokládka. - Hala Continental</t>
  </si>
  <si>
    <t>REKAPITULÁCIA ROZPOČTU</t>
  </si>
  <si>
    <t>Kód dielu - Popis</t>
  </si>
  <si>
    <t>Cena celkom [EUR]</t>
  </si>
  <si>
    <t>Náklady z rozpočtu</t>
  </si>
  <si>
    <t>-1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</si>
  <si>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</si>
  <si>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</si>
  <si>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</si>
  <si>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</si>
  <si>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</si>
  <si>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</si>
  <si>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</si>
  <si>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</si>
  <si>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</si>
  <si>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</si>
  <si>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</si>
  <si>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</si>
  <si>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33</t>
  </si>
  <si>
    <t>K</t>
  </si>
  <si>
    <t>596911332</t>
  </si>
  <si>
    <t>Kladenie zámkovej dlažby na cesty hr. 100 mm, sk. C, do 300 m2</t>
  </si>
  <si>
    <t>m2</t>
  </si>
  <si>
    <t>4</t>
  </si>
  <si>
    <t>ROZPOCET</t>
  </si>
  <si>
    <t>2</t>
  </si>
  <si>
    <t>32</t>
  </si>
  <si>
    <t>M</t>
  </si>
  <si>
    <t>VM-00131</t>
  </si>
  <si>
    <t>Dlažba zámková DL100</t>
  </si>
  <si>
    <t>8</t>
  </si>
  <si>
    <t>22</t>
  </si>
  <si>
    <t>596211113</t>
  </si>
  <si>
    <t>Kladenie zámkovej dlažby pre chodcov hr. 60 mm sk. A nad 300 m2</t>
  </si>
  <si>
    <t>6</t>
  </si>
  <si>
    <t>21</t>
  </si>
  <si>
    <t>VM-0011</t>
  </si>
  <si>
    <t>Dlažba zámková DL60</t>
  </si>
  <si>
    <t>34</t>
  </si>
  <si>
    <t>597961111</t>
  </si>
  <si>
    <t>Rigol dlaždený z prefabrikátov do lôžka z betónu</t>
  </si>
  <si>
    <t>m</t>
  </si>
  <si>
    <t>10</t>
  </si>
  <si>
    <t>56</t>
  </si>
  <si>
    <t>916561111</t>
  </si>
  <si>
    <t>Osadenie záhonového obrubníka betónového do lôžka z betónu s bočnou oporou</t>
  </si>
  <si>
    <t>12</t>
  </si>
  <si>
    <t>VM-0008</t>
  </si>
  <si>
    <t>Obrubník záhonový 100x5x20</t>
  </si>
  <si>
    <t>kus</t>
  </si>
  <si>
    <t>14</t>
  </si>
  <si>
    <t>57</t>
  </si>
  <si>
    <t>916561112-R</t>
  </si>
  <si>
    <t>Osadenie palisád do lôžka z betónu s bočnou oporou</t>
  </si>
  <si>
    <t>16</t>
  </si>
  <si>
    <t>60</t>
  </si>
  <si>
    <t>VM-00011</t>
  </si>
  <si>
    <t>Palisáda 180/180/600</t>
  </si>
  <si>
    <t>ks</t>
  </si>
  <si>
    <t>18</t>
  </si>
  <si>
    <t>61</t>
  </si>
  <si>
    <t>VM-00012</t>
  </si>
  <si>
    <t>Palisáda 165/165/1200</t>
  </si>
  <si>
    <t>58</t>
  </si>
  <si>
    <t>917762111</t>
  </si>
  <si>
    <t>Osadenie chodník. obrubníka betónového ležatého s oporoz do lôžka z betónu</t>
  </si>
  <si>
    <t>VM-00091</t>
  </si>
  <si>
    <t>Obrubník cestný  nábehový</t>
  </si>
  <si>
    <t>24</t>
  </si>
  <si>
    <t>59</t>
  </si>
  <si>
    <t>917862111</t>
  </si>
  <si>
    <t>Osadenie chodník. obrubníka betónového stojatého s oporou do lôžka z betónu</t>
  </si>
  <si>
    <t>26</t>
  </si>
  <si>
    <t>VM-0009</t>
  </si>
  <si>
    <t>Obrubník cestný 100x15x26</t>
  </si>
  <si>
    <t>28</t>
  </si>
  <si>
    <t>62</t>
  </si>
  <si>
    <t>918101112</t>
  </si>
  <si>
    <t>Lôžko pod obrubníky, krajníky, obruby z betónu tr. C 16/20</t>
  </si>
  <si>
    <t>m3</t>
  </si>
  <si>
    <t>30</t>
  </si>
  <si>
    <t>63</t>
  </si>
  <si>
    <t>918101113</t>
  </si>
  <si>
    <t>Lôžko pod obrubníky, krajníky, obruby z betónu tr. C 30/37</t>
  </si>
  <si>
    <t>35</t>
  </si>
  <si>
    <t>598621150</t>
  </si>
  <si>
    <t>Montáž uzavretého žľabu Dn 150 do lôžka z betónu prostého</t>
  </si>
  <si>
    <t>27</t>
  </si>
  <si>
    <t>VM-00218</t>
  </si>
  <si>
    <t>Podpovrchový odvodňovací žlab s mrežou, Dn150</t>
  </si>
  <si>
    <t>36</t>
  </si>
  <si>
    <t>598621200</t>
  </si>
  <si>
    <t>Montáž uzavretáho žľabu Dn 200 do lôžka z betónu prostého</t>
  </si>
  <si>
    <t>38</t>
  </si>
  <si>
    <t>VM-0021</t>
  </si>
  <si>
    <t>Podpovrchový odvodňovací žlab s mrežou, Dn200</t>
  </si>
  <si>
    <t>40</t>
  </si>
  <si>
    <t>895941111</t>
  </si>
  <si>
    <t>Zhot. vpusti uličnej z bet. dielcov</t>
  </si>
  <si>
    <t>42</t>
  </si>
  <si>
    <t>VM-0020</t>
  </si>
  <si>
    <t>Bet. vpust jednodielny</t>
  </si>
  <si>
    <t>44</t>
  </si>
  <si>
    <t>899204111</t>
  </si>
  <si>
    <t>Osadenie mreží liatinových s rámom nad 150K6</t>
  </si>
  <si>
    <t>46</t>
  </si>
  <si>
    <t>552425100</t>
  </si>
  <si>
    <t>Mreža pre vozovku s nálevkou</t>
  </si>
  <si>
    <t>48</t>
  </si>
  <si>
    <t>592238710</t>
  </si>
  <si>
    <t>Kôš kalový A 4/Z OC 38,5x60</t>
  </si>
  <si>
    <t>50</t>
  </si>
  <si>
    <t>Pokládka - Hala GEIS</t>
  </si>
  <si>
    <t>596211112</t>
  </si>
  <si>
    <t>Kladenie zámkovej dlažby pre chodcov hr. 6 cm sk. A do 300m2</t>
  </si>
  <si>
    <t>596911333</t>
  </si>
  <si>
    <t>Kladenie zámkovej dlažby na cesty hr. 100 mm, sk. C, nad 300 m2</t>
  </si>
  <si>
    <t>VM-0013</t>
  </si>
  <si>
    <t>47</t>
  </si>
  <si>
    <t>VM-0017</t>
  </si>
  <si>
    <t>Krajník cestný 100x10x20</t>
  </si>
  <si>
    <t>Bet. vpust</t>
  </si>
  <si>
    <t>Kôš kalový</t>
  </si>
  <si>
    <t>Rigol prefabrikátov do lôžka z betónu</t>
  </si>
  <si>
    <t>Podpovrchový odvodňovací žlab s liatinovou mrežou</t>
  </si>
  <si>
    <t>Sadové úpravy - Conti+Geis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</si>
  <si>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</si>
  <si>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</si>
  <si>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</si>
  <si>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</si>
  <si>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</si>
  <si>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</si>
  <si>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>HSV</t>
  </si>
  <si>
    <t>Práce a dodávky HSV</t>
  </si>
  <si>
    <t>Zemné práce</t>
  </si>
  <si>
    <t>Ligustrum vulgare (40-60)</t>
  </si>
  <si>
    <t>Cornus mas (100-125)</t>
  </si>
  <si>
    <t>3</t>
  </si>
  <si>
    <t>Prunus spinosa (40-60)</t>
  </si>
  <si>
    <t>Cornus sanquinea (40-60)</t>
  </si>
  <si>
    <t>5</t>
  </si>
  <si>
    <t>Amelamchier ovalis viackmeň (150-200)</t>
  </si>
  <si>
    <t>Euonymus europaeus (80-100)</t>
  </si>
  <si>
    <t>7</t>
  </si>
  <si>
    <t>Corylus avellana (80-100)</t>
  </si>
  <si>
    <t>Samucus nigra (80-100)</t>
  </si>
  <si>
    <t>9</t>
  </si>
  <si>
    <t>Pyracantha cocinea (80-100)</t>
  </si>
  <si>
    <t>Betula verucosa (12-14)</t>
  </si>
  <si>
    <t>11</t>
  </si>
  <si>
    <t>Acer platanoides (12-14)</t>
  </si>
  <si>
    <t>Acer compestre (12-14)</t>
  </si>
  <si>
    <t>13</t>
  </si>
  <si>
    <t>Prunus avium (12-14)</t>
  </si>
  <si>
    <t>Sorbus aucuparia (12-14)</t>
  </si>
  <si>
    <t>15</t>
  </si>
  <si>
    <t>Tilia cordata (12-14)</t>
  </si>
  <si>
    <t>Acer pseudoplatanus (12-14)</t>
  </si>
  <si>
    <t>17</t>
  </si>
  <si>
    <t>Fraxinus excelsior (12-14)</t>
  </si>
  <si>
    <t>Fraxinus ornus (12-14)</t>
  </si>
  <si>
    <t>19</t>
  </si>
  <si>
    <t>Pinus sylvestris (150-175)</t>
  </si>
  <si>
    <t>184102111</t>
  </si>
  <si>
    <t>Výsadba dreviny s balom v rovine alebo na svahu do 1:5, priemer balu nad 100 do 200 mm</t>
  </si>
  <si>
    <t>184102115</t>
  </si>
  <si>
    <t>Výsadba dreviny s balom v rovine alebo na svahu do 1:5, priemer balu nad 500 do 600 mm</t>
  </si>
  <si>
    <t>026508</t>
  </si>
  <si>
    <t>Drevené koly</t>
  </si>
  <si>
    <t>23</t>
  </si>
  <si>
    <t>02000</t>
  </si>
  <si>
    <t>Plastové zatrávňovacie dosky s uložením</t>
  </si>
  <si>
    <t>184202112</t>
  </si>
  <si>
    <t>Zakotvenie dreviny troma a viac kolmi pri priemere kolov do 100 mm pri dlžke kolov do 2 m do 3 m</t>
  </si>
  <si>
    <t>25</t>
  </si>
  <si>
    <t>184921093</t>
  </si>
  <si>
    <t>Mulčovanie rastlín pri hrúbke mulča nad 50 do 100 mm v rovine alebo na svahu do l:5</t>
  </si>
  <si>
    <t>005720000</t>
  </si>
  <si>
    <t>Humus zemina zahradnícka</t>
  </si>
  <si>
    <t>52</t>
  </si>
  <si>
    <t>005110</t>
  </si>
  <si>
    <t>Mulčovacia kôra 70l</t>
  </si>
  <si>
    <t>54</t>
  </si>
  <si>
    <t>55301</t>
  </si>
  <si>
    <t>Nerez nádoba 800x800x800</t>
  </si>
  <si>
    <t>29</t>
  </si>
  <si>
    <t>55302</t>
  </si>
  <si>
    <t>Nerez nádoba 500x200x800</t>
  </si>
  <si>
    <t>55303</t>
  </si>
  <si>
    <t>Nerez nádoba 100x200x800</t>
  </si>
  <si>
    <t>31</t>
  </si>
  <si>
    <t>58301</t>
  </si>
  <si>
    <t>Piesok</t>
  </si>
  <si>
    <t>185851111</t>
  </si>
  <si>
    <t>Dovoz vody pre zálievku rastlín na vzdialenost do 6000 m</t>
  </si>
  <si>
    <t>64</t>
  </si>
  <si>
    <t>0821131000</t>
  </si>
  <si>
    <t>Voda pitná pre priemysel a služby</t>
  </si>
  <si>
    <t>66</t>
  </si>
  <si>
    <t>185851119</t>
  </si>
  <si>
    <t>Príplatok k cene za každých dalších aj zacatých 1000 m</t>
  </si>
  <si>
    <t>68</t>
  </si>
  <si>
    <t>082000</t>
  </si>
  <si>
    <t>Hydroponický roztok</t>
  </si>
  <si>
    <t>70</t>
  </si>
  <si>
    <t>Zakladanie</t>
  </si>
  <si>
    <t>285000</t>
  </si>
  <si>
    <t>Kotvy lanové priemer 5mm + spojky</t>
  </si>
  <si>
    <t>72</t>
  </si>
  <si>
    <t>37</t>
  </si>
  <si>
    <t>289971211</t>
  </si>
  <si>
    <t>Zhotovenie vrstvy z geotextílie na upravenom povrchu v sklone do 1 : 5 ,</t>
  </si>
  <si>
    <t>74</t>
  </si>
  <si>
    <t>6936654100</t>
  </si>
  <si>
    <t>Separacné, filtracné a spevnovacie geotextílie</t>
  </si>
  <si>
    <t>76</t>
  </si>
  <si>
    <t>Vodorovné konštrukcie</t>
  </si>
  <si>
    <t>39</t>
  </si>
  <si>
    <t>465921112</t>
  </si>
  <si>
    <t>Ukladanie dlažby z betónových dosiek a tvárnic na sucho, hm. do 90 kg, hr.dosiek do 150 mm</t>
  </si>
  <si>
    <t>78</t>
  </si>
  <si>
    <t>5922000</t>
  </si>
  <si>
    <t>Betonová dlaždica 50x50x10 cm</t>
  </si>
  <si>
    <t>80</t>
  </si>
  <si>
    <t>Úpravy povrchov, podlahy, osadenie</t>
  </si>
  <si>
    <t>41</t>
  </si>
  <si>
    <t>631571000</t>
  </si>
  <si>
    <t>Násyp  podklad z piesku</t>
  </si>
  <si>
    <t>82</t>
  </si>
  <si>
    <t>631591115</t>
  </si>
  <si>
    <t>Násyp s utlacením a urovnaním povrchu, z keramzitu</t>
  </si>
  <si>
    <t>84</t>
  </si>
  <si>
    <t>Ostatné konštrukcie a práce-búranie</t>
  </si>
  <si>
    <t>43</t>
  </si>
  <si>
    <t>953944152</t>
  </si>
  <si>
    <t>Nastrelenie klinca typu C D 6x15 až 60mm alt. vrtanie do betonu</t>
  </si>
  <si>
    <t>86</t>
  </si>
  <si>
    <t>95401</t>
  </si>
  <si>
    <t>Elektronický časovač s batériovým napájaním</t>
  </si>
  <si>
    <t>88</t>
  </si>
  <si>
    <t>45</t>
  </si>
  <si>
    <t>95402</t>
  </si>
  <si>
    <t>Vsuvka 1</t>
  </si>
  <si>
    <t>90</t>
  </si>
  <si>
    <t>95403</t>
  </si>
  <si>
    <t>Kombi nátrubok/vsuvka redukovaný 1" x3/4"</t>
  </si>
  <si>
    <t>92</t>
  </si>
  <si>
    <t>95404</t>
  </si>
  <si>
    <t>Regulátor tlaku 3/4" x 3/4"F</t>
  </si>
  <si>
    <t>94</t>
  </si>
  <si>
    <t>95405</t>
  </si>
  <si>
    <t>Holderová spojka 3/4" x 16mm</t>
  </si>
  <si>
    <t>96</t>
  </si>
  <si>
    <t>49</t>
  </si>
  <si>
    <t>95406</t>
  </si>
  <si>
    <t>Poistný krúžok 16mm</t>
  </si>
  <si>
    <t>98</t>
  </si>
  <si>
    <t>95407</t>
  </si>
  <si>
    <t>Kvapkovacia hadica s kompenzáciou tlaku a ochranou proti vrastaniu korienkov do otvorov Rootguard</t>
  </si>
  <si>
    <t>100</t>
  </si>
  <si>
    <t>51</t>
  </si>
  <si>
    <t>95408</t>
  </si>
  <si>
    <t>Upevňovací hák pre hadice</t>
  </si>
  <si>
    <t>102</t>
  </si>
  <si>
    <t>95409</t>
  </si>
  <si>
    <t>Zátka na kvapkovaciu hadicu</t>
  </si>
  <si>
    <t>104</t>
  </si>
  <si>
    <t>53</t>
  </si>
  <si>
    <t>954091</t>
  </si>
  <si>
    <t>Šachta hranatá ŠTANDART</t>
  </si>
  <si>
    <t>106</t>
  </si>
  <si>
    <t>954092</t>
  </si>
  <si>
    <t>Montáž závlahového systému</t>
  </si>
  <si>
    <t>kmpl</t>
  </si>
  <si>
    <t>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</si>
</sst>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31" fillId="2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opLeftCell="A70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19" t="s">
        <v>13</v>
      </c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19"/>
      <c r="AQ5" s="19"/>
      <c r="AR5" s="17"/>
      <c r="BE5" s="216" t="s">
        <v>14</v>
      </c>
      <c r="BS5" s="14" t="s">
        <v>6</v>
      </c>
    </row>
    <row r="6" spans="1:74" s="1" customFormat="1" ht="36.9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21" t="s">
        <v>16</v>
      </c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19"/>
      <c r="AQ6" s="19"/>
      <c r="AR6" s="17"/>
      <c r="BE6" s="217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17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17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7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17"/>
      <c r="BS10" s="14" t="s">
        <v>6</v>
      </c>
    </row>
    <row r="11" spans="1:74" s="1" customFormat="1" ht="18.45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17"/>
      <c r="BS11" s="14" t="s">
        <v>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7"/>
      <c r="BS12" s="14" t="s">
        <v>6</v>
      </c>
    </row>
    <row r="13" spans="1:74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27</v>
      </c>
      <c r="AO13" s="19"/>
      <c r="AP13" s="19"/>
      <c r="AQ13" s="19"/>
      <c r="AR13" s="17"/>
      <c r="BE13" s="217"/>
      <c r="BS13" s="14" t="s">
        <v>6</v>
      </c>
    </row>
    <row r="14" spans="1:74" ht="13.2">
      <c r="B14" s="18"/>
      <c r="C14" s="19"/>
      <c r="D14" s="19"/>
      <c r="E14" s="222" t="s">
        <v>27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6" t="s">
        <v>25</v>
      </c>
      <c r="AL14" s="19"/>
      <c r="AM14" s="19"/>
      <c r="AN14" s="28" t="s">
        <v>27</v>
      </c>
      <c r="AO14" s="19"/>
      <c r="AP14" s="19"/>
      <c r="AQ14" s="19"/>
      <c r="AR14" s="17"/>
      <c r="BE14" s="217"/>
      <c r="BS14" s="14" t="s">
        <v>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7"/>
      <c r="BS15" s="14" t="s">
        <v>4</v>
      </c>
    </row>
    <row r="16" spans="1:74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17"/>
      <c r="BS16" s="14" t="s">
        <v>4</v>
      </c>
    </row>
    <row r="17" spans="1:71" s="1" customFormat="1" ht="18.45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17"/>
      <c r="BS17" s="14" t="s">
        <v>29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7"/>
      <c r="BS18" s="14" t="s">
        <v>6</v>
      </c>
    </row>
    <row r="19" spans="1:71" s="1" customFormat="1" ht="12" customHeight="1">
      <c r="B19" s="18"/>
      <c r="C19" s="19"/>
      <c r="D19" s="26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17"/>
      <c r="BS19" s="14" t="s">
        <v>6</v>
      </c>
    </row>
    <row r="20" spans="1:71" s="1" customFormat="1" ht="18.45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17"/>
      <c r="BS20" s="14" t="s">
        <v>4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7"/>
    </row>
    <row r="22" spans="1:71" s="1" customFormat="1" ht="12" customHeight="1">
      <c r="B22" s="18"/>
      <c r="C22" s="19"/>
      <c r="D22" s="26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7"/>
    </row>
    <row r="23" spans="1:71" s="1" customFormat="1" ht="16.5" customHeight="1">
      <c r="B23" s="18"/>
      <c r="C23" s="19"/>
      <c r="D23" s="19"/>
      <c r="E23" s="224" t="s">
        <v>1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19"/>
      <c r="AP23" s="19"/>
      <c r="AQ23" s="19"/>
      <c r="AR23" s="17"/>
      <c r="BE23" s="217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7"/>
    </row>
    <row r="25" spans="1:71" s="1" customFormat="1" ht="6.9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7"/>
    </row>
    <row r="26" spans="1:71" s="2" customFormat="1" ht="25.95" customHeight="1">
      <c r="A26" s="31"/>
      <c r="B26" s="32"/>
      <c r="C26" s="33"/>
      <c r="D26" s="34" t="s">
        <v>32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5">
        <f>ROUND(AG94,2)</f>
        <v>0</v>
      </c>
      <c r="AL26" s="226"/>
      <c r="AM26" s="226"/>
      <c r="AN26" s="226"/>
      <c r="AO26" s="226"/>
      <c r="AP26" s="33"/>
      <c r="AQ26" s="33"/>
      <c r="AR26" s="36"/>
      <c r="BE26" s="217"/>
    </row>
    <row r="27" spans="1:71" s="2" customFormat="1" ht="6.9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7"/>
    </row>
    <row r="28" spans="1:71" s="2" customFormat="1" ht="13.2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7" t="s">
        <v>33</v>
      </c>
      <c r="M28" s="227"/>
      <c r="N28" s="227"/>
      <c r="O28" s="227"/>
      <c r="P28" s="227"/>
      <c r="Q28" s="33"/>
      <c r="R28" s="33"/>
      <c r="S28" s="33"/>
      <c r="T28" s="33"/>
      <c r="U28" s="33"/>
      <c r="V28" s="33"/>
      <c r="W28" s="227" t="s">
        <v>34</v>
      </c>
      <c r="X28" s="227"/>
      <c r="Y28" s="227"/>
      <c r="Z28" s="227"/>
      <c r="AA28" s="227"/>
      <c r="AB28" s="227"/>
      <c r="AC28" s="227"/>
      <c r="AD28" s="227"/>
      <c r="AE28" s="227"/>
      <c r="AF28" s="33"/>
      <c r="AG28" s="33"/>
      <c r="AH28" s="33"/>
      <c r="AI28" s="33"/>
      <c r="AJ28" s="33"/>
      <c r="AK28" s="227" t="s">
        <v>35</v>
      </c>
      <c r="AL28" s="227"/>
      <c r="AM28" s="227"/>
      <c r="AN28" s="227"/>
      <c r="AO28" s="227"/>
      <c r="AP28" s="33"/>
      <c r="AQ28" s="33"/>
      <c r="AR28" s="36"/>
      <c r="BE28" s="217"/>
    </row>
    <row r="29" spans="1:71" s="3" customFormat="1" ht="14.4" customHeight="1">
      <c r="B29" s="37"/>
      <c r="C29" s="38"/>
      <c r="D29" s="26" t="s">
        <v>36</v>
      </c>
      <c r="E29" s="38"/>
      <c r="F29" s="26" t="s">
        <v>37</v>
      </c>
      <c r="G29" s="38"/>
      <c r="H29" s="38"/>
      <c r="I29" s="38"/>
      <c r="J29" s="38"/>
      <c r="K29" s="38"/>
      <c r="L29" s="230">
        <v>0.2</v>
      </c>
      <c r="M29" s="229"/>
      <c r="N29" s="229"/>
      <c r="O29" s="229"/>
      <c r="P29" s="229"/>
      <c r="Q29" s="38"/>
      <c r="R29" s="38"/>
      <c r="S29" s="38"/>
      <c r="T29" s="38"/>
      <c r="U29" s="38"/>
      <c r="V29" s="38"/>
      <c r="W29" s="228">
        <f>ROUND(AZ94, 2)</f>
        <v>0</v>
      </c>
      <c r="X29" s="229"/>
      <c r="Y29" s="229"/>
      <c r="Z29" s="229"/>
      <c r="AA29" s="229"/>
      <c r="AB29" s="229"/>
      <c r="AC29" s="229"/>
      <c r="AD29" s="229"/>
      <c r="AE29" s="229"/>
      <c r="AF29" s="38"/>
      <c r="AG29" s="38"/>
      <c r="AH29" s="38"/>
      <c r="AI29" s="38"/>
      <c r="AJ29" s="38"/>
      <c r="AK29" s="228">
        <f>ROUND(AV94, 2)</f>
        <v>0</v>
      </c>
      <c r="AL29" s="229"/>
      <c r="AM29" s="229"/>
      <c r="AN29" s="229"/>
      <c r="AO29" s="229"/>
      <c r="AP29" s="38"/>
      <c r="AQ29" s="38"/>
      <c r="AR29" s="39"/>
      <c r="BE29" s="218"/>
    </row>
    <row r="30" spans="1:71" s="3" customFormat="1" ht="14.4" customHeight="1">
      <c r="B30" s="37"/>
      <c r="C30" s="38"/>
      <c r="D30" s="38"/>
      <c r="E30" s="38"/>
      <c r="F30" s="26" t="s">
        <v>38</v>
      </c>
      <c r="G30" s="38"/>
      <c r="H30" s="38"/>
      <c r="I30" s="38"/>
      <c r="J30" s="38"/>
      <c r="K30" s="38"/>
      <c r="L30" s="230">
        <v>0.2</v>
      </c>
      <c r="M30" s="229"/>
      <c r="N30" s="229"/>
      <c r="O30" s="229"/>
      <c r="P30" s="229"/>
      <c r="Q30" s="38"/>
      <c r="R30" s="38"/>
      <c r="S30" s="38"/>
      <c r="T30" s="38"/>
      <c r="U30" s="38"/>
      <c r="V30" s="38"/>
      <c r="W30" s="228">
        <f>ROUND(BA94, 2)</f>
        <v>0</v>
      </c>
      <c r="X30" s="229"/>
      <c r="Y30" s="229"/>
      <c r="Z30" s="229"/>
      <c r="AA30" s="229"/>
      <c r="AB30" s="229"/>
      <c r="AC30" s="229"/>
      <c r="AD30" s="229"/>
      <c r="AE30" s="229"/>
      <c r="AF30" s="38"/>
      <c r="AG30" s="38"/>
      <c r="AH30" s="38"/>
      <c r="AI30" s="38"/>
      <c r="AJ30" s="38"/>
      <c r="AK30" s="228">
        <f>ROUND(AW94, 2)</f>
        <v>0</v>
      </c>
      <c r="AL30" s="229"/>
      <c r="AM30" s="229"/>
      <c r="AN30" s="229"/>
      <c r="AO30" s="229"/>
      <c r="AP30" s="38"/>
      <c r="AQ30" s="38"/>
      <c r="AR30" s="39"/>
      <c r="BE30" s="218"/>
    </row>
    <row r="31" spans="1:71" s="3" customFormat="1" ht="14.4" hidden="1" customHeight="1">
      <c r="B31" s="37"/>
      <c r="C31" s="38"/>
      <c r="D31" s="38"/>
      <c r="E31" s="38"/>
      <c r="F31" s="26" t="s">
        <v>39</v>
      </c>
      <c r="G31" s="38"/>
      <c r="H31" s="38"/>
      <c r="I31" s="38"/>
      <c r="J31" s="38"/>
      <c r="K31" s="38"/>
      <c r="L31" s="230">
        <v>0.2</v>
      </c>
      <c r="M31" s="229"/>
      <c r="N31" s="229"/>
      <c r="O31" s="229"/>
      <c r="P31" s="229"/>
      <c r="Q31" s="38"/>
      <c r="R31" s="38"/>
      <c r="S31" s="38"/>
      <c r="T31" s="38"/>
      <c r="U31" s="38"/>
      <c r="V31" s="38"/>
      <c r="W31" s="228">
        <f>ROUND(BB94, 2)</f>
        <v>0</v>
      </c>
      <c r="X31" s="229"/>
      <c r="Y31" s="229"/>
      <c r="Z31" s="229"/>
      <c r="AA31" s="229"/>
      <c r="AB31" s="229"/>
      <c r="AC31" s="229"/>
      <c r="AD31" s="229"/>
      <c r="AE31" s="229"/>
      <c r="AF31" s="38"/>
      <c r="AG31" s="38"/>
      <c r="AH31" s="38"/>
      <c r="AI31" s="38"/>
      <c r="AJ31" s="38"/>
      <c r="AK31" s="228">
        <v>0</v>
      </c>
      <c r="AL31" s="229"/>
      <c r="AM31" s="229"/>
      <c r="AN31" s="229"/>
      <c r="AO31" s="229"/>
      <c r="AP31" s="38"/>
      <c r="AQ31" s="38"/>
      <c r="AR31" s="39"/>
      <c r="BE31" s="218"/>
    </row>
    <row r="32" spans="1:71" s="3" customFormat="1" ht="14.4" hidden="1" customHeight="1">
      <c r="B32" s="37"/>
      <c r="C32" s="38"/>
      <c r="D32" s="38"/>
      <c r="E32" s="38"/>
      <c r="F32" s="26" t="s">
        <v>40</v>
      </c>
      <c r="G32" s="38"/>
      <c r="H32" s="38"/>
      <c r="I32" s="38"/>
      <c r="J32" s="38"/>
      <c r="K32" s="38"/>
      <c r="L32" s="230">
        <v>0.2</v>
      </c>
      <c r="M32" s="229"/>
      <c r="N32" s="229"/>
      <c r="O32" s="229"/>
      <c r="P32" s="229"/>
      <c r="Q32" s="38"/>
      <c r="R32" s="38"/>
      <c r="S32" s="38"/>
      <c r="T32" s="38"/>
      <c r="U32" s="38"/>
      <c r="V32" s="38"/>
      <c r="W32" s="228">
        <f>ROUND(BC94, 2)</f>
        <v>0</v>
      </c>
      <c r="X32" s="229"/>
      <c r="Y32" s="229"/>
      <c r="Z32" s="229"/>
      <c r="AA32" s="229"/>
      <c r="AB32" s="229"/>
      <c r="AC32" s="229"/>
      <c r="AD32" s="229"/>
      <c r="AE32" s="229"/>
      <c r="AF32" s="38"/>
      <c r="AG32" s="38"/>
      <c r="AH32" s="38"/>
      <c r="AI32" s="38"/>
      <c r="AJ32" s="38"/>
      <c r="AK32" s="228">
        <v>0</v>
      </c>
      <c r="AL32" s="229"/>
      <c r="AM32" s="229"/>
      <c r="AN32" s="229"/>
      <c r="AO32" s="229"/>
      <c r="AP32" s="38"/>
      <c r="AQ32" s="38"/>
      <c r="AR32" s="39"/>
      <c r="BE32" s="218"/>
    </row>
    <row r="33" spans="1:57" s="3" customFormat="1" ht="14.4" hidden="1" customHeight="1">
      <c r="B33" s="37"/>
      <c r="C33" s="38"/>
      <c r="D33" s="38"/>
      <c r="E33" s="38"/>
      <c r="F33" s="26" t="s">
        <v>41</v>
      </c>
      <c r="G33" s="38"/>
      <c r="H33" s="38"/>
      <c r="I33" s="38"/>
      <c r="J33" s="38"/>
      <c r="K33" s="38"/>
      <c r="L33" s="230">
        <v>0</v>
      </c>
      <c r="M33" s="229"/>
      <c r="N33" s="229"/>
      <c r="O33" s="229"/>
      <c r="P33" s="229"/>
      <c r="Q33" s="38"/>
      <c r="R33" s="38"/>
      <c r="S33" s="38"/>
      <c r="T33" s="38"/>
      <c r="U33" s="38"/>
      <c r="V33" s="38"/>
      <c r="W33" s="228">
        <f>ROUND(BD94, 2)</f>
        <v>0</v>
      </c>
      <c r="X33" s="229"/>
      <c r="Y33" s="229"/>
      <c r="Z33" s="229"/>
      <c r="AA33" s="229"/>
      <c r="AB33" s="229"/>
      <c r="AC33" s="229"/>
      <c r="AD33" s="229"/>
      <c r="AE33" s="229"/>
      <c r="AF33" s="38"/>
      <c r="AG33" s="38"/>
      <c r="AH33" s="38"/>
      <c r="AI33" s="38"/>
      <c r="AJ33" s="38"/>
      <c r="AK33" s="228">
        <v>0</v>
      </c>
      <c r="AL33" s="229"/>
      <c r="AM33" s="229"/>
      <c r="AN33" s="229"/>
      <c r="AO33" s="229"/>
      <c r="AP33" s="38"/>
      <c r="AQ33" s="38"/>
      <c r="AR33" s="39"/>
      <c r="BE33" s="218"/>
    </row>
    <row r="34" spans="1:57" s="2" customFormat="1" ht="6.9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7"/>
    </row>
    <row r="35" spans="1:57" s="2" customFormat="1" ht="25.95" customHeight="1">
      <c r="A35" s="31"/>
      <c r="B35" s="32"/>
      <c r="C35" s="40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43</v>
      </c>
      <c r="U35" s="42"/>
      <c r="V35" s="42"/>
      <c r="W35" s="42"/>
      <c r="X35" s="231" t="s">
        <v>44</v>
      </c>
      <c r="Y35" s="232"/>
      <c r="Z35" s="232"/>
      <c r="AA35" s="232"/>
      <c r="AB35" s="232"/>
      <c r="AC35" s="42"/>
      <c r="AD35" s="42"/>
      <c r="AE35" s="42"/>
      <c r="AF35" s="42"/>
      <c r="AG35" s="42"/>
      <c r="AH35" s="42"/>
      <c r="AI35" s="42"/>
      <c r="AJ35" s="42"/>
      <c r="AK35" s="233">
        <f>SUM(AK26:AK33)</f>
        <v>0</v>
      </c>
      <c r="AL35" s="232"/>
      <c r="AM35" s="232"/>
      <c r="AN35" s="232"/>
      <c r="AO35" s="234"/>
      <c r="AP35" s="40"/>
      <c r="AQ35" s="40"/>
      <c r="AR35" s="36"/>
      <c r="BE35" s="31"/>
    </row>
    <row r="36" spans="1:57" s="2" customFormat="1" ht="6.9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4"/>
      <c r="C49" s="45"/>
      <c r="D49" s="46" t="s">
        <v>45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46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0.199999999999999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0.199999999999999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0.199999999999999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0.199999999999999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0.199999999999999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0.199999999999999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0.199999999999999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0.199999999999999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0.199999999999999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0.19999999999999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31"/>
      <c r="B60" s="32"/>
      <c r="C60" s="33"/>
      <c r="D60" s="49" t="s">
        <v>47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48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47</v>
      </c>
      <c r="AI60" s="35"/>
      <c r="AJ60" s="35"/>
      <c r="AK60" s="35"/>
      <c r="AL60" s="35"/>
      <c r="AM60" s="49" t="s">
        <v>48</v>
      </c>
      <c r="AN60" s="35"/>
      <c r="AO60" s="35"/>
      <c r="AP60" s="33"/>
      <c r="AQ60" s="33"/>
      <c r="AR60" s="36"/>
      <c r="BE60" s="31"/>
    </row>
    <row r="61" spans="1:57" ht="10.199999999999999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0.199999999999999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0.199999999999999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31"/>
      <c r="B64" s="32"/>
      <c r="C64" s="33"/>
      <c r="D64" s="46" t="s">
        <v>49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50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0.199999999999999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0.199999999999999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0.199999999999999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0.199999999999999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0.19999999999999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0.199999999999999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0.199999999999999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0.199999999999999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0.199999999999999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0.199999999999999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31"/>
      <c r="B75" s="32"/>
      <c r="C75" s="33"/>
      <c r="D75" s="49" t="s">
        <v>47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48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47</v>
      </c>
      <c r="AI75" s="35"/>
      <c r="AJ75" s="35"/>
      <c r="AK75" s="35"/>
      <c r="AL75" s="35"/>
      <c r="AM75" s="49" t="s">
        <v>48</v>
      </c>
      <c r="AN75" s="35"/>
      <c r="AO75" s="35"/>
      <c r="AP75" s="33"/>
      <c r="AQ75" s="33"/>
      <c r="AR75" s="36"/>
      <c r="BE75" s="31"/>
    </row>
    <row r="76" spans="1:57" s="2" customFormat="1" ht="10.199999999999999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" customHeight="1">
      <c r="A82" s="31"/>
      <c r="B82" s="32"/>
      <c r="C82" s="20" t="s">
        <v>51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12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04/2021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" customHeight="1">
      <c r="B85" s="58"/>
      <c r="C85" s="59" t="s">
        <v>15</v>
      </c>
      <c r="D85" s="60"/>
      <c r="E85" s="60"/>
      <c r="F85" s="60"/>
      <c r="G85" s="60"/>
      <c r="H85" s="60"/>
      <c r="I85" s="60"/>
      <c r="J85" s="60"/>
      <c r="K85" s="60"/>
      <c r="L85" s="235" t="str">
        <f>K6</f>
        <v>Triblavina</v>
      </c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P85" s="60"/>
      <c r="AQ85" s="60"/>
      <c r="AR85" s="61"/>
    </row>
    <row r="86" spans="1:91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37" t="str">
        <f>IF(AN8= "","",AN8)</f>
        <v>27.4.2021</v>
      </c>
      <c r="AN87" s="237"/>
      <c r="AO87" s="33"/>
      <c r="AP87" s="33"/>
      <c r="AQ87" s="33"/>
      <c r="AR87" s="36"/>
      <c r="BE87" s="31"/>
    </row>
    <row r="88" spans="1:91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15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28</v>
      </c>
      <c r="AJ89" s="33"/>
      <c r="AK89" s="33"/>
      <c r="AL89" s="33"/>
      <c r="AM89" s="238" t="str">
        <f>IF(E17="","",E17)</f>
        <v xml:space="preserve"> </v>
      </c>
      <c r="AN89" s="239"/>
      <c r="AO89" s="239"/>
      <c r="AP89" s="239"/>
      <c r="AQ89" s="33"/>
      <c r="AR89" s="36"/>
      <c r="AS89" s="240" t="s">
        <v>52</v>
      </c>
      <c r="AT89" s="241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15" customHeight="1">
      <c r="A90" s="31"/>
      <c r="B90" s="32"/>
      <c r="C90" s="26" t="s">
        <v>26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30</v>
      </c>
      <c r="AJ90" s="33"/>
      <c r="AK90" s="33"/>
      <c r="AL90" s="33"/>
      <c r="AM90" s="238" t="str">
        <f>IF(E20="","",E20)</f>
        <v xml:space="preserve"> </v>
      </c>
      <c r="AN90" s="239"/>
      <c r="AO90" s="239"/>
      <c r="AP90" s="239"/>
      <c r="AQ90" s="33"/>
      <c r="AR90" s="36"/>
      <c r="AS90" s="242"/>
      <c r="AT90" s="243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8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44"/>
      <c r="AT91" s="245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46" t="s">
        <v>53</v>
      </c>
      <c r="D92" s="247"/>
      <c r="E92" s="247"/>
      <c r="F92" s="247"/>
      <c r="G92" s="247"/>
      <c r="H92" s="70"/>
      <c r="I92" s="248" t="s">
        <v>54</v>
      </c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9" t="s">
        <v>55</v>
      </c>
      <c r="AH92" s="247"/>
      <c r="AI92" s="247"/>
      <c r="AJ92" s="247"/>
      <c r="AK92" s="247"/>
      <c r="AL92" s="247"/>
      <c r="AM92" s="247"/>
      <c r="AN92" s="248" t="s">
        <v>56</v>
      </c>
      <c r="AO92" s="247"/>
      <c r="AP92" s="250"/>
      <c r="AQ92" s="71" t="s">
        <v>57</v>
      </c>
      <c r="AR92" s="36"/>
      <c r="AS92" s="72" t="s">
        <v>58</v>
      </c>
      <c r="AT92" s="73" t="s">
        <v>59</v>
      </c>
      <c r="AU92" s="73" t="s">
        <v>60</v>
      </c>
      <c r="AV92" s="73" t="s">
        <v>61</v>
      </c>
      <c r="AW92" s="73" t="s">
        <v>62</v>
      </c>
      <c r="AX92" s="73" t="s">
        <v>63</v>
      </c>
      <c r="AY92" s="73" t="s">
        <v>64</v>
      </c>
      <c r="AZ92" s="73" t="s">
        <v>65</v>
      </c>
      <c r="BA92" s="73" t="s">
        <v>66</v>
      </c>
      <c r="BB92" s="73" t="s">
        <v>67</v>
      </c>
      <c r="BC92" s="73" t="s">
        <v>68</v>
      </c>
      <c r="BD92" s="74" t="s">
        <v>69</v>
      </c>
      <c r="BE92" s="31"/>
    </row>
    <row r="93" spans="1:91" s="2" customFormat="1" ht="10.8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" customHeight="1">
      <c r="B94" s="78"/>
      <c r="C94" s="79" t="s">
        <v>70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54">
        <f>ROUND(SUM(AG95:AG97),2)</f>
        <v>0</v>
      </c>
      <c r="AH94" s="254"/>
      <c r="AI94" s="254"/>
      <c r="AJ94" s="254"/>
      <c r="AK94" s="254"/>
      <c r="AL94" s="254"/>
      <c r="AM94" s="254"/>
      <c r="AN94" s="255">
        <f>SUM(AG94,AT94)</f>
        <v>0</v>
      </c>
      <c r="AO94" s="255"/>
      <c r="AP94" s="255"/>
      <c r="AQ94" s="82" t="s">
        <v>1</v>
      </c>
      <c r="AR94" s="83"/>
      <c r="AS94" s="84">
        <f>ROUND(SUM(AS95:AS97),2)</f>
        <v>0</v>
      </c>
      <c r="AT94" s="85">
        <f>ROUND(SUM(AV94:AW94),2)</f>
        <v>0</v>
      </c>
      <c r="AU94" s="86">
        <f>ROUND(SUM(AU95:AU97),5)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ROUND(SUM(AZ95:AZ97),2)</f>
        <v>0</v>
      </c>
      <c r="BA94" s="85">
        <f>ROUND(SUM(BA95:BA97),2)</f>
        <v>0</v>
      </c>
      <c r="BB94" s="85">
        <f>ROUND(SUM(BB95:BB97),2)</f>
        <v>0</v>
      </c>
      <c r="BC94" s="85">
        <f>ROUND(SUM(BC95:BC97),2)</f>
        <v>0</v>
      </c>
      <c r="BD94" s="87">
        <f>ROUND(SUM(BD95:BD97),2)</f>
        <v>0</v>
      </c>
      <c r="BS94" s="88" t="s">
        <v>71</v>
      </c>
      <c r="BT94" s="88" t="s">
        <v>72</v>
      </c>
      <c r="BU94" s="89" t="s">
        <v>73</v>
      </c>
      <c r="BV94" s="88" t="s">
        <v>74</v>
      </c>
      <c r="BW94" s="88" t="s">
        <v>5</v>
      </c>
      <c r="BX94" s="88" t="s">
        <v>75</v>
      </c>
      <c r="CL94" s="88" t="s">
        <v>1</v>
      </c>
    </row>
    <row r="95" spans="1:91" s="7" customFormat="1" ht="24.75" customHeight="1">
      <c r="A95" s="90" t="s">
        <v>76</v>
      </c>
      <c r="B95" s="91"/>
      <c r="C95" s="92"/>
      <c r="D95" s="253" t="s">
        <v>77</v>
      </c>
      <c r="E95" s="253"/>
      <c r="F95" s="253"/>
      <c r="G95" s="253"/>
      <c r="H95" s="253"/>
      <c r="I95" s="93"/>
      <c r="J95" s="253" t="s">
        <v>78</v>
      </c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3"/>
      <c r="X95" s="253"/>
      <c r="Y95" s="253"/>
      <c r="Z95" s="253"/>
      <c r="AA95" s="253"/>
      <c r="AB95" s="253"/>
      <c r="AC95" s="253"/>
      <c r="AD95" s="253"/>
      <c r="AE95" s="253"/>
      <c r="AF95" s="253"/>
      <c r="AG95" s="251">
        <f>'Pokládka. - Hala Continental'!J30</f>
        <v>0</v>
      </c>
      <c r="AH95" s="252"/>
      <c r="AI95" s="252"/>
      <c r="AJ95" s="252"/>
      <c r="AK95" s="252"/>
      <c r="AL95" s="252"/>
      <c r="AM95" s="252"/>
      <c r="AN95" s="251">
        <f>SUM(AG95,AT95)</f>
        <v>0</v>
      </c>
      <c r="AO95" s="252"/>
      <c r="AP95" s="252"/>
      <c r="AQ95" s="94" t="s">
        <v>79</v>
      </c>
      <c r="AR95" s="95"/>
      <c r="AS95" s="96">
        <v>0</v>
      </c>
      <c r="AT95" s="97">
        <f>ROUND(SUM(AV95:AW95),2)</f>
        <v>0</v>
      </c>
      <c r="AU95" s="98">
        <f>'Pokládka. - Hala Continental'!P116</f>
        <v>0</v>
      </c>
      <c r="AV95" s="97">
        <f>'Pokládka. - Hala Continental'!J33</f>
        <v>0</v>
      </c>
      <c r="AW95" s="97">
        <f>'Pokládka. - Hala Continental'!J34</f>
        <v>0</v>
      </c>
      <c r="AX95" s="97">
        <f>'Pokládka. - Hala Continental'!J35</f>
        <v>0</v>
      </c>
      <c r="AY95" s="97">
        <f>'Pokládka. - Hala Continental'!J36</f>
        <v>0</v>
      </c>
      <c r="AZ95" s="97">
        <f>'Pokládka. - Hala Continental'!F33</f>
        <v>0</v>
      </c>
      <c r="BA95" s="97">
        <f>'Pokládka. - Hala Continental'!F34</f>
        <v>0</v>
      </c>
      <c r="BB95" s="97">
        <f>'Pokládka. - Hala Continental'!F35</f>
        <v>0</v>
      </c>
      <c r="BC95" s="97">
        <f>'Pokládka. - Hala Continental'!F36</f>
        <v>0</v>
      </c>
      <c r="BD95" s="99">
        <f>'Pokládka. - Hala Continental'!F37</f>
        <v>0</v>
      </c>
      <c r="BT95" s="100" t="s">
        <v>80</v>
      </c>
      <c r="BV95" s="100" t="s">
        <v>74</v>
      </c>
      <c r="BW95" s="100" t="s">
        <v>81</v>
      </c>
      <c r="BX95" s="100" t="s">
        <v>5</v>
      </c>
      <c r="CL95" s="100" t="s">
        <v>1</v>
      </c>
      <c r="CM95" s="100" t="s">
        <v>72</v>
      </c>
    </row>
    <row r="96" spans="1:91" s="7" customFormat="1" ht="24.75" customHeight="1">
      <c r="A96" s="90" t="s">
        <v>76</v>
      </c>
      <c r="B96" s="91"/>
      <c r="C96" s="92"/>
      <c r="D96" s="253" t="s">
        <v>82</v>
      </c>
      <c r="E96" s="253"/>
      <c r="F96" s="253"/>
      <c r="G96" s="253"/>
      <c r="H96" s="253"/>
      <c r="I96" s="93"/>
      <c r="J96" s="253" t="s">
        <v>83</v>
      </c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253"/>
      <c r="AE96" s="253"/>
      <c r="AF96" s="253"/>
      <c r="AG96" s="251">
        <f>'Pokládka - Hala GEIS'!J30</f>
        <v>0</v>
      </c>
      <c r="AH96" s="252"/>
      <c r="AI96" s="252"/>
      <c r="AJ96" s="252"/>
      <c r="AK96" s="252"/>
      <c r="AL96" s="252"/>
      <c r="AM96" s="252"/>
      <c r="AN96" s="251">
        <f>SUM(AG96,AT96)</f>
        <v>0</v>
      </c>
      <c r="AO96" s="252"/>
      <c r="AP96" s="252"/>
      <c r="AQ96" s="94" t="s">
        <v>79</v>
      </c>
      <c r="AR96" s="95"/>
      <c r="AS96" s="96">
        <v>0</v>
      </c>
      <c r="AT96" s="97">
        <f>ROUND(SUM(AV96:AW96),2)</f>
        <v>0</v>
      </c>
      <c r="AU96" s="98">
        <f>'Pokládka - Hala GEIS'!P116</f>
        <v>0</v>
      </c>
      <c r="AV96" s="97">
        <f>'Pokládka - Hala GEIS'!J33</f>
        <v>0</v>
      </c>
      <c r="AW96" s="97">
        <f>'Pokládka - Hala GEIS'!J34</f>
        <v>0</v>
      </c>
      <c r="AX96" s="97">
        <f>'Pokládka - Hala GEIS'!J35</f>
        <v>0</v>
      </c>
      <c r="AY96" s="97">
        <f>'Pokládka - Hala GEIS'!J36</f>
        <v>0</v>
      </c>
      <c r="AZ96" s="97">
        <f>'Pokládka - Hala GEIS'!F33</f>
        <v>0</v>
      </c>
      <c r="BA96" s="97">
        <f>'Pokládka - Hala GEIS'!F34</f>
        <v>0</v>
      </c>
      <c r="BB96" s="97">
        <f>'Pokládka - Hala GEIS'!F35</f>
        <v>0</v>
      </c>
      <c r="BC96" s="97">
        <f>'Pokládka - Hala GEIS'!F36</f>
        <v>0</v>
      </c>
      <c r="BD96" s="99">
        <f>'Pokládka - Hala GEIS'!F37</f>
        <v>0</v>
      </c>
      <c r="BT96" s="100" t="s">
        <v>80</v>
      </c>
      <c r="BV96" s="100" t="s">
        <v>74</v>
      </c>
      <c r="BW96" s="100" t="s">
        <v>84</v>
      </c>
      <c r="BX96" s="100" t="s">
        <v>5</v>
      </c>
      <c r="CL96" s="100" t="s">
        <v>1</v>
      </c>
      <c r="CM96" s="100" t="s">
        <v>72</v>
      </c>
    </row>
    <row r="97" spans="1:91" s="7" customFormat="1" ht="24.75" customHeight="1">
      <c r="A97" s="90" t="s">
        <v>76</v>
      </c>
      <c r="B97" s="91"/>
      <c r="C97" s="92"/>
      <c r="D97" s="253" t="s">
        <v>85</v>
      </c>
      <c r="E97" s="253"/>
      <c r="F97" s="253"/>
      <c r="G97" s="253"/>
      <c r="H97" s="253"/>
      <c r="I97" s="93"/>
      <c r="J97" s="253" t="s">
        <v>86</v>
      </c>
      <c r="K97" s="253"/>
      <c r="L97" s="253"/>
      <c r="M97" s="253"/>
      <c r="N97" s="253"/>
      <c r="O97" s="253"/>
      <c r="P97" s="253"/>
      <c r="Q97" s="253"/>
      <c r="R97" s="253"/>
      <c r="S97" s="253"/>
      <c r="T97" s="253"/>
      <c r="U97" s="253"/>
      <c r="V97" s="253"/>
      <c r="W97" s="253"/>
      <c r="X97" s="253"/>
      <c r="Y97" s="253"/>
      <c r="Z97" s="253"/>
      <c r="AA97" s="253"/>
      <c r="AB97" s="253"/>
      <c r="AC97" s="253"/>
      <c r="AD97" s="253"/>
      <c r="AE97" s="253"/>
      <c r="AF97" s="253"/>
      <c r="AG97" s="251">
        <f>'Sadové úpravy - Conti+Geis'!J30</f>
        <v>0</v>
      </c>
      <c r="AH97" s="252"/>
      <c r="AI97" s="252"/>
      <c r="AJ97" s="252"/>
      <c r="AK97" s="252"/>
      <c r="AL97" s="252"/>
      <c r="AM97" s="252"/>
      <c r="AN97" s="251">
        <f>SUM(AG97,AT97)</f>
        <v>0</v>
      </c>
      <c r="AO97" s="252"/>
      <c r="AP97" s="252"/>
      <c r="AQ97" s="94" t="s">
        <v>79</v>
      </c>
      <c r="AR97" s="95"/>
      <c r="AS97" s="101">
        <v>0</v>
      </c>
      <c r="AT97" s="102">
        <f>ROUND(SUM(AV97:AW97),2)</f>
        <v>0</v>
      </c>
      <c r="AU97" s="103">
        <f>'Sadové úpravy - Conti+Geis'!P122</f>
        <v>0</v>
      </c>
      <c r="AV97" s="102">
        <f>'Sadové úpravy - Conti+Geis'!J33</f>
        <v>0</v>
      </c>
      <c r="AW97" s="102">
        <f>'Sadové úpravy - Conti+Geis'!J34</f>
        <v>0</v>
      </c>
      <c r="AX97" s="102">
        <f>'Sadové úpravy - Conti+Geis'!J35</f>
        <v>0</v>
      </c>
      <c r="AY97" s="102">
        <f>'Sadové úpravy - Conti+Geis'!J36</f>
        <v>0</v>
      </c>
      <c r="AZ97" s="102">
        <f>'Sadové úpravy - Conti+Geis'!F33</f>
        <v>0</v>
      </c>
      <c r="BA97" s="102">
        <f>'Sadové úpravy - Conti+Geis'!F34</f>
        <v>0</v>
      </c>
      <c r="BB97" s="102">
        <f>'Sadové úpravy - Conti+Geis'!F35</f>
        <v>0</v>
      </c>
      <c r="BC97" s="102">
        <f>'Sadové úpravy - Conti+Geis'!F36</f>
        <v>0</v>
      </c>
      <c r="BD97" s="104">
        <f>'Sadové úpravy - Conti+Geis'!F37</f>
        <v>0</v>
      </c>
      <c r="BT97" s="100" t="s">
        <v>80</v>
      </c>
      <c r="BV97" s="100" t="s">
        <v>74</v>
      </c>
      <c r="BW97" s="100" t="s">
        <v>87</v>
      </c>
      <c r="BX97" s="100" t="s">
        <v>5</v>
      </c>
      <c r="CL97" s="100" t="s">
        <v>1</v>
      </c>
      <c r="CM97" s="100" t="s">
        <v>72</v>
      </c>
    </row>
    <row r="98" spans="1:91" s="2" customFormat="1" ht="30" customHeight="1">
      <c r="A98" s="31"/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6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  <row r="99" spans="1:91" s="2" customFormat="1" ht="6.9" customHeight="1">
      <c r="A99" s="31"/>
      <c r="B99" s="51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36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</sheetData>
  <sheetProtection algorithmName="SHA-512" hashValue="MCdTefKVBoy77q1XVJvUppQ02qPc/Fw+t1l6XZOSE91VU049wFtCC3+Q+sp1MK6yeOrm7a9IkEmlwZ3rSSytVQ==" saltValue="nKhosknA64vn1ofaorAsehADBEFFuEXa0r4mtK5KAQtUqyGklXiPjQzCRxyZThIhz1TEkS73HDNqGdWOxri/zw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Pokládka. - Hala Continental'!C2" display="/"/>
    <hyperlink ref="A96" location="'Pokládka - Hala GEIS'!C2" display="/"/>
    <hyperlink ref="A97" location="'Sadové úpravy - Conti+Geis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topLeftCell="A12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81</v>
      </c>
    </row>
    <row r="3" spans="1:46" s="1" customFormat="1" ht="6.9" hidden="1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72</v>
      </c>
    </row>
    <row r="4" spans="1:46" s="1" customFormat="1" ht="24.9" hidden="1" customHeight="1">
      <c r="B4" s="17"/>
      <c r="D4" s="107" t="s">
        <v>88</v>
      </c>
      <c r="L4" s="17"/>
      <c r="M4" s="108" t="s">
        <v>9</v>
      </c>
      <c r="AT4" s="14" t="s">
        <v>4</v>
      </c>
    </row>
    <row r="5" spans="1:46" s="1" customFormat="1" ht="6.9" hidden="1" customHeight="1">
      <c r="B5" s="17"/>
      <c r="L5" s="17"/>
    </row>
    <row r="6" spans="1:46" s="1" customFormat="1" ht="12" hidden="1" customHeight="1">
      <c r="B6" s="17"/>
      <c r="D6" s="109" t="s">
        <v>15</v>
      </c>
      <c r="L6" s="17"/>
    </row>
    <row r="7" spans="1:46" s="1" customFormat="1" ht="16.5" hidden="1" customHeight="1">
      <c r="B7" s="17"/>
      <c r="E7" s="257" t="str">
        <f>'Rekapitulácia stavby'!K6</f>
        <v>Triblavina</v>
      </c>
      <c r="F7" s="258"/>
      <c r="G7" s="258"/>
      <c r="H7" s="258"/>
      <c r="L7" s="17"/>
    </row>
    <row r="8" spans="1:46" s="2" customFormat="1" ht="12" hidden="1" customHeight="1">
      <c r="A8" s="31"/>
      <c r="B8" s="36"/>
      <c r="C8" s="31"/>
      <c r="D8" s="109" t="s">
        <v>89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59" t="s">
        <v>90</v>
      </c>
      <c r="F9" s="260"/>
      <c r="G9" s="260"/>
      <c r="H9" s="260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.199999999999999" hidden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09" t="s">
        <v>17</v>
      </c>
      <c r="E11" s="31"/>
      <c r="F11" s="110" t="s">
        <v>1</v>
      </c>
      <c r="G11" s="31"/>
      <c r="H11" s="31"/>
      <c r="I11" s="109" t="s">
        <v>18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09" t="s">
        <v>19</v>
      </c>
      <c r="E12" s="31"/>
      <c r="F12" s="110" t="s">
        <v>20</v>
      </c>
      <c r="G12" s="31"/>
      <c r="H12" s="31"/>
      <c r="I12" s="109" t="s">
        <v>21</v>
      </c>
      <c r="J12" s="111" t="str">
        <f>'Rekapitulácia stavby'!AN8</f>
        <v>27.4.2021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hidden="1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09" t="s">
        <v>23</v>
      </c>
      <c r="E14" s="31"/>
      <c r="F14" s="31"/>
      <c r="G14" s="31"/>
      <c r="H14" s="31"/>
      <c r="I14" s="109" t="s">
        <v>24</v>
      </c>
      <c r="J14" s="110" t="str">
        <f>IF('Rekapitulácia stavby'!AN10="","",'Rekapitulácia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0" t="str">
        <f>IF('Rekapitulácia stavby'!E11="","",'Rekapitulácia stavby'!E11)</f>
        <v xml:space="preserve"> </v>
      </c>
      <c r="F15" s="31"/>
      <c r="G15" s="31"/>
      <c r="H15" s="31"/>
      <c r="I15" s="109" t="s">
        <v>25</v>
      </c>
      <c r="J15" s="110" t="str">
        <f>IF('Rekapitulácia stavby'!AN11="","",'Rekapitulácia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hidden="1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09" t="s">
        <v>26</v>
      </c>
      <c r="E17" s="31"/>
      <c r="F17" s="31"/>
      <c r="G17" s="31"/>
      <c r="H17" s="31"/>
      <c r="I17" s="109" t="s">
        <v>24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61" t="str">
        <f>'Rekapitulácia stavby'!E14</f>
        <v>Vyplň údaj</v>
      </c>
      <c r="F18" s="262"/>
      <c r="G18" s="262"/>
      <c r="H18" s="262"/>
      <c r="I18" s="109" t="s">
        <v>25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hidden="1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09" t="s">
        <v>28</v>
      </c>
      <c r="E20" s="31"/>
      <c r="F20" s="31"/>
      <c r="G20" s="31"/>
      <c r="H20" s="31"/>
      <c r="I20" s="109" t="s">
        <v>24</v>
      </c>
      <c r="J20" s="110" t="str">
        <f>IF('Rekapitulácia stavby'!AN16="","",'Rekapitulácia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0" t="str">
        <f>IF('Rekapitulácia stavby'!E17="","",'Rekapitulácia stavby'!E17)</f>
        <v xml:space="preserve"> </v>
      </c>
      <c r="F21" s="31"/>
      <c r="G21" s="31"/>
      <c r="H21" s="31"/>
      <c r="I21" s="109" t="s">
        <v>25</v>
      </c>
      <c r="J21" s="110" t="str">
        <f>IF('Rekapitulácia stavby'!AN17="","",'Rekapitulácia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hidden="1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09" t="s">
        <v>30</v>
      </c>
      <c r="E23" s="31"/>
      <c r="F23" s="31"/>
      <c r="G23" s="31"/>
      <c r="H23" s="31"/>
      <c r="I23" s="109" t="s">
        <v>24</v>
      </c>
      <c r="J23" s="110" t="str">
        <f>IF('Rekapitulácia stavby'!AN19="","",'Rekapitulácia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0" t="str">
        <f>IF('Rekapitulácia stavby'!E20="","",'Rekapitulácia stavby'!E20)</f>
        <v xml:space="preserve"> </v>
      </c>
      <c r="F24" s="31"/>
      <c r="G24" s="31"/>
      <c r="H24" s="31"/>
      <c r="I24" s="109" t="s">
        <v>25</v>
      </c>
      <c r="J24" s="110" t="str">
        <f>IF('Rekapitulácia stavby'!AN20="","",'Rekapitulácia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hidden="1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09" t="s">
        <v>31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2"/>
      <c r="B27" s="113"/>
      <c r="C27" s="112"/>
      <c r="D27" s="112"/>
      <c r="E27" s="263" t="s">
        <v>1</v>
      </c>
      <c r="F27" s="263"/>
      <c r="G27" s="263"/>
      <c r="H27" s="263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hidden="1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hidden="1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16" t="s">
        <v>32</v>
      </c>
      <c r="E30" s="31"/>
      <c r="F30" s="31"/>
      <c r="G30" s="31"/>
      <c r="H30" s="31"/>
      <c r="I30" s="31"/>
      <c r="J30" s="117">
        <f>ROUND(J116,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hidden="1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hidden="1" customHeight="1">
      <c r="A32" s="31"/>
      <c r="B32" s="36"/>
      <c r="C32" s="31"/>
      <c r="D32" s="31"/>
      <c r="E32" s="31"/>
      <c r="F32" s="118" t="s">
        <v>34</v>
      </c>
      <c r="G32" s="31"/>
      <c r="H32" s="31"/>
      <c r="I32" s="118" t="s">
        <v>33</v>
      </c>
      <c r="J32" s="118" t="s">
        <v>35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hidden="1" customHeight="1">
      <c r="A33" s="31"/>
      <c r="B33" s="36"/>
      <c r="C33" s="31"/>
      <c r="D33" s="119" t="s">
        <v>36</v>
      </c>
      <c r="E33" s="109" t="s">
        <v>37</v>
      </c>
      <c r="F33" s="120">
        <f>ROUND((SUM(BE116:BE141)),  2)</f>
        <v>0</v>
      </c>
      <c r="G33" s="31"/>
      <c r="H33" s="31"/>
      <c r="I33" s="121">
        <v>0.2</v>
      </c>
      <c r="J33" s="120">
        <f>ROUND(((SUM(BE116:BE141))*I33),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hidden="1" customHeight="1">
      <c r="A34" s="31"/>
      <c r="B34" s="36"/>
      <c r="C34" s="31"/>
      <c r="D34" s="31"/>
      <c r="E34" s="109" t="s">
        <v>38</v>
      </c>
      <c r="F34" s="120">
        <f>ROUND((SUM(BF116:BF141)),  2)</f>
        <v>0</v>
      </c>
      <c r="G34" s="31"/>
      <c r="H34" s="31"/>
      <c r="I34" s="121">
        <v>0.2</v>
      </c>
      <c r="J34" s="120">
        <f>ROUND(((SUM(BF116:BF141))*I34),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39</v>
      </c>
      <c r="F35" s="120">
        <f>ROUND((SUM(BG116:BG141)),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40</v>
      </c>
      <c r="F36" s="120">
        <f>ROUND((SUM(BH116:BH141)),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41</v>
      </c>
      <c r="F37" s="120">
        <f>ROUND((SUM(BI116:BI141)),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hidden="1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2"/>
      <c r="D39" s="123" t="s">
        <v>42</v>
      </c>
      <c r="E39" s="124"/>
      <c r="F39" s="124"/>
      <c r="G39" s="125" t="s">
        <v>43</v>
      </c>
      <c r="H39" s="126" t="s">
        <v>44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hidden="1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hidden="1" customHeight="1">
      <c r="B41" s="17"/>
      <c r="L41" s="17"/>
    </row>
    <row r="42" spans="1:31" s="1" customFormat="1" ht="14.4" hidden="1" customHeight="1">
      <c r="B42" s="17"/>
      <c r="L42" s="17"/>
    </row>
    <row r="43" spans="1:31" s="1" customFormat="1" ht="14.4" hidden="1" customHeight="1">
      <c r="B43" s="17"/>
      <c r="L43" s="17"/>
    </row>
    <row r="44" spans="1:31" s="1" customFormat="1" ht="14.4" hidden="1" customHeight="1">
      <c r="B44" s="17"/>
      <c r="L44" s="17"/>
    </row>
    <row r="45" spans="1:31" s="1" customFormat="1" ht="14.4" hidden="1" customHeight="1">
      <c r="B45" s="17"/>
      <c r="L45" s="17"/>
    </row>
    <row r="46" spans="1:31" s="1" customFormat="1" ht="14.4" hidden="1" customHeight="1">
      <c r="B46" s="17"/>
      <c r="L46" s="17"/>
    </row>
    <row r="47" spans="1:31" s="1" customFormat="1" ht="14.4" hidden="1" customHeight="1">
      <c r="B47" s="17"/>
      <c r="L47" s="17"/>
    </row>
    <row r="48" spans="1:31" s="1" customFormat="1" ht="14.4" hidden="1" customHeight="1">
      <c r="B48" s="17"/>
      <c r="L48" s="17"/>
    </row>
    <row r="49" spans="1:31" s="1" customFormat="1" ht="14.4" hidden="1" customHeight="1">
      <c r="B49" s="17"/>
      <c r="L49" s="17"/>
    </row>
    <row r="50" spans="1:31" s="2" customFormat="1" ht="14.4" hidden="1" customHeight="1">
      <c r="B50" s="48"/>
      <c r="D50" s="129" t="s">
        <v>45</v>
      </c>
      <c r="E50" s="130"/>
      <c r="F50" s="130"/>
      <c r="G50" s="129" t="s">
        <v>46</v>
      </c>
      <c r="H50" s="130"/>
      <c r="I50" s="130"/>
      <c r="J50" s="130"/>
      <c r="K50" s="130"/>
      <c r="L50" s="48"/>
    </row>
    <row r="51" spans="1:31" ht="10.199999999999999" hidden="1">
      <c r="B51" s="17"/>
      <c r="L51" s="17"/>
    </row>
    <row r="52" spans="1:31" ht="10.199999999999999" hidden="1">
      <c r="B52" s="17"/>
      <c r="L52" s="17"/>
    </row>
    <row r="53" spans="1:31" ht="10.199999999999999" hidden="1">
      <c r="B53" s="17"/>
      <c r="L53" s="17"/>
    </row>
    <row r="54" spans="1:31" ht="10.199999999999999" hidden="1">
      <c r="B54" s="17"/>
      <c r="L54" s="17"/>
    </row>
    <row r="55" spans="1:31" ht="10.199999999999999" hidden="1">
      <c r="B55" s="17"/>
      <c r="L55" s="17"/>
    </row>
    <row r="56" spans="1:31" ht="10.199999999999999" hidden="1">
      <c r="B56" s="17"/>
      <c r="L56" s="17"/>
    </row>
    <row r="57" spans="1:31" ht="10.199999999999999" hidden="1">
      <c r="B57" s="17"/>
      <c r="L57" s="17"/>
    </row>
    <row r="58" spans="1:31" ht="10.199999999999999" hidden="1">
      <c r="B58" s="17"/>
      <c r="L58" s="17"/>
    </row>
    <row r="59" spans="1:31" ht="10.199999999999999" hidden="1">
      <c r="B59" s="17"/>
      <c r="L59" s="17"/>
    </row>
    <row r="60" spans="1:31" ht="10.199999999999999" hidden="1">
      <c r="B60" s="17"/>
      <c r="L60" s="17"/>
    </row>
    <row r="61" spans="1:31" s="2" customFormat="1" ht="13.2" hidden="1">
      <c r="A61" s="31"/>
      <c r="B61" s="36"/>
      <c r="C61" s="31"/>
      <c r="D61" s="131" t="s">
        <v>47</v>
      </c>
      <c r="E61" s="132"/>
      <c r="F61" s="133" t="s">
        <v>48</v>
      </c>
      <c r="G61" s="131" t="s">
        <v>47</v>
      </c>
      <c r="H61" s="132"/>
      <c r="I61" s="132"/>
      <c r="J61" s="134" t="s">
        <v>48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 hidden="1">
      <c r="B62" s="17"/>
      <c r="L62" s="17"/>
    </row>
    <row r="63" spans="1:31" ht="10.199999999999999" hidden="1">
      <c r="B63" s="17"/>
      <c r="L63" s="17"/>
    </row>
    <row r="64" spans="1:31" ht="10.199999999999999" hidden="1">
      <c r="B64" s="17"/>
      <c r="L64" s="17"/>
    </row>
    <row r="65" spans="1:31" s="2" customFormat="1" ht="13.2" hidden="1">
      <c r="A65" s="31"/>
      <c r="B65" s="36"/>
      <c r="C65" s="31"/>
      <c r="D65" s="129" t="s">
        <v>49</v>
      </c>
      <c r="E65" s="135"/>
      <c r="F65" s="135"/>
      <c r="G65" s="129" t="s">
        <v>50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 hidden="1">
      <c r="B66" s="17"/>
      <c r="L66" s="17"/>
    </row>
    <row r="67" spans="1:31" ht="10.199999999999999" hidden="1">
      <c r="B67" s="17"/>
      <c r="L67" s="17"/>
    </row>
    <row r="68" spans="1:31" ht="10.199999999999999" hidden="1">
      <c r="B68" s="17"/>
      <c r="L68" s="17"/>
    </row>
    <row r="69" spans="1:31" ht="10.199999999999999" hidden="1">
      <c r="B69" s="17"/>
      <c r="L69" s="17"/>
    </row>
    <row r="70" spans="1:31" ht="10.199999999999999" hidden="1">
      <c r="B70" s="17"/>
      <c r="L70" s="17"/>
    </row>
    <row r="71" spans="1:31" ht="10.199999999999999" hidden="1">
      <c r="B71" s="17"/>
      <c r="L71" s="17"/>
    </row>
    <row r="72" spans="1:31" ht="10.199999999999999" hidden="1">
      <c r="B72" s="17"/>
      <c r="L72" s="17"/>
    </row>
    <row r="73" spans="1:31" ht="10.199999999999999" hidden="1">
      <c r="B73" s="17"/>
      <c r="L73" s="17"/>
    </row>
    <row r="74" spans="1:31" ht="10.199999999999999" hidden="1">
      <c r="B74" s="17"/>
      <c r="L74" s="17"/>
    </row>
    <row r="75" spans="1:31" ht="10.199999999999999" hidden="1">
      <c r="B75" s="17"/>
      <c r="L75" s="17"/>
    </row>
    <row r="76" spans="1:31" s="2" customFormat="1" ht="13.2" hidden="1">
      <c r="A76" s="31"/>
      <c r="B76" s="36"/>
      <c r="C76" s="31"/>
      <c r="D76" s="131" t="s">
        <v>47</v>
      </c>
      <c r="E76" s="132"/>
      <c r="F76" s="133" t="s">
        <v>48</v>
      </c>
      <c r="G76" s="131" t="s">
        <v>47</v>
      </c>
      <c r="H76" s="132"/>
      <c r="I76" s="132"/>
      <c r="J76" s="134" t="s">
        <v>48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hidden="1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0.199999999999999" hidden="1"/>
    <row r="79" spans="1:31" ht="10.199999999999999" hidden="1"/>
    <row r="80" spans="1:31" ht="10.199999999999999" hidden="1"/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91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4" t="str">
        <f>E7</f>
        <v>Triblavina</v>
      </c>
      <c r="F85" s="265"/>
      <c r="G85" s="265"/>
      <c r="H85" s="265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89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5" t="str">
        <f>E9</f>
        <v>Pokládka. - Hala Continental</v>
      </c>
      <c r="F87" s="266"/>
      <c r="G87" s="266"/>
      <c r="H87" s="266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3" t="str">
        <f>IF(J12="","",J12)</f>
        <v>27.4.2021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92</v>
      </c>
      <c r="D94" s="141"/>
      <c r="E94" s="141"/>
      <c r="F94" s="141"/>
      <c r="G94" s="141"/>
      <c r="H94" s="141"/>
      <c r="I94" s="141"/>
      <c r="J94" s="142" t="s">
        <v>93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hidden="1" customHeight="1">
      <c r="A96" s="31"/>
      <c r="B96" s="32"/>
      <c r="C96" s="143" t="s">
        <v>94</v>
      </c>
      <c r="D96" s="33"/>
      <c r="E96" s="33"/>
      <c r="F96" s="33"/>
      <c r="G96" s="33"/>
      <c r="H96" s="33"/>
      <c r="I96" s="33"/>
      <c r="J96" s="81">
        <f>J116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95</v>
      </c>
    </row>
    <row r="97" spans="1:31" s="2" customFormat="1" ht="21.75" hidden="1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48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31" s="2" customFormat="1" ht="6.9" hidden="1" customHeight="1">
      <c r="A98" s="31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48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</row>
    <row r="99" spans="1:31" ht="10.199999999999999" hidden="1"/>
    <row r="100" spans="1:31" ht="10.199999999999999" hidden="1"/>
    <row r="101" spans="1:31" ht="10.199999999999999" hidden="1"/>
    <row r="102" spans="1:31" s="2" customFormat="1" ht="6.9" customHeight="1">
      <c r="A102" s="31"/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24.9" customHeight="1">
      <c r="A103" s="31"/>
      <c r="B103" s="32"/>
      <c r="C103" s="20" t="s">
        <v>96</v>
      </c>
      <c r="D103" s="33"/>
      <c r="E103" s="33"/>
      <c r="F103" s="33"/>
      <c r="G103" s="33"/>
      <c r="H103" s="33"/>
      <c r="I103" s="33"/>
      <c r="J103" s="33"/>
      <c r="K103" s="33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" customHeight="1">
      <c r="A104" s="31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12" customHeight="1">
      <c r="A105" s="31"/>
      <c r="B105" s="32"/>
      <c r="C105" s="26" t="s">
        <v>15</v>
      </c>
      <c r="D105" s="33"/>
      <c r="E105" s="33"/>
      <c r="F105" s="33"/>
      <c r="G105" s="33"/>
      <c r="H105" s="33"/>
      <c r="I105" s="33"/>
      <c r="J105" s="33"/>
      <c r="K105" s="33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16.5" customHeight="1">
      <c r="A106" s="31"/>
      <c r="B106" s="32"/>
      <c r="C106" s="33"/>
      <c r="D106" s="33"/>
      <c r="E106" s="264" t="str">
        <f>E7</f>
        <v>Triblavina</v>
      </c>
      <c r="F106" s="265"/>
      <c r="G106" s="265"/>
      <c r="H106" s="265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12" customHeight="1">
      <c r="A107" s="31"/>
      <c r="B107" s="32"/>
      <c r="C107" s="26" t="s">
        <v>89</v>
      </c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6.5" customHeight="1">
      <c r="A108" s="31"/>
      <c r="B108" s="32"/>
      <c r="C108" s="33"/>
      <c r="D108" s="33"/>
      <c r="E108" s="235" t="str">
        <f>E9</f>
        <v>Pokládka. - Hala Continental</v>
      </c>
      <c r="F108" s="266"/>
      <c r="G108" s="266"/>
      <c r="H108" s="266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19</v>
      </c>
      <c r="D110" s="33"/>
      <c r="E110" s="33"/>
      <c r="F110" s="24" t="str">
        <f>F12</f>
        <v xml:space="preserve"> </v>
      </c>
      <c r="G110" s="33"/>
      <c r="H110" s="33"/>
      <c r="I110" s="26" t="s">
        <v>21</v>
      </c>
      <c r="J110" s="63" t="str">
        <f>IF(J12="","",J12)</f>
        <v>27.4.2021</v>
      </c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5.15" customHeight="1">
      <c r="A112" s="31"/>
      <c r="B112" s="32"/>
      <c r="C112" s="26" t="s">
        <v>23</v>
      </c>
      <c r="D112" s="33"/>
      <c r="E112" s="33"/>
      <c r="F112" s="24" t="str">
        <f>E15</f>
        <v xml:space="preserve"> </v>
      </c>
      <c r="G112" s="33"/>
      <c r="H112" s="33"/>
      <c r="I112" s="26" t="s">
        <v>28</v>
      </c>
      <c r="J112" s="29" t="str">
        <f>E21</f>
        <v xml:space="preserve"> </v>
      </c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5.15" customHeight="1">
      <c r="A113" s="31"/>
      <c r="B113" s="32"/>
      <c r="C113" s="26" t="s">
        <v>26</v>
      </c>
      <c r="D113" s="33"/>
      <c r="E113" s="33"/>
      <c r="F113" s="24" t="str">
        <f>IF(E18="","",E18)</f>
        <v>Vyplň údaj</v>
      </c>
      <c r="G113" s="33"/>
      <c r="H113" s="33"/>
      <c r="I113" s="26" t="s">
        <v>30</v>
      </c>
      <c r="J113" s="29" t="str">
        <f>E24</f>
        <v xml:space="preserve"> </v>
      </c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0.35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9" customFormat="1" ht="29.25" customHeight="1">
      <c r="A115" s="144"/>
      <c r="B115" s="145"/>
      <c r="C115" s="146" t="s">
        <v>97</v>
      </c>
      <c r="D115" s="147" t="s">
        <v>57</v>
      </c>
      <c r="E115" s="147" t="s">
        <v>53</v>
      </c>
      <c r="F115" s="147" t="s">
        <v>54</v>
      </c>
      <c r="G115" s="147" t="s">
        <v>98</v>
      </c>
      <c r="H115" s="147" t="s">
        <v>99</v>
      </c>
      <c r="I115" s="147" t="s">
        <v>100</v>
      </c>
      <c r="J115" s="148" t="s">
        <v>93</v>
      </c>
      <c r="K115" s="149" t="s">
        <v>101</v>
      </c>
      <c r="L115" s="150"/>
      <c r="M115" s="72" t="s">
        <v>1</v>
      </c>
      <c r="N115" s="73" t="s">
        <v>36</v>
      </c>
      <c r="O115" s="73" t="s">
        <v>102</v>
      </c>
      <c r="P115" s="73" t="s">
        <v>103</v>
      </c>
      <c r="Q115" s="73" t="s">
        <v>104</v>
      </c>
      <c r="R115" s="73" t="s">
        <v>105</v>
      </c>
      <c r="S115" s="73" t="s">
        <v>106</v>
      </c>
      <c r="T115" s="74" t="s">
        <v>107</v>
      </c>
      <c r="U115" s="144"/>
      <c r="V115" s="144"/>
      <c r="W115" s="144"/>
      <c r="X115" s="144"/>
      <c r="Y115" s="144"/>
      <c r="Z115" s="144"/>
      <c r="AA115" s="144"/>
      <c r="AB115" s="144"/>
      <c r="AC115" s="144"/>
      <c r="AD115" s="144"/>
      <c r="AE115" s="144"/>
    </row>
    <row r="116" spans="1:65" s="2" customFormat="1" ht="22.8" customHeight="1">
      <c r="A116" s="31"/>
      <c r="B116" s="32"/>
      <c r="C116" s="79" t="s">
        <v>94</v>
      </c>
      <c r="D116" s="33"/>
      <c r="E116" s="33"/>
      <c r="F116" s="33"/>
      <c r="G116" s="33"/>
      <c r="H116" s="33"/>
      <c r="I116" s="33"/>
      <c r="J116" s="151">
        <f>BK116</f>
        <v>0</v>
      </c>
      <c r="K116" s="33"/>
      <c r="L116" s="36"/>
      <c r="M116" s="75"/>
      <c r="N116" s="152"/>
      <c r="O116" s="76"/>
      <c r="P116" s="153">
        <f>SUM(P117:P141)</f>
        <v>0</v>
      </c>
      <c r="Q116" s="76"/>
      <c r="R116" s="153">
        <f>SUM(R117:R141)</f>
        <v>0</v>
      </c>
      <c r="S116" s="76"/>
      <c r="T116" s="154">
        <f>SUM(T117:T141)</f>
        <v>0</v>
      </c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T116" s="14" t="s">
        <v>71</v>
      </c>
      <c r="AU116" s="14" t="s">
        <v>95</v>
      </c>
      <c r="BK116" s="155">
        <f>SUM(BK117:BK141)</f>
        <v>0</v>
      </c>
    </row>
    <row r="117" spans="1:65" s="2" customFormat="1" ht="21.75" customHeight="1">
      <c r="A117" s="31"/>
      <c r="B117" s="32"/>
      <c r="C117" s="156" t="s">
        <v>108</v>
      </c>
      <c r="D117" s="156" t="s">
        <v>109</v>
      </c>
      <c r="E117" s="157" t="s">
        <v>110</v>
      </c>
      <c r="F117" s="158" t="s">
        <v>111</v>
      </c>
      <c r="G117" s="159" t="s">
        <v>112</v>
      </c>
      <c r="H117" s="160">
        <v>46</v>
      </c>
      <c r="I117" s="161"/>
      <c r="J117" s="162">
        <f t="shared" ref="J117:J141" si="0">ROUND(I117*H117,2)</f>
        <v>0</v>
      </c>
      <c r="K117" s="163"/>
      <c r="L117" s="36"/>
      <c r="M117" s="164" t="s">
        <v>1</v>
      </c>
      <c r="N117" s="165" t="s">
        <v>38</v>
      </c>
      <c r="O117" s="68"/>
      <c r="P117" s="166">
        <f t="shared" ref="P117:P141" si="1">O117*H117</f>
        <v>0</v>
      </c>
      <c r="Q117" s="166">
        <v>0</v>
      </c>
      <c r="R117" s="166">
        <f t="shared" ref="R117:R141" si="2">Q117*H117</f>
        <v>0</v>
      </c>
      <c r="S117" s="166">
        <v>0</v>
      </c>
      <c r="T117" s="167">
        <f t="shared" ref="T117:T141" si="3">S117*H117</f>
        <v>0</v>
      </c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R117" s="168" t="s">
        <v>113</v>
      </c>
      <c r="AT117" s="168" t="s">
        <v>109</v>
      </c>
      <c r="AU117" s="168" t="s">
        <v>72</v>
      </c>
      <c r="AY117" s="14" t="s">
        <v>114</v>
      </c>
      <c r="BE117" s="169">
        <f t="shared" ref="BE117:BE141" si="4">IF(N117="základná",J117,0)</f>
        <v>0</v>
      </c>
      <c r="BF117" s="169">
        <f t="shared" ref="BF117:BF141" si="5">IF(N117="znížená",J117,0)</f>
        <v>0</v>
      </c>
      <c r="BG117" s="169">
        <f t="shared" ref="BG117:BG141" si="6">IF(N117="zákl. prenesená",J117,0)</f>
        <v>0</v>
      </c>
      <c r="BH117" s="169">
        <f t="shared" ref="BH117:BH141" si="7">IF(N117="zníž. prenesená",J117,0)</f>
        <v>0</v>
      </c>
      <c r="BI117" s="169">
        <f t="shared" ref="BI117:BI141" si="8">IF(N117="nulová",J117,0)</f>
        <v>0</v>
      </c>
      <c r="BJ117" s="14" t="s">
        <v>115</v>
      </c>
      <c r="BK117" s="169">
        <f t="shared" ref="BK117:BK141" si="9">ROUND(I117*H117,2)</f>
        <v>0</v>
      </c>
      <c r="BL117" s="14" t="s">
        <v>113</v>
      </c>
      <c r="BM117" s="168" t="s">
        <v>115</v>
      </c>
    </row>
    <row r="118" spans="1:65" s="2" customFormat="1" ht="16.5" customHeight="1">
      <c r="A118" s="31"/>
      <c r="B118" s="32"/>
      <c r="C118" s="170" t="s">
        <v>116</v>
      </c>
      <c r="D118" s="170" t="s">
        <v>117</v>
      </c>
      <c r="E118" s="171" t="s">
        <v>118</v>
      </c>
      <c r="F118" s="172" t="s">
        <v>119</v>
      </c>
      <c r="G118" s="173" t="s">
        <v>112</v>
      </c>
      <c r="H118" s="174">
        <v>47.38</v>
      </c>
      <c r="I118" s="175"/>
      <c r="J118" s="176">
        <f t="shared" si="0"/>
        <v>0</v>
      </c>
      <c r="K118" s="177"/>
      <c r="L118" s="178"/>
      <c r="M118" s="179" t="s">
        <v>1</v>
      </c>
      <c r="N118" s="180" t="s">
        <v>38</v>
      </c>
      <c r="O118" s="68"/>
      <c r="P118" s="166">
        <f t="shared" si="1"/>
        <v>0</v>
      </c>
      <c r="Q118" s="166">
        <v>0</v>
      </c>
      <c r="R118" s="166">
        <f t="shared" si="2"/>
        <v>0</v>
      </c>
      <c r="S118" s="166">
        <v>0</v>
      </c>
      <c r="T118" s="167">
        <f t="shared" si="3"/>
        <v>0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R118" s="168" t="s">
        <v>120</v>
      </c>
      <c r="AT118" s="168" t="s">
        <v>117</v>
      </c>
      <c r="AU118" s="168" t="s">
        <v>72</v>
      </c>
      <c r="AY118" s="14" t="s">
        <v>114</v>
      </c>
      <c r="BE118" s="169">
        <f t="shared" si="4"/>
        <v>0</v>
      </c>
      <c r="BF118" s="169">
        <f t="shared" si="5"/>
        <v>0</v>
      </c>
      <c r="BG118" s="169">
        <f t="shared" si="6"/>
        <v>0</v>
      </c>
      <c r="BH118" s="169">
        <f t="shared" si="7"/>
        <v>0</v>
      </c>
      <c r="BI118" s="169">
        <f t="shared" si="8"/>
        <v>0</v>
      </c>
      <c r="BJ118" s="14" t="s">
        <v>115</v>
      </c>
      <c r="BK118" s="169">
        <f t="shared" si="9"/>
        <v>0</v>
      </c>
      <c r="BL118" s="14" t="s">
        <v>113</v>
      </c>
      <c r="BM118" s="168" t="s">
        <v>113</v>
      </c>
    </row>
    <row r="119" spans="1:65" s="2" customFormat="1" ht="21.75" customHeight="1">
      <c r="A119" s="31"/>
      <c r="B119" s="32"/>
      <c r="C119" s="156" t="s">
        <v>121</v>
      </c>
      <c r="D119" s="156" t="s">
        <v>109</v>
      </c>
      <c r="E119" s="157" t="s">
        <v>122</v>
      </c>
      <c r="F119" s="158" t="s">
        <v>123</v>
      </c>
      <c r="G119" s="159" t="s">
        <v>112</v>
      </c>
      <c r="H119" s="160">
        <v>911</v>
      </c>
      <c r="I119" s="161"/>
      <c r="J119" s="162">
        <f t="shared" si="0"/>
        <v>0</v>
      </c>
      <c r="K119" s="163"/>
      <c r="L119" s="36"/>
      <c r="M119" s="164" t="s">
        <v>1</v>
      </c>
      <c r="N119" s="165" t="s">
        <v>38</v>
      </c>
      <c r="O119" s="68"/>
      <c r="P119" s="166">
        <f t="shared" si="1"/>
        <v>0</v>
      </c>
      <c r="Q119" s="166">
        <v>0</v>
      </c>
      <c r="R119" s="166">
        <f t="shared" si="2"/>
        <v>0</v>
      </c>
      <c r="S119" s="166">
        <v>0</v>
      </c>
      <c r="T119" s="167">
        <f t="shared" si="3"/>
        <v>0</v>
      </c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R119" s="168" t="s">
        <v>113</v>
      </c>
      <c r="AT119" s="168" t="s">
        <v>109</v>
      </c>
      <c r="AU119" s="168" t="s">
        <v>72</v>
      </c>
      <c r="AY119" s="14" t="s">
        <v>114</v>
      </c>
      <c r="BE119" s="169">
        <f t="shared" si="4"/>
        <v>0</v>
      </c>
      <c r="BF119" s="169">
        <f t="shared" si="5"/>
        <v>0</v>
      </c>
      <c r="BG119" s="169">
        <f t="shared" si="6"/>
        <v>0</v>
      </c>
      <c r="BH119" s="169">
        <f t="shared" si="7"/>
        <v>0</v>
      </c>
      <c r="BI119" s="169">
        <f t="shared" si="8"/>
        <v>0</v>
      </c>
      <c r="BJ119" s="14" t="s">
        <v>115</v>
      </c>
      <c r="BK119" s="169">
        <f t="shared" si="9"/>
        <v>0</v>
      </c>
      <c r="BL119" s="14" t="s">
        <v>113</v>
      </c>
      <c r="BM119" s="168" t="s">
        <v>124</v>
      </c>
    </row>
    <row r="120" spans="1:65" s="2" customFormat="1" ht="16.5" customHeight="1">
      <c r="A120" s="31"/>
      <c r="B120" s="32"/>
      <c r="C120" s="170" t="s">
        <v>125</v>
      </c>
      <c r="D120" s="170" t="s">
        <v>117</v>
      </c>
      <c r="E120" s="171" t="s">
        <v>126</v>
      </c>
      <c r="F120" s="172" t="s">
        <v>127</v>
      </c>
      <c r="G120" s="173" t="s">
        <v>112</v>
      </c>
      <c r="H120" s="174">
        <v>938.33</v>
      </c>
      <c r="I120" s="175"/>
      <c r="J120" s="176">
        <f t="shared" si="0"/>
        <v>0</v>
      </c>
      <c r="K120" s="177"/>
      <c r="L120" s="178"/>
      <c r="M120" s="179" t="s">
        <v>1</v>
      </c>
      <c r="N120" s="180" t="s">
        <v>38</v>
      </c>
      <c r="O120" s="68"/>
      <c r="P120" s="166">
        <f t="shared" si="1"/>
        <v>0</v>
      </c>
      <c r="Q120" s="166">
        <v>0</v>
      </c>
      <c r="R120" s="166">
        <f t="shared" si="2"/>
        <v>0</v>
      </c>
      <c r="S120" s="166">
        <v>0</v>
      </c>
      <c r="T120" s="167">
        <f t="shared" si="3"/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R120" s="168" t="s">
        <v>120</v>
      </c>
      <c r="AT120" s="168" t="s">
        <v>117</v>
      </c>
      <c r="AU120" s="168" t="s">
        <v>72</v>
      </c>
      <c r="AY120" s="14" t="s">
        <v>114</v>
      </c>
      <c r="BE120" s="169">
        <f t="shared" si="4"/>
        <v>0</v>
      </c>
      <c r="BF120" s="169">
        <f t="shared" si="5"/>
        <v>0</v>
      </c>
      <c r="BG120" s="169">
        <f t="shared" si="6"/>
        <v>0</v>
      </c>
      <c r="BH120" s="169">
        <f t="shared" si="7"/>
        <v>0</v>
      </c>
      <c r="BI120" s="169">
        <f t="shared" si="8"/>
        <v>0</v>
      </c>
      <c r="BJ120" s="14" t="s">
        <v>115</v>
      </c>
      <c r="BK120" s="169">
        <f t="shared" si="9"/>
        <v>0</v>
      </c>
      <c r="BL120" s="14" t="s">
        <v>113</v>
      </c>
      <c r="BM120" s="168" t="s">
        <v>120</v>
      </c>
    </row>
    <row r="121" spans="1:65" s="2" customFormat="1" ht="21.75" customHeight="1">
      <c r="A121" s="31"/>
      <c r="B121" s="32"/>
      <c r="C121" s="156" t="s">
        <v>128</v>
      </c>
      <c r="D121" s="156" t="s">
        <v>109</v>
      </c>
      <c r="E121" s="157" t="s">
        <v>129</v>
      </c>
      <c r="F121" s="158" t="s">
        <v>130</v>
      </c>
      <c r="G121" s="159" t="s">
        <v>131</v>
      </c>
      <c r="H121" s="160">
        <v>317</v>
      </c>
      <c r="I121" s="161"/>
      <c r="J121" s="162">
        <f t="shared" si="0"/>
        <v>0</v>
      </c>
      <c r="K121" s="163"/>
      <c r="L121" s="36"/>
      <c r="M121" s="164" t="s">
        <v>1</v>
      </c>
      <c r="N121" s="165" t="s">
        <v>38</v>
      </c>
      <c r="O121" s="68"/>
      <c r="P121" s="166">
        <f t="shared" si="1"/>
        <v>0</v>
      </c>
      <c r="Q121" s="166">
        <v>0</v>
      </c>
      <c r="R121" s="166">
        <f t="shared" si="2"/>
        <v>0</v>
      </c>
      <c r="S121" s="166">
        <v>0</v>
      </c>
      <c r="T121" s="167">
        <f t="shared" si="3"/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168" t="s">
        <v>113</v>
      </c>
      <c r="AT121" s="168" t="s">
        <v>109</v>
      </c>
      <c r="AU121" s="168" t="s">
        <v>72</v>
      </c>
      <c r="AY121" s="14" t="s">
        <v>114</v>
      </c>
      <c r="BE121" s="169">
        <f t="shared" si="4"/>
        <v>0</v>
      </c>
      <c r="BF121" s="169">
        <f t="shared" si="5"/>
        <v>0</v>
      </c>
      <c r="BG121" s="169">
        <f t="shared" si="6"/>
        <v>0</v>
      </c>
      <c r="BH121" s="169">
        <f t="shared" si="7"/>
        <v>0</v>
      </c>
      <c r="BI121" s="169">
        <f t="shared" si="8"/>
        <v>0</v>
      </c>
      <c r="BJ121" s="14" t="s">
        <v>115</v>
      </c>
      <c r="BK121" s="169">
        <f t="shared" si="9"/>
        <v>0</v>
      </c>
      <c r="BL121" s="14" t="s">
        <v>113</v>
      </c>
      <c r="BM121" s="168" t="s">
        <v>132</v>
      </c>
    </row>
    <row r="122" spans="1:65" s="2" customFormat="1" ht="21.75" customHeight="1">
      <c r="A122" s="31"/>
      <c r="B122" s="32"/>
      <c r="C122" s="156" t="s">
        <v>133</v>
      </c>
      <c r="D122" s="156" t="s">
        <v>109</v>
      </c>
      <c r="E122" s="157" t="s">
        <v>134</v>
      </c>
      <c r="F122" s="158" t="s">
        <v>135</v>
      </c>
      <c r="G122" s="159" t="s">
        <v>131</v>
      </c>
      <c r="H122" s="160">
        <v>1220</v>
      </c>
      <c r="I122" s="161"/>
      <c r="J122" s="162">
        <f t="shared" si="0"/>
        <v>0</v>
      </c>
      <c r="K122" s="163"/>
      <c r="L122" s="36"/>
      <c r="M122" s="164" t="s">
        <v>1</v>
      </c>
      <c r="N122" s="165" t="s">
        <v>38</v>
      </c>
      <c r="O122" s="68"/>
      <c r="P122" s="166">
        <f t="shared" si="1"/>
        <v>0</v>
      </c>
      <c r="Q122" s="166">
        <v>0</v>
      </c>
      <c r="R122" s="166">
        <f t="shared" si="2"/>
        <v>0</v>
      </c>
      <c r="S122" s="166">
        <v>0</v>
      </c>
      <c r="T122" s="167">
        <f t="shared" si="3"/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68" t="s">
        <v>113</v>
      </c>
      <c r="AT122" s="168" t="s">
        <v>109</v>
      </c>
      <c r="AU122" s="168" t="s">
        <v>72</v>
      </c>
      <c r="AY122" s="14" t="s">
        <v>114</v>
      </c>
      <c r="BE122" s="169">
        <f t="shared" si="4"/>
        <v>0</v>
      </c>
      <c r="BF122" s="169">
        <f t="shared" si="5"/>
        <v>0</v>
      </c>
      <c r="BG122" s="169">
        <f t="shared" si="6"/>
        <v>0</v>
      </c>
      <c r="BH122" s="169">
        <f t="shared" si="7"/>
        <v>0</v>
      </c>
      <c r="BI122" s="169">
        <f t="shared" si="8"/>
        <v>0</v>
      </c>
      <c r="BJ122" s="14" t="s">
        <v>115</v>
      </c>
      <c r="BK122" s="169">
        <f t="shared" si="9"/>
        <v>0</v>
      </c>
      <c r="BL122" s="14" t="s">
        <v>113</v>
      </c>
      <c r="BM122" s="168" t="s">
        <v>136</v>
      </c>
    </row>
    <row r="123" spans="1:65" s="2" customFormat="1" ht="16.5" customHeight="1">
      <c r="A123" s="31"/>
      <c r="B123" s="32"/>
      <c r="C123" s="170" t="s">
        <v>72</v>
      </c>
      <c r="D123" s="170" t="s">
        <v>117</v>
      </c>
      <c r="E123" s="171" t="s">
        <v>137</v>
      </c>
      <c r="F123" s="172" t="s">
        <v>138</v>
      </c>
      <c r="G123" s="173" t="s">
        <v>139</v>
      </c>
      <c r="H123" s="174">
        <v>1256.5999999999999</v>
      </c>
      <c r="I123" s="175"/>
      <c r="J123" s="176">
        <f t="shared" si="0"/>
        <v>0</v>
      </c>
      <c r="K123" s="177"/>
      <c r="L123" s="178"/>
      <c r="M123" s="179" t="s">
        <v>1</v>
      </c>
      <c r="N123" s="180" t="s">
        <v>38</v>
      </c>
      <c r="O123" s="68"/>
      <c r="P123" s="166">
        <f t="shared" si="1"/>
        <v>0</v>
      </c>
      <c r="Q123" s="166">
        <v>0</v>
      </c>
      <c r="R123" s="166">
        <f t="shared" si="2"/>
        <v>0</v>
      </c>
      <c r="S123" s="166">
        <v>0</v>
      </c>
      <c r="T123" s="167">
        <f t="shared" si="3"/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68" t="s">
        <v>120</v>
      </c>
      <c r="AT123" s="168" t="s">
        <v>117</v>
      </c>
      <c r="AU123" s="168" t="s">
        <v>72</v>
      </c>
      <c r="AY123" s="14" t="s">
        <v>114</v>
      </c>
      <c r="BE123" s="169">
        <f t="shared" si="4"/>
        <v>0</v>
      </c>
      <c r="BF123" s="169">
        <f t="shared" si="5"/>
        <v>0</v>
      </c>
      <c r="BG123" s="169">
        <f t="shared" si="6"/>
        <v>0</v>
      </c>
      <c r="BH123" s="169">
        <f t="shared" si="7"/>
        <v>0</v>
      </c>
      <c r="BI123" s="169">
        <f t="shared" si="8"/>
        <v>0</v>
      </c>
      <c r="BJ123" s="14" t="s">
        <v>115</v>
      </c>
      <c r="BK123" s="169">
        <f t="shared" si="9"/>
        <v>0</v>
      </c>
      <c r="BL123" s="14" t="s">
        <v>113</v>
      </c>
      <c r="BM123" s="168" t="s">
        <v>140</v>
      </c>
    </row>
    <row r="124" spans="1:65" s="2" customFormat="1" ht="21.75" customHeight="1">
      <c r="A124" s="31"/>
      <c r="B124" s="32"/>
      <c r="C124" s="156" t="s">
        <v>141</v>
      </c>
      <c r="D124" s="156" t="s">
        <v>109</v>
      </c>
      <c r="E124" s="157" t="s">
        <v>142</v>
      </c>
      <c r="F124" s="158" t="s">
        <v>143</v>
      </c>
      <c r="G124" s="159" t="s">
        <v>131</v>
      </c>
      <c r="H124" s="160">
        <v>24</v>
      </c>
      <c r="I124" s="161"/>
      <c r="J124" s="162">
        <f t="shared" si="0"/>
        <v>0</v>
      </c>
      <c r="K124" s="163"/>
      <c r="L124" s="36"/>
      <c r="M124" s="164" t="s">
        <v>1</v>
      </c>
      <c r="N124" s="165" t="s">
        <v>38</v>
      </c>
      <c r="O124" s="68"/>
      <c r="P124" s="166">
        <f t="shared" si="1"/>
        <v>0</v>
      </c>
      <c r="Q124" s="166">
        <v>0</v>
      </c>
      <c r="R124" s="166">
        <f t="shared" si="2"/>
        <v>0</v>
      </c>
      <c r="S124" s="166">
        <v>0</v>
      </c>
      <c r="T124" s="167">
        <f t="shared" si="3"/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68" t="s">
        <v>113</v>
      </c>
      <c r="AT124" s="168" t="s">
        <v>109</v>
      </c>
      <c r="AU124" s="168" t="s">
        <v>72</v>
      </c>
      <c r="AY124" s="14" t="s">
        <v>114</v>
      </c>
      <c r="BE124" s="169">
        <f t="shared" si="4"/>
        <v>0</v>
      </c>
      <c r="BF124" s="169">
        <f t="shared" si="5"/>
        <v>0</v>
      </c>
      <c r="BG124" s="169">
        <f t="shared" si="6"/>
        <v>0</v>
      </c>
      <c r="BH124" s="169">
        <f t="shared" si="7"/>
        <v>0</v>
      </c>
      <c r="BI124" s="169">
        <f t="shared" si="8"/>
        <v>0</v>
      </c>
      <c r="BJ124" s="14" t="s">
        <v>115</v>
      </c>
      <c r="BK124" s="169">
        <f t="shared" si="9"/>
        <v>0</v>
      </c>
      <c r="BL124" s="14" t="s">
        <v>113</v>
      </c>
      <c r="BM124" s="168" t="s">
        <v>144</v>
      </c>
    </row>
    <row r="125" spans="1:65" s="2" customFormat="1" ht="16.5" customHeight="1">
      <c r="A125" s="31"/>
      <c r="B125" s="32"/>
      <c r="C125" s="170" t="s">
        <v>145</v>
      </c>
      <c r="D125" s="170" t="s">
        <v>117</v>
      </c>
      <c r="E125" s="171" t="s">
        <v>146</v>
      </c>
      <c r="F125" s="172" t="s">
        <v>147</v>
      </c>
      <c r="G125" s="173" t="s">
        <v>148</v>
      </c>
      <c r="H125" s="174">
        <v>100</v>
      </c>
      <c r="I125" s="175"/>
      <c r="J125" s="176">
        <f t="shared" si="0"/>
        <v>0</v>
      </c>
      <c r="K125" s="177"/>
      <c r="L125" s="178"/>
      <c r="M125" s="179" t="s">
        <v>1</v>
      </c>
      <c r="N125" s="180" t="s">
        <v>38</v>
      </c>
      <c r="O125" s="68"/>
      <c r="P125" s="166">
        <f t="shared" si="1"/>
        <v>0</v>
      </c>
      <c r="Q125" s="166">
        <v>0</v>
      </c>
      <c r="R125" s="166">
        <f t="shared" si="2"/>
        <v>0</v>
      </c>
      <c r="S125" s="166">
        <v>0</v>
      </c>
      <c r="T125" s="167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8" t="s">
        <v>120</v>
      </c>
      <c r="AT125" s="168" t="s">
        <v>117</v>
      </c>
      <c r="AU125" s="168" t="s">
        <v>72</v>
      </c>
      <c r="AY125" s="14" t="s">
        <v>114</v>
      </c>
      <c r="BE125" s="169">
        <f t="shared" si="4"/>
        <v>0</v>
      </c>
      <c r="BF125" s="169">
        <f t="shared" si="5"/>
        <v>0</v>
      </c>
      <c r="BG125" s="169">
        <f t="shared" si="6"/>
        <v>0</v>
      </c>
      <c r="BH125" s="169">
        <f t="shared" si="7"/>
        <v>0</v>
      </c>
      <c r="BI125" s="169">
        <f t="shared" si="8"/>
        <v>0</v>
      </c>
      <c r="BJ125" s="14" t="s">
        <v>115</v>
      </c>
      <c r="BK125" s="169">
        <f t="shared" si="9"/>
        <v>0</v>
      </c>
      <c r="BL125" s="14" t="s">
        <v>113</v>
      </c>
      <c r="BM125" s="168" t="s">
        <v>149</v>
      </c>
    </row>
    <row r="126" spans="1:65" s="2" customFormat="1" ht="16.5" customHeight="1">
      <c r="A126" s="31"/>
      <c r="B126" s="32"/>
      <c r="C126" s="170" t="s">
        <v>150</v>
      </c>
      <c r="D126" s="170" t="s">
        <v>117</v>
      </c>
      <c r="E126" s="171" t="s">
        <v>151</v>
      </c>
      <c r="F126" s="172" t="s">
        <v>152</v>
      </c>
      <c r="G126" s="173" t="s">
        <v>148</v>
      </c>
      <c r="H126" s="174">
        <v>60</v>
      </c>
      <c r="I126" s="175"/>
      <c r="J126" s="176">
        <f t="shared" si="0"/>
        <v>0</v>
      </c>
      <c r="K126" s="177"/>
      <c r="L126" s="178"/>
      <c r="M126" s="179" t="s">
        <v>1</v>
      </c>
      <c r="N126" s="180" t="s">
        <v>38</v>
      </c>
      <c r="O126" s="68"/>
      <c r="P126" s="166">
        <f t="shared" si="1"/>
        <v>0</v>
      </c>
      <c r="Q126" s="166">
        <v>0</v>
      </c>
      <c r="R126" s="166">
        <f t="shared" si="2"/>
        <v>0</v>
      </c>
      <c r="S126" s="166">
        <v>0</v>
      </c>
      <c r="T126" s="167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68" t="s">
        <v>120</v>
      </c>
      <c r="AT126" s="168" t="s">
        <v>117</v>
      </c>
      <c r="AU126" s="168" t="s">
        <v>72</v>
      </c>
      <c r="AY126" s="14" t="s">
        <v>114</v>
      </c>
      <c r="BE126" s="169">
        <f t="shared" si="4"/>
        <v>0</v>
      </c>
      <c r="BF126" s="169">
        <f t="shared" si="5"/>
        <v>0</v>
      </c>
      <c r="BG126" s="169">
        <f t="shared" si="6"/>
        <v>0</v>
      </c>
      <c r="BH126" s="169">
        <f t="shared" si="7"/>
        <v>0</v>
      </c>
      <c r="BI126" s="169">
        <f t="shared" si="8"/>
        <v>0</v>
      </c>
      <c r="BJ126" s="14" t="s">
        <v>115</v>
      </c>
      <c r="BK126" s="169">
        <f t="shared" si="9"/>
        <v>0</v>
      </c>
      <c r="BL126" s="14" t="s">
        <v>113</v>
      </c>
      <c r="BM126" s="168" t="s">
        <v>7</v>
      </c>
    </row>
    <row r="127" spans="1:65" s="2" customFormat="1" ht="21.75" customHeight="1">
      <c r="A127" s="31"/>
      <c r="B127" s="32"/>
      <c r="C127" s="156" t="s">
        <v>153</v>
      </c>
      <c r="D127" s="156" t="s">
        <v>109</v>
      </c>
      <c r="E127" s="157" t="s">
        <v>154</v>
      </c>
      <c r="F127" s="158" t="s">
        <v>155</v>
      </c>
      <c r="G127" s="159" t="s">
        <v>131</v>
      </c>
      <c r="H127" s="160">
        <v>26</v>
      </c>
      <c r="I127" s="161"/>
      <c r="J127" s="162">
        <f t="shared" si="0"/>
        <v>0</v>
      </c>
      <c r="K127" s="163"/>
      <c r="L127" s="36"/>
      <c r="M127" s="164" t="s">
        <v>1</v>
      </c>
      <c r="N127" s="165" t="s">
        <v>38</v>
      </c>
      <c r="O127" s="68"/>
      <c r="P127" s="166">
        <f t="shared" si="1"/>
        <v>0</v>
      </c>
      <c r="Q127" s="166">
        <v>0</v>
      </c>
      <c r="R127" s="166">
        <f t="shared" si="2"/>
        <v>0</v>
      </c>
      <c r="S127" s="166">
        <v>0</v>
      </c>
      <c r="T127" s="167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8" t="s">
        <v>113</v>
      </c>
      <c r="AT127" s="168" t="s">
        <v>109</v>
      </c>
      <c r="AU127" s="168" t="s">
        <v>72</v>
      </c>
      <c r="AY127" s="14" t="s">
        <v>114</v>
      </c>
      <c r="BE127" s="169">
        <f t="shared" si="4"/>
        <v>0</v>
      </c>
      <c r="BF127" s="169">
        <f t="shared" si="5"/>
        <v>0</v>
      </c>
      <c r="BG127" s="169">
        <f t="shared" si="6"/>
        <v>0</v>
      </c>
      <c r="BH127" s="169">
        <f t="shared" si="7"/>
        <v>0</v>
      </c>
      <c r="BI127" s="169">
        <f t="shared" si="8"/>
        <v>0</v>
      </c>
      <c r="BJ127" s="14" t="s">
        <v>115</v>
      </c>
      <c r="BK127" s="169">
        <f t="shared" si="9"/>
        <v>0</v>
      </c>
      <c r="BL127" s="14" t="s">
        <v>113</v>
      </c>
      <c r="BM127" s="168" t="s">
        <v>121</v>
      </c>
    </row>
    <row r="128" spans="1:65" s="2" customFormat="1" ht="16.5" customHeight="1">
      <c r="A128" s="31"/>
      <c r="B128" s="32"/>
      <c r="C128" s="170" t="s">
        <v>72</v>
      </c>
      <c r="D128" s="170" t="s">
        <v>117</v>
      </c>
      <c r="E128" s="171" t="s">
        <v>156</v>
      </c>
      <c r="F128" s="172" t="s">
        <v>157</v>
      </c>
      <c r="G128" s="173" t="s">
        <v>131</v>
      </c>
      <c r="H128" s="174">
        <v>26.78</v>
      </c>
      <c r="I128" s="175"/>
      <c r="J128" s="176">
        <f t="shared" si="0"/>
        <v>0</v>
      </c>
      <c r="K128" s="177"/>
      <c r="L128" s="178"/>
      <c r="M128" s="179" t="s">
        <v>1</v>
      </c>
      <c r="N128" s="180" t="s">
        <v>38</v>
      </c>
      <c r="O128" s="68"/>
      <c r="P128" s="166">
        <f t="shared" si="1"/>
        <v>0</v>
      </c>
      <c r="Q128" s="166">
        <v>0</v>
      </c>
      <c r="R128" s="166">
        <f t="shared" si="2"/>
        <v>0</v>
      </c>
      <c r="S128" s="166">
        <v>0</v>
      </c>
      <c r="T128" s="167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8" t="s">
        <v>120</v>
      </c>
      <c r="AT128" s="168" t="s">
        <v>117</v>
      </c>
      <c r="AU128" s="168" t="s">
        <v>72</v>
      </c>
      <c r="AY128" s="14" t="s">
        <v>114</v>
      </c>
      <c r="BE128" s="169">
        <f t="shared" si="4"/>
        <v>0</v>
      </c>
      <c r="BF128" s="169">
        <f t="shared" si="5"/>
        <v>0</v>
      </c>
      <c r="BG128" s="169">
        <f t="shared" si="6"/>
        <v>0</v>
      </c>
      <c r="BH128" s="169">
        <f t="shared" si="7"/>
        <v>0</v>
      </c>
      <c r="BI128" s="169">
        <f t="shared" si="8"/>
        <v>0</v>
      </c>
      <c r="BJ128" s="14" t="s">
        <v>115</v>
      </c>
      <c r="BK128" s="169">
        <f t="shared" si="9"/>
        <v>0</v>
      </c>
      <c r="BL128" s="14" t="s">
        <v>113</v>
      </c>
      <c r="BM128" s="168" t="s">
        <v>158</v>
      </c>
    </row>
    <row r="129" spans="1:65" s="2" customFormat="1" ht="21.75" customHeight="1">
      <c r="A129" s="31"/>
      <c r="B129" s="32"/>
      <c r="C129" s="156" t="s">
        <v>159</v>
      </c>
      <c r="D129" s="156" t="s">
        <v>109</v>
      </c>
      <c r="E129" s="157" t="s">
        <v>160</v>
      </c>
      <c r="F129" s="158" t="s">
        <v>161</v>
      </c>
      <c r="G129" s="159" t="s">
        <v>131</v>
      </c>
      <c r="H129" s="160">
        <v>1396</v>
      </c>
      <c r="I129" s="161"/>
      <c r="J129" s="162">
        <f t="shared" si="0"/>
        <v>0</v>
      </c>
      <c r="K129" s="163"/>
      <c r="L129" s="36"/>
      <c r="M129" s="164" t="s">
        <v>1</v>
      </c>
      <c r="N129" s="165" t="s">
        <v>38</v>
      </c>
      <c r="O129" s="68"/>
      <c r="P129" s="166">
        <f t="shared" si="1"/>
        <v>0</v>
      </c>
      <c r="Q129" s="166">
        <v>0</v>
      </c>
      <c r="R129" s="166">
        <f t="shared" si="2"/>
        <v>0</v>
      </c>
      <c r="S129" s="166">
        <v>0</v>
      </c>
      <c r="T129" s="167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68" t="s">
        <v>113</v>
      </c>
      <c r="AT129" s="168" t="s">
        <v>109</v>
      </c>
      <c r="AU129" s="168" t="s">
        <v>72</v>
      </c>
      <c r="AY129" s="14" t="s">
        <v>114</v>
      </c>
      <c r="BE129" s="169">
        <f t="shared" si="4"/>
        <v>0</v>
      </c>
      <c r="BF129" s="169">
        <f t="shared" si="5"/>
        <v>0</v>
      </c>
      <c r="BG129" s="169">
        <f t="shared" si="6"/>
        <v>0</v>
      </c>
      <c r="BH129" s="169">
        <f t="shared" si="7"/>
        <v>0</v>
      </c>
      <c r="BI129" s="169">
        <f t="shared" si="8"/>
        <v>0</v>
      </c>
      <c r="BJ129" s="14" t="s">
        <v>115</v>
      </c>
      <c r="BK129" s="169">
        <f t="shared" si="9"/>
        <v>0</v>
      </c>
      <c r="BL129" s="14" t="s">
        <v>113</v>
      </c>
      <c r="BM129" s="168" t="s">
        <v>162</v>
      </c>
    </row>
    <row r="130" spans="1:65" s="2" customFormat="1" ht="16.5" customHeight="1">
      <c r="A130" s="31"/>
      <c r="B130" s="32"/>
      <c r="C130" s="170" t="s">
        <v>72</v>
      </c>
      <c r="D130" s="170" t="s">
        <v>117</v>
      </c>
      <c r="E130" s="171" t="s">
        <v>163</v>
      </c>
      <c r="F130" s="172" t="s">
        <v>164</v>
      </c>
      <c r="G130" s="173" t="s">
        <v>139</v>
      </c>
      <c r="H130" s="174">
        <v>1437.88</v>
      </c>
      <c r="I130" s="175"/>
      <c r="J130" s="176">
        <f t="shared" si="0"/>
        <v>0</v>
      </c>
      <c r="K130" s="177"/>
      <c r="L130" s="178"/>
      <c r="M130" s="179" t="s">
        <v>1</v>
      </c>
      <c r="N130" s="180" t="s">
        <v>38</v>
      </c>
      <c r="O130" s="68"/>
      <c r="P130" s="166">
        <f t="shared" si="1"/>
        <v>0</v>
      </c>
      <c r="Q130" s="166">
        <v>0</v>
      </c>
      <c r="R130" s="166">
        <f t="shared" si="2"/>
        <v>0</v>
      </c>
      <c r="S130" s="166">
        <v>0</v>
      </c>
      <c r="T130" s="167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8" t="s">
        <v>120</v>
      </c>
      <c r="AT130" s="168" t="s">
        <v>117</v>
      </c>
      <c r="AU130" s="168" t="s">
        <v>72</v>
      </c>
      <c r="AY130" s="14" t="s">
        <v>114</v>
      </c>
      <c r="BE130" s="169">
        <f t="shared" si="4"/>
        <v>0</v>
      </c>
      <c r="BF130" s="169">
        <f t="shared" si="5"/>
        <v>0</v>
      </c>
      <c r="BG130" s="169">
        <f t="shared" si="6"/>
        <v>0</v>
      </c>
      <c r="BH130" s="169">
        <f t="shared" si="7"/>
        <v>0</v>
      </c>
      <c r="BI130" s="169">
        <f t="shared" si="8"/>
        <v>0</v>
      </c>
      <c r="BJ130" s="14" t="s">
        <v>115</v>
      </c>
      <c r="BK130" s="169">
        <f t="shared" si="9"/>
        <v>0</v>
      </c>
      <c r="BL130" s="14" t="s">
        <v>113</v>
      </c>
      <c r="BM130" s="168" t="s">
        <v>165</v>
      </c>
    </row>
    <row r="131" spans="1:65" s="2" customFormat="1" ht="21.75" customHeight="1">
      <c r="A131" s="31"/>
      <c r="B131" s="32"/>
      <c r="C131" s="156" t="s">
        <v>166</v>
      </c>
      <c r="D131" s="156" t="s">
        <v>109</v>
      </c>
      <c r="E131" s="157" t="s">
        <v>167</v>
      </c>
      <c r="F131" s="158" t="s">
        <v>168</v>
      </c>
      <c r="G131" s="159" t="s">
        <v>169</v>
      </c>
      <c r="H131" s="160">
        <v>80.88</v>
      </c>
      <c r="I131" s="161"/>
      <c r="J131" s="162">
        <f t="shared" si="0"/>
        <v>0</v>
      </c>
      <c r="K131" s="163"/>
      <c r="L131" s="36"/>
      <c r="M131" s="164" t="s">
        <v>1</v>
      </c>
      <c r="N131" s="165" t="s">
        <v>38</v>
      </c>
      <c r="O131" s="68"/>
      <c r="P131" s="166">
        <f t="shared" si="1"/>
        <v>0</v>
      </c>
      <c r="Q131" s="166">
        <v>0</v>
      </c>
      <c r="R131" s="166">
        <f t="shared" si="2"/>
        <v>0</v>
      </c>
      <c r="S131" s="166">
        <v>0</v>
      </c>
      <c r="T131" s="167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8" t="s">
        <v>113</v>
      </c>
      <c r="AT131" s="168" t="s">
        <v>109</v>
      </c>
      <c r="AU131" s="168" t="s">
        <v>72</v>
      </c>
      <c r="AY131" s="14" t="s">
        <v>114</v>
      </c>
      <c r="BE131" s="169">
        <f t="shared" si="4"/>
        <v>0</v>
      </c>
      <c r="BF131" s="169">
        <f t="shared" si="5"/>
        <v>0</v>
      </c>
      <c r="BG131" s="169">
        <f t="shared" si="6"/>
        <v>0</v>
      </c>
      <c r="BH131" s="169">
        <f t="shared" si="7"/>
        <v>0</v>
      </c>
      <c r="BI131" s="169">
        <f t="shared" si="8"/>
        <v>0</v>
      </c>
      <c r="BJ131" s="14" t="s">
        <v>115</v>
      </c>
      <c r="BK131" s="169">
        <f t="shared" si="9"/>
        <v>0</v>
      </c>
      <c r="BL131" s="14" t="s">
        <v>113</v>
      </c>
      <c r="BM131" s="168" t="s">
        <v>170</v>
      </c>
    </row>
    <row r="132" spans="1:65" s="2" customFormat="1" ht="21.75" customHeight="1">
      <c r="A132" s="31"/>
      <c r="B132" s="32"/>
      <c r="C132" s="156" t="s">
        <v>171</v>
      </c>
      <c r="D132" s="156" t="s">
        <v>109</v>
      </c>
      <c r="E132" s="157" t="s">
        <v>172</v>
      </c>
      <c r="F132" s="158" t="s">
        <v>173</v>
      </c>
      <c r="G132" s="159" t="s">
        <v>169</v>
      </c>
      <c r="H132" s="160">
        <v>5.2</v>
      </c>
      <c r="I132" s="161"/>
      <c r="J132" s="162">
        <f t="shared" si="0"/>
        <v>0</v>
      </c>
      <c r="K132" s="163"/>
      <c r="L132" s="36"/>
      <c r="M132" s="164" t="s">
        <v>1</v>
      </c>
      <c r="N132" s="165" t="s">
        <v>38</v>
      </c>
      <c r="O132" s="68"/>
      <c r="P132" s="166">
        <f t="shared" si="1"/>
        <v>0</v>
      </c>
      <c r="Q132" s="166">
        <v>0</v>
      </c>
      <c r="R132" s="166">
        <f t="shared" si="2"/>
        <v>0</v>
      </c>
      <c r="S132" s="166">
        <v>0</v>
      </c>
      <c r="T132" s="167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8" t="s">
        <v>113</v>
      </c>
      <c r="AT132" s="168" t="s">
        <v>109</v>
      </c>
      <c r="AU132" s="168" t="s">
        <v>72</v>
      </c>
      <c r="AY132" s="14" t="s">
        <v>114</v>
      </c>
      <c r="BE132" s="169">
        <f t="shared" si="4"/>
        <v>0</v>
      </c>
      <c r="BF132" s="169">
        <f t="shared" si="5"/>
        <v>0</v>
      </c>
      <c r="BG132" s="169">
        <f t="shared" si="6"/>
        <v>0</v>
      </c>
      <c r="BH132" s="169">
        <f t="shared" si="7"/>
        <v>0</v>
      </c>
      <c r="BI132" s="169">
        <f t="shared" si="8"/>
        <v>0</v>
      </c>
      <c r="BJ132" s="14" t="s">
        <v>115</v>
      </c>
      <c r="BK132" s="169">
        <f t="shared" si="9"/>
        <v>0</v>
      </c>
      <c r="BL132" s="14" t="s">
        <v>113</v>
      </c>
      <c r="BM132" s="168" t="s">
        <v>116</v>
      </c>
    </row>
    <row r="133" spans="1:65" s="2" customFormat="1" ht="21.75" customHeight="1">
      <c r="A133" s="31"/>
      <c r="B133" s="32"/>
      <c r="C133" s="156" t="s">
        <v>174</v>
      </c>
      <c r="D133" s="156" t="s">
        <v>109</v>
      </c>
      <c r="E133" s="157" t="s">
        <v>175</v>
      </c>
      <c r="F133" s="158" t="s">
        <v>176</v>
      </c>
      <c r="G133" s="159" t="s">
        <v>131</v>
      </c>
      <c r="H133" s="160">
        <v>26</v>
      </c>
      <c r="I133" s="161"/>
      <c r="J133" s="162">
        <f t="shared" si="0"/>
        <v>0</v>
      </c>
      <c r="K133" s="163"/>
      <c r="L133" s="36"/>
      <c r="M133" s="164" t="s">
        <v>1</v>
      </c>
      <c r="N133" s="165" t="s">
        <v>38</v>
      </c>
      <c r="O133" s="68"/>
      <c r="P133" s="166">
        <f t="shared" si="1"/>
        <v>0</v>
      </c>
      <c r="Q133" s="166">
        <v>0</v>
      </c>
      <c r="R133" s="166">
        <f t="shared" si="2"/>
        <v>0</v>
      </c>
      <c r="S133" s="166">
        <v>0</v>
      </c>
      <c r="T133" s="167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8" t="s">
        <v>113</v>
      </c>
      <c r="AT133" s="168" t="s">
        <v>109</v>
      </c>
      <c r="AU133" s="168" t="s">
        <v>72</v>
      </c>
      <c r="AY133" s="14" t="s">
        <v>114</v>
      </c>
      <c r="BE133" s="169">
        <f t="shared" si="4"/>
        <v>0</v>
      </c>
      <c r="BF133" s="169">
        <f t="shared" si="5"/>
        <v>0</v>
      </c>
      <c r="BG133" s="169">
        <f t="shared" si="6"/>
        <v>0</v>
      </c>
      <c r="BH133" s="169">
        <f t="shared" si="7"/>
        <v>0</v>
      </c>
      <c r="BI133" s="169">
        <f t="shared" si="8"/>
        <v>0</v>
      </c>
      <c r="BJ133" s="14" t="s">
        <v>115</v>
      </c>
      <c r="BK133" s="169">
        <f t="shared" si="9"/>
        <v>0</v>
      </c>
      <c r="BL133" s="14" t="s">
        <v>113</v>
      </c>
      <c r="BM133" s="168" t="s">
        <v>128</v>
      </c>
    </row>
    <row r="134" spans="1:65" s="2" customFormat="1" ht="16.5" customHeight="1">
      <c r="A134" s="31"/>
      <c r="B134" s="32"/>
      <c r="C134" s="170" t="s">
        <v>177</v>
      </c>
      <c r="D134" s="170" t="s">
        <v>117</v>
      </c>
      <c r="E134" s="171" t="s">
        <v>178</v>
      </c>
      <c r="F134" s="172" t="s">
        <v>179</v>
      </c>
      <c r="G134" s="173" t="s">
        <v>131</v>
      </c>
      <c r="H134" s="174">
        <v>26</v>
      </c>
      <c r="I134" s="175"/>
      <c r="J134" s="176">
        <f t="shared" si="0"/>
        <v>0</v>
      </c>
      <c r="K134" s="177"/>
      <c r="L134" s="178"/>
      <c r="M134" s="179" t="s">
        <v>1</v>
      </c>
      <c r="N134" s="180" t="s">
        <v>38</v>
      </c>
      <c r="O134" s="68"/>
      <c r="P134" s="166">
        <f t="shared" si="1"/>
        <v>0</v>
      </c>
      <c r="Q134" s="166">
        <v>0</v>
      </c>
      <c r="R134" s="166">
        <f t="shared" si="2"/>
        <v>0</v>
      </c>
      <c r="S134" s="166">
        <v>0</v>
      </c>
      <c r="T134" s="167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8" t="s">
        <v>120</v>
      </c>
      <c r="AT134" s="168" t="s">
        <v>117</v>
      </c>
      <c r="AU134" s="168" t="s">
        <v>72</v>
      </c>
      <c r="AY134" s="14" t="s">
        <v>114</v>
      </c>
      <c r="BE134" s="169">
        <f t="shared" si="4"/>
        <v>0</v>
      </c>
      <c r="BF134" s="169">
        <f t="shared" si="5"/>
        <v>0</v>
      </c>
      <c r="BG134" s="169">
        <f t="shared" si="6"/>
        <v>0</v>
      </c>
      <c r="BH134" s="169">
        <f t="shared" si="7"/>
        <v>0</v>
      </c>
      <c r="BI134" s="169">
        <f t="shared" si="8"/>
        <v>0</v>
      </c>
      <c r="BJ134" s="14" t="s">
        <v>115</v>
      </c>
      <c r="BK134" s="169">
        <f t="shared" si="9"/>
        <v>0</v>
      </c>
      <c r="BL134" s="14" t="s">
        <v>113</v>
      </c>
      <c r="BM134" s="168" t="s">
        <v>180</v>
      </c>
    </row>
    <row r="135" spans="1:65" s="2" customFormat="1" ht="21.75" customHeight="1">
      <c r="A135" s="31"/>
      <c r="B135" s="32"/>
      <c r="C135" s="156" t="s">
        <v>180</v>
      </c>
      <c r="D135" s="156" t="s">
        <v>109</v>
      </c>
      <c r="E135" s="157" t="s">
        <v>181</v>
      </c>
      <c r="F135" s="158" t="s">
        <v>182</v>
      </c>
      <c r="G135" s="159" t="s">
        <v>131</v>
      </c>
      <c r="H135" s="160">
        <v>291</v>
      </c>
      <c r="I135" s="161"/>
      <c r="J135" s="162">
        <f t="shared" si="0"/>
        <v>0</v>
      </c>
      <c r="K135" s="163"/>
      <c r="L135" s="36"/>
      <c r="M135" s="164" t="s">
        <v>1</v>
      </c>
      <c r="N135" s="165" t="s">
        <v>38</v>
      </c>
      <c r="O135" s="68"/>
      <c r="P135" s="166">
        <f t="shared" si="1"/>
        <v>0</v>
      </c>
      <c r="Q135" s="166">
        <v>0</v>
      </c>
      <c r="R135" s="166">
        <f t="shared" si="2"/>
        <v>0</v>
      </c>
      <c r="S135" s="166">
        <v>0</v>
      </c>
      <c r="T135" s="167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8" t="s">
        <v>113</v>
      </c>
      <c r="AT135" s="168" t="s">
        <v>109</v>
      </c>
      <c r="AU135" s="168" t="s">
        <v>72</v>
      </c>
      <c r="AY135" s="14" t="s">
        <v>114</v>
      </c>
      <c r="BE135" s="169">
        <f t="shared" si="4"/>
        <v>0</v>
      </c>
      <c r="BF135" s="169">
        <f t="shared" si="5"/>
        <v>0</v>
      </c>
      <c r="BG135" s="169">
        <f t="shared" si="6"/>
        <v>0</v>
      </c>
      <c r="BH135" s="169">
        <f t="shared" si="7"/>
        <v>0</v>
      </c>
      <c r="BI135" s="169">
        <f t="shared" si="8"/>
        <v>0</v>
      </c>
      <c r="BJ135" s="14" t="s">
        <v>115</v>
      </c>
      <c r="BK135" s="169">
        <f t="shared" si="9"/>
        <v>0</v>
      </c>
      <c r="BL135" s="14" t="s">
        <v>113</v>
      </c>
      <c r="BM135" s="168" t="s">
        <v>183</v>
      </c>
    </row>
    <row r="136" spans="1:65" s="2" customFormat="1" ht="16.5" customHeight="1">
      <c r="A136" s="31"/>
      <c r="B136" s="32"/>
      <c r="C136" s="170" t="s">
        <v>162</v>
      </c>
      <c r="D136" s="170" t="s">
        <v>117</v>
      </c>
      <c r="E136" s="171" t="s">
        <v>184</v>
      </c>
      <c r="F136" s="172" t="s">
        <v>185</v>
      </c>
      <c r="G136" s="173" t="s">
        <v>131</v>
      </c>
      <c r="H136" s="174">
        <v>291</v>
      </c>
      <c r="I136" s="175"/>
      <c r="J136" s="176">
        <f t="shared" si="0"/>
        <v>0</v>
      </c>
      <c r="K136" s="177"/>
      <c r="L136" s="178"/>
      <c r="M136" s="179" t="s">
        <v>1</v>
      </c>
      <c r="N136" s="180" t="s">
        <v>38</v>
      </c>
      <c r="O136" s="68"/>
      <c r="P136" s="166">
        <f t="shared" si="1"/>
        <v>0</v>
      </c>
      <c r="Q136" s="166">
        <v>0</v>
      </c>
      <c r="R136" s="166">
        <f t="shared" si="2"/>
        <v>0</v>
      </c>
      <c r="S136" s="166">
        <v>0</v>
      </c>
      <c r="T136" s="167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8" t="s">
        <v>120</v>
      </c>
      <c r="AT136" s="168" t="s">
        <v>117</v>
      </c>
      <c r="AU136" s="168" t="s">
        <v>72</v>
      </c>
      <c r="AY136" s="14" t="s">
        <v>114</v>
      </c>
      <c r="BE136" s="169">
        <f t="shared" si="4"/>
        <v>0</v>
      </c>
      <c r="BF136" s="169">
        <f t="shared" si="5"/>
        <v>0</v>
      </c>
      <c r="BG136" s="169">
        <f t="shared" si="6"/>
        <v>0</v>
      </c>
      <c r="BH136" s="169">
        <f t="shared" si="7"/>
        <v>0</v>
      </c>
      <c r="BI136" s="169">
        <f t="shared" si="8"/>
        <v>0</v>
      </c>
      <c r="BJ136" s="14" t="s">
        <v>115</v>
      </c>
      <c r="BK136" s="169">
        <f t="shared" si="9"/>
        <v>0</v>
      </c>
      <c r="BL136" s="14" t="s">
        <v>113</v>
      </c>
      <c r="BM136" s="168" t="s">
        <v>186</v>
      </c>
    </row>
    <row r="137" spans="1:65" s="2" customFormat="1" ht="16.5" customHeight="1">
      <c r="A137" s="31"/>
      <c r="B137" s="32"/>
      <c r="C137" s="156" t="s">
        <v>72</v>
      </c>
      <c r="D137" s="156" t="s">
        <v>109</v>
      </c>
      <c r="E137" s="157" t="s">
        <v>187</v>
      </c>
      <c r="F137" s="158" t="s">
        <v>188</v>
      </c>
      <c r="G137" s="159" t="s">
        <v>139</v>
      </c>
      <c r="H137" s="160">
        <v>30</v>
      </c>
      <c r="I137" s="161"/>
      <c r="J137" s="162">
        <f t="shared" si="0"/>
        <v>0</v>
      </c>
      <c r="K137" s="163"/>
      <c r="L137" s="36"/>
      <c r="M137" s="164" t="s">
        <v>1</v>
      </c>
      <c r="N137" s="165" t="s">
        <v>38</v>
      </c>
      <c r="O137" s="68"/>
      <c r="P137" s="166">
        <f t="shared" si="1"/>
        <v>0</v>
      </c>
      <c r="Q137" s="166">
        <v>0</v>
      </c>
      <c r="R137" s="166">
        <f t="shared" si="2"/>
        <v>0</v>
      </c>
      <c r="S137" s="166">
        <v>0</v>
      </c>
      <c r="T137" s="167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8" t="s">
        <v>113</v>
      </c>
      <c r="AT137" s="168" t="s">
        <v>109</v>
      </c>
      <c r="AU137" s="168" t="s">
        <v>72</v>
      </c>
      <c r="AY137" s="14" t="s">
        <v>114</v>
      </c>
      <c r="BE137" s="169">
        <f t="shared" si="4"/>
        <v>0</v>
      </c>
      <c r="BF137" s="169">
        <f t="shared" si="5"/>
        <v>0</v>
      </c>
      <c r="BG137" s="169">
        <f t="shared" si="6"/>
        <v>0</v>
      </c>
      <c r="BH137" s="169">
        <f t="shared" si="7"/>
        <v>0</v>
      </c>
      <c r="BI137" s="169">
        <f t="shared" si="8"/>
        <v>0</v>
      </c>
      <c r="BJ137" s="14" t="s">
        <v>115</v>
      </c>
      <c r="BK137" s="169">
        <f t="shared" si="9"/>
        <v>0</v>
      </c>
      <c r="BL137" s="14" t="s">
        <v>113</v>
      </c>
      <c r="BM137" s="168" t="s">
        <v>189</v>
      </c>
    </row>
    <row r="138" spans="1:65" s="2" customFormat="1" ht="16.5" customHeight="1">
      <c r="A138" s="31"/>
      <c r="B138" s="32"/>
      <c r="C138" s="170" t="s">
        <v>72</v>
      </c>
      <c r="D138" s="170" t="s">
        <v>117</v>
      </c>
      <c r="E138" s="171" t="s">
        <v>190</v>
      </c>
      <c r="F138" s="172" t="s">
        <v>191</v>
      </c>
      <c r="G138" s="173" t="s">
        <v>139</v>
      </c>
      <c r="H138" s="174">
        <v>30</v>
      </c>
      <c r="I138" s="175"/>
      <c r="J138" s="176">
        <f t="shared" si="0"/>
        <v>0</v>
      </c>
      <c r="K138" s="177"/>
      <c r="L138" s="178"/>
      <c r="M138" s="179" t="s">
        <v>1</v>
      </c>
      <c r="N138" s="180" t="s">
        <v>38</v>
      </c>
      <c r="O138" s="68"/>
      <c r="P138" s="166">
        <f t="shared" si="1"/>
        <v>0</v>
      </c>
      <c r="Q138" s="166">
        <v>0</v>
      </c>
      <c r="R138" s="166">
        <f t="shared" si="2"/>
        <v>0</v>
      </c>
      <c r="S138" s="166">
        <v>0</v>
      </c>
      <c r="T138" s="167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8" t="s">
        <v>120</v>
      </c>
      <c r="AT138" s="168" t="s">
        <v>117</v>
      </c>
      <c r="AU138" s="168" t="s">
        <v>72</v>
      </c>
      <c r="AY138" s="14" t="s">
        <v>114</v>
      </c>
      <c r="BE138" s="169">
        <f t="shared" si="4"/>
        <v>0</v>
      </c>
      <c r="BF138" s="169">
        <f t="shared" si="5"/>
        <v>0</v>
      </c>
      <c r="BG138" s="169">
        <f t="shared" si="6"/>
        <v>0</v>
      </c>
      <c r="BH138" s="169">
        <f t="shared" si="7"/>
        <v>0</v>
      </c>
      <c r="BI138" s="169">
        <f t="shared" si="8"/>
        <v>0</v>
      </c>
      <c r="BJ138" s="14" t="s">
        <v>115</v>
      </c>
      <c r="BK138" s="169">
        <f t="shared" si="9"/>
        <v>0</v>
      </c>
      <c r="BL138" s="14" t="s">
        <v>113</v>
      </c>
      <c r="BM138" s="168" t="s">
        <v>192</v>
      </c>
    </row>
    <row r="139" spans="1:65" s="2" customFormat="1" ht="16.5" customHeight="1">
      <c r="A139" s="31"/>
      <c r="B139" s="32"/>
      <c r="C139" s="156" t="s">
        <v>72</v>
      </c>
      <c r="D139" s="156" t="s">
        <v>109</v>
      </c>
      <c r="E139" s="157" t="s">
        <v>193</v>
      </c>
      <c r="F139" s="158" t="s">
        <v>194</v>
      </c>
      <c r="G139" s="159" t="s">
        <v>139</v>
      </c>
      <c r="H139" s="160">
        <v>30</v>
      </c>
      <c r="I139" s="161"/>
      <c r="J139" s="162">
        <f t="shared" si="0"/>
        <v>0</v>
      </c>
      <c r="K139" s="163"/>
      <c r="L139" s="36"/>
      <c r="M139" s="164" t="s">
        <v>1</v>
      </c>
      <c r="N139" s="165" t="s">
        <v>38</v>
      </c>
      <c r="O139" s="68"/>
      <c r="P139" s="166">
        <f t="shared" si="1"/>
        <v>0</v>
      </c>
      <c r="Q139" s="166">
        <v>0</v>
      </c>
      <c r="R139" s="166">
        <f t="shared" si="2"/>
        <v>0</v>
      </c>
      <c r="S139" s="166">
        <v>0</v>
      </c>
      <c r="T139" s="167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8" t="s">
        <v>113</v>
      </c>
      <c r="AT139" s="168" t="s">
        <v>109</v>
      </c>
      <c r="AU139" s="168" t="s">
        <v>72</v>
      </c>
      <c r="AY139" s="14" t="s">
        <v>114</v>
      </c>
      <c r="BE139" s="169">
        <f t="shared" si="4"/>
        <v>0</v>
      </c>
      <c r="BF139" s="169">
        <f t="shared" si="5"/>
        <v>0</v>
      </c>
      <c r="BG139" s="169">
        <f t="shared" si="6"/>
        <v>0</v>
      </c>
      <c r="BH139" s="169">
        <f t="shared" si="7"/>
        <v>0</v>
      </c>
      <c r="BI139" s="169">
        <f t="shared" si="8"/>
        <v>0</v>
      </c>
      <c r="BJ139" s="14" t="s">
        <v>115</v>
      </c>
      <c r="BK139" s="169">
        <f t="shared" si="9"/>
        <v>0</v>
      </c>
      <c r="BL139" s="14" t="s">
        <v>113</v>
      </c>
      <c r="BM139" s="168" t="s">
        <v>195</v>
      </c>
    </row>
    <row r="140" spans="1:65" s="2" customFormat="1" ht="16.5" customHeight="1">
      <c r="A140" s="31"/>
      <c r="B140" s="32"/>
      <c r="C140" s="170" t="s">
        <v>72</v>
      </c>
      <c r="D140" s="170" t="s">
        <v>117</v>
      </c>
      <c r="E140" s="171" t="s">
        <v>196</v>
      </c>
      <c r="F140" s="172" t="s">
        <v>197</v>
      </c>
      <c r="G140" s="173" t="s">
        <v>139</v>
      </c>
      <c r="H140" s="174">
        <v>30</v>
      </c>
      <c r="I140" s="175"/>
      <c r="J140" s="176">
        <f t="shared" si="0"/>
        <v>0</v>
      </c>
      <c r="K140" s="177"/>
      <c r="L140" s="178"/>
      <c r="M140" s="179" t="s">
        <v>1</v>
      </c>
      <c r="N140" s="180" t="s">
        <v>38</v>
      </c>
      <c r="O140" s="68"/>
      <c r="P140" s="166">
        <f t="shared" si="1"/>
        <v>0</v>
      </c>
      <c r="Q140" s="166">
        <v>0</v>
      </c>
      <c r="R140" s="166">
        <f t="shared" si="2"/>
        <v>0</v>
      </c>
      <c r="S140" s="166">
        <v>0</v>
      </c>
      <c r="T140" s="167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8" t="s">
        <v>120</v>
      </c>
      <c r="AT140" s="168" t="s">
        <v>117</v>
      </c>
      <c r="AU140" s="168" t="s">
        <v>72</v>
      </c>
      <c r="AY140" s="14" t="s">
        <v>114</v>
      </c>
      <c r="BE140" s="169">
        <f t="shared" si="4"/>
        <v>0</v>
      </c>
      <c r="BF140" s="169">
        <f t="shared" si="5"/>
        <v>0</v>
      </c>
      <c r="BG140" s="169">
        <f t="shared" si="6"/>
        <v>0</v>
      </c>
      <c r="BH140" s="169">
        <f t="shared" si="7"/>
        <v>0</v>
      </c>
      <c r="BI140" s="169">
        <f t="shared" si="8"/>
        <v>0</v>
      </c>
      <c r="BJ140" s="14" t="s">
        <v>115</v>
      </c>
      <c r="BK140" s="169">
        <f t="shared" si="9"/>
        <v>0</v>
      </c>
      <c r="BL140" s="14" t="s">
        <v>113</v>
      </c>
      <c r="BM140" s="168" t="s">
        <v>198</v>
      </c>
    </row>
    <row r="141" spans="1:65" s="2" customFormat="1" ht="16.5" customHeight="1">
      <c r="A141" s="31"/>
      <c r="B141" s="32"/>
      <c r="C141" s="170" t="s">
        <v>72</v>
      </c>
      <c r="D141" s="170" t="s">
        <v>117</v>
      </c>
      <c r="E141" s="171" t="s">
        <v>199</v>
      </c>
      <c r="F141" s="172" t="s">
        <v>200</v>
      </c>
      <c r="G141" s="173" t="s">
        <v>139</v>
      </c>
      <c r="H141" s="174">
        <v>30</v>
      </c>
      <c r="I141" s="175"/>
      <c r="J141" s="176">
        <f t="shared" si="0"/>
        <v>0</v>
      </c>
      <c r="K141" s="177"/>
      <c r="L141" s="178"/>
      <c r="M141" s="181" t="s">
        <v>1</v>
      </c>
      <c r="N141" s="182" t="s">
        <v>38</v>
      </c>
      <c r="O141" s="183"/>
      <c r="P141" s="184">
        <f t="shared" si="1"/>
        <v>0</v>
      </c>
      <c r="Q141" s="184">
        <v>0</v>
      </c>
      <c r="R141" s="184">
        <f t="shared" si="2"/>
        <v>0</v>
      </c>
      <c r="S141" s="184">
        <v>0</v>
      </c>
      <c r="T141" s="185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8" t="s">
        <v>120</v>
      </c>
      <c r="AT141" s="168" t="s">
        <v>117</v>
      </c>
      <c r="AU141" s="168" t="s">
        <v>72</v>
      </c>
      <c r="AY141" s="14" t="s">
        <v>114</v>
      </c>
      <c r="BE141" s="169">
        <f t="shared" si="4"/>
        <v>0</v>
      </c>
      <c r="BF141" s="169">
        <f t="shared" si="5"/>
        <v>0</v>
      </c>
      <c r="BG141" s="169">
        <f t="shared" si="6"/>
        <v>0</v>
      </c>
      <c r="BH141" s="169">
        <f t="shared" si="7"/>
        <v>0</v>
      </c>
      <c r="BI141" s="169">
        <f t="shared" si="8"/>
        <v>0</v>
      </c>
      <c r="BJ141" s="14" t="s">
        <v>115</v>
      </c>
      <c r="BK141" s="169">
        <f t="shared" si="9"/>
        <v>0</v>
      </c>
      <c r="BL141" s="14" t="s">
        <v>113</v>
      </c>
      <c r="BM141" s="168" t="s">
        <v>201</v>
      </c>
    </row>
    <row r="142" spans="1:65" s="2" customFormat="1" ht="6.9" customHeight="1">
      <c r="A142" s="31"/>
      <c r="B142" s="51"/>
      <c r="C142" s="52"/>
      <c r="D142" s="52"/>
      <c r="E142" s="52"/>
      <c r="F142" s="52"/>
      <c r="G142" s="52"/>
      <c r="H142" s="52"/>
      <c r="I142" s="52"/>
      <c r="J142" s="52"/>
      <c r="K142" s="52"/>
      <c r="L142" s="36"/>
      <c r="M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</sheetData>
  <sheetProtection algorithmName="SHA-512" hashValue="7NB60/8m1bEkjlj4m4h9NXmb/mNjn0gyLzsBYABI3zMzvcTMrH0q8B8Jxq6FHbPa5H4+rvKb4OOJ99KY/4tG7w==" saltValue="8Pw8efBd/C8InlR+h5E2rpK/udfJCT68u2Gdqv7n7pDogIIwpUj6Lk0pIuOb5A7f15jMVLPo9nGCgceRU/0Mkg==" spinCount="100000" sheet="1" objects="1" scenarios="1" formatColumns="0" formatRows="0" autoFilter="0"/>
  <autoFilter ref="C115:K141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3"/>
  <sheetViews>
    <sheetView showGridLines="0" topLeftCell="A102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84</v>
      </c>
    </row>
    <row r="3" spans="1:46" s="1" customFormat="1" ht="6.9" hidden="1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72</v>
      </c>
    </row>
    <row r="4" spans="1:46" s="1" customFormat="1" ht="24.9" hidden="1" customHeight="1">
      <c r="B4" s="17"/>
      <c r="D4" s="107" t="s">
        <v>88</v>
      </c>
      <c r="L4" s="17"/>
      <c r="M4" s="108" t="s">
        <v>9</v>
      </c>
      <c r="AT4" s="14" t="s">
        <v>4</v>
      </c>
    </row>
    <row r="5" spans="1:46" s="1" customFormat="1" ht="6.9" hidden="1" customHeight="1">
      <c r="B5" s="17"/>
      <c r="L5" s="17"/>
    </row>
    <row r="6" spans="1:46" s="1" customFormat="1" ht="12" hidden="1" customHeight="1">
      <c r="B6" s="17"/>
      <c r="D6" s="109" t="s">
        <v>15</v>
      </c>
      <c r="L6" s="17"/>
    </row>
    <row r="7" spans="1:46" s="1" customFormat="1" ht="16.5" hidden="1" customHeight="1">
      <c r="B7" s="17"/>
      <c r="E7" s="257" t="str">
        <f>'Rekapitulácia stavby'!K6</f>
        <v>Triblavina</v>
      </c>
      <c r="F7" s="258"/>
      <c r="G7" s="258"/>
      <c r="H7" s="258"/>
      <c r="L7" s="17"/>
    </row>
    <row r="8" spans="1:46" s="2" customFormat="1" ht="12" hidden="1" customHeight="1">
      <c r="A8" s="31"/>
      <c r="B8" s="36"/>
      <c r="C8" s="31"/>
      <c r="D8" s="109" t="s">
        <v>89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59" t="s">
        <v>202</v>
      </c>
      <c r="F9" s="260"/>
      <c r="G9" s="260"/>
      <c r="H9" s="260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.199999999999999" hidden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09" t="s">
        <v>17</v>
      </c>
      <c r="E11" s="31"/>
      <c r="F11" s="110" t="s">
        <v>1</v>
      </c>
      <c r="G11" s="31"/>
      <c r="H11" s="31"/>
      <c r="I11" s="109" t="s">
        <v>18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09" t="s">
        <v>19</v>
      </c>
      <c r="E12" s="31"/>
      <c r="F12" s="110" t="s">
        <v>20</v>
      </c>
      <c r="G12" s="31"/>
      <c r="H12" s="31"/>
      <c r="I12" s="109" t="s">
        <v>21</v>
      </c>
      <c r="J12" s="111" t="str">
        <f>'Rekapitulácia stavby'!AN8</f>
        <v>27.4.2021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hidden="1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09" t="s">
        <v>23</v>
      </c>
      <c r="E14" s="31"/>
      <c r="F14" s="31"/>
      <c r="G14" s="31"/>
      <c r="H14" s="31"/>
      <c r="I14" s="109" t="s">
        <v>24</v>
      </c>
      <c r="J14" s="110" t="str">
        <f>IF('Rekapitulácia stavby'!AN10="","",'Rekapitulácia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0" t="str">
        <f>IF('Rekapitulácia stavby'!E11="","",'Rekapitulácia stavby'!E11)</f>
        <v xml:space="preserve"> </v>
      </c>
      <c r="F15" s="31"/>
      <c r="G15" s="31"/>
      <c r="H15" s="31"/>
      <c r="I15" s="109" t="s">
        <v>25</v>
      </c>
      <c r="J15" s="110" t="str">
        <f>IF('Rekapitulácia stavby'!AN11="","",'Rekapitulácia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hidden="1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09" t="s">
        <v>26</v>
      </c>
      <c r="E17" s="31"/>
      <c r="F17" s="31"/>
      <c r="G17" s="31"/>
      <c r="H17" s="31"/>
      <c r="I17" s="109" t="s">
        <v>24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61" t="str">
        <f>'Rekapitulácia stavby'!E14</f>
        <v>Vyplň údaj</v>
      </c>
      <c r="F18" s="262"/>
      <c r="G18" s="262"/>
      <c r="H18" s="262"/>
      <c r="I18" s="109" t="s">
        <v>25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hidden="1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09" t="s">
        <v>28</v>
      </c>
      <c r="E20" s="31"/>
      <c r="F20" s="31"/>
      <c r="G20" s="31"/>
      <c r="H20" s="31"/>
      <c r="I20" s="109" t="s">
        <v>24</v>
      </c>
      <c r="J20" s="110" t="str">
        <f>IF('Rekapitulácia stavby'!AN16="","",'Rekapitulácia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0" t="str">
        <f>IF('Rekapitulácia stavby'!E17="","",'Rekapitulácia stavby'!E17)</f>
        <v xml:space="preserve"> </v>
      </c>
      <c r="F21" s="31"/>
      <c r="G21" s="31"/>
      <c r="H21" s="31"/>
      <c r="I21" s="109" t="s">
        <v>25</v>
      </c>
      <c r="J21" s="110" t="str">
        <f>IF('Rekapitulácia stavby'!AN17="","",'Rekapitulácia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hidden="1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09" t="s">
        <v>30</v>
      </c>
      <c r="E23" s="31"/>
      <c r="F23" s="31"/>
      <c r="G23" s="31"/>
      <c r="H23" s="31"/>
      <c r="I23" s="109" t="s">
        <v>24</v>
      </c>
      <c r="J23" s="110" t="str">
        <f>IF('Rekapitulácia stavby'!AN19="","",'Rekapitulácia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0" t="str">
        <f>IF('Rekapitulácia stavby'!E20="","",'Rekapitulácia stavby'!E20)</f>
        <v xml:space="preserve"> </v>
      </c>
      <c r="F24" s="31"/>
      <c r="G24" s="31"/>
      <c r="H24" s="31"/>
      <c r="I24" s="109" t="s">
        <v>25</v>
      </c>
      <c r="J24" s="110" t="str">
        <f>IF('Rekapitulácia stavby'!AN20="","",'Rekapitulácia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hidden="1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09" t="s">
        <v>31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2"/>
      <c r="B27" s="113"/>
      <c r="C27" s="112"/>
      <c r="D27" s="112"/>
      <c r="E27" s="263" t="s">
        <v>1</v>
      </c>
      <c r="F27" s="263"/>
      <c r="G27" s="263"/>
      <c r="H27" s="263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hidden="1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hidden="1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16" t="s">
        <v>32</v>
      </c>
      <c r="E30" s="31"/>
      <c r="F30" s="31"/>
      <c r="G30" s="31"/>
      <c r="H30" s="31"/>
      <c r="I30" s="31"/>
      <c r="J30" s="117">
        <f>ROUND(J116,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hidden="1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hidden="1" customHeight="1">
      <c r="A32" s="31"/>
      <c r="B32" s="36"/>
      <c r="C32" s="31"/>
      <c r="D32" s="31"/>
      <c r="E32" s="31"/>
      <c r="F32" s="118" t="s">
        <v>34</v>
      </c>
      <c r="G32" s="31"/>
      <c r="H32" s="31"/>
      <c r="I32" s="118" t="s">
        <v>33</v>
      </c>
      <c r="J32" s="118" t="s">
        <v>35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hidden="1" customHeight="1">
      <c r="A33" s="31"/>
      <c r="B33" s="36"/>
      <c r="C33" s="31"/>
      <c r="D33" s="119" t="s">
        <v>36</v>
      </c>
      <c r="E33" s="109" t="s">
        <v>37</v>
      </c>
      <c r="F33" s="120">
        <f>ROUND((SUM(BE116:BE132)),  2)</f>
        <v>0</v>
      </c>
      <c r="G33" s="31"/>
      <c r="H33" s="31"/>
      <c r="I33" s="121">
        <v>0.2</v>
      </c>
      <c r="J33" s="120">
        <f>ROUND(((SUM(BE116:BE132))*I33),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hidden="1" customHeight="1">
      <c r="A34" s="31"/>
      <c r="B34" s="36"/>
      <c r="C34" s="31"/>
      <c r="D34" s="31"/>
      <c r="E34" s="109" t="s">
        <v>38</v>
      </c>
      <c r="F34" s="120">
        <f>ROUND((SUM(BF116:BF132)),  2)</f>
        <v>0</v>
      </c>
      <c r="G34" s="31"/>
      <c r="H34" s="31"/>
      <c r="I34" s="121">
        <v>0.2</v>
      </c>
      <c r="J34" s="120">
        <f>ROUND(((SUM(BF116:BF132))*I34),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39</v>
      </c>
      <c r="F35" s="120">
        <f>ROUND((SUM(BG116:BG132)),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40</v>
      </c>
      <c r="F36" s="120">
        <f>ROUND((SUM(BH116:BH132)),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41</v>
      </c>
      <c r="F37" s="120">
        <f>ROUND((SUM(BI116:BI132)),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hidden="1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2"/>
      <c r="D39" s="123" t="s">
        <v>42</v>
      </c>
      <c r="E39" s="124"/>
      <c r="F39" s="124"/>
      <c r="G39" s="125" t="s">
        <v>43</v>
      </c>
      <c r="H39" s="126" t="s">
        <v>44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hidden="1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hidden="1" customHeight="1">
      <c r="B41" s="17"/>
      <c r="L41" s="17"/>
    </row>
    <row r="42" spans="1:31" s="1" customFormat="1" ht="14.4" hidden="1" customHeight="1">
      <c r="B42" s="17"/>
      <c r="L42" s="17"/>
    </row>
    <row r="43" spans="1:31" s="1" customFormat="1" ht="14.4" hidden="1" customHeight="1">
      <c r="B43" s="17"/>
      <c r="L43" s="17"/>
    </row>
    <row r="44" spans="1:31" s="1" customFormat="1" ht="14.4" hidden="1" customHeight="1">
      <c r="B44" s="17"/>
      <c r="L44" s="17"/>
    </row>
    <row r="45" spans="1:31" s="1" customFormat="1" ht="14.4" hidden="1" customHeight="1">
      <c r="B45" s="17"/>
      <c r="L45" s="17"/>
    </row>
    <row r="46" spans="1:31" s="1" customFormat="1" ht="14.4" hidden="1" customHeight="1">
      <c r="B46" s="17"/>
      <c r="L46" s="17"/>
    </row>
    <row r="47" spans="1:31" s="1" customFormat="1" ht="14.4" hidden="1" customHeight="1">
      <c r="B47" s="17"/>
      <c r="L47" s="17"/>
    </row>
    <row r="48" spans="1:31" s="1" customFormat="1" ht="14.4" hidden="1" customHeight="1">
      <c r="B48" s="17"/>
      <c r="L48" s="17"/>
    </row>
    <row r="49" spans="1:31" s="1" customFormat="1" ht="14.4" hidden="1" customHeight="1">
      <c r="B49" s="17"/>
      <c r="L49" s="17"/>
    </row>
    <row r="50" spans="1:31" s="2" customFormat="1" ht="14.4" hidden="1" customHeight="1">
      <c r="B50" s="48"/>
      <c r="D50" s="129" t="s">
        <v>45</v>
      </c>
      <c r="E50" s="130"/>
      <c r="F50" s="130"/>
      <c r="G50" s="129" t="s">
        <v>46</v>
      </c>
      <c r="H50" s="130"/>
      <c r="I50" s="130"/>
      <c r="J50" s="130"/>
      <c r="K50" s="130"/>
      <c r="L50" s="48"/>
    </row>
    <row r="51" spans="1:31" ht="10.199999999999999" hidden="1">
      <c r="B51" s="17"/>
      <c r="L51" s="17"/>
    </row>
    <row r="52" spans="1:31" ht="10.199999999999999" hidden="1">
      <c r="B52" s="17"/>
      <c r="L52" s="17"/>
    </row>
    <row r="53" spans="1:31" ht="10.199999999999999" hidden="1">
      <c r="B53" s="17"/>
      <c r="L53" s="17"/>
    </row>
    <row r="54" spans="1:31" ht="10.199999999999999" hidden="1">
      <c r="B54" s="17"/>
      <c r="L54" s="17"/>
    </row>
    <row r="55" spans="1:31" ht="10.199999999999999" hidden="1">
      <c r="B55" s="17"/>
      <c r="L55" s="17"/>
    </row>
    <row r="56" spans="1:31" ht="10.199999999999999" hidden="1">
      <c r="B56" s="17"/>
      <c r="L56" s="17"/>
    </row>
    <row r="57" spans="1:31" ht="10.199999999999999" hidden="1">
      <c r="B57" s="17"/>
      <c r="L57" s="17"/>
    </row>
    <row r="58" spans="1:31" ht="10.199999999999999" hidden="1">
      <c r="B58" s="17"/>
      <c r="L58" s="17"/>
    </row>
    <row r="59" spans="1:31" ht="10.199999999999999" hidden="1">
      <c r="B59" s="17"/>
      <c r="L59" s="17"/>
    </row>
    <row r="60" spans="1:31" ht="10.199999999999999" hidden="1">
      <c r="B60" s="17"/>
      <c r="L60" s="17"/>
    </row>
    <row r="61" spans="1:31" s="2" customFormat="1" ht="13.2" hidden="1">
      <c r="A61" s="31"/>
      <c r="B61" s="36"/>
      <c r="C61" s="31"/>
      <c r="D61" s="131" t="s">
        <v>47</v>
      </c>
      <c r="E61" s="132"/>
      <c r="F61" s="133" t="s">
        <v>48</v>
      </c>
      <c r="G61" s="131" t="s">
        <v>47</v>
      </c>
      <c r="H61" s="132"/>
      <c r="I61" s="132"/>
      <c r="J61" s="134" t="s">
        <v>48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 hidden="1">
      <c r="B62" s="17"/>
      <c r="L62" s="17"/>
    </row>
    <row r="63" spans="1:31" ht="10.199999999999999" hidden="1">
      <c r="B63" s="17"/>
      <c r="L63" s="17"/>
    </row>
    <row r="64" spans="1:31" ht="10.199999999999999" hidden="1">
      <c r="B64" s="17"/>
      <c r="L64" s="17"/>
    </row>
    <row r="65" spans="1:31" s="2" customFormat="1" ht="13.2" hidden="1">
      <c r="A65" s="31"/>
      <c r="B65" s="36"/>
      <c r="C65" s="31"/>
      <c r="D65" s="129" t="s">
        <v>49</v>
      </c>
      <c r="E65" s="135"/>
      <c r="F65" s="135"/>
      <c r="G65" s="129" t="s">
        <v>50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 hidden="1">
      <c r="B66" s="17"/>
      <c r="L66" s="17"/>
    </row>
    <row r="67" spans="1:31" ht="10.199999999999999" hidden="1">
      <c r="B67" s="17"/>
      <c r="L67" s="17"/>
    </row>
    <row r="68" spans="1:31" ht="10.199999999999999" hidden="1">
      <c r="B68" s="17"/>
      <c r="L68" s="17"/>
    </row>
    <row r="69" spans="1:31" ht="10.199999999999999" hidden="1">
      <c r="B69" s="17"/>
      <c r="L69" s="17"/>
    </row>
    <row r="70" spans="1:31" ht="10.199999999999999" hidden="1">
      <c r="B70" s="17"/>
      <c r="L70" s="17"/>
    </row>
    <row r="71" spans="1:31" ht="10.199999999999999" hidden="1">
      <c r="B71" s="17"/>
      <c r="L71" s="17"/>
    </row>
    <row r="72" spans="1:31" ht="10.199999999999999" hidden="1">
      <c r="B72" s="17"/>
      <c r="L72" s="17"/>
    </row>
    <row r="73" spans="1:31" ht="10.199999999999999" hidden="1">
      <c r="B73" s="17"/>
      <c r="L73" s="17"/>
    </row>
    <row r="74" spans="1:31" ht="10.199999999999999" hidden="1">
      <c r="B74" s="17"/>
      <c r="L74" s="17"/>
    </row>
    <row r="75" spans="1:31" ht="10.199999999999999" hidden="1">
      <c r="B75" s="17"/>
      <c r="L75" s="17"/>
    </row>
    <row r="76" spans="1:31" s="2" customFormat="1" ht="13.2" hidden="1">
      <c r="A76" s="31"/>
      <c r="B76" s="36"/>
      <c r="C76" s="31"/>
      <c r="D76" s="131" t="s">
        <v>47</v>
      </c>
      <c r="E76" s="132"/>
      <c r="F76" s="133" t="s">
        <v>48</v>
      </c>
      <c r="G76" s="131" t="s">
        <v>47</v>
      </c>
      <c r="H76" s="132"/>
      <c r="I76" s="132"/>
      <c r="J76" s="134" t="s">
        <v>48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hidden="1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0.199999999999999" hidden="1"/>
    <row r="79" spans="1:31" ht="10.199999999999999" hidden="1"/>
    <row r="80" spans="1:31" ht="10.199999999999999" hidden="1"/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91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4" t="str">
        <f>E7</f>
        <v>Triblavina</v>
      </c>
      <c r="F85" s="265"/>
      <c r="G85" s="265"/>
      <c r="H85" s="265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89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5" t="str">
        <f>E9</f>
        <v>Pokládka - Hala GEIS</v>
      </c>
      <c r="F87" s="266"/>
      <c r="G87" s="266"/>
      <c r="H87" s="266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3" t="str">
        <f>IF(J12="","",J12)</f>
        <v>27.4.2021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92</v>
      </c>
      <c r="D94" s="141"/>
      <c r="E94" s="141"/>
      <c r="F94" s="141"/>
      <c r="G94" s="141"/>
      <c r="H94" s="141"/>
      <c r="I94" s="141"/>
      <c r="J94" s="142" t="s">
        <v>93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hidden="1" customHeight="1">
      <c r="A96" s="31"/>
      <c r="B96" s="32"/>
      <c r="C96" s="143" t="s">
        <v>94</v>
      </c>
      <c r="D96" s="33"/>
      <c r="E96" s="33"/>
      <c r="F96" s="33"/>
      <c r="G96" s="33"/>
      <c r="H96" s="33"/>
      <c r="I96" s="33"/>
      <c r="J96" s="81">
        <f>J116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95</v>
      </c>
    </row>
    <row r="97" spans="1:31" s="2" customFormat="1" ht="21.75" hidden="1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48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31" s="2" customFormat="1" ht="6.9" hidden="1" customHeight="1">
      <c r="A98" s="31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48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</row>
    <row r="99" spans="1:31" ht="10.199999999999999" hidden="1"/>
    <row r="100" spans="1:31" ht="10.199999999999999" hidden="1"/>
    <row r="101" spans="1:31" ht="10.199999999999999" hidden="1"/>
    <row r="102" spans="1:31" s="2" customFormat="1" ht="6.9" customHeight="1">
      <c r="A102" s="31"/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24.9" customHeight="1">
      <c r="A103" s="31"/>
      <c r="B103" s="32"/>
      <c r="C103" s="20" t="s">
        <v>96</v>
      </c>
      <c r="D103" s="33"/>
      <c r="E103" s="33"/>
      <c r="F103" s="33"/>
      <c r="G103" s="33"/>
      <c r="H103" s="33"/>
      <c r="I103" s="33"/>
      <c r="J103" s="33"/>
      <c r="K103" s="33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" customHeight="1">
      <c r="A104" s="31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12" customHeight="1">
      <c r="A105" s="31"/>
      <c r="B105" s="32"/>
      <c r="C105" s="26" t="s">
        <v>15</v>
      </c>
      <c r="D105" s="33"/>
      <c r="E105" s="33"/>
      <c r="F105" s="33"/>
      <c r="G105" s="33"/>
      <c r="H105" s="33"/>
      <c r="I105" s="33"/>
      <c r="J105" s="33"/>
      <c r="K105" s="33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16.5" customHeight="1">
      <c r="A106" s="31"/>
      <c r="B106" s="32"/>
      <c r="C106" s="33"/>
      <c r="D106" s="33"/>
      <c r="E106" s="264" t="str">
        <f>E7</f>
        <v>Triblavina</v>
      </c>
      <c r="F106" s="265"/>
      <c r="G106" s="265"/>
      <c r="H106" s="265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12" customHeight="1">
      <c r="A107" s="31"/>
      <c r="B107" s="32"/>
      <c r="C107" s="26" t="s">
        <v>89</v>
      </c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6.5" customHeight="1">
      <c r="A108" s="31"/>
      <c r="B108" s="32"/>
      <c r="C108" s="33"/>
      <c r="D108" s="33"/>
      <c r="E108" s="235" t="str">
        <f>E9</f>
        <v>Pokládka - Hala GEIS</v>
      </c>
      <c r="F108" s="266"/>
      <c r="G108" s="266"/>
      <c r="H108" s="266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19</v>
      </c>
      <c r="D110" s="33"/>
      <c r="E110" s="33"/>
      <c r="F110" s="24" t="str">
        <f>F12</f>
        <v xml:space="preserve"> </v>
      </c>
      <c r="G110" s="33"/>
      <c r="H110" s="33"/>
      <c r="I110" s="26" t="s">
        <v>21</v>
      </c>
      <c r="J110" s="63" t="str">
        <f>IF(J12="","",J12)</f>
        <v>27.4.2021</v>
      </c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5.15" customHeight="1">
      <c r="A112" s="31"/>
      <c r="B112" s="32"/>
      <c r="C112" s="26" t="s">
        <v>23</v>
      </c>
      <c r="D112" s="33"/>
      <c r="E112" s="33"/>
      <c r="F112" s="24" t="str">
        <f>E15</f>
        <v xml:space="preserve"> </v>
      </c>
      <c r="G112" s="33"/>
      <c r="H112" s="33"/>
      <c r="I112" s="26" t="s">
        <v>28</v>
      </c>
      <c r="J112" s="29" t="str">
        <f>E21</f>
        <v xml:space="preserve"> </v>
      </c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5.15" customHeight="1">
      <c r="A113" s="31"/>
      <c r="B113" s="32"/>
      <c r="C113" s="26" t="s">
        <v>26</v>
      </c>
      <c r="D113" s="33"/>
      <c r="E113" s="33"/>
      <c r="F113" s="24" t="str">
        <f>IF(E18="","",E18)</f>
        <v>Vyplň údaj</v>
      </c>
      <c r="G113" s="33"/>
      <c r="H113" s="33"/>
      <c r="I113" s="26" t="s">
        <v>30</v>
      </c>
      <c r="J113" s="29" t="str">
        <f>E24</f>
        <v xml:space="preserve"> </v>
      </c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0.35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9" customFormat="1" ht="29.25" customHeight="1">
      <c r="A115" s="144"/>
      <c r="B115" s="145"/>
      <c r="C115" s="146" t="s">
        <v>97</v>
      </c>
      <c r="D115" s="147" t="s">
        <v>57</v>
      </c>
      <c r="E115" s="147" t="s">
        <v>53</v>
      </c>
      <c r="F115" s="147" t="s">
        <v>54</v>
      </c>
      <c r="G115" s="147" t="s">
        <v>98</v>
      </c>
      <c r="H115" s="147" t="s">
        <v>99</v>
      </c>
      <c r="I115" s="147" t="s">
        <v>100</v>
      </c>
      <c r="J115" s="148" t="s">
        <v>93</v>
      </c>
      <c r="K115" s="149" t="s">
        <v>101</v>
      </c>
      <c r="L115" s="150"/>
      <c r="M115" s="72" t="s">
        <v>1</v>
      </c>
      <c r="N115" s="73" t="s">
        <v>36</v>
      </c>
      <c r="O115" s="73" t="s">
        <v>102</v>
      </c>
      <c r="P115" s="73" t="s">
        <v>103</v>
      </c>
      <c r="Q115" s="73" t="s">
        <v>104</v>
      </c>
      <c r="R115" s="73" t="s">
        <v>105</v>
      </c>
      <c r="S115" s="73" t="s">
        <v>106</v>
      </c>
      <c r="T115" s="74" t="s">
        <v>107</v>
      </c>
      <c r="U115" s="144"/>
      <c r="V115" s="144"/>
      <c r="W115" s="144"/>
      <c r="X115" s="144"/>
      <c r="Y115" s="144"/>
      <c r="Z115" s="144"/>
      <c r="AA115" s="144"/>
      <c r="AB115" s="144"/>
      <c r="AC115" s="144"/>
      <c r="AD115" s="144"/>
      <c r="AE115" s="144"/>
    </row>
    <row r="116" spans="1:65" s="2" customFormat="1" ht="22.8" customHeight="1">
      <c r="A116" s="31"/>
      <c r="B116" s="32"/>
      <c r="C116" s="79" t="s">
        <v>94</v>
      </c>
      <c r="D116" s="33"/>
      <c r="E116" s="33"/>
      <c r="F116" s="33"/>
      <c r="G116" s="33"/>
      <c r="H116" s="33"/>
      <c r="I116" s="33"/>
      <c r="J116" s="151">
        <f>BK116</f>
        <v>0</v>
      </c>
      <c r="K116" s="33"/>
      <c r="L116" s="36"/>
      <c r="M116" s="75"/>
      <c r="N116" s="152"/>
      <c r="O116" s="76"/>
      <c r="P116" s="153">
        <f>SUM(P117:P132)</f>
        <v>0</v>
      </c>
      <c r="Q116" s="76"/>
      <c r="R116" s="153">
        <f>SUM(R117:R132)</f>
        <v>0</v>
      </c>
      <c r="S116" s="76"/>
      <c r="T116" s="154">
        <f>SUM(T117:T132)</f>
        <v>0</v>
      </c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T116" s="14" t="s">
        <v>71</v>
      </c>
      <c r="AU116" s="14" t="s">
        <v>95</v>
      </c>
      <c r="BK116" s="155">
        <f>SUM(BK117:BK132)</f>
        <v>0</v>
      </c>
    </row>
    <row r="117" spans="1:65" s="2" customFormat="1" ht="21.75" customHeight="1">
      <c r="A117" s="31"/>
      <c r="B117" s="32"/>
      <c r="C117" s="156" t="s">
        <v>72</v>
      </c>
      <c r="D117" s="156" t="s">
        <v>109</v>
      </c>
      <c r="E117" s="157" t="s">
        <v>203</v>
      </c>
      <c r="F117" s="158" t="s">
        <v>204</v>
      </c>
      <c r="G117" s="159" t="s">
        <v>112</v>
      </c>
      <c r="H117" s="160">
        <v>863</v>
      </c>
      <c r="I117" s="161"/>
      <c r="J117" s="162">
        <f t="shared" ref="J117:J132" si="0">ROUND(I117*H117,2)</f>
        <v>0</v>
      </c>
      <c r="K117" s="163"/>
      <c r="L117" s="36"/>
      <c r="M117" s="164" t="s">
        <v>1</v>
      </c>
      <c r="N117" s="165" t="s">
        <v>38</v>
      </c>
      <c r="O117" s="68"/>
      <c r="P117" s="166">
        <f t="shared" ref="P117:P132" si="1">O117*H117</f>
        <v>0</v>
      </c>
      <c r="Q117" s="166">
        <v>0</v>
      </c>
      <c r="R117" s="166">
        <f t="shared" ref="R117:R132" si="2">Q117*H117</f>
        <v>0</v>
      </c>
      <c r="S117" s="166">
        <v>0</v>
      </c>
      <c r="T117" s="167">
        <f t="shared" ref="T117:T132" si="3">S117*H117</f>
        <v>0</v>
      </c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R117" s="168" t="s">
        <v>113</v>
      </c>
      <c r="AT117" s="168" t="s">
        <v>109</v>
      </c>
      <c r="AU117" s="168" t="s">
        <v>72</v>
      </c>
      <c r="AY117" s="14" t="s">
        <v>114</v>
      </c>
      <c r="BE117" s="169">
        <f t="shared" ref="BE117:BE132" si="4">IF(N117="základná",J117,0)</f>
        <v>0</v>
      </c>
      <c r="BF117" s="169">
        <f t="shared" ref="BF117:BF132" si="5">IF(N117="znížená",J117,0)</f>
        <v>0</v>
      </c>
      <c r="BG117" s="169">
        <f t="shared" ref="BG117:BG132" si="6">IF(N117="zákl. prenesená",J117,0)</f>
        <v>0</v>
      </c>
      <c r="BH117" s="169">
        <f t="shared" ref="BH117:BH132" si="7">IF(N117="zníž. prenesená",J117,0)</f>
        <v>0</v>
      </c>
      <c r="BI117" s="169">
        <f t="shared" ref="BI117:BI132" si="8">IF(N117="nulová",J117,0)</f>
        <v>0</v>
      </c>
      <c r="BJ117" s="14" t="s">
        <v>115</v>
      </c>
      <c r="BK117" s="169">
        <f t="shared" ref="BK117:BK132" si="9">ROUND(I117*H117,2)</f>
        <v>0</v>
      </c>
      <c r="BL117" s="14" t="s">
        <v>113</v>
      </c>
      <c r="BM117" s="168" t="s">
        <v>115</v>
      </c>
    </row>
    <row r="118" spans="1:65" s="2" customFormat="1" ht="16.5" customHeight="1">
      <c r="A118" s="31"/>
      <c r="B118" s="32"/>
      <c r="C118" s="170" t="s">
        <v>72</v>
      </c>
      <c r="D118" s="170" t="s">
        <v>117</v>
      </c>
      <c r="E118" s="171" t="s">
        <v>126</v>
      </c>
      <c r="F118" s="172" t="s">
        <v>127</v>
      </c>
      <c r="G118" s="173" t="s">
        <v>112</v>
      </c>
      <c r="H118" s="174">
        <v>888.89</v>
      </c>
      <c r="I118" s="175"/>
      <c r="J118" s="176">
        <f t="shared" si="0"/>
        <v>0</v>
      </c>
      <c r="K118" s="177"/>
      <c r="L118" s="178"/>
      <c r="M118" s="179" t="s">
        <v>1</v>
      </c>
      <c r="N118" s="180" t="s">
        <v>38</v>
      </c>
      <c r="O118" s="68"/>
      <c r="P118" s="166">
        <f t="shared" si="1"/>
        <v>0</v>
      </c>
      <c r="Q118" s="166">
        <v>0</v>
      </c>
      <c r="R118" s="166">
        <f t="shared" si="2"/>
        <v>0</v>
      </c>
      <c r="S118" s="166">
        <v>0</v>
      </c>
      <c r="T118" s="167">
        <f t="shared" si="3"/>
        <v>0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R118" s="168" t="s">
        <v>120</v>
      </c>
      <c r="AT118" s="168" t="s">
        <v>117</v>
      </c>
      <c r="AU118" s="168" t="s">
        <v>72</v>
      </c>
      <c r="AY118" s="14" t="s">
        <v>114</v>
      </c>
      <c r="BE118" s="169">
        <f t="shared" si="4"/>
        <v>0</v>
      </c>
      <c r="BF118" s="169">
        <f t="shared" si="5"/>
        <v>0</v>
      </c>
      <c r="BG118" s="169">
        <f t="shared" si="6"/>
        <v>0</v>
      </c>
      <c r="BH118" s="169">
        <f t="shared" si="7"/>
        <v>0</v>
      </c>
      <c r="BI118" s="169">
        <f t="shared" si="8"/>
        <v>0</v>
      </c>
      <c r="BJ118" s="14" t="s">
        <v>115</v>
      </c>
      <c r="BK118" s="169">
        <f t="shared" si="9"/>
        <v>0</v>
      </c>
      <c r="BL118" s="14" t="s">
        <v>113</v>
      </c>
      <c r="BM118" s="168" t="s">
        <v>113</v>
      </c>
    </row>
    <row r="119" spans="1:65" s="2" customFormat="1" ht="21.75" customHeight="1">
      <c r="A119" s="31"/>
      <c r="B119" s="32"/>
      <c r="C119" s="156" t="s">
        <v>170</v>
      </c>
      <c r="D119" s="156" t="s">
        <v>109</v>
      </c>
      <c r="E119" s="157" t="s">
        <v>205</v>
      </c>
      <c r="F119" s="158" t="s">
        <v>206</v>
      </c>
      <c r="G119" s="159" t="s">
        <v>112</v>
      </c>
      <c r="H119" s="160">
        <v>6907</v>
      </c>
      <c r="I119" s="161"/>
      <c r="J119" s="162">
        <f t="shared" si="0"/>
        <v>0</v>
      </c>
      <c r="K119" s="163"/>
      <c r="L119" s="36"/>
      <c r="M119" s="164" t="s">
        <v>1</v>
      </c>
      <c r="N119" s="165" t="s">
        <v>38</v>
      </c>
      <c r="O119" s="68"/>
      <c r="P119" s="166">
        <f t="shared" si="1"/>
        <v>0</v>
      </c>
      <c r="Q119" s="166">
        <v>0</v>
      </c>
      <c r="R119" s="166">
        <f t="shared" si="2"/>
        <v>0</v>
      </c>
      <c r="S119" s="166">
        <v>0</v>
      </c>
      <c r="T119" s="167">
        <f t="shared" si="3"/>
        <v>0</v>
      </c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R119" s="168" t="s">
        <v>113</v>
      </c>
      <c r="AT119" s="168" t="s">
        <v>109</v>
      </c>
      <c r="AU119" s="168" t="s">
        <v>72</v>
      </c>
      <c r="AY119" s="14" t="s">
        <v>114</v>
      </c>
      <c r="BE119" s="169">
        <f t="shared" si="4"/>
        <v>0</v>
      </c>
      <c r="BF119" s="169">
        <f t="shared" si="5"/>
        <v>0</v>
      </c>
      <c r="BG119" s="169">
        <f t="shared" si="6"/>
        <v>0</v>
      </c>
      <c r="BH119" s="169">
        <f t="shared" si="7"/>
        <v>0</v>
      </c>
      <c r="BI119" s="169">
        <f t="shared" si="8"/>
        <v>0</v>
      </c>
      <c r="BJ119" s="14" t="s">
        <v>115</v>
      </c>
      <c r="BK119" s="169">
        <f t="shared" si="9"/>
        <v>0</v>
      </c>
      <c r="BL119" s="14" t="s">
        <v>113</v>
      </c>
      <c r="BM119" s="168" t="s">
        <v>124</v>
      </c>
    </row>
    <row r="120" spans="1:65" s="2" customFormat="1" ht="16.5" customHeight="1">
      <c r="A120" s="31"/>
      <c r="B120" s="32"/>
      <c r="C120" s="170" t="s">
        <v>72</v>
      </c>
      <c r="D120" s="170" t="s">
        <v>117</v>
      </c>
      <c r="E120" s="171" t="s">
        <v>207</v>
      </c>
      <c r="F120" s="172" t="s">
        <v>119</v>
      </c>
      <c r="G120" s="173" t="s">
        <v>112</v>
      </c>
      <c r="H120" s="174">
        <v>7114.21</v>
      </c>
      <c r="I120" s="175"/>
      <c r="J120" s="176">
        <f t="shared" si="0"/>
        <v>0</v>
      </c>
      <c r="K120" s="177"/>
      <c r="L120" s="178"/>
      <c r="M120" s="179" t="s">
        <v>1</v>
      </c>
      <c r="N120" s="180" t="s">
        <v>38</v>
      </c>
      <c r="O120" s="68"/>
      <c r="P120" s="166">
        <f t="shared" si="1"/>
        <v>0</v>
      </c>
      <c r="Q120" s="166">
        <v>0</v>
      </c>
      <c r="R120" s="166">
        <f t="shared" si="2"/>
        <v>0</v>
      </c>
      <c r="S120" s="166">
        <v>0</v>
      </c>
      <c r="T120" s="167">
        <f t="shared" si="3"/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R120" s="168" t="s">
        <v>120</v>
      </c>
      <c r="AT120" s="168" t="s">
        <v>117</v>
      </c>
      <c r="AU120" s="168" t="s">
        <v>72</v>
      </c>
      <c r="AY120" s="14" t="s">
        <v>114</v>
      </c>
      <c r="BE120" s="169">
        <f t="shared" si="4"/>
        <v>0</v>
      </c>
      <c r="BF120" s="169">
        <f t="shared" si="5"/>
        <v>0</v>
      </c>
      <c r="BG120" s="169">
        <f t="shared" si="6"/>
        <v>0</v>
      </c>
      <c r="BH120" s="169">
        <f t="shared" si="7"/>
        <v>0</v>
      </c>
      <c r="BI120" s="169">
        <f t="shared" si="8"/>
        <v>0</v>
      </c>
      <c r="BJ120" s="14" t="s">
        <v>115</v>
      </c>
      <c r="BK120" s="169">
        <f t="shared" si="9"/>
        <v>0</v>
      </c>
      <c r="BL120" s="14" t="s">
        <v>113</v>
      </c>
      <c r="BM120" s="168" t="s">
        <v>120</v>
      </c>
    </row>
    <row r="121" spans="1:65" s="2" customFormat="1" ht="21.75" customHeight="1">
      <c r="A121" s="31"/>
      <c r="B121" s="32"/>
      <c r="C121" s="156" t="s">
        <v>195</v>
      </c>
      <c r="D121" s="156" t="s">
        <v>109</v>
      </c>
      <c r="E121" s="157" t="s">
        <v>134</v>
      </c>
      <c r="F121" s="158" t="s">
        <v>135</v>
      </c>
      <c r="G121" s="159" t="s">
        <v>131</v>
      </c>
      <c r="H121" s="160">
        <v>435</v>
      </c>
      <c r="I121" s="161"/>
      <c r="J121" s="162">
        <f t="shared" si="0"/>
        <v>0</v>
      </c>
      <c r="K121" s="163"/>
      <c r="L121" s="36"/>
      <c r="M121" s="164" t="s">
        <v>1</v>
      </c>
      <c r="N121" s="165" t="s">
        <v>38</v>
      </c>
      <c r="O121" s="68"/>
      <c r="P121" s="166">
        <f t="shared" si="1"/>
        <v>0</v>
      </c>
      <c r="Q121" s="166">
        <v>0</v>
      </c>
      <c r="R121" s="166">
        <f t="shared" si="2"/>
        <v>0</v>
      </c>
      <c r="S121" s="166">
        <v>0</v>
      </c>
      <c r="T121" s="167">
        <f t="shared" si="3"/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168" t="s">
        <v>113</v>
      </c>
      <c r="AT121" s="168" t="s">
        <v>109</v>
      </c>
      <c r="AU121" s="168" t="s">
        <v>72</v>
      </c>
      <c r="AY121" s="14" t="s">
        <v>114</v>
      </c>
      <c r="BE121" s="169">
        <f t="shared" si="4"/>
        <v>0</v>
      </c>
      <c r="BF121" s="169">
        <f t="shared" si="5"/>
        <v>0</v>
      </c>
      <c r="BG121" s="169">
        <f t="shared" si="6"/>
        <v>0</v>
      </c>
      <c r="BH121" s="169">
        <f t="shared" si="7"/>
        <v>0</v>
      </c>
      <c r="BI121" s="169">
        <f t="shared" si="8"/>
        <v>0</v>
      </c>
      <c r="BJ121" s="14" t="s">
        <v>115</v>
      </c>
      <c r="BK121" s="169">
        <f t="shared" si="9"/>
        <v>0</v>
      </c>
      <c r="BL121" s="14" t="s">
        <v>113</v>
      </c>
      <c r="BM121" s="168" t="s">
        <v>132</v>
      </c>
    </row>
    <row r="122" spans="1:65" s="2" customFormat="1" ht="16.5" customHeight="1">
      <c r="A122" s="31"/>
      <c r="B122" s="32"/>
      <c r="C122" s="170" t="s">
        <v>72</v>
      </c>
      <c r="D122" s="170" t="s">
        <v>117</v>
      </c>
      <c r="E122" s="171" t="s">
        <v>137</v>
      </c>
      <c r="F122" s="172" t="s">
        <v>138</v>
      </c>
      <c r="G122" s="173" t="s">
        <v>139</v>
      </c>
      <c r="H122" s="174">
        <v>448.05</v>
      </c>
      <c r="I122" s="175"/>
      <c r="J122" s="176">
        <f t="shared" si="0"/>
        <v>0</v>
      </c>
      <c r="K122" s="177"/>
      <c r="L122" s="178"/>
      <c r="M122" s="179" t="s">
        <v>1</v>
      </c>
      <c r="N122" s="180" t="s">
        <v>38</v>
      </c>
      <c r="O122" s="68"/>
      <c r="P122" s="166">
        <f t="shared" si="1"/>
        <v>0</v>
      </c>
      <c r="Q122" s="166">
        <v>0</v>
      </c>
      <c r="R122" s="166">
        <f t="shared" si="2"/>
        <v>0</v>
      </c>
      <c r="S122" s="166">
        <v>0</v>
      </c>
      <c r="T122" s="167">
        <f t="shared" si="3"/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68" t="s">
        <v>120</v>
      </c>
      <c r="AT122" s="168" t="s">
        <v>117</v>
      </c>
      <c r="AU122" s="168" t="s">
        <v>72</v>
      </c>
      <c r="AY122" s="14" t="s">
        <v>114</v>
      </c>
      <c r="BE122" s="169">
        <f t="shared" si="4"/>
        <v>0</v>
      </c>
      <c r="BF122" s="169">
        <f t="shared" si="5"/>
        <v>0</v>
      </c>
      <c r="BG122" s="169">
        <f t="shared" si="6"/>
        <v>0</v>
      </c>
      <c r="BH122" s="169">
        <f t="shared" si="7"/>
        <v>0</v>
      </c>
      <c r="BI122" s="169">
        <f t="shared" si="8"/>
        <v>0</v>
      </c>
      <c r="BJ122" s="14" t="s">
        <v>115</v>
      </c>
      <c r="BK122" s="169">
        <f t="shared" si="9"/>
        <v>0</v>
      </c>
      <c r="BL122" s="14" t="s">
        <v>113</v>
      </c>
      <c r="BM122" s="168" t="s">
        <v>136</v>
      </c>
    </row>
    <row r="123" spans="1:65" s="2" customFormat="1" ht="21.75" customHeight="1">
      <c r="A123" s="31"/>
      <c r="B123" s="32"/>
      <c r="C123" s="156" t="s">
        <v>208</v>
      </c>
      <c r="D123" s="156" t="s">
        <v>109</v>
      </c>
      <c r="E123" s="157" t="s">
        <v>160</v>
      </c>
      <c r="F123" s="158" t="s">
        <v>161</v>
      </c>
      <c r="G123" s="159" t="s">
        <v>131</v>
      </c>
      <c r="H123" s="160">
        <v>2053</v>
      </c>
      <c r="I123" s="161"/>
      <c r="J123" s="162">
        <f t="shared" si="0"/>
        <v>0</v>
      </c>
      <c r="K123" s="163"/>
      <c r="L123" s="36"/>
      <c r="M123" s="164" t="s">
        <v>1</v>
      </c>
      <c r="N123" s="165" t="s">
        <v>38</v>
      </c>
      <c r="O123" s="68"/>
      <c r="P123" s="166">
        <f t="shared" si="1"/>
        <v>0</v>
      </c>
      <c r="Q123" s="166">
        <v>0</v>
      </c>
      <c r="R123" s="166">
        <f t="shared" si="2"/>
        <v>0</v>
      </c>
      <c r="S123" s="166">
        <v>0</v>
      </c>
      <c r="T123" s="167">
        <f t="shared" si="3"/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68" t="s">
        <v>113</v>
      </c>
      <c r="AT123" s="168" t="s">
        <v>109</v>
      </c>
      <c r="AU123" s="168" t="s">
        <v>72</v>
      </c>
      <c r="AY123" s="14" t="s">
        <v>114</v>
      </c>
      <c r="BE123" s="169">
        <f t="shared" si="4"/>
        <v>0</v>
      </c>
      <c r="BF123" s="169">
        <f t="shared" si="5"/>
        <v>0</v>
      </c>
      <c r="BG123" s="169">
        <f t="shared" si="6"/>
        <v>0</v>
      </c>
      <c r="BH123" s="169">
        <f t="shared" si="7"/>
        <v>0</v>
      </c>
      <c r="BI123" s="169">
        <f t="shared" si="8"/>
        <v>0</v>
      </c>
      <c r="BJ123" s="14" t="s">
        <v>115</v>
      </c>
      <c r="BK123" s="169">
        <f t="shared" si="9"/>
        <v>0</v>
      </c>
      <c r="BL123" s="14" t="s">
        <v>113</v>
      </c>
      <c r="BM123" s="168" t="s">
        <v>140</v>
      </c>
    </row>
    <row r="124" spans="1:65" s="2" customFormat="1" ht="16.5" customHeight="1">
      <c r="A124" s="31"/>
      <c r="B124" s="32"/>
      <c r="C124" s="170" t="s">
        <v>198</v>
      </c>
      <c r="D124" s="170" t="s">
        <v>117</v>
      </c>
      <c r="E124" s="171" t="s">
        <v>209</v>
      </c>
      <c r="F124" s="172" t="s">
        <v>210</v>
      </c>
      <c r="G124" s="173" t="s">
        <v>139</v>
      </c>
      <c r="H124" s="174">
        <v>705.55</v>
      </c>
      <c r="I124" s="175"/>
      <c r="J124" s="176">
        <f t="shared" si="0"/>
        <v>0</v>
      </c>
      <c r="K124" s="177"/>
      <c r="L124" s="178"/>
      <c r="M124" s="179" t="s">
        <v>1</v>
      </c>
      <c r="N124" s="180" t="s">
        <v>38</v>
      </c>
      <c r="O124" s="68"/>
      <c r="P124" s="166">
        <f t="shared" si="1"/>
        <v>0</v>
      </c>
      <c r="Q124" s="166">
        <v>0</v>
      </c>
      <c r="R124" s="166">
        <f t="shared" si="2"/>
        <v>0</v>
      </c>
      <c r="S124" s="166">
        <v>0</v>
      </c>
      <c r="T124" s="167">
        <f t="shared" si="3"/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68" t="s">
        <v>120</v>
      </c>
      <c r="AT124" s="168" t="s">
        <v>117</v>
      </c>
      <c r="AU124" s="168" t="s">
        <v>72</v>
      </c>
      <c r="AY124" s="14" t="s">
        <v>114</v>
      </c>
      <c r="BE124" s="169">
        <f t="shared" si="4"/>
        <v>0</v>
      </c>
      <c r="BF124" s="169">
        <f t="shared" si="5"/>
        <v>0</v>
      </c>
      <c r="BG124" s="169">
        <f t="shared" si="6"/>
        <v>0</v>
      </c>
      <c r="BH124" s="169">
        <f t="shared" si="7"/>
        <v>0</v>
      </c>
      <c r="BI124" s="169">
        <f t="shared" si="8"/>
        <v>0</v>
      </c>
      <c r="BJ124" s="14" t="s">
        <v>115</v>
      </c>
      <c r="BK124" s="169">
        <f t="shared" si="9"/>
        <v>0</v>
      </c>
      <c r="BL124" s="14" t="s">
        <v>113</v>
      </c>
      <c r="BM124" s="168" t="s">
        <v>144</v>
      </c>
    </row>
    <row r="125" spans="1:65" s="2" customFormat="1" ht="16.5" customHeight="1">
      <c r="A125" s="31"/>
      <c r="B125" s="32"/>
      <c r="C125" s="170" t="s">
        <v>72</v>
      </c>
      <c r="D125" s="170" t="s">
        <v>117</v>
      </c>
      <c r="E125" s="171" t="s">
        <v>163</v>
      </c>
      <c r="F125" s="172" t="s">
        <v>164</v>
      </c>
      <c r="G125" s="173" t="s">
        <v>139</v>
      </c>
      <c r="H125" s="174">
        <v>1409.04</v>
      </c>
      <c r="I125" s="175"/>
      <c r="J125" s="176">
        <f t="shared" si="0"/>
        <v>0</v>
      </c>
      <c r="K125" s="177"/>
      <c r="L125" s="178"/>
      <c r="M125" s="179" t="s">
        <v>1</v>
      </c>
      <c r="N125" s="180" t="s">
        <v>38</v>
      </c>
      <c r="O125" s="68"/>
      <c r="P125" s="166">
        <f t="shared" si="1"/>
        <v>0</v>
      </c>
      <c r="Q125" s="166">
        <v>0</v>
      </c>
      <c r="R125" s="166">
        <f t="shared" si="2"/>
        <v>0</v>
      </c>
      <c r="S125" s="166">
        <v>0</v>
      </c>
      <c r="T125" s="167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8" t="s">
        <v>120</v>
      </c>
      <c r="AT125" s="168" t="s">
        <v>117</v>
      </c>
      <c r="AU125" s="168" t="s">
        <v>72</v>
      </c>
      <c r="AY125" s="14" t="s">
        <v>114</v>
      </c>
      <c r="BE125" s="169">
        <f t="shared" si="4"/>
        <v>0</v>
      </c>
      <c r="BF125" s="169">
        <f t="shared" si="5"/>
        <v>0</v>
      </c>
      <c r="BG125" s="169">
        <f t="shared" si="6"/>
        <v>0</v>
      </c>
      <c r="BH125" s="169">
        <f t="shared" si="7"/>
        <v>0</v>
      </c>
      <c r="BI125" s="169">
        <f t="shared" si="8"/>
        <v>0</v>
      </c>
      <c r="BJ125" s="14" t="s">
        <v>115</v>
      </c>
      <c r="BK125" s="169">
        <f t="shared" si="9"/>
        <v>0</v>
      </c>
      <c r="BL125" s="14" t="s">
        <v>113</v>
      </c>
      <c r="BM125" s="168" t="s">
        <v>149</v>
      </c>
    </row>
    <row r="126" spans="1:65" s="2" customFormat="1" ht="16.5" customHeight="1">
      <c r="A126" s="31"/>
      <c r="B126" s="32"/>
      <c r="C126" s="156" t="s">
        <v>116</v>
      </c>
      <c r="D126" s="156" t="s">
        <v>109</v>
      </c>
      <c r="E126" s="157" t="s">
        <v>187</v>
      </c>
      <c r="F126" s="158" t="s">
        <v>188</v>
      </c>
      <c r="G126" s="159" t="s">
        <v>139</v>
      </c>
      <c r="H126" s="160">
        <v>31</v>
      </c>
      <c r="I126" s="161"/>
      <c r="J126" s="162">
        <f t="shared" si="0"/>
        <v>0</v>
      </c>
      <c r="K126" s="163"/>
      <c r="L126" s="36"/>
      <c r="M126" s="164" t="s">
        <v>1</v>
      </c>
      <c r="N126" s="165" t="s">
        <v>38</v>
      </c>
      <c r="O126" s="68"/>
      <c r="P126" s="166">
        <f t="shared" si="1"/>
        <v>0</v>
      </c>
      <c r="Q126" s="166">
        <v>0</v>
      </c>
      <c r="R126" s="166">
        <f t="shared" si="2"/>
        <v>0</v>
      </c>
      <c r="S126" s="166">
        <v>0</v>
      </c>
      <c r="T126" s="167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68" t="s">
        <v>113</v>
      </c>
      <c r="AT126" s="168" t="s">
        <v>109</v>
      </c>
      <c r="AU126" s="168" t="s">
        <v>72</v>
      </c>
      <c r="AY126" s="14" t="s">
        <v>114</v>
      </c>
      <c r="BE126" s="169">
        <f t="shared" si="4"/>
        <v>0</v>
      </c>
      <c r="BF126" s="169">
        <f t="shared" si="5"/>
        <v>0</v>
      </c>
      <c r="BG126" s="169">
        <f t="shared" si="6"/>
        <v>0</v>
      </c>
      <c r="BH126" s="169">
        <f t="shared" si="7"/>
        <v>0</v>
      </c>
      <c r="BI126" s="169">
        <f t="shared" si="8"/>
        <v>0</v>
      </c>
      <c r="BJ126" s="14" t="s">
        <v>115</v>
      </c>
      <c r="BK126" s="169">
        <f t="shared" si="9"/>
        <v>0</v>
      </c>
      <c r="BL126" s="14" t="s">
        <v>113</v>
      </c>
      <c r="BM126" s="168" t="s">
        <v>7</v>
      </c>
    </row>
    <row r="127" spans="1:65" s="2" customFormat="1" ht="16.5" customHeight="1">
      <c r="A127" s="31"/>
      <c r="B127" s="32"/>
      <c r="C127" s="170" t="s">
        <v>72</v>
      </c>
      <c r="D127" s="170" t="s">
        <v>117</v>
      </c>
      <c r="E127" s="171" t="s">
        <v>190</v>
      </c>
      <c r="F127" s="172" t="s">
        <v>211</v>
      </c>
      <c r="G127" s="173" t="s">
        <v>139</v>
      </c>
      <c r="H127" s="174">
        <v>31</v>
      </c>
      <c r="I127" s="175"/>
      <c r="J127" s="176">
        <f t="shared" si="0"/>
        <v>0</v>
      </c>
      <c r="K127" s="177"/>
      <c r="L127" s="178"/>
      <c r="M127" s="179" t="s">
        <v>1</v>
      </c>
      <c r="N127" s="180" t="s">
        <v>38</v>
      </c>
      <c r="O127" s="68"/>
      <c r="P127" s="166">
        <f t="shared" si="1"/>
        <v>0</v>
      </c>
      <c r="Q127" s="166">
        <v>0</v>
      </c>
      <c r="R127" s="166">
        <f t="shared" si="2"/>
        <v>0</v>
      </c>
      <c r="S127" s="166">
        <v>0</v>
      </c>
      <c r="T127" s="167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8" t="s">
        <v>120</v>
      </c>
      <c r="AT127" s="168" t="s">
        <v>117</v>
      </c>
      <c r="AU127" s="168" t="s">
        <v>72</v>
      </c>
      <c r="AY127" s="14" t="s">
        <v>114</v>
      </c>
      <c r="BE127" s="169">
        <f t="shared" si="4"/>
        <v>0</v>
      </c>
      <c r="BF127" s="169">
        <f t="shared" si="5"/>
        <v>0</v>
      </c>
      <c r="BG127" s="169">
        <f t="shared" si="6"/>
        <v>0</v>
      </c>
      <c r="BH127" s="169">
        <f t="shared" si="7"/>
        <v>0</v>
      </c>
      <c r="BI127" s="169">
        <f t="shared" si="8"/>
        <v>0</v>
      </c>
      <c r="BJ127" s="14" t="s">
        <v>115</v>
      </c>
      <c r="BK127" s="169">
        <f t="shared" si="9"/>
        <v>0</v>
      </c>
      <c r="BL127" s="14" t="s">
        <v>113</v>
      </c>
      <c r="BM127" s="168" t="s">
        <v>121</v>
      </c>
    </row>
    <row r="128" spans="1:65" s="2" customFormat="1" ht="16.5" customHeight="1">
      <c r="A128" s="31"/>
      <c r="B128" s="32"/>
      <c r="C128" s="156" t="s">
        <v>108</v>
      </c>
      <c r="D128" s="156" t="s">
        <v>109</v>
      </c>
      <c r="E128" s="157" t="s">
        <v>193</v>
      </c>
      <c r="F128" s="158" t="s">
        <v>194</v>
      </c>
      <c r="G128" s="159" t="s">
        <v>139</v>
      </c>
      <c r="H128" s="160">
        <v>31</v>
      </c>
      <c r="I128" s="161"/>
      <c r="J128" s="162">
        <f t="shared" si="0"/>
        <v>0</v>
      </c>
      <c r="K128" s="163"/>
      <c r="L128" s="36"/>
      <c r="M128" s="164" t="s">
        <v>1</v>
      </c>
      <c r="N128" s="165" t="s">
        <v>38</v>
      </c>
      <c r="O128" s="68"/>
      <c r="P128" s="166">
        <f t="shared" si="1"/>
        <v>0</v>
      </c>
      <c r="Q128" s="166">
        <v>0</v>
      </c>
      <c r="R128" s="166">
        <f t="shared" si="2"/>
        <v>0</v>
      </c>
      <c r="S128" s="166">
        <v>0</v>
      </c>
      <c r="T128" s="167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8" t="s">
        <v>113</v>
      </c>
      <c r="AT128" s="168" t="s">
        <v>109</v>
      </c>
      <c r="AU128" s="168" t="s">
        <v>72</v>
      </c>
      <c r="AY128" s="14" t="s">
        <v>114</v>
      </c>
      <c r="BE128" s="169">
        <f t="shared" si="4"/>
        <v>0</v>
      </c>
      <c r="BF128" s="169">
        <f t="shared" si="5"/>
        <v>0</v>
      </c>
      <c r="BG128" s="169">
        <f t="shared" si="6"/>
        <v>0</v>
      </c>
      <c r="BH128" s="169">
        <f t="shared" si="7"/>
        <v>0</v>
      </c>
      <c r="BI128" s="169">
        <f t="shared" si="8"/>
        <v>0</v>
      </c>
      <c r="BJ128" s="14" t="s">
        <v>115</v>
      </c>
      <c r="BK128" s="169">
        <f t="shared" si="9"/>
        <v>0</v>
      </c>
      <c r="BL128" s="14" t="s">
        <v>113</v>
      </c>
      <c r="BM128" s="168" t="s">
        <v>158</v>
      </c>
    </row>
    <row r="129" spans="1:65" s="2" customFormat="1" ht="16.5" customHeight="1">
      <c r="A129" s="31"/>
      <c r="B129" s="32"/>
      <c r="C129" s="170" t="s">
        <v>128</v>
      </c>
      <c r="D129" s="170" t="s">
        <v>117</v>
      </c>
      <c r="E129" s="171" t="s">
        <v>196</v>
      </c>
      <c r="F129" s="172" t="s">
        <v>197</v>
      </c>
      <c r="G129" s="173" t="s">
        <v>139</v>
      </c>
      <c r="H129" s="174">
        <v>31</v>
      </c>
      <c r="I129" s="175"/>
      <c r="J129" s="176">
        <f t="shared" si="0"/>
        <v>0</v>
      </c>
      <c r="K129" s="177"/>
      <c r="L129" s="178"/>
      <c r="M129" s="179" t="s">
        <v>1</v>
      </c>
      <c r="N129" s="180" t="s">
        <v>38</v>
      </c>
      <c r="O129" s="68"/>
      <c r="P129" s="166">
        <f t="shared" si="1"/>
        <v>0</v>
      </c>
      <c r="Q129" s="166">
        <v>0</v>
      </c>
      <c r="R129" s="166">
        <f t="shared" si="2"/>
        <v>0</v>
      </c>
      <c r="S129" s="166">
        <v>0</v>
      </c>
      <c r="T129" s="167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68" t="s">
        <v>120</v>
      </c>
      <c r="AT129" s="168" t="s">
        <v>117</v>
      </c>
      <c r="AU129" s="168" t="s">
        <v>72</v>
      </c>
      <c r="AY129" s="14" t="s">
        <v>114</v>
      </c>
      <c r="BE129" s="169">
        <f t="shared" si="4"/>
        <v>0</v>
      </c>
      <c r="BF129" s="169">
        <f t="shared" si="5"/>
        <v>0</v>
      </c>
      <c r="BG129" s="169">
        <f t="shared" si="6"/>
        <v>0</v>
      </c>
      <c r="BH129" s="169">
        <f t="shared" si="7"/>
        <v>0</v>
      </c>
      <c r="BI129" s="169">
        <f t="shared" si="8"/>
        <v>0</v>
      </c>
      <c r="BJ129" s="14" t="s">
        <v>115</v>
      </c>
      <c r="BK129" s="169">
        <f t="shared" si="9"/>
        <v>0</v>
      </c>
      <c r="BL129" s="14" t="s">
        <v>113</v>
      </c>
      <c r="BM129" s="168" t="s">
        <v>162</v>
      </c>
    </row>
    <row r="130" spans="1:65" s="2" customFormat="1" ht="16.5" customHeight="1">
      <c r="A130" s="31"/>
      <c r="B130" s="32"/>
      <c r="C130" s="170" t="s">
        <v>174</v>
      </c>
      <c r="D130" s="170" t="s">
        <v>117</v>
      </c>
      <c r="E130" s="171" t="s">
        <v>199</v>
      </c>
      <c r="F130" s="172" t="s">
        <v>212</v>
      </c>
      <c r="G130" s="173" t="s">
        <v>139</v>
      </c>
      <c r="H130" s="174">
        <v>31</v>
      </c>
      <c r="I130" s="175"/>
      <c r="J130" s="176">
        <f t="shared" si="0"/>
        <v>0</v>
      </c>
      <c r="K130" s="177"/>
      <c r="L130" s="178"/>
      <c r="M130" s="179" t="s">
        <v>1</v>
      </c>
      <c r="N130" s="180" t="s">
        <v>38</v>
      </c>
      <c r="O130" s="68"/>
      <c r="P130" s="166">
        <f t="shared" si="1"/>
        <v>0</v>
      </c>
      <c r="Q130" s="166">
        <v>0</v>
      </c>
      <c r="R130" s="166">
        <f t="shared" si="2"/>
        <v>0</v>
      </c>
      <c r="S130" s="166">
        <v>0</v>
      </c>
      <c r="T130" s="167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8" t="s">
        <v>120</v>
      </c>
      <c r="AT130" s="168" t="s">
        <v>117</v>
      </c>
      <c r="AU130" s="168" t="s">
        <v>72</v>
      </c>
      <c r="AY130" s="14" t="s">
        <v>114</v>
      </c>
      <c r="BE130" s="169">
        <f t="shared" si="4"/>
        <v>0</v>
      </c>
      <c r="BF130" s="169">
        <f t="shared" si="5"/>
        <v>0</v>
      </c>
      <c r="BG130" s="169">
        <f t="shared" si="6"/>
        <v>0</v>
      </c>
      <c r="BH130" s="169">
        <f t="shared" si="7"/>
        <v>0</v>
      </c>
      <c r="BI130" s="169">
        <f t="shared" si="8"/>
        <v>0</v>
      </c>
      <c r="BJ130" s="14" t="s">
        <v>115</v>
      </c>
      <c r="BK130" s="169">
        <f t="shared" si="9"/>
        <v>0</v>
      </c>
      <c r="BL130" s="14" t="s">
        <v>113</v>
      </c>
      <c r="BM130" s="168" t="s">
        <v>165</v>
      </c>
    </row>
    <row r="131" spans="1:65" s="2" customFormat="1" ht="16.5" customHeight="1">
      <c r="A131" s="31"/>
      <c r="B131" s="32"/>
      <c r="C131" s="156" t="s">
        <v>72</v>
      </c>
      <c r="D131" s="156" t="s">
        <v>109</v>
      </c>
      <c r="E131" s="157" t="s">
        <v>129</v>
      </c>
      <c r="F131" s="158" t="s">
        <v>213</v>
      </c>
      <c r="G131" s="159" t="s">
        <v>131</v>
      </c>
      <c r="H131" s="160">
        <v>510</v>
      </c>
      <c r="I131" s="161"/>
      <c r="J131" s="162">
        <f t="shared" si="0"/>
        <v>0</v>
      </c>
      <c r="K131" s="163"/>
      <c r="L131" s="36"/>
      <c r="M131" s="164" t="s">
        <v>1</v>
      </c>
      <c r="N131" s="165" t="s">
        <v>38</v>
      </c>
      <c r="O131" s="68"/>
      <c r="P131" s="166">
        <f t="shared" si="1"/>
        <v>0</v>
      </c>
      <c r="Q131" s="166">
        <v>0</v>
      </c>
      <c r="R131" s="166">
        <f t="shared" si="2"/>
        <v>0</v>
      </c>
      <c r="S131" s="166">
        <v>0</v>
      </c>
      <c r="T131" s="167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8" t="s">
        <v>113</v>
      </c>
      <c r="AT131" s="168" t="s">
        <v>109</v>
      </c>
      <c r="AU131" s="168" t="s">
        <v>72</v>
      </c>
      <c r="AY131" s="14" t="s">
        <v>114</v>
      </c>
      <c r="BE131" s="169">
        <f t="shared" si="4"/>
        <v>0</v>
      </c>
      <c r="BF131" s="169">
        <f t="shared" si="5"/>
        <v>0</v>
      </c>
      <c r="BG131" s="169">
        <f t="shared" si="6"/>
        <v>0</v>
      </c>
      <c r="BH131" s="169">
        <f t="shared" si="7"/>
        <v>0</v>
      </c>
      <c r="BI131" s="169">
        <f t="shared" si="8"/>
        <v>0</v>
      </c>
      <c r="BJ131" s="14" t="s">
        <v>115</v>
      </c>
      <c r="BK131" s="169">
        <f t="shared" si="9"/>
        <v>0</v>
      </c>
      <c r="BL131" s="14" t="s">
        <v>113</v>
      </c>
      <c r="BM131" s="168" t="s">
        <v>170</v>
      </c>
    </row>
    <row r="132" spans="1:65" s="2" customFormat="1" ht="21.75" customHeight="1">
      <c r="A132" s="31"/>
      <c r="B132" s="32"/>
      <c r="C132" s="170" t="s">
        <v>72</v>
      </c>
      <c r="D132" s="170" t="s">
        <v>117</v>
      </c>
      <c r="E132" s="171" t="s">
        <v>184</v>
      </c>
      <c r="F132" s="172" t="s">
        <v>214</v>
      </c>
      <c r="G132" s="173" t="s">
        <v>131</v>
      </c>
      <c r="H132" s="174">
        <v>510</v>
      </c>
      <c r="I132" s="175"/>
      <c r="J132" s="176">
        <f t="shared" si="0"/>
        <v>0</v>
      </c>
      <c r="K132" s="177"/>
      <c r="L132" s="178"/>
      <c r="M132" s="181" t="s">
        <v>1</v>
      </c>
      <c r="N132" s="182" t="s">
        <v>38</v>
      </c>
      <c r="O132" s="183"/>
      <c r="P132" s="184">
        <f t="shared" si="1"/>
        <v>0</v>
      </c>
      <c r="Q132" s="184">
        <v>0</v>
      </c>
      <c r="R132" s="184">
        <f t="shared" si="2"/>
        <v>0</v>
      </c>
      <c r="S132" s="184">
        <v>0</v>
      </c>
      <c r="T132" s="185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8" t="s">
        <v>120</v>
      </c>
      <c r="AT132" s="168" t="s">
        <v>117</v>
      </c>
      <c r="AU132" s="168" t="s">
        <v>72</v>
      </c>
      <c r="AY132" s="14" t="s">
        <v>114</v>
      </c>
      <c r="BE132" s="169">
        <f t="shared" si="4"/>
        <v>0</v>
      </c>
      <c r="BF132" s="169">
        <f t="shared" si="5"/>
        <v>0</v>
      </c>
      <c r="BG132" s="169">
        <f t="shared" si="6"/>
        <v>0</v>
      </c>
      <c r="BH132" s="169">
        <f t="shared" si="7"/>
        <v>0</v>
      </c>
      <c r="BI132" s="169">
        <f t="shared" si="8"/>
        <v>0</v>
      </c>
      <c r="BJ132" s="14" t="s">
        <v>115</v>
      </c>
      <c r="BK132" s="169">
        <f t="shared" si="9"/>
        <v>0</v>
      </c>
      <c r="BL132" s="14" t="s">
        <v>113</v>
      </c>
      <c r="BM132" s="168" t="s">
        <v>116</v>
      </c>
    </row>
    <row r="133" spans="1:65" s="2" customFormat="1" ht="6.9" customHeight="1">
      <c r="A133" s="31"/>
      <c r="B133" s="51"/>
      <c r="C133" s="52"/>
      <c r="D133" s="52"/>
      <c r="E133" s="52"/>
      <c r="F133" s="52"/>
      <c r="G133" s="52"/>
      <c r="H133" s="52"/>
      <c r="I133" s="52"/>
      <c r="J133" s="52"/>
      <c r="K133" s="52"/>
      <c r="L133" s="36"/>
      <c r="M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</sheetData>
  <sheetProtection algorithmName="SHA-512" hashValue="a9qJgonGhxnxsnDihW0QGDz+rdzym4QQtVWP2P/+cOWeqaaV2e5UsNhKA8OmlDzuE8ppSvrnCLa3uniAIrd3rQ==" saltValue="DAu6x83akHFCv3NsX1iEZ+jLfbJ1L0CdJbaWPBpIdArDYBaFCteXA0yBdawFwPvvw541I2+BnPowFE66OlZbsA==" spinCount="100000" sheet="1" objects="1" scenarios="1" formatColumns="0" formatRows="0" autoFilter="0"/>
  <autoFilter ref="C115:K132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3"/>
  <sheetViews>
    <sheetView showGridLines="0" tabSelected="1" topLeftCell="A165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87</v>
      </c>
    </row>
    <row r="3" spans="1:46" s="1" customFormat="1" ht="6.9" hidden="1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72</v>
      </c>
    </row>
    <row r="4" spans="1:46" s="1" customFormat="1" ht="24.9" hidden="1" customHeight="1">
      <c r="B4" s="17"/>
      <c r="D4" s="107" t="s">
        <v>88</v>
      </c>
      <c r="L4" s="17"/>
      <c r="M4" s="108" t="s">
        <v>9</v>
      </c>
      <c r="AT4" s="14" t="s">
        <v>4</v>
      </c>
    </row>
    <row r="5" spans="1:46" s="1" customFormat="1" ht="6.9" hidden="1" customHeight="1">
      <c r="B5" s="17"/>
      <c r="L5" s="17"/>
    </row>
    <row r="6" spans="1:46" s="1" customFormat="1" ht="12" hidden="1" customHeight="1">
      <c r="B6" s="17"/>
      <c r="D6" s="109" t="s">
        <v>15</v>
      </c>
      <c r="L6" s="17"/>
    </row>
    <row r="7" spans="1:46" s="1" customFormat="1" ht="16.5" hidden="1" customHeight="1">
      <c r="B7" s="17"/>
      <c r="E7" s="257" t="str">
        <f>'Rekapitulácia stavby'!K6</f>
        <v>Triblavina</v>
      </c>
      <c r="F7" s="258"/>
      <c r="G7" s="258"/>
      <c r="H7" s="258"/>
      <c r="L7" s="17"/>
    </row>
    <row r="8" spans="1:46" s="2" customFormat="1" ht="12" hidden="1" customHeight="1">
      <c r="A8" s="31"/>
      <c r="B8" s="36"/>
      <c r="C8" s="31"/>
      <c r="D8" s="109" t="s">
        <v>89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59" t="s">
        <v>215</v>
      </c>
      <c r="F9" s="260"/>
      <c r="G9" s="260"/>
      <c r="H9" s="260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.199999999999999" hidden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09" t="s">
        <v>17</v>
      </c>
      <c r="E11" s="31"/>
      <c r="F11" s="110" t="s">
        <v>1</v>
      </c>
      <c r="G11" s="31"/>
      <c r="H11" s="31"/>
      <c r="I11" s="109" t="s">
        <v>18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09" t="s">
        <v>19</v>
      </c>
      <c r="E12" s="31"/>
      <c r="F12" s="110" t="s">
        <v>20</v>
      </c>
      <c r="G12" s="31"/>
      <c r="H12" s="31"/>
      <c r="I12" s="109" t="s">
        <v>21</v>
      </c>
      <c r="J12" s="111" t="str">
        <f>'Rekapitulácia stavby'!AN8</f>
        <v>27.4.2021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hidden="1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09" t="s">
        <v>23</v>
      </c>
      <c r="E14" s="31"/>
      <c r="F14" s="31"/>
      <c r="G14" s="31"/>
      <c r="H14" s="31"/>
      <c r="I14" s="109" t="s">
        <v>24</v>
      </c>
      <c r="J14" s="110" t="str">
        <f>IF('Rekapitulácia stavby'!AN10="","",'Rekapitulácia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0" t="str">
        <f>IF('Rekapitulácia stavby'!E11="","",'Rekapitulácia stavby'!E11)</f>
        <v xml:space="preserve"> </v>
      </c>
      <c r="F15" s="31"/>
      <c r="G15" s="31"/>
      <c r="H15" s="31"/>
      <c r="I15" s="109" t="s">
        <v>25</v>
      </c>
      <c r="J15" s="110" t="str">
        <f>IF('Rekapitulácia stavby'!AN11="","",'Rekapitulácia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hidden="1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09" t="s">
        <v>26</v>
      </c>
      <c r="E17" s="31"/>
      <c r="F17" s="31"/>
      <c r="G17" s="31"/>
      <c r="H17" s="31"/>
      <c r="I17" s="109" t="s">
        <v>24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61" t="str">
        <f>'Rekapitulácia stavby'!E14</f>
        <v>Vyplň údaj</v>
      </c>
      <c r="F18" s="262"/>
      <c r="G18" s="262"/>
      <c r="H18" s="262"/>
      <c r="I18" s="109" t="s">
        <v>25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hidden="1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09" t="s">
        <v>28</v>
      </c>
      <c r="E20" s="31"/>
      <c r="F20" s="31"/>
      <c r="G20" s="31"/>
      <c r="H20" s="31"/>
      <c r="I20" s="109" t="s">
        <v>24</v>
      </c>
      <c r="J20" s="110" t="str">
        <f>IF('Rekapitulácia stavby'!AN16="","",'Rekapitulácia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0" t="str">
        <f>IF('Rekapitulácia stavby'!E17="","",'Rekapitulácia stavby'!E17)</f>
        <v xml:space="preserve"> </v>
      </c>
      <c r="F21" s="31"/>
      <c r="G21" s="31"/>
      <c r="H21" s="31"/>
      <c r="I21" s="109" t="s">
        <v>25</v>
      </c>
      <c r="J21" s="110" t="str">
        <f>IF('Rekapitulácia stavby'!AN17="","",'Rekapitulácia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hidden="1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09" t="s">
        <v>30</v>
      </c>
      <c r="E23" s="31"/>
      <c r="F23" s="31"/>
      <c r="G23" s="31"/>
      <c r="H23" s="31"/>
      <c r="I23" s="109" t="s">
        <v>24</v>
      </c>
      <c r="J23" s="110" t="str">
        <f>IF('Rekapitulácia stavby'!AN19="","",'Rekapitulácia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0" t="str">
        <f>IF('Rekapitulácia stavby'!E20="","",'Rekapitulácia stavby'!E20)</f>
        <v xml:space="preserve"> </v>
      </c>
      <c r="F24" s="31"/>
      <c r="G24" s="31"/>
      <c r="H24" s="31"/>
      <c r="I24" s="109" t="s">
        <v>25</v>
      </c>
      <c r="J24" s="110" t="str">
        <f>IF('Rekapitulácia stavby'!AN20="","",'Rekapitulácia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hidden="1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09" t="s">
        <v>31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2"/>
      <c r="B27" s="113"/>
      <c r="C27" s="112"/>
      <c r="D27" s="112"/>
      <c r="E27" s="263" t="s">
        <v>1</v>
      </c>
      <c r="F27" s="263"/>
      <c r="G27" s="263"/>
      <c r="H27" s="263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hidden="1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hidden="1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16" t="s">
        <v>32</v>
      </c>
      <c r="E30" s="31"/>
      <c r="F30" s="31"/>
      <c r="G30" s="31"/>
      <c r="H30" s="31"/>
      <c r="I30" s="31"/>
      <c r="J30" s="117">
        <f>ROUND(J122,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hidden="1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hidden="1" customHeight="1">
      <c r="A32" s="31"/>
      <c r="B32" s="36"/>
      <c r="C32" s="31"/>
      <c r="D32" s="31"/>
      <c r="E32" s="31"/>
      <c r="F32" s="118" t="s">
        <v>34</v>
      </c>
      <c r="G32" s="31"/>
      <c r="H32" s="31"/>
      <c r="I32" s="118" t="s">
        <v>33</v>
      </c>
      <c r="J32" s="118" t="s">
        <v>35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hidden="1" customHeight="1">
      <c r="A33" s="31"/>
      <c r="B33" s="36"/>
      <c r="C33" s="31"/>
      <c r="D33" s="119" t="s">
        <v>36</v>
      </c>
      <c r="E33" s="109" t="s">
        <v>37</v>
      </c>
      <c r="F33" s="120">
        <f>ROUND((SUM(BE122:BE182)),  2)</f>
        <v>0</v>
      </c>
      <c r="G33" s="31"/>
      <c r="H33" s="31"/>
      <c r="I33" s="121">
        <v>0.2</v>
      </c>
      <c r="J33" s="120">
        <f>ROUND(((SUM(BE122:BE182))*I33),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hidden="1" customHeight="1">
      <c r="A34" s="31"/>
      <c r="B34" s="36"/>
      <c r="C34" s="31"/>
      <c r="D34" s="31"/>
      <c r="E34" s="109" t="s">
        <v>38</v>
      </c>
      <c r="F34" s="120">
        <f>ROUND((SUM(BF122:BF182)),  2)</f>
        <v>0</v>
      </c>
      <c r="G34" s="31"/>
      <c r="H34" s="31"/>
      <c r="I34" s="121">
        <v>0.2</v>
      </c>
      <c r="J34" s="120">
        <f>ROUND(((SUM(BF122:BF182))*I34),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39</v>
      </c>
      <c r="F35" s="120">
        <f>ROUND((SUM(BG122:BG182)),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40</v>
      </c>
      <c r="F36" s="120">
        <f>ROUND((SUM(BH122:BH182)),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41</v>
      </c>
      <c r="F37" s="120">
        <f>ROUND((SUM(BI122:BI182)),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hidden="1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2"/>
      <c r="D39" s="123" t="s">
        <v>42</v>
      </c>
      <c r="E39" s="124"/>
      <c r="F39" s="124"/>
      <c r="G39" s="125" t="s">
        <v>43</v>
      </c>
      <c r="H39" s="126" t="s">
        <v>44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hidden="1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hidden="1" customHeight="1">
      <c r="B41" s="17"/>
      <c r="L41" s="17"/>
    </row>
    <row r="42" spans="1:31" s="1" customFormat="1" ht="14.4" hidden="1" customHeight="1">
      <c r="B42" s="17"/>
      <c r="L42" s="17"/>
    </row>
    <row r="43" spans="1:31" s="1" customFormat="1" ht="14.4" hidden="1" customHeight="1">
      <c r="B43" s="17"/>
      <c r="L43" s="17"/>
    </row>
    <row r="44" spans="1:31" s="1" customFormat="1" ht="14.4" hidden="1" customHeight="1">
      <c r="B44" s="17"/>
      <c r="L44" s="17"/>
    </row>
    <row r="45" spans="1:31" s="1" customFormat="1" ht="14.4" hidden="1" customHeight="1">
      <c r="B45" s="17"/>
      <c r="L45" s="17"/>
    </row>
    <row r="46" spans="1:31" s="1" customFormat="1" ht="14.4" hidden="1" customHeight="1">
      <c r="B46" s="17"/>
      <c r="L46" s="17"/>
    </row>
    <row r="47" spans="1:31" s="1" customFormat="1" ht="14.4" hidden="1" customHeight="1">
      <c r="B47" s="17"/>
      <c r="L47" s="17"/>
    </row>
    <row r="48" spans="1:31" s="1" customFormat="1" ht="14.4" hidden="1" customHeight="1">
      <c r="B48" s="17"/>
      <c r="L48" s="17"/>
    </row>
    <row r="49" spans="1:31" s="1" customFormat="1" ht="14.4" hidden="1" customHeight="1">
      <c r="B49" s="17"/>
      <c r="L49" s="17"/>
    </row>
    <row r="50" spans="1:31" s="2" customFormat="1" ht="14.4" hidden="1" customHeight="1">
      <c r="B50" s="48"/>
      <c r="D50" s="129" t="s">
        <v>45</v>
      </c>
      <c r="E50" s="130"/>
      <c r="F50" s="130"/>
      <c r="G50" s="129" t="s">
        <v>46</v>
      </c>
      <c r="H50" s="130"/>
      <c r="I50" s="130"/>
      <c r="J50" s="130"/>
      <c r="K50" s="130"/>
      <c r="L50" s="48"/>
    </row>
    <row r="51" spans="1:31" ht="10.199999999999999" hidden="1">
      <c r="B51" s="17"/>
      <c r="L51" s="17"/>
    </row>
    <row r="52" spans="1:31" ht="10.199999999999999" hidden="1">
      <c r="B52" s="17"/>
      <c r="L52" s="17"/>
    </row>
    <row r="53" spans="1:31" ht="10.199999999999999" hidden="1">
      <c r="B53" s="17"/>
      <c r="L53" s="17"/>
    </row>
    <row r="54" spans="1:31" ht="10.199999999999999" hidden="1">
      <c r="B54" s="17"/>
      <c r="L54" s="17"/>
    </row>
    <row r="55" spans="1:31" ht="10.199999999999999" hidden="1">
      <c r="B55" s="17"/>
      <c r="L55" s="17"/>
    </row>
    <row r="56" spans="1:31" ht="10.199999999999999" hidden="1">
      <c r="B56" s="17"/>
      <c r="L56" s="17"/>
    </row>
    <row r="57" spans="1:31" ht="10.199999999999999" hidden="1">
      <c r="B57" s="17"/>
      <c r="L57" s="17"/>
    </row>
    <row r="58" spans="1:31" ht="10.199999999999999" hidden="1">
      <c r="B58" s="17"/>
      <c r="L58" s="17"/>
    </row>
    <row r="59" spans="1:31" ht="10.199999999999999" hidden="1">
      <c r="B59" s="17"/>
      <c r="L59" s="17"/>
    </row>
    <row r="60" spans="1:31" ht="10.199999999999999" hidden="1">
      <c r="B60" s="17"/>
      <c r="L60" s="17"/>
    </row>
    <row r="61" spans="1:31" s="2" customFormat="1" ht="13.2" hidden="1">
      <c r="A61" s="31"/>
      <c r="B61" s="36"/>
      <c r="C61" s="31"/>
      <c r="D61" s="131" t="s">
        <v>47</v>
      </c>
      <c r="E61" s="132"/>
      <c r="F61" s="133" t="s">
        <v>48</v>
      </c>
      <c r="G61" s="131" t="s">
        <v>47</v>
      </c>
      <c r="H61" s="132"/>
      <c r="I61" s="132"/>
      <c r="J61" s="134" t="s">
        <v>48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 hidden="1">
      <c r="B62" s="17"/>
      <c r="L62" s="17"/>
    </row>
    <row r="63" spans="1:31" ht="10.199999999999999" hidden="1">
      <c r="B63" s="17"/>
      <c r="L63" s="17"/>
    </row>
    <row r="64" spans="1:31" ht="10.199999999999999" hidden="1">
      <c r="B64" s="17"/>
      <c r="L64" s="17"/>
    </row>
    <row r="65" spans="1:31" s="2" customFormat="1" ht="13.2" hidden="1">
      <c r="A65" s="31"/>
      <c r="B65" s="36"/>
      <c r="C65" s="31"/>
      <c r="D65" s="129" t="s">
        <v>49</v>
      </c>
      <c r="E65" s="135"/>
      <c r="F65" s="135"/>
      <c r="G65" s="129" t="s">
        <v>50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 hidden="1">
      <c r="B66" s="17"/>
      <c r="L66" s="17"/>
    </row>
    <row r="67" spans="1:31" ht="10.199999999999999" hidden="1">
      <c r="B67" s="17"/>
      <c r="L67" s="17"/>
    </row>
    <row r="68" spans="1:31" ht="10.199999999999999" hidden="1">
      <c r="B68" s="17"/>
      <c r="L68" s="17"/>
    </row>
    <row r="69" spans="1:31" ht="10.199999999999999" hidden="1">
      <c r="B69" s="17"/>
      <c r="L69" s="17"/>
    </row>
    <row r="70" spans="1:31" ht="10.199999999999999" hidden="1">
      <c r="B70" s="17"/>
      <c r="L70" s="17"/>
    </row>
    <row r="71" spans="1:31" ht="10.199999999999999" hidden="1">
      <c r="B71" s="17"/>
      <c r="L71" s="17"/>
    </row>
    <row r="72" spans="1:31" ht="10.199999999999999" hidden="1">
      <c r="B72" s="17"/>
      <c r="L72" s="17"/>
    </row>
    <row r="73" spans="1:31" ht="10.199999999999999" hidden="1">
      <c r="B73" s="17"/>
      <c r="L73" s="17"/>
    </row>
    <row r="74" spans="1:31" ht="10.199999999999999" hidden="1">
      <c r="B74" s="17"/>
      <c r="L74" s="17"/>
    </row>
    <row r="75" spans="1:31" ht="10.199999999999999" hidden="1">
      <c r="B75" s="17"/>
      <c r="L75" s="17"/>
    </row>
    <row r="76" spans="1:31" s="2" customFormat="1" ht="13.2" hidden="1">
      <c r="A76" s="31"/>
      <c r="B76" s="36"/>
      <c r="C76" s="31"/>
      <c r="D76" s="131" t="s">
        <v>47</v>
      </c>
      <c r="E76" s="132"/>
      <c r="F76" s="133" t="s">
        <v>48</v>
      </c>
      <c r="G76" s="131" t="s">
        <v>47</v>
      </c>
      <c r="H76" s="132"/>
      <c r="I76" s="132"/>
      <c r="J76" s="134" t="s">
        <v>48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hidden="1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0.199999999999999" hidden="1"/>
    <row r="79" spans="1:31" ht="10.199999999999999" hidden="1"/>
    <row r="80" spans="1:31" ht="10.199999999999999" hidden="1"/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91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4" t="str">
        <f>E7</f>
        <v>Triblavina</v>
      </c>
      <c r="F85" s="265"/>
      <c r="G85" s="265"/>
      <c r="H85" s="265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89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5" t="str">
        <f>E9</f>
        <v>Sadové úpravy - Conti+Geis</v>
      </c>
      <c r="F87" s="266"/>
      <c r="G87" s="266"/>
      <c r="H87" s="266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3" t="str">
        <f>IF(J12="","",J12)</f>
        <v>27.4.2021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92</v>
      </c>
      <c r="D94" s="141"/>
      <c r="E94" s="141"/>
      <c r="F94" s="141"/>
      <c r="G94" s="141"/>
      <c r="H94" s="141"/>
      <c r="I94" s="141"/>
      <c r="J94" s="142" t="s">
        <v>93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hidden="1" customHeight="1">
      <c r="A96" s="31"/>
      <c r="B96" s="32"/>
      <c r="C96" s="143" t="s">
        <v>94</v>
      </c>
      <c r="D96" s="33"/>
      <c r="E96" s="33"/>
      <c r="F96" s="33"/>
      <c r="G96" s="33"/>
      <c r="H96" s="33"/>
      <c r="I96" s="33"/>
      <c r="J96" s="81">
        <f>J122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95</v>
      </c>
    </row>
    <row r="97" spans="1:31" s="10" customFormat="1" ht="24.9" hidden="1" customHeight="1">
      <c r="B97" s="186"/>
      <c r="C97" s="187"/>
      <c r="D97" s="188" t="s">
        <v>216</v>
      </c>
      <c r="E97" s="189"/>
      <c r="F97" s="189"/>
      <c r="G97" s="189"/>
      <c r="H97" s="189"/>
      <c r="I97" s="189"/>
      <c r="J97" s="190">
        <f>J123</f>
        <v>0</v>
      </c>
      <c r="K97" s="187"/>
      <c r="L97" s="191"/>
    </row>
    <row r="98" spans="1:31" s="11" customFormat="1" ht="19.95" hidden="1" customHeight="1">
      <c r="B98" s="192"/>
      <c r="C98" s="193"/>
      <c r="D98" s="194" t="s">
        <v>217</v>
      </c>
      <c r="E98" s="195"/>
      <c r="F98" s="195"/>
      <c r="G98" s="195"/>
      <c r="H98" s="195"/>
      <c r="I98" s="195"/>
      <c r="J98" s="196">
        <f>J124</f>
        <v>0</v>
      </c>
      <c r="K98" s="193"/>
      <c r="L98" s="197"/>
    </row>
    <row r="99" spans="1:31" s="11" customFormat="1" ht="19.95" hidden="1" customHeight="1">
      <c r="B99" s="192"/>
      <c r="C99" s="193"/>
      <c r="D99" s="194" t="s">
        <v>218</v>
      </c>
      <c r="E99" s="195"/>
      <c r="F99" s="195"/>
      <c r="G99" s="195"/>
      <c r="H99" s="195"/>
      <c r="I99" s="195"/>
      <c r="J99" s="196">
        <f>J160</f>
        <v>0</v>
      </c>
      <c r="K99" s="193"/>
      <c r="L99" s="197"/>
    </row>
    <row r="100" spans="1:31" s="11" customFormat="1" ht="19.95" hidden="1" customHeight="1">
      <c r="B100" s="192"/>
      <c r="C100" s="193"/>
      <c r="D100" s="194" t="s">
        <v>219</v>
      </c>
      <c r="E100" s="195"/>
      <c r="F100" s="195"/>
      <c r="G100" s="195"/>
      <c r="H100" s="195"/>
      <c r="I100" s="195"/>
      <c r="J100" s="196">
        <f>J164</f>
        <v>0</v>
      </c>
      <c r="K100" s="193"/>
      <c r="L100" s="197"/>
    </row>
    <row r="101" spans="1:31" s="11" customFormat="1" ht="19.95" hidden="1" customHeight="1">
      <c r="B101" s="192"/>
      <c r="C101" s="193"/>
      <c r="D101" s="194" t="s">
        <v>220</v>
      </c>
      <c r="E101" s="195"/>
      <c r="F101" s="195"/>
      <c r="G101" s="195"/>
      <c r="H101" s="195"/>
      <c r="I101" s="195"/>
      <c r="J101" s="196">
        <f>J167</f>
        <v>0</v>
      </c>
      <c r="K101" s="193"/>
      <c r="L101" s="197"/>
    </row>
    <row r="102" spans="1:31" s="11" customFormat="1" ht="19.95" hidden="1" customHeight="1">
      <c r="B102" s="192"/>
      <c r="C102" s="193"/>
      <c r="D102" s="194" t="s">
        <v>221</v>
      </c>
      <c r="E102" s="195"/>
      <c r="F102" s="195"/>
      <c r="G102" s="195"/>
      <c r="H102" s="195"/>
      <c r="I102" s="195"/>
      <c r="J102" s="196">
        <f>J170</f>
        <v>0</v>
      </c>
      <c r="K102" s="193"/>
      <c r="L102" s="197"/>
    </row>
    <row r="103" spans="1:31" s="2" customFormat="1" ht="21.75" hidden="1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" hidden="1" customHeight="1">
      <c r="A104" s="31"/>
      <c r="B104" s="51"/>
      <c r="C104" s="52"/>
      <c r="D104" s="52"/>
      <c r="E104" s="52"/>
      <c r="F104" s="52"/>
      <c r="G104" s="52"/>
      <c r="H104" s="52"/>
      <c r="I104" s="52"/>
      <c r="J104" s="52"/>
      <c r="K104" s="52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ht="10.199999999999999" hidden="1"/>
    <row r="106" spans="1:31" ht="10.199999999999999" hidden="1"/>
    <row r="107" spans="1:31" ht="10.199999999999999" hidden="1"/>
    <row r="108" spans="1:31" s="2" customFormat="1" ht="6.9" customHeight="1">
      <c r="A108" s="31"/>
      <c r="B108" s="53"/>
      <c r="C108" s="54"/>
      <c r="D108" s="54"/>
      <c r="E108" s="54"/>
      <c r="F108" s="54"/>
      <c r="G108" s="54"/>
      <c r="H108" s="54"/>
      <c r="I108" s="54"/>
      <c r="J108" s="54"/>
      <c r="K108" s="54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" customHeight="1">
      <c r="A109" s="31"/>
      <c r="B109" s="32"/>
      <c r="C109" s="20" t="s">
        <v>96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15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64" t="str">
        <f>E7</f>
        <v>Triblavina</v>
      </c>
      <c r="F112" s="265"/>
      <c r="G112" s="265"/>
      <c r="H112" s="265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89</v>
      </c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35" t="str">
        <f>E9</f>
        <v>Sadové úpravy - Conti+Geis</v>
      </c>
      <c r="F114" s="266"/>
      <c r="G114" s="266"/>
      <c r="H114" s="266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19</v>
      </c>
      <c r="D116" s="33"/>
      <c r="E116" s="33"/>
      <c r="F116" s="24" t="str">
        <f>F12</f>
        <v xml:space="preserve"> </v>
      </c>
      <c r="G116" s="33"/>
      <c r="H116" s="33"/>
      <c r="I116" s="26" t="s">
        <v>21</v>
      </c>
      <c r="J116" s="63" t="str">
        <f>IF(J12="","",J12)</f>
        <v>27.4.2021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15" customHeight="1">
      <c r="A118" s="31"/>
      <c r="B118" s="32"/>
      <c r="C118" s="26" t="s">
        <v>23</v>
      </c>
      <c r="D118" s="33"/>
      <c r="E118" s="33"/>
      <c r="F118" s="24" t="str">
        <f>E15</f>
        <v xml:space="preserve"> </v>
      </c>
      <c r="G118" s="33"/>
      <c r="H118" s="33"/>
      <c r="I118" s="26" t="s">
        <v>28</v>
      </c>
      <c r="J118" s="29" t="str">
        <f>E21</f>
        <v xml:space="preserve"> 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15" customHeight="1">
      <c r="A119" s="31"/>
      <c r="B119" s="32"/>
      <c r="C119" s="26" t="s">
        <v>26</v>
      </c>
      <c r="D119" s="33"/>
      <c r="E119" s="33"/>
      <c r="F119" s="24" t="str">
        <f>IF(E18="","",E18)</f>
        <v>Vyplň údaj</v>
      </c>
      <c r="G119" s="33"/>
      <c r="H119" s="33"/>
      <c r="I119" s="26" t="s">
        <v>30</v>
      </c>
      <c r="J119" s="29" t="str">
        <f>E24</f>
        <v xml:space="preserve"> 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9" customFormat="1" ht="29.25" customHeight="1">
      <c r="A121" s="144"/>
      <c r="B121" s="145"/>
      <c r="C121" s="146" t="s">
        <v>97</v>
      </c>
      <c r="D121" s="147" t="s">
        <v>57</v>
      </c>
      <c r="E121" s="147" t="s">
        <v>53</v>
      </c>
      <c r="F121" s="147" t="s">
        <v>54</v>
      </c>
      <c r="G121" s="147" t="s">
        <v>98</v>
      </c>
      <c r="H121" s="147" t="s">
        <v>99</v>
      </c>
      <c r="I121" s="147" t="s">
        <v>100</v>
      </c>
      <c r="J121" s="148" t="s">
        <v>93</v>
      </c>
      <c r="K121" s="149" t="s">
        <v>101</v>
      </c>
      <c r="L121" s="150"/>
      <c r="M121" s="72" t="s">
        <v>1</v>
      </c>
      <c r="N121" s="73" t="s">
        <v>36</v>
      </c>
      <c r="O121" s="73" t="s">
        <v>102</v>
      </c>
      <c r="P121" s="73" t="s">
        <v>103</v>
      </c>
      <c r="Q121" s="73" t="s">
        <v>104</v>
      </c>
      <c r="R121" s="73" t="s">
        <v>105</v>
      </c>
      <c r="S121" s="73" t="s">
        <v>106</v>
      </c>
      <c r="T121" s="74" t="s">
        <v>107</v>
      </c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</row>
    <row r="122" spans="1:65" s="2" customFormat="1" ht="22.8" customHeight="1">
      <c r="A122" s="31"/>
      <c r="B122" s="32"/>
      <c r="C122" s="79" t="s">
        <v>94</v>
      </c>
      <c r="D122" s="33"/>
      <c r="E122" s="33"/>
      <c r="F122" s="33"/>
      <c r="G122" s="33"/>
      <c r="H122" s="33"/>
      <c r="I122" s="33"/>
      <c r="J122" s="151">
        <f>BK122</f>
        <v>0</v>
      </c>
      <c r="K122" s="33"/>
      <c r="L122" s="36"/>
      <c r="M122" s="75"/>
      <c r="N122" s="152"/>
      <c r="O122" s="76"/>
      <c r="P122" s="153">
        <f>P123</f>
        <v>0</v>
      </c>
      <c r="Q122" s="76"/>
      <c r="R122" s="153">
        <f>R123</f>
        <v>0</v>
      </c>
      <c r="S122" s="76"/>
      <c r="T122" s="154">
        <f>T123</f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4" t="s">
        <v>71</v>
      </c>
      <c r="AU122" s="14" t="s">
        <v>95</v>
      </c>
      <c r="BK122" s="155">
        <f>BK123</f>
        <v>0</v>
      </c>
    </row>
    <row r="123" spans="1:65" s="12" customFormat="1" ht="25.95" customHeight="1">
      <c r="B123" s="198"/>
      <c r="C123" s="199"/>
      <c r="D123" s="200" t="s">
        <v>71</v>
      </c>
      <c r="E123" s="201" t="s">
        <v>222</v>
      </c>
      <c r="F123" s="201" t="s">
        <v>223</v>
      </c>
      <c r="G123" s="199"/>
      <c r="H123" s="199"/>
      <c r="I123" s="202"/>
      <c r="J123" s="203">
        <f>BK123</f>
        <v>0</v>
      </c>
      <c r="K123" s="199"/>
      <c r="L123" s="204"/>
      <c r="M123" s="205"/>
      <c r="N123" s="206"/>
      <c r="O123" s="206"/>
      <c r="P123" s="207">
        <f>P124+P160+P164+P167+P170</f>
        <v>0</v>
      </c>
      <c r="Q123" s="206"/>
      <c r="R123" s="207">
        <f>R124+R160+R164+R167+R170</f>
        <v>0</v>
      </c>
      <c r="S123" s="206"/>
      <c r="T123" s="208">
        <f>T124+T160+T164+T167+T170</f>
        <v>0</v>
      </c>
      <c r="AR123" s="209" t="s">
        <v>80</v>
      </c>
      <c r="AT123" s="210" t="s">
        <v>71</v>
      </c>
      <c r="AU123" s="210" t="s">
        <v>72</v>
      </c>
      <c r="AY123" s="209" t="s">
        <v>114</v>
      </c>
      <c r="BK123" s="211">
        <f>BK124+BK160+BK164+BK167+BK170</f>
        <v>0</v>
      </c>
    </row>
    <row r="124" spans="1:65" s="12" customFormat="1" ht="22.8" customHeight="1">
      <c r="B124" s="198"/>
      <c r="C124" s="199"/>
      <c r="D124" s="200" t="s">
        <v>71</v>
      </c>
      <c r="E124" s="212" t="s">
        <v>80</v>
      </c>
      <c r="F124" s="212" t="s">
        <v>224</v>
      </c>
      <c r="G124" s="199"/>
      <c r="H124" s="199"/>
      <c r="I124" s="202"/>
      <c r="J124" s="213">
        <f>BK124</f>
        <v>0</v>
      </c>
      <c r="K124" s="199"/>
      <c r="L124" s="204"/>
      <c r="M124" s="205"/>
      <c r="N124" s="206"/>
      <c r="O124" s="206"/>
      <c r="P124" s="207">
        <f>SUM(P125:P159)</f>
        <v>0</v>
      </c>
      <c r="Q124" s="206"/>
      <c r="R124" s="207">
        <f>SUM(R125:R159)</f>
        <v>0</v>
      </c>
      <c r="S124" s="206"/>
      <c r="T124" s="208">
        <f>SUM(T125:T159)</f>
        <v>0</v>
      </c>
      <c r="AR124" s="209" t="s">
        <v>80</v>
      </c>
      <c r="AT124" s="210" t="s">
        <v>71</v>
      </c>
      <c r="AU124" s="210" t="s">
        <v>80</v>
      </c>
      <c r="AY124" s="209" t="s">
        <v>114</v>
      </c>
      <c r="BK124" s="211">
        <f>SUM(BK125:BK159)</f>
        <v>0</v>
      </c>
    </row>
    <row r="125" spans="1:65" s="2" customFormat="1" ht="16.5" customHeight="1">
      <c r="A125" s="31"/>
      <c r="B125" s="32"/>
      <c r="C125" s="170" t="s">
        <v>80</v>
      </c>
      <c r="D125" s="170" t="s">
        <v>117</v>
      </c>
      <c r="E125" s="171" t="s">
        <v>80</v>
      </c>
      <c r="F125" s="172" t="s">
        <v>225</v>
      </c>
      <c r="G125" s="173" t="s">
        <v>148</v>
      </c>
      <c r="H125" s="174">
        <v>30</v>
      </c>
      <c r="I125" s="175"/>
      <c r="J125" s="176">
        <f t="shared" ref="J125:J159" si="0">ROUND(I125*H125,2)</f>
        <v>0</v>
      </c>
      <c r="K125" s="177"/>
      <c r="L125" s="178"/>
      <c r="M125" s="179" t="s">
        <v>1</v>
      </c>
      <c r="N125" s="180" t="s">
        <v>38</v>
      </c>
      <c r="O125" s="68"/>
      <c r="P125" s="166">
        <f t="shared" ref="P125:P159" si="1">O125*H125</f>
        <v>0</v>
      </c>
      <c r="Q125" s="166">
        <v>0</v>
      </c>
      <c r="R125" s="166">
        <f t="shared" ref="R125:R159" si="2">Q125*H125</f>
        <v>0</v>
      </c>
      <c r="S125" s="166">
        <v>0</v>
      </c>
      <c r="T125" s="167">
        <f t="shared" ref="T125:T159" si="3"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8" t="s">
        <v>120</v>
      </c>
      <c r="AT125" s="168" t="s">
        <v>117</v>
      </c>
      <c r="AU125" s="168" t="s">
        <v>115</v>
      </c>
      <c r="AY125" s="14" t="s">
        <v>114</v>
      </c>
      <c r="BE125" s="169">
        <f t="shared" ref="BE125:BE159" si="4">IF(N125="základná",J125,0)</f>
        <v>0</v>
      </c>
      <c r="BF125" s="169">
        <f t="shared" ref="BF125:BF159" si="5">IF(N125="znížená",J125,0)</f>
        <v>0</v>
      </c>
      <c r="BG125" s="169">
        <f t="shared" ref="BG125:BG159" si="6">IF(N125="zákl. prenesená",J125,0)</f>
        <v>0</v>
      </c>
      <c r="BH125" s="169">
        <f t="shared" ref="BH125:BH159" si="7">IF(N125="zníž. prenesená",J125,0)</f>
        <v>0</v>
      </c>
      <c r="BI125" s="169">
        <f t="shared" ref="BI125:BI159" si="8">IF(N125="nulová",J125,0)</f>
        <v>0</v>
      </c>
      <c r="BJ125" s="14" t="s">
        <v>115</v>
      </c>
      <c r="BK125" s="169">
        <f t="shared" ref="BK125:BK159" si="9">ROUND(I125*H125,2)</f>
        <v>0</v>
      </c>
      <c r="BL125" s="14" t="s">
        <v>113</v>
      </c>
      <c r="BM125" s="168" t="s">
        <v>115</v>
      </c>
    </row>
    <row r="126" spans="1:65" s="2" customFormat="1" ht="16.5" customHeight="1">
      <c r="A126" s="31"/>
      <c r="B126" s="32"/>
      <c r="C126" s="170" t="s">
        <v>115</v>
      </c>
      <c r="D126" s="170" t="s">
        <v>117</v>
      </c>
      <c r="E126" s="171" t="s">
        <v>115</v>
      </c>
      <c r="F126" s="172" t="s">
        <v>226</v>
      </c>
      <c r="G126" s="173" t="s">
        <v>148</v>
      </c>
      <c r="H126" s="174">
        <v>3</v>
      </c>
      <c r="I126" s="175"/>
      <c r="J126" s="176">
        <f t="shared" si="0"/>
        <v>0</v>
      </c>
      <c r="K126" s="177"/>
      <c r="L126" s="178"/>
      <c r="M126" s="179" t="s">
        <v>1</v>
      </c>
      <c r="N126" s="180" t="s">
        <v>38</v>
      </c>
      <c r="O126" s="68"/>
      <c r="P126" s="166">
        <f t="shared" si="1"/>
        <v>0</v>
      </c>
      <c r="Q126" s="166">
        <v>0</v>
      </c>
      <c r="R126" s="166">
        <f t="shared" si="2"/>
        <v>0</v>
      </c>
      <c r="S126" s="166">
        <v>0</v>
      </c>
      <c r="T126" s="167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68" t="s">
        <v>120</v>
      </c>
      <c r="AT126" s="168" t="s">
        <v>117</v>
      </c>
      <c r="AU126" s="168" t="s">
        <v>115</v>
      </c>
      <c r="AY126" s="14" t="s">
        <v>114</v>
      </c>
      <c r="BE126" s="169">
        <f t="shared" si="4"/>
        <v>0</v>
      </c>
      <c r="BF126" s="169">
        <f t="shared" si="5"/>
        <v>0</v>
      </c>
      <c r="BG126" s="169">
        <f t="shared" si="6"/>
        <v>0</v>
      </c>
      <c r="BH126" s="169">
        <f t="shared" si="7"/>
        <v>0</v>
      </c>
      <c r="BI126" s="169">
        <f t="shared" si="8"/>
        <v>0</v>
      </c>
      <c r="BJ126" s="14" t="s">
        <v>115</v>
      </c>
      <c r="BK126" s="169">
        <f t="shared" si="9"/>
        <v>0</v>
      </c>
      <c r="BL126" s="14" t="s">
        <v>113</v>
      </c>
      <c r="BM126" s="168" t="s">
        <v>113</v>
      </c>
    </row>
    <row r="127" spans="1:65" s="2" customFormat="1" ht="16.5" customHeight="1">
      <c r="A127" s="31"/>
      <c r="B127" s="32"/>
      <c r="C127" s="170" t="s">
        <v>227</v>
      </c>
      <c r="D127" s="170" t="s">
        <v>117</v>
      </c>
      <c r="E127" s="171" t="s">
        <v>227</v>
      </c>
      <c r="F127" s="172" t="s">
        <v>228</v>
      </c>
      <c r="G127" s="173" t="s">
        <v>148</v>
      </c>
      <c r="H127" s="174">
        <v>10</v>
      </c>
      <c r="I127" s="175"/>
      <c r="J127" s="176">
        <f t="shared" si="0"/>
        <v>0</v>
      </c>
      <c r="K127" s="177"/>
      <c r="L127" s="178"/>
      <c r="M127" s="179" t="s">
        <v>1</v>
      </c>
      <c r="N127" s="180" t="s">
        <v>38</v>
      </c>
      <c r="O127" s="68"/>
      <c r="P127" s="166">
        <f t="shared" si="1"/>
        <v>0</v>
      </c>
      <c r="Q127" s="166">
        <v>0</v>
      </c>
      <c r="R127" s="166">
        <f t="shared" si="2"/>
        <v>0</v>
      </c>
      <c r="S127" s="166">
        <v>0</v>
      </c>
      <c r="T127" s="167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8" t="s">
        <v>120</v>
      </c>
      <c r="AT127" s="168" t="s">
        <v>117</v>
      </c>
      <c r="AU127" s="168" t="s">
        <v>115</v>
      </c>
      <c r="AY127" s="14" t="s">
        <v>114</v>
      </c>
      <c r="BE127" s="169">
        <f t="shared" si="4"/>
        <v>0</v>
      </c>
      <c r="BF127" s="169">
        <f t="shared" si="5"/>
        <v>0</v>
      </c>
      <c r="BG127" s="169">
        <f t="shared" si="6"/>
        <v>0</v>
      </c>
      <c r="BH127" s="169">
        <f t="shared" si="7"/>
        <v>0</v>
      </c>
      <c r="BI127" s="169">
        <f t="shared" si="8"/>
        <v>0</v>
      </c>
      <c r="BJ127" s="14" t="s">
        <v>115</v>
      </c>
      <c r="BK127" s="169">
        <f t="shared" si="9"/>
        <v>0</v>
      </c>
      <c r="BL127" s="14" t="s">
        <v>113</v>
      </c>
      <c r="BM127" s="168" t="s">
        <v>124</v>
      </c>
    </row>
    <row r="128" spans="1:65" s="2" customFormat="1" ht="16.5" customHeight="1">
      <c r="A128" s="31"/>
      <c r="B128" s="32"/>
      <c r="C128" s="170" t="s">
        <v>113</v>
      </c>
      <c r="D128" s="170" t="s">
        <v>117</v>
      </c>
      <c r="E128" s="171" t="s">
        <v>113</v>
      </c>
      <c r="F128" s="172" t="s">
        <v>229</v>
      </c>
      <c r="G128" s="173" t="s">
        <v>148</v>
      </c>
      <c r="H128" s="174">
        <v>30</v>
      </c>
      <c r="I128" s="175"/>
      <c r="J128" s="176">
        <f t="shared" si="0"/>
        <v>0</v>
      </c>
      <c r="K128" s="177"/>
      <c r="L128" s="178"/>
      <c r="M128" s="179" t="s">
        <v>1</v>
      </c>
      <c r="N128" s="180" t="s">
        <v>38</v>
      </c>
      <c r="O128" s="68"/>
      <c r="P128" s="166">
        <f t="shared" si="1"/>
        <v>0</v>
      </c>
      <c r="Q128" s="166">
        <v>0</v>
      </c>
      <c r="R128" s="166">
        <f t="shared" si="2"/>
        <v>0</v>
      </c>
      <c r="S128" s="166">
        <v>0</v>
      </c>
      <c r="T128" s="167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8" t="s">
        <v>120</v>
      </c>
      <c r="AT128" s="168" t="s">
        <v>117</v>
      </c>
      <c r="AU128" s="168" t="s">
        <v>115</v>
      </c>
      <c r="AY128" s="14" t="s">
        <v>114</v>
      </c>
      <c r="BE128" s="169">
        <f t="shared" si="4"/>
        <v>0</v>
      </c>
      <c r="BF128" s="169">
        <f t="shared" si="5"/>
        <v>0</v>
      </c>
      <c r="BG128" s="169">
        <f t="shared" si="6"/>
        <v>0</v>
      </c>
      <c r="BH128" s="169">
        <f t="shared" si="7"/>
        <v>0</v>
      </c>
      <c r="BI128" s="169">
        <f t="shared" si="8"/>
        <v>0</v>
      </c>
      <c r="BJ128" s="14" t="s">
        <v>115</v>
      </c>
      <c r="BK128" s="169">
        <f t="shared" si="9"/>
        <v>0</v>
      </c>
      <c r="BL128" s="14" t="s">
        <v>113</v>
      </c>
      <c r="BM128" s="168" t="s">
        <v>120</v>
      </c>
    </row>
    <row r="129" spans="1:65" s="2" customFormat="1" ht="16.5" customHeight="1">
      <c r="A129" s="31"/>
      <c r="B129" s="32"/>
      <c r="C129" s="170" t="s">
        <v>230</v>
      </c>
      <c r="D129" s="170" t="s">
        <v>117</v>
      </c>
      <c r="E129" s="171" t="s">
        <v>230</v>
      </c>
      <c r="F129" s="172" t="s">
        <v>231</v>
      </c>
      <c r="G129" s="173" t="s">
        <v>148</v>
      </c>
      <c r="H129" s="174">
        <v>22</v>
      </c>
      <c r="I129" s="175"/>
      <c r="J129" s="176">
        <f t="shared" si="0"/>
        <v>0</v>
      </c>
      <c r="K129" s="177"/>
      <c r="L129" s="178"/>
      <c r="M129" s="179" t="s">
        <v>1</v>
      </c>
      <c r="N129" s="180" t="s">
        <v>38</v>
      </c>
      <c r="O129" s="68"/>
      <c r="P129" s="166">
        <f t="shared" si="1"/>
        <v>0</v>
      </c>
      <c r="Q129" s="166">
        <v>0</v>
      </c>
      <c r="R129" s="166">
        <f t="shared" si="2"/>
        <v>0</v>
      </c>
      <c r="S129" s="166">
        <v>0</v>
      </c>
      <c r="T129" s="167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68" t="s">
        <v>120</v>
      </c>
      <c r="AT129" s="168" t="s">
        <v>117</v>
      </c>
      <c r="AU129" s="168" t="s">
        <v>115</v>
      </c>
      <c r="AY129" s="14" t="s">
        <v>114</v>
      </c>
      <c r="BE129" s="169">
        <f t="shared" si="4"/>
        <v>0</v>
      </c>
      <c r="BF129" s="169">
        <f t="shared" si="5"/>
        <v>0</v>
      </c>
      <c r="BG129" s="169">
        <f t="shared" si="6"/>
        <v>0</v>
      </c>
      <c r="BH129" s="169">
        <f t="shared" si="7"/>
        <v>0</v>
      </c>
      <c r="BI129" s="169">
        <f t="shared" si="8"/>
        <v>0</v>
      </c>
      <c r="BJ129" s="14" t="s">
        <v>115</v>
      </c>
      <c r="BK129" s="169">
        <f t="shared" si="9"/>
        <v>0</v>
      </c>
      <c r="BL129" s="14" t="s">
        <v>113</v>
      </c>
      <c r="BM129" s="168" t="s">
        <v>132</v>
      </c>
    </row>
    <row r="130" spans="1:65" s="2" customFormat="1" ht="16.5" customHeight="1">
      <c r="A130" s="31"/>
      <c r="B130" s="32"/>
      <c r="C130" s="170" t="s">
        <v>124</v>
      </c>
      <c r="D130" s="170" t="s">
        <v>117</v>
      </c>
      <c r="E130" s="171" t="s">
        <v>124</v>
      </c>
      <c r="F130" s="172" t="s">
        <v>232</v>
      </c>
      <c r="G130" s="173" t="s">
        <v>148</v>
      </c>
      <c r="H130" s="174">
        <v>15</v>
      </c>
      <c r="I130" s="175"/>
      <c r="J130" s="176">
        <f t="shared" si="0"/>
        <v>0</v>
      </c>
      <c r="K130" s="177"/>
      <c r="L130" s="178"/>
      <c r="M130" s="179" t="s">
        <v>1</v>
      </c>
      <c r="N130" s="180" t="s">
        <v>38</v>
      </c>
      <c r="O130" s="68"/>
      <c r="P130" s="166">
        <f t="shared" si="1"/>
        <v>0</v>
      </c>
      <c r="Q130" s="166">
        <v>0</v>
      </c>
      <c r="R130" s="166">
        <f t="shared" si="2"/>
        <v>0</v>
      </c>
      <c r="S130" s="166">
        <v>0</v>
      </c>
      <c r="T130" s="167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8" t="s">
        <v>120</v>
      </c>
      <c r="AT130" s="168" t="s">
        <v>117</v>
      </c>
      <c r="AU130" s="168" t="s">
        <v>115</v>
      </c>
      <c r="AY130" s="14" t="s">
        <v>114</v>
      </c>
      <c r="BE130" s="169">
        <f t="shared" si="4"/>
        <v>0</v>
      </c>
      <c r="BF130" s="169">
        <f t="shared" si="5"/>
        <v>0</v>
      </c>
      <c r="BG130" s="169">
        <f t="shared" si="6"/>
        <v>0</v>
      </c>
      <c r="BH130" s="169">
        <f t="shared" si="7"/>
        <v>0</v>
      </c>
      <c r="BI130" s="169">
        <f t="shared" si="8"/>
        <v>0</v>
      </c>
      <c r="BJ130" s="14" t="s">
        <v>115</v>
      </c>
      <c r="BK130" s="169">
        <f t="shared" si="9"/>
        <v>0</v>
      </c>
      <c r="BL130" s="14" t="s">
        <v>113</v>
      </c>
      <c r="BM130" s="168" t="s">
        <v>136</v>
      </c>
    </row>
    <row r="131" spans="1:65" s="2" customFormat="1" ht="16.5" customHeight="1">
      <c r="A131" s="31"/>
      <c r="B131" s="32"/>
      <c r="C131" s="170" t="s">
        <v>233</v>
      </c>
      <c r="D131" s="170" t="s">
        <v>117</v>
      </c>
      <c r="E131" s="171" t="s">
        <v>233</v>
      </c>
      <c r="F131" s="172" t="s">
        <v>234</v>
      </c>
      <c r="G131" s="173" t="s">
        <v>148</v>
      </c>
      <c r="H131" s="174">
        <v>10</v>
      </c>
      <c r="I131" s="175"/>
      <c r="J131" s="176">
        <f t="shared" si="0"/>
        <v>0</v>
      </c>
      <c r="K131" s="177"/>
      <c r="L131" s="178"/>
      <c r="M131" s="179" t="s">
        <v>1</v>
      </c>
      <c r="N131" s="180" t="s">
        <v>38</v>
      </c>
      <c r="O131" s="68"/>
      <c r="P131" s="166">
        <f t="shared" si="1"/>
        <v>0</v>
      </c>
      <c r="Q131" s="166">
        <v>0</v>
      </c>
      <c r="R131" s="166">
        <f t="shared" si="2"/>
        <v>0</v>
      </c>
      <c r="S131" s="166">
        <v>0</v>
      </c>
      <c r="T131" s="167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8" t="s">
        <v>120</v>
      </c>
      <c r="AT131" s="168" t="s">
        <v>117</v>
      </c>
      <c r="AU131" s="168" t="s">
        <v>115</v>
      </c>
      <c r="AY131" s="14" t="s">
        <v>114</v>
      </c>
      <c r="BE131" s="169">
        <f t="shared" si="4"/>
        <v>0</v>
      </c>
      <c r="BF131" s="169">
        <f t="shared" si="5"/>
        <v>0</v>
      </c>
      <c r="BG131" s="169">
        <f t="shared" si="6"/>
        <v>0</v>
      </c>
      <c r="BH131" s="169">
        <f t="shared" si="7"/>
        <v>0</v>
      </c>
      <c r="BI131" s="169">
        <f t="shared" si="8"/>
        <v>0</v>
      </c>
      <c r="BJ131" s="14" t="s">
        <v>115</v>
      </c>
      <c r="BK131" s="169">
        <f t="shared" si="9"/>
        <v>0</v>
      </c>
      <c r="BL131" s="14" t="s">
        <v>113</v>
      </c>
      <c r="BM131" s="168" t="s">
        <v>140</v>
      </c>
    </row>
    <row r="132" spans="1:65" s="2" customFormat="1" ht="16.5" customHeight="1">
      <c r="A132" s="31"/>
      <c r="B132" s="32"/>
      <c r="C132" s="170" t="s">
        <v>120</v>
      </c>
      <c r="D132" s="170" t="s">
        <v>117</v>
      </c>
      <c r="E132" s="171" t="s">
        <v>120</v>
      </c>
      <c r="F132" s="172" t="s">
        <v>235</v>
      </c>
      <c r="G132" s="173" t="s">
        <v>148</v>
      </c>
      <c r="H132" s="174">
        <v>4</v>
      </c>
      <c r="I132" s="175"/>
      <c r="J132" s="176">
        <f t="shared" si="0"/>
        <v>0</v>
      </c>
      <c r="K132" s="177"/>
      <c r="L132" s="178"/>
      <c r="M132" s="179" t="s">
        <v>1</v>
      </c>
      <c r="N132" s="180" t="s">
        <v>38</v>
      </c>
      <c r="O132" s="68"/>
      <c r="P132" s="166">
        <f t="shared" si="1"/>
        <v>0</v>
      </c>
      <c r="Q132" s="166">
        <v>0</v>
      </c>
      <c r="R132" s="166">
        <f t="shared" si="2"/>
        <v>0</v>
      </c>
      <c r="S132" s="166">
        <v>0</v>
      </c>
      <c r="T132" s="167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8" t="s">
        <v>120</v>
      </c>
      <c r="AT132" s="168" t="s">
        <v>117</v>
      </c>
      <c r="AU132" s="168" t="s">
        <v>115</v>
      </c>
      <c r="AY132" s="14" t="s">
        <v>114</v>
      </c>
      <c r="BE132" s="169">
        <f t="shared" si="4"/>
        <v>0</v>
      </c>
      <c r="BF132" s="169">
        <f t="shared" si="5"/>
        <v>0</v>
      </c>
      <c r="BG132" s="169">
        <f t="shared" si="6"/>
        <v>0</v>
      </c>
      <c r="BH132" s="169">
        <f t="shared" si="7"/>
        <v>0</v>
      </c>
      <c r="BI132" s="169">
        <f t="shared" si="8"/>
        <v>0</v>
      </c>
      <c r="BJ132" s="14" t="s">
        <v>115</v>
      </c>
      <c r="BK132" s="169">
        <f t="shared" si="9"/>
        <v>0</v>
      </c>
      <c r="BL132" s="14" t="s">
        <v>113</v>
      </c>
      <c r="BM132" s="168" t="s">
        <v>144</v>
      </c>
    </row>
    <row r="133" spans="1:65" s="2" customFormat="1" ht="16.5" customHeight="1">
      <c r="A133" s="31"/>
      <c r="B133" s="32"/>
      <c r="C133" s="170" t="s">
        <v>236</v>
      </c>
      <c r="D133" s="170" t="s">
        <v>117</v>
      </c>
      <c r="E133" s="171" t="s">
        <v>236</v>
      </c>
      <c r="F133" s="172" t="s">
        <v>237</v>
      </c>
      <c r="G133" s="173" t="s">
        <v>148</v>
      </c>
      <c r="H133" s="174">
        <v>25</v>
      </c>
      <c r="I133" s="175"/>
      <c r="J133" s="176">
        <f t="shared" si="0"/>
        <v>0</v>
      </c>
      <c r="K133" s="177"/>
      <c r="L133" s="178"/>
      <c r="M133" s="179" t="s">
        <v>1</v>
      </c>
      <c r="N133" s="180" t="s">
        <v>38</v>
      </c>
      <c r="O133" s="68"/>
      <c r="P133" s="166">
        <f t="shared" si="1"/>
        <v>0</v>
      </c>
      <c r="Q133" s="166">
        <v>0</v>
      </c>
      <c r="R133" s="166">
        <f t="shared" si="2"/>
        <v>0</v>
      </c>
      <c r="S133" s="166">
        <v>0</v>
      </c>
      <c r="T133" s="167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8" t="s">
        <v>120</v>
      </c>
      <c r="AT133" s="168" t="s">
        <v>117</v>
      </c>
      <c r="AU133" s="168" t="s">
        <v>115</v>
      </c>
      <c r="AY133" s="14" t="s">
        <v>114</v>
      </c>
      <c r="BE133" s="169">
        <f t="shared" si="4"/>
        <v>0</v>
      </c>
      <c r="BF133" s="169">
        <f t="shared" si="5"/>
        <v>0</v>
      </c>
      <c r="BG133" s="169">
        <f t="shared" si="6"/>
        <v>0</v>
      </c>
      <c r="BH133" s="169">
        <f t="shared" si="7"/>
        <v>0</v>
      </c>
      <c r="BI133" s="169">
        <f t="shared" si="8"/>
        <v>0</v>
      </c>
      <c r="BJ133" s="14" t="s">
        <v>115</v>
      </c>
      <c r="BK133" s="169">
        <f t="shared" si="9"/>
        <v>0</v>
      </c>
      <c r="BL133" s="14" t="s">
        <v>113</v>
      </c>
      <c r="BM133" s="168" t="s">
        <v>149</v>
      </c>
    </row>
    <row r="134" spans="1:65" s="2" customFormat="1" ht="16.5" customHeight="1">
      <c r="A134" s="31"/>
      <c r="B134" s="32"/>
      <c r="C134" s="170" t="s">
        <v>132</v>
      </c>
      <c r="D134" s="170" t="s">
        <v>117</v>
      </c>
      <c r="E134" s="171" t="s">
        <v>132</v>
      </c>
      <c r="F134" s="172" t="s">
        <v>238</v>
      </c>
      <c r="G134" s="173" t="s">
        <v>148</v>
      </c>
      <c r="H134" s="174">
        <v>25</v>
      </c>
      <c r="I134" s="175"/>
      <c r="J134" s="176">
        <f t="shared" si="0"/>
        <v>0</v>
      </c>
      <c r="K134" s="177"/>
      <c r="L134" s="178"/>
      <c r="M134" s="179" t="s">
        <v>1</v>
      </c>
      <c r="N134" s="180" t="s">
        <v>38</v>
      </c>
      <c r="O134" s="68"/>
      <c r="P134" s="166">
        <f t="shared" si="1"/>
        <v>0</v>
      </c>
      <c r="Q134" s="166">
        <v>0</v>
      </c>
      <c r="R134" s="166">
        <f t="shared" si="2"/>
        <v>0</v>
      </c>
      <c r="S134" s="166">
        <v>0</v>
      </c>
      <c r="T134" s="167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8" t="s">
        <v>120</v>
      </c>
      <c r="AT134" s="168" t="s">
        <v>117</v>
      </c>
      <c r="AU134" s="168" t="s">
        <v>115</v>
      </c>
      <c r="AY134" s="14" t="s">
        <v>114</v>
      </c>
      <c r="BE134" s="169">
        <f t="shared" si="4"/>
        <v>0</v>
      </c>
      <c r="BF134" s="169">
        <f t="shared" si="5"/>
        <v>0</v>
      </c>
      <c r="BG134" s="169">
        <f t="shared" si="6"/>
        <v>0</v>
      </c>
      <c r="BH134" s="169">
        <f t="shared" si="7"/>
        <v>0</v>
      </c>
      <c r="BI134" s="169">
        <f t="shared" si="8"/>
        <v>0</v>
      </c>
      <c r="BJ134" s="14" t="s">
        <v>115</v>
      </c>
      <c r="BK134" s="169">
        <f t="shared" si="9"/>
        <v>0</v>
      </c>
      <c r="BL134" s="14" t="s">
        <v>113</v>
      </c>
      <c r="BM134" s="168" t="s">
        <v>7</v>
      </c>
    </row>
    <row r="135" spans="1:65" s="2" customFormat="1" ht="16.5" customHeight="1">
      <c r="A135" s="31"/>
      <c r="B135" s="32"/>
      <c r="C135" s="170" t="s">
        <v>239</v>
      </c>
      <c r="D135" s="170" t="s">
        <v>117</v>
      </c>
      <c r="E135" s="171" t="s">
        <v>239</v>
      </c>
      <c r="F135" s="172" t="s">
        <v>240</v>
      </c>
      <c r="G135" s="173" t="s">
        <v>148</v>
      </c>
      <c r="H135" s="174">
        <v>15</v>
      </c>
      <c r="I135" s="175"/>
      <c r="J135" s="176">
        <f t="shared" si="0"/>
        <v>0</v>
      </c>
      <c r="K135" s="177"/>
      <c r="L135" s="178"/>
      <c r="M135" s="179" t="s">
        <v>1</v>
      </c>
      <c r="N135" s="180" t="s">
        <v>38</v>
      </c>
      <c r="O135" s="68"/>
      <c r="P135" s="166">
        <f t="shared" si="1"/>
        <v>0</v>
      </c>
      <c r="Q135" s="166">
        <v>0</v>
      </c>
      <c r="R135" s="166">
        <f t="shared" si="2"/>
        <v>0</v>
      </c>
      <c r="S135" s="166">
        <v>0</v>
      </c>
      <c r="T135" s="167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8" t="s">
        <v>120</v>
      </c>
      <c r="AT135" s="168" t="s">
        <v>117</v>
      </c>
      <c r="AU135" s="168" t="s">
        <v>115</v>
      </c>
      <c r="AY135" s="14" t="s">
        <v>114</v>
      </c>
      <c r="BE135" s="169">
        <f t="shared" si="4"/>
        <v>0</v>
      </c>
      <c r="BF135" s="169">
        <f t="shared" si="5"/>
        <v>0</v>
      </c>
      <c r="BG135" s="169">
        <f t="shared" si="6"/>
        <v>0</v>
      </c>
      <c r="BH135" s="169">
        <f t="shared" si="7"/>
        <v>0</v>
      </c>
      <c r="BI135" s="169">
        <f t="shared" si="8"/>
        <v>0</v>
      </c>
      <c r="BJ135" s="14" t="s">
        <v>115</v>
      </c>
      <c r="BK135" s="169">
        <f t="shared" si="9"/>
        <v>0</v>
      </c>
      <c r="BL135" s="14" t="s">
        <v>113</v>
      </c>
      <c r="BM135" s="168" t="s">
        <v>121</v>
      </c>
    </row>
    <row r="136" spans="1:65" s="2" customFormat="1" ht="16.5" customHeight="1">
      <c r="A136" s="31"/>
      <c r="B136" s="32"/>
      <c r="C136" s="170" t="s">
        <v>136</v>
      </c>
      <c r="D136" s="170" t="s">
        <v>117</v>
      </c>
      <c r="E136" s="171" t="s">
        <v>136</v>
      </c>
      <c r="F136" s="172" t="s">
        <v>241</v>
      </c>
      <c r="G136" s="173" t="s">
        <v>148</v>
      </c>
      <c r="H136" s="174">
        <v>4</v>
      </c>
      <c r="I136" s="175"/>
      <c r="J136" s="176">
        <f t="shared" si="0"/>
        <v>0</v>
      </c>
      <c r="K136" s="177"/>
      <c r="L136" s="178"/>
      <c r="M136" s="179" t="s">
        <v>1</v>
      </c>
      <c r="N136" s="180" t="s">
        <v>38</v>
      </c>
      <c r="O136" s="68"/>
      <c r="P136" s="166">
        <f t="shared" si="1"/>
        <v>0</v>
      </c>
      <c r="Q136" s="166">
        <v>0</v>
      </c>
      <c r="R136" s="166">
        <f t="shared" si="2"/>
        <v>0</v>
      </c>
      <c r="S136" s="166">
        <v>0</v>
      </c>
      <c r="T136" s="167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8" t="s">
        <v>120</v>
      </c>
      <c r="AT136" s="168" t="s">
        <v>117</v>
      </c>
      <c r="AU136" s="168" t="s">
        <v>115</v>
      </c>
      <c r="AY136" s="14" t="s">
        <v>114</v>
      </c>
      <c r="BE136" s="169">
        <f t="shared" si="4"/>
        <v>0</v>
      </c>
      <c r="BF136" s="169">
        <f t="shared" si="5"/>
        <v>0</v>
      </c>
      <c r="BG136" s="169">
        <f t="shared" si="6"/>
        <v>0</v>
      </c>
      <c r="BH136" s="169">
        <f t="shared" si="7"/>
        <v>0</v>
      </c>
      <c r="BI136" s="169">
        <f t="shared" si="8"/>
        <v>0</v>
      </c>
      <c r="BJ136" s="14" t="s">
        <v>115</v>
      </c>
      <c r="BK136" s="169">
        <f t="shared" si="9"/>
        <v>0</v>
      </c>
      <c r="BL136" s="14" t="s">
        <v>113</v>
      </c>
      <c r="BM136" s="168" t="s">
        <v>158</v>
      </c>
    </row>
    <row r="137" spans="1:65" s="2" customFormat="1" ht="16.5" customHeight="1">
      <c r="A137" s="31"/>
      <c r="B137" s="32"/>
      <c r="C137" s="170" t="s">
        <v>242</v>
      </c>
      <c r="D137" s="170" t="s">
        <v>117</v>
      </c>
      <c r="E137" s="171" t="s">
        <v>242</v>
      </c>
      <c r="F137" s="172" t="s">
        <v>243</v>
      </c>
      <c r="G137" s="173" t="s">
        <v>148</v>
      </c>
      <c r="H137" s="174">
        <v>3</v>
      </c>
      <c r="I137" s="175"/>
      <c r="J137" s="176">
        <f t="shared" si="0"/>
        <v>0</v>
      </c>
      <c r="K137" s="177"/>
      <c r="L137" s="178"/>
      <c r="M137" s="179" t="s">
        <v>1</v>
      </c>
      <c r="N137" s="180" t="s">
        <v>38</v>
      </c>
      <c r="O137" s="68"/>
      <c r="P137" s="166">
        <f t="shared" si="1"/>
        <v>0</v>
      </c>
      <c r="Q137" s="166">
        <v>0</v>
      </c>
      <c r="R137" s="166">
        <f t="shared" si="2"/>
        <v>0</v>
      </c>
      <c r="S137" s="166">
        <v>0</v>
      </c>
      <c r="T137" s="167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8" t="s">
        <v>120</v>
      </c>
      <c r="AT137" s="168" t="s">
        <v>117</v>
      </c>
      <c r="AU137" s="168" t="s">
        <v>115</v>
      </c>
      <c r="AY137" s="14" t="s">
        <v>114</v>
      </c>
      <c r="BE137" s="169">
        <f t="shared" si="4"/>
        <v>0</v>
      </c>
      <c r="BF137" s="169">
        <f t="shared" si="5"/>
        <v>0</v>
      </c>
      <c r="BG137" s="169">
        <f t="shared" si="6"/>
        <v>0</v>
      </c>
      <c r="BH137" s="169">
        <f t="shared" si="7"/>
        <v>0</v>
      </c>
      <c r="BI137" s="169">
        <f t="shared" si="8"/>
        <v>0</v>
      </c>
      <c r="BJ137" s="14" t="s">
        <v>115</v>
      </c>
      <c r="BK137" s="169">
        <f t="shared" si="9"/>
        <v>0</v>
      </c>
      <c r="BL137" s="14" t="s">
        <v>113</v>
      </c>
      <c r="BM137" s="168" t="s">
        <v>162</v>
      </c>
    </row>
    <row r="138" spans="1:65" s="2" customFormat="1" ht="16.5" customHeight="1">
      <c r="A138" s="31"/>
      <c r="B138" s="32"/>
      <c r="C138" s="170" t="s">
        <v>140</v>
      </c>
      <c r="D138" s="170" t="s">
        <v>117</v>
      </c>
      <c r="E138" s="171" t="s">
        <v>140</v>
      </c>
      <c r="F138" s="172" t="s">
        <v>244</v>
      </c>
      <c r="G138" s="173" t="s">
        <v>148</v>
      </c>
      <c r="H138" s="174">
        <v>12</v>
      </c>
      <c r="I138" s="175"/>
      <c r="J138" s="176">
        <f t="shared" si="0"/>
        <v>0</v>
      </c>
      <c r="K138" s="177"/>
      <c r="L138" s="178"/>
      <c r="M138" s="179" t="s">
        <v>1</v>
      </c>
      <c r="N138" s="180" t="s">
        <v>38</v>
      </c>
      <c r="O138" s="68"/>
      <c r="P138" s="166">
        <f t="shared" si="1"/>
        <v>0</v>
      </c>
      <c r="Q138" s="166">
        <v>0</v>
      </c>
      <c r="R138" s="166">
        <f t="shared" si="2"/>
        <v>0</v>
      </c>
      <c r="S138" s="166">
        <v>0</v>
      </c>
      <c r="T138" s="167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8" t="s">
        <v>120</v>
      </c>
      <c r="AT138" s="168" t="s">
        <v>117</v>
      </c>
      <c r="AU138" s="168" t="s">
        <v>115</v>
      </c>
      <c r="AY138" s="14" t="s">
        <v>114</v>
      </c>
      <c r="BE138" s="169">
        <f t="shared" si="4"/>
        <v>0</v>
      </c>
      <c r="BF138" s="169">
        <f t="shared" si="5"/>
        <v>0</v>
      </c>
      <c r="BG138" s="169">
        <f t="shared" si="6"/>
        <v>0</v>
      </c>
      <c r="BH138" s="169">
        <f t="shared" si="7"/>
        <v>0</v>
      </c>
      <c r="BI138" s="169">
        <f t="shared" si="8"/>
        <v>0</v>
      </c>
      <c r="BJ138" s="14" t="s">
        <v>115</v>
      </c>
      <c r="BK138" s="169">
        <f t="shared" si="9"/>
        <v>0</v>
      </c>
      <c r="BL138" s="14" t="s">
        <v>113</v>
      </c>
      <c r="BM138" s="168" t="s">
        <v>165</v>
      </c>
    </row>
    <row r="139" spans="1:65" s="2" customFormat="1" ht="16.5" customHeight="1">
      <c r="A139" s="31"/>
      <c r="B139" s="32"/>
      <c r="C139" s="170" t="s">
        <v>245</v>
      </c>
      <c r="D139" s="170" t="s">
        <v>117</v>
      </c>
      <c r="E139" s="171" t="s">
        <v>245</v>
      </c>
      <c r="F139" s="172" t="s">
        <v>246</v>
      </c>
      <c r="G139" s="173" t="s">
        <v>148</v>
      </c>
      <c r="H139" s="174">
        <v>8</v>
      </c>
      <c r="I139" s="175"/>
      <c r="J139" s="176">
        <f t="shared" si="0"/>
        <v>0</v>
      </c>
      <c r="K139" s="177"/>
      <c r="L139" s="178"/>
      <c r="M139" s="179" t="s">
        <v>1</v>
      </c>
      <c r="N139" s="180" t="s">
        <v>38</v>
      </c>
      <c r="O139" s="68"/>
      <c r="P139" s="166">
        <f t="shared" si="1"/>
        <v>0</v>
      </c>
      <c r="Q139" s="166">
        <v>0</v>
      </c>
      <c r="R139" s="166">
        <f t="shared" si="2"/>
        <v>0</v>
      </c>
      <c r="S139" s="166">
        <v>0</v>
      </c>
      <c r="T139" s="167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8" t="s">
        <v>120</v>
      </c>
      <c r="AT139" s="168" t="s">
        <v>117</v>
      </c>
      <c r="AU139" s="168" t="s">
        <v>115</v>
      </c>
      <c r="AY139" s="14" t="s">
        <v>114</v>
      </c>
      <c r="BE139" s="169">
        <f t="shared" si="4"/>
        <v>0</v>
      </c>
      <c r="BF139" s="169">
        <f t="shared" si="5"/>
        <v>0</v>
      </c>
      <c r="BG139" s="169">
        <f t="shared" si="6"/>
        <v>0</v>
      </c>
      <c r="BH139" s="169">
        <f t="shared" si="7"/>
        <v>0</v>
      </c>
      <c r="BI139" s="169">
        <f t="shared" si="8"/>
        <v>0</v>
      </c>
      <c r="BJ139" s="14" t="s">
        <v>115</v>
      </c>
      <c r="BK139" s="169">
        <f t="shared" si="9"/>
        <v>0</v>
      </c>
      <c r="BL139" s="14" t="s">
        <v>113</v>
      </c>
      <c r="BM139" s="168" t="s">
        <v>170</v>
      </c>
    </row>
    <row r="140" spans="1:65" s="2" customFormat="1" ht="16.5" customHeight="1">
      <c r="A140" s="31"/>
      <c r="B140" s="32"/>
      <c r="C140" s="170" t="s">
        <v>144</v>
      </c>
      <c r="D140" s="170" t="s">
        <v>117</v>
      </c>
      <c r="E140" s="171" t="s">
        <v>144</v>
      </c>
      <c r="F140" s="172" t="s">
        <v>247</v>
      </c>
      <c r="G140" s="173" t="s">
        <v>148</v>
      </c>
      <c r="H140" s="174">
        <v>8</v>
      </c>
      <c r="I140" s="175"/>
      <c r="J140" s="176">
        <f t="shared" si="0"/>
        <v>0</v>
      </c>
      <c r="K140" s="177"/>
      <c r="L140" s="178"/>
      <c r="M140" s="179" t="s">
        <v>1</v>
      </c>
      <c r="N140" s="180" t="s">
        <v>38</v>
      </c>
      <c r="O140" s="68"/>
      <c r="P140" s="166">
        <f t="shared" si="1"/>
        <v>0</v>
      </c>
      <c r="Q140" s="166">
        <v>0</v>
      </c>
      <c r="R140" s="166">
        <f t="shared" si="2"/>
        <v>0</v>
      </c>
      <c r="S140" s="166">
        <v>0</v>
      </c>
      <c r="T140" s="167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8" t="s">
        <v>120</v>
      </c>
      <c r="AT140" s="168" t="s">
        <v>117</v>
      </c>
      <c r="AU140" s="168" t="s">
        <v>115</v>
      </c>
      <c r="AY140" s="14" t="s">
        <v>114</v>
      </c>
      <c r="BE140" s="169">
        <f t="shared" si="4"/>
        <v>0</v>
      </c>
      <c r="BF140" s="169">
        <f t="shared" si="5"/>
        <v>0</v>
      </c>
      <c r="BG140" s="169">
        <f t="shared" si="6"/>
        <v>0</v>
      </c>
      <c r="BH140" s="169">
        <f t="shared" si="7"/>
        <v>0</v>
      </c>
      <c r="BI140" s="169">
        <f t="shared" si="8"/>
        <v>0</v>
      </c>
      <c r="BJ140" s="14" t="s">
        <v>115</v>
      </c>
      <c r="BK140" s="169">
        <f t="shared" si="9"/>
        <v>0</v>
      </c>
      <c r="BL140" s="14" t="s">
        <v>113</v>
      </c>
      <c r="BM140" s="168" t="s">
        <v>116</v>
      </c>
    </row>
    <row r="141" spans="1:65" s="2" customFormat="1" ht="16.5" customHeight="1">
      <c r="A141" s="31"/>
      <c r="B141" s="32"/>
      <c r="C141" s="170" t="s">
        <v>248</v>
      </c>
      <c r="D141" s="170" t="s">
        <v>117</v>
      </c>
      <c r="E141" s="171" t="s">
        <v>248</v>
      </c>
      <c r="F141" s="172" t="s">
        <v>249</v>
      </c>
      <c r="G141" s="173" t="s">
        <v>148</v>
      </c>
      <c r="H141" s="174">
        <v>15</v>
      </c>
      <c r="I141" s="175"/>
      <c r="J141" s="176">
        <f t="shared" si="0"/>
        <v>0</v>
      </c>
      <c r="K141" s="177"/>
      <c r="L141" s="178"/>
      <c r="M141" s="179" t="s">
        <v>1</v>
      </c>
      <c r="N141" s="180" t="s">
        <v>38</v>
      </c>
      <c r="O141" s="68"/>
      <c r="P141" s="166">
        <f t="shared" si="1"/>
        <v>0</v>
      </c>
      <c r="Q141" s="166">
        <v>0</v>
      </c>
      <c r="R141" s="166">
        <f t="shared" si="2"/>
        <v>0</v>
      </c>
      <c r="S141" s="166">
        <v>0</v>
      </c>
      <c r="T141" s="167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8" t="s">
        <v>120</v>
      </c>
      <c r="AT141" s="168" t="s">
        <v>117</v>
      </c>
      <c r="AU141" s="168" t="s">
        <v>115</v>
      </c>
      <c r="AY141" s="14" t="s">
        <v>114</v>
      </c>
      <c r="BE141" s="169">
        <f t="shared" si="4"/>
        <v>0</v>
      </c>
      <c r="BF141" s="169">
        <f t="shared" si="5"/>
        <v>0</v>
      </c>
      <c r="BG141" s="169">
        <f t="shared" si="6"/>
        <v>0</v>
      </c>
      <c r="BH141" s="169">
        <f t="shared" si="7"/>
        <v>0</v>
      </c>
      <c r="BI141" s="169">
        <f t="shared" si="8"/>
        <v>0</v>
      </c>
      <c r="BJ141" s="14" t="s">
        <v>115</v>
      </c>
      <c r="BK141" s="169">
        <f t="shared" si="9"/>
        <v>0</v>
      </c>
      <c r="BL141" s="14" t="s">
        <v>113</v>
      </c>
      <c r="BM141" s="168" t="s">
        <v>128</v>
      </c>
    </row>
    <row r="142" spans="1:65" s="2" customFormat="1" ht="16.5" customHeight="1">
      <c r="A142" s="31"/>
      <c r="B142" s="32"/>
      <c r="C142" s="170" t="s">
        <v>149</v>
      </c>
      <c r="D142" s="170" t="s">
        <v>117</v>
      </c>
      <c r="E142" s="171" t="s">
        <v>149</v>
      </c>
      <c r="F142" s="172" t="s">
        <v>250</v>
      </c>
      <c r="G142" s="173" t="s">
        <v>148</v>
      </c>
      <c r="H142" s="174">
        <v>2</v>
      </c>
      <c r="I142" s="175"/>
      <c r="J142" s="176">
        <f t="shared" si="0"/>
        <v>0</v>
      </c>
      <c r="K142" s="177"/>
      <c r="L142" s="178"/>
      <c r="M142" s="179" t="s">
        <v>1</v>
      </c>
      <c r="N142" s="180" t="s">
        <v>38</v>
      </c>
      <c r="O142" s="68"/>
      <c r="P142" s="166">
        <f t="shared" si="1"/>
        <v>0</v>
      </c>
      <c r="Q142" s="166">
        <v>0</v>
      </c>
      <c r="R142" s="166">
        <f t="shared" si="2"/>
        <v>0</v>
      </c>
      <c r="S142" s="166">
        <v>0</v>
      </c>
      <c r="T142" s="167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8" t="s">
        <v>120</v>
      </c>
      <c r="AT142" s="168" t="s">
        <v>117</v>
      </c>
      <c r="AU142" s="168" t="s">
        <v>115</v>
      </c>
      <c r="AY142" s="14" t="s">
        <v>114</v>
      </c>
      <c r="BE142" s="169">
        <f t="shared" si="4"/>
        <v>0</v>
      </c>
      <c r="BF142" s="169">
        <f t="shared" si="5"/>
        <v>0</v>
      </c>
      <c r="BG142" s="169">
        <f t="shared" si="6"/>
        <v>0</v>
      </c>
      <c r="BH142" s="169">
        <f t="shared" si="7"/>
        <v>0</v>
      </c>
      <c r="BI142" s="169">
        <f t="shared" si="8"/>
        <v>0</v>
      </c>
      <c r="BJ142" s="14" t="s">
        <v>115</v>
      </c>
      <c r="BK142" s="169">
        <f t="shared" si="9"/>
        <v>0</v>
      </c>
      <c r="BL142" s="14" t="s">
        <v>113</v>
      </c>
      <c r="BM142" s="168" t="s">
        <v>180</v>
      </c>
    </row>
    <row r="143" spans="1:65" s="2" customFormat="1" ht="16.5" customHeight="1">
      <c r="A143" s="31"/>
      <c r="B143" s="32"/>
      <c r="C143" s="170" t="s">
        <v>251</v>
      </c>
      <c r="D143" s="170" t="s">
        <v>117</v>
      </c>
      <c r="E143" s="171" t="s">
        <v>251</v>
      </c>
      <c r="F143" s="172" t="s">
        <v>252</v>
      </c>
      <c r="G143" s="173" t="s">
        <v>148</v>
      </c>
      <c r="H143" s="174">
        <v>6</v>
      </c>
      <c r="I143" s="175"/>
      <c r="J143" s="176">
        <f t="shared" si="0"/>
        <v>0</v>
      </c>
      <c r="K143" s="177"/>
      <c r="L143" s="178"/>
      <c r="M143" s="179" t="s">
        <v>1</v>
      </c>
      <c r="N143" s="180" t="s">
        <v>38</v>
      </c>
      <c r="O143" s="68"/>
      <c r="P143" s="166">
        <f t="shared" si="1"/>
        <v>0</v>
      </c>
      <c r="Q143" s="166">
        <v>0</v>
      </c>
      <c r="R143" s="166">
        <f t="shared" si="2"/>
        <v>0</v>
      </c>
      <c r="S143" s="166">
        <v>0</v>
      </c>
      <c r="T143" s="167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8" t="s">
        <v>120</v>
      </c>
      <c r="AT143" s="168" t="s">
        <v>117</v>
      </c>
      <c r="AU143" s="168" t="s">
        <v>115</v>
      </c>
      <c r="AY143" s="14" t="s">
        <v>114</v>
      </c>
      <c r="BE143" s="169">
        <f t="shared" si="4"/>
        <v>0</v>
      </c>
      <c r="BF143" s="169">
        <f t="shared" si="5"/>
        <v>0</v>
      </c>
      <c r="BG143" s="169">
        <f t="shared" si="6"/>
        <v>0</v>
      </c>
      <c r="BH143" s="169">
        <f t="shared" si="7"/>
        <v>0</v>
      </c>
      <c r="BI143" s="169">
        <f t="shared" si="8"/>
        <v>0</v>
      </c>
      <c r="BJ143" s="14" t="s">
        <v>115</v>
      </c>
      <c r="BK143" s="169">
        <f t="shared" si="9"/>
        <v>0</v>
      </c>
      <c r="BL143" s="14" t="s">
        <v>113</v>
      </c>
      <c r="BM143" s="168" t="s">
        <v>183</v>
      </c>
    </row>
    <row r="144" spans="1:65" s="2" customFormat="1" ht="33" customHeight="1">
      <c r="A144" s="31"/>
      <c r="B144" s="32"/>
      <c r="C144" s="156" t="s">
        <v>7</v>
      </c>
      <c r="D144" s="156" t="s">
        <v>109</v>
      </c>
      <c r="E144" s="157" t="s">
        <v>253</v>
      </c>
      <c r="F144" s="158" t="s">
        <v>254</v>
      </c>
      <c r="G144" s="159" t="s">
        <v>148</v>
      </c>
      <c r="H144" s="160">
        <v>149</v>
      </c>
      <c r="I144" s="161"/>
      <c r="J144" s="162">
        <f t="shared" si="0"/>
        <v>0</v>
      </c>
      <c r="K144" s="163"/>
      <c r="L144" s="36"/>
      <c r="M144" s="164" t="s">
        <v>1</v>
      </c>
      <c r="N144" s="165" t="s">
        <v>38</v>
      </c>
      <c r="O144" s="68"/>
      <c r="P144" s="166">
        <f t="shared" si="1"/>
        <v>0</v>
      </c>
      <c r="Q144" s="166">
        <v>0</v>
      </c>
      <c r="R144" s="166">
        <f t="shared" si="2"/>
        <v>0</v>
      </c>
      <c r="S144" s="166">
        <v>0</v>
      </c>
      <c r="T144" s="167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8" t="s">
        <v>113</v>
      </c>
      <c r="AT144" s="168" t="s">
        <v>109</v>
      </c>
      <c r="AU144" s="168" t="s">
        <v>115</v>
      </c>
      <c r="AY144" s="14" t="s">
        <v>114</v>
      </c>
      <c r="BE144" s="169">
        <f t="shared" si="4"/>
        <v>0</v>
      </c>
      <c r="BF144" s="169">
        <f t="shared" si="5"/>
        <v>0</v>
      </c>
      <c r="BG144" s="169">
        <f t="shared" si="6"/>
        <v>0</v>
      </c>
      <c r="BH144" s="169">
        <f t="shared" si="7"/>
        <v>0</v>
      </c>
      <c r="BI144" s="169">
        <f t="shared" si="8"/>
        <v>0</v>
      </c>
      <c r="BJ144" s="14" t="s">
        <v>115</v>
      </c>
      <c r="BK144" s="169">
        <f t="shared" si="9"/>
        <v>0</v>
      </c>
      <c r="BL144" s="14" t="s">
        <v>113</v>
      </c>
      <c r="BM144" s="168" t="s">
        <v>186</v>
      </c>
    </row>
    <row r="145" spans="1:65" s="2" customFormat="1" ht="33" customHeight="1">
      <c r="A145" s="31"/>
      <c r="B145" s="32"/>
      <c r="C145" s="156" t="s">
        <v>125</v>
      </c>
      <c r="D145" s="156" t="s">
        <v>109</v>
      </c>
      <c r="E145" s="157" t="s">
        <v>255</v>
      </c>
      <c r="F145" s="158" t="s">
        <v>256</v>
      </c>
      <c r="G145" s="159" t="s">
        <v>148</v>
      </c>
      <c r="H145" s="160">
        <v>98</v>
      </c>
      <c r="I145" s="161"/>
      <c r="J145" s="162">
        <f t="shared" si="0"/>
        <v>0</v>
      </c>
      <c r="K145" s="163"/>
      <c r="L145" s="36"/>
      <c r="M145" s="164" t="s">
        <v>1</v>
      </c>
      <c r="N145" s="165" t="s">
        <v>38</v>
      </c>
      <c r="O145" s="68"/>
      <c r="P145" s="166">
        <f t="shared" si="1"/>
        <v>0</v>
      </c>
      <c r="Q145" s="166">
        <v>0</v>
      </c>
      <c r="R145" s="166">
        <f t="shared" si="2"/>
        <v>0</v>
      </c>
      <c r="S145" s="166">
        <v>0</v>
      </c>
      <c r="T145" s="167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8" t="s">
        <v>113</v>
      </c>
      <c r="AT145" s="168" t="s">
        <v>109</v>
      </c>
      <c r="AU145" s="168" t="s">
        <v>115</v>
      </c>
      <c r="AY145" s="14" t="s">
        <v>114</v>
      </c>
      <c r="BE145" s="169">
        <f t="shared" si="4"/>
        <v>0</v>
      </c>
      <c r="BF145" s="169">
        <f t="shared" si="5"/>
        <v>0</v>
      </c>
      <c r="BG145" s="169">
        <f t="shared" si="6"/>
        <v>0</v>
      </c>
      <c r="BH145" s="169">
        <f t="shared" si="7"/>
        <v>0</v>
      </c>
      <c r="BI145" s="169">
        <f t="shared" si="8"/>
        <v>0</v>
      </c>
      <c r="BJ145" s="14" t="s">
        <v>115</v>
      </c>
      <c r="BK145" s="169">
        <f t="shared" si="9"/>
        <v>0</v>
      </c>
      <c r="BL145" s="14" t="s">
        <v>113</v>
      </c>
      <c r="BM145" s="168" t="s">
        <v>189</v>
      </c>
    </row>
    <row r="146" spans="1:65" s="2" customFormat="1" ht="16.5" customHeight="1">
      <c r="A146" s="31"/>
      <c r="B146" s="32"/>
      <c r="C146" s="156" t="s">
        <v>121</v>
      </c>
      <c r="D146" s="156" t="s">
        <v>109</v>
      </c>
      <c r="E146" s="157" t="s">
        <v>257</v>
      </c>
      <c r="F146" s="158" t="s">
        <v>258</v>
      </c>
      <c r="G146" s="159" t="s">
        <v>139</v>
      </c>
      <c r="H146" s="160">
        <v>294</v>
      </c>
      <c r="I146" s="161"/>
      <c r="J146" s="162">
        <f t="shared" si="0"/>
        <v>0</v>
      </c>
      <c r="K146" s="163"/>
      <c r="L146" s="36"/>
      <c r="M146" s="164" t="s">
        <v>1</v>
      </c>
      <c r="N146" s="165" t="s">
        <v>38</v>
      </c>
      <c r="O146" s="68"/>
      <c r="P146" s="166">
        <f t="shared" si="1"/>
        <v>0</v>
      </c>
      <c r="Q146" s="166">
        <v>0</v>
      </c>
      <c r="R146" s="166">
        <f t="shared" si="2"/>
        <v>0</v>
      </c>
      <c r="S146" s="166">
        <v>0</v>
      </c>
      <c r="T146" s="167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68" t="s">
        <v>113</v>
      </c>
      <c r="AT146" s="168" t="s">
        <v>109</v>
      </c>
      <c r="AU146" s="168" t="s">
        <v>115</v>
      </c>
      <c r="AY146" s="14" t="s">
        <v>114</v>
      </c>
      <c r="BE146" s="169">
        <f t="shared" si="4"/>
        <v>0</v>
      </c>
      <c r="BF146" s="169">
        <f t="shared" si="5"/>
        <v>0</v>
      </c>
      <c r="BG146" s="169">
        <f t="shared" si="6"/>
        <v>0</v>
      </c>
      <c r="BH146" s="169">
        <f t="shared" si="7"/>
        <v>0</v>
      </c>
      <c r="BI146" s="169">
        <f t="shared" si="8"/>
        <v>0</v>
      </c>
      <c r="BJ146" s="14" t="s">
        <v>115</v>
      </c>
      <c r="BK146" s="169">
        <f t="shared" si="9"/>
        <v>0</v>
      </c>
      <c r="BL146" s="14" t="s">
        <v>113</v>
      </c>
      <c r="BM146" s="168" t="s">
        <v>192</v>
      </c>
    </row>
    <row r="147" spans="1:65" s="2" customFormat="1" ht="16.5" customHeight="1">
      <c r="A147" s="31"/>
      <c r="B147" s="32"/>
      <c r="C147" s="156" t="s">
        <v>259</v>
      </c>
      <c r="D147" s="156" t="s">
        <v>109</v>
      </c>
      <c r="E147" s="157" t="s">
        <v>260</v>
      </c>
      <c r="F147" s="158" t="s">
        <v>261</v>
      </c>
      <c r="G147" s="159" t="s">
        <v>148</v>
      </c>
      <c r="H147" s="160">
        <v>461</v>
      </c>
      <c r="I147" s="161"/>
      <c r="J147" s="162">
        <f t="shared" si="0"/>
        <v>0</v>
      </c>
      <c r="K147" s="163"/>
      <c r="L147" s="36"/>
      <c r="M147" s="164" t="s">
        <v>1</v>
      </c>
      <c r="N147" s="165" t="s">
        <v>38</v>
      </c>
      <c r="O147" s="68"/>
      <c r="P147" s="166">
        <f t="shared" si="1"/>
        <v>0</v>
      </c>
      <c r="Q147" s="166">
        <v>0</v>
      </c>
      <c r="R147" s="166">
        <f t="shared" si="2"/>
        <v>0</v>
      </c>
      <c r="S147" s="166">
        <v>0</v>
      </c>
      <c r="T147" s="167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8" t="s">
        <v>113</v>
      </c>
      <c r="AT147" s="168" t="s">
        <v>109</v>
      </c>
      <c r="AU147" s="168" t="s">
        <v>115</v>
      </c>
      <c r="AY147" s="14" t="s">
        <v>114</v>
      </c>
      <c r="BE147" s="169">
        <f t="shared" si="4"/>
        <v>0</v>
      </c>
      <c r="BF147" s="169">
        <f t="shared" si="5"/>
        <v>0</v>
      </c>
      <c r="BG147" s="169">
        <f t="shared" si="6"/>
        <v>0</v>
      </c>
      <c r="BH147" s="169">
        <f t="shared" si="7"/>
        <v>0</v>
      </c>
      <c r="BI147" s="169">
        <f t="shared" si="8"/>
        <v>0</v>
      </c>
      <c r="BJ147" s="14" t="s">
        <v>115</v>
      </c>
      <c r="BK147" s="169">
        <f t="shared" si="9"/>
        <v>0</v>
      </c>
      <c r="BL147" s="14" t="s">
        <v>113</v>
      </c>
      <c r="BM147" s="168" t="s">
        <v>195</v>
      </c>
    </row>
    <row r="148" spans="1:65" s="2" customFormat="1" ht="33" customHeight="1">
      <c r="A148" s="31"/>
      <c r="B148" s="32"/>
      <c r="C148" s="156" t="s">
        <v>158</v>
      </c>
      <c r="D148" s="156" t="s">
        <v>109</v>
      </c>
      <c r="E148" s="157" t="s">
        <v>262</v>
      </c>
      <c r="F148" s="158" t="s">
        <v>263</v>
      </c>
      <c r="G148" s="159" t="s">
        <v>148</v>
      </c>
      <c r="H148" s="160">
        <v>98</v>
      </c>
      <c r="I148" s="161"/>
      <c r="J148" s="162">
        <f t="shared" si="0"/>
        <v>0</v>
      </c>
      <c r="K148" s="163"/>
      <c r="L148" s="36"/>
      <c r="M148" s="164" t="s">
        <v>1</v>
      </c>
      <c r="N148" s="165" t="s">
        <v>38</v>
      </c>
      <c r="O148" s="68"/>
      <c r="P148" s="166">
        <f t="shared" si="1"/>
        <v>0</v>
      </c>
      <c r="Q148" s="166">
        <v>0</v>
      </c>
      <c r="R148" s="166">
        <f t="shared" si="2"/>
        <v>0</v>
      </c>
      <c r="S148" s="166">
        <v>0</v>
      </c>
      <c r="T148" s="167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8" t="s">
        <v>113</v>
      </c>
      <c r="AT148" s="168" t="s">
        <v>109</v>
      </c>
      <c r="AU148" s="168" t="s">
        <v>115</v>
      </c>
      <c r="AY148" s="14" t="s">
        <v>114</v>
      </c>
      <c r="BE148" s="169">
        <f t="shared" si="4"/>
        <v>0</v>
      </c>
      <c r="BF148" s="169">
        <f t="shared" si="5"/>
        <v>0</v>
      </c>
      <c r="BG148" s="169">
        <f t="shared" si="6"/>
        <v>0</v>
      </c>
      <c r="BH148" s="169">
        <f t="shared" si="7"/>
        <v>0</v>
      </c>
      <c r="BI148" s="169">
        <f t="shared" si="8"/>
        <v>0</v>
      </c>
      <c r="BJ148" s="14" t="s">
        <v>115</v>
      </c>
      <c r="BK148" s="169">
        <f t="shared" si="9"/>
        <v>0</v>
      </c>
      <c r="BL148" s="14" t="s">
        <v>113</v>
      </c>
      <c r="BM148" s="168" t="s">
        <v>198</v>
      </c>
    </row>
    <row r="149" spans="1:65" s="2" customFormat="1" ht="21.75" customHeight="1">
      <c r="A149" s="31"/>
      <c r="B149" s="32"/>
      <c r="C149" s="156" t="s">
        <v>264</v>
      </c>
      <c r="D149" s="156" t="s">
        <v>109</v>
      </c>
      <c r="E149" s="157" t="s">
        <v>265</v>
      </c>
      <c r="F149" s="158" t="s">
        <v>266</v>
      </c>
      <c r="G149" s="159" t="s">
        <v>112</v>
      </c>
      <c r="H149" s="160">
        <v>1326.1</v>
      </c>
      <c r="I149" s="161"/>
      <c r="J149" s="162">
        <f t="shared" si="0"/>
        <v>0</v>
      </c>
      <c r="K149" s="163"/>
      <c r="L149" s="36"/>
      <c r="M149" s="164" t="s">
        <v>1</v>
      </c>
      <c r="N149" s="165" t="s">
        <v>38</v>
      </c>
      <c r="O149" s="68"/>
      <c r="P149" s="166">
        <f t="shared" si="1"/>
        <v>0</v>
      </c>
      <c r="Q149" s="166">
        <v>0</v>
      </c>
      <c r="R149" s="166">
        <f t="shared" si="2"/>
        <v>0</v>
      </c>
      <c r="S149" s="166">
        <v>0</v>
      </c>
      <c r="T149" s="167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8" t="s">
        <v>113</v>
      </c>
      <c r="AT149" s="168" t="s">
        <v>109</v>
      </c>
      <c r="AU149" s="168" t="s">
        <v>115</v>
      </c>
      <c r="AY149" s="14" t="s">
        <v>114</v>
      </c>
      <c r="BE149" s="169">
        <f t="shared" si="4"/>
        <v>0</v>
      </c>
      <c r="BF149" s="169">
        <f t="shared" si="5"/>
        <v>0</v>
      </c>
      <c r="BG149" s="169">
        <f t="shared" si="6"/>
        <v>0</v>
      </c>
      <c r="BH149" s="169">
        <f t="shared" si="7"/>
        <v>0</v>
      </c>
      <c r="BI149" s="169">
        <f t="shared" si="8"/>
        <v>0</v>
      </c>
      <c r="BJ149" s="14" t="s">
        <v>115</v>
      </c>
      <c r="BK149" s="169">
        <f t="shared" si="9"/>
        <v>0</v>
      </c>
      <c r="BL149" s="14" t="s">
        <v>113</v>
      </c>
      <c r="BM149" s="168" t="s">
        <v>201</v>
      </c>
    </row>
    <row r="150" spans="1:65" s="2" customFormat="1" ht="16.5" customHeight="1">
      <c r="A150" s="31"/>
      <c r="B150" s="32"/>
      <c r="C150" s="170" t="s">
        <v>162</v>
      </c>
      <c r="D150" s="170" t="s">
        <v>117</v>
      </c>
      <c r="E150" s="171" t="s">
        <v>267</v>
      </c>
      <c r="F150" s="172" t="s">
        <v>268</v>
      </c>
      <c r="G150" s="173" t="s">
        <v>169</v>
      </c>
      <c r="H150" s="174">
        <v>1077.1199999999999</v>
      </c>
      <c r="I150" s="175"/>
      <c r="J150" s="176">
        <f t="shared" si="0"/>
        <v>0</v>
      </c>
      <c r="K150" s="177"/>
      <c r="L150" s="178"/>
      <c r="M150" s="179" t="s">
        <v>1</v>
      </c>
      <c r="N150" s="180" t="s">
        <v>38</v>
      </c>
      <c r="O150" s="68"/>
      <c r="P150" s="166">
        <f t="shared" si="1"/>
        <v>0</v>
      </c>
      <c r="Q150" s="166">
        <v>0</v>
      </c>
      <c r="R150" s="166">
        <f t="shared" si="2"/>
        <v>0</v>
      </c>
      <c r="S150" s="166">
        <v>0</v>
      </c>
      <c r="T150" s="167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8" t="s">
        <v>120</v>
      </c>
      <c r="AT150" s="168" t="s">
        <v>117</v>
      </c>
      <c r="AU150" s="168" t="s">
        <v>115</v>
      </c>
      <c r="AY150" s="14" t="s">
        <v>114</v>
      </c>
      <c r="BE150" s="169">
        <f t="shared" si="4"/>
        <v>0</v>
      </c>
      <c r="BF150" s="169">
        <f t="shared" si="5"/>
        <v>0</v>
      </c>
      <c r="BG150" s="169">
        <f t="shared" si="6"/>
        <v>0</v>
      </c>
      <c r="BH150" s="169">
        <f t="shared" si="7"/>
        <v>0</v>
      </c>
      <c r="BI150" s="169">
        <f t="shared" si="8"/>
        <v>0</v>
      </c>
      <c r="BJ150" s="14" t="s">
        <v>115</v>
      </c>
      <c r="BK150" s="169">
        <f t="shared" si="9"/>
        <v>0</v>
      </c>
      <c r="BL150" s="14" t="s">
        <v>113</v>
      </c>
      <c r="BM150" s="168" t="s">
        <v>269</v>
      </c>
    </row>
    <row r="151" spans="1:65" s="2" customFormat="1" ht="16.5" customHeight="1">
      <c r="A151" s="31"/>
      <c r="B151" s="32"/>
      <c r="C151" s="170" t="s">
        <v>177</v>
      </c>
      <c r="D151" s="170" t="s">
        <v>117</v>
      </c>
      <c r="E151" s="171" t="s">
        <v>270</v>
      </c>
      <c r="F151" s="172" t="s">
        <v>271</v>
      </c>
      <c r="G151" s="173" t="s">
        <v>148</v>
      </c>
      <c r="H151" s="174">
        <v>514</v>
      </c>
      <c r="I151" s="175"/>
      <c r="J151" s="176">
        <f t="shared" si="0"/>
        <v>0</v>
      </c>
      <c r="K151" s="177"/>
      <c r="L151" s="178"/>
      <c r="M151" s="179" t="s">
        <v>1</v>
      </c>
      <c r="N151" s="180" t="s">
        <v>38</v>
      </c>
      <c r="O151" s="68"/>
      <c r="P151" s="166">
        <f t="shared" si="1"/>
        <v>0</v>
      </c>
      <c r="Q151" s="166">
        <v>0</v>
      </c>
      <c r="R151" s="166">
        <f t="shared" si="2"/>
        <v>0</v>
      </c>
      <c r="S151" s="166">
        <v>0</v>
      </c>
      <c r="T151" s="167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8" t="s">
        <v>120</v>
      </c>
      <c r="AT151" s="168" t="s">
        <v>117</v>
      </c>
      <c r="AU151" s="168" t="s">
        <v>115</v>
      </c>
      <c r="AY151" s="14" t="s">
        <v>114</v>
      </c>
      <c r="BE151" s="169">
        <f t="shared" si="4"/>
        <v>0</v>
      </c>
      <c r="BF151" s="169">
        <f t="shared" si="5"/>
        <v>0</v>
      </c>
      <c r="BG151" s="169">
        <f t="shared" si="6"/>
        <v>0</v>
      </c>
      <c r="BH151" s="169">
        <f t="shared" si="7"/>
        <v>0</v>
      </c>
      <c r="BI151" s="169">
        <f t="shared" si="8"/>
        <v>0</v>
      </c>
      <c r="BJ151" s="14" t="s">
        <v>115</v>
      </c>
      <c r="BK151" s="169">
        <f t="shared" si="9"/>
        <v>0</v>
      </c>
      <c r="BL151" s="14" t="s">
        <v>113</v>
      </c>
      <c r="BM151" s="168" t="s">
        <v>272</v>
      </c>
    </row>
    <row r="152" spans="1:65" s="2" customFormat="1" ht="16.5" customHeight="1">
      <c r="A152" s="31"/>
      <c r="B152" s="32"/>
      <c r="C152" s="170" t="s">
        <v>165</v>
      </c>
      <c r="D152" s="170" t="s">
        <v>117</v>
      </c>
      <c r="E152" s="171" t="s">
        <v>273</v>
      </c>
      <c r="F152" s="172" t="s">
        <v>274</v>
      </c>
      <c r="G152" s="173" t="s">
        <v>139</v>
      </c>
      <c r="H152" s="174">
        <v>1</v>
      </c>
      <c r="I152" s="175"/>
      <c r="J152" s="176">
        <f t="shared" si="0"/>
        <v>0</v>
      </c>
      <c r="K152" s="177"/>
      <c r="L152" s="178"/>
      <c r="M152" s="179" t="s">
        <v>1</v>
      </c>
      <c r="N152" s="180" t="s">
        <v>38</v>
      </c>
      <c r="O152" s="68"/>
      <c r="P152" s="166">
        <f t="shared" si="1"/>
        <v>0</v>
      </c>
      <c r="Q152" s="166">
        <v>0</v>
      </c>
      <c r="R152" s="166">
        <f t="shared" si="2"/>
        <v>0</v>
      </c>
      <c r="S152" s="166">
        <v>0</v>
      </c>
      <c r="T152" s="167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8" t="s">
        <v>120</v>
      </c>
      <c r="AT152" s="168" t="s">
        <v>117</v>
      </c>
      <c r="AU152" s="168" t="s">
        <v>115</v>
      </c>
      <c r="AY152" s="14" t="s">
        <v>114</v>
      </c>
      <c r="BE152" s="169">
        <f t="shared" si="4"/>
        <v>0</v>
      </c>
      <c r="BF152" s="169">
        <f t="shared" si="5"/>
        <v>0</v>
      </c>
      <c r="BG152" s="169">
        <f t="shared" si="6"/>
        <v>0</v>
      </c>
      <c r="BH152" s="169">
        <f t="shared" si="7"/>
        <v>0</v>
      </c>
      <c r="BI152" s="169">
        <f t="shared" si="8"/>
        <v>0</v>
      </c>
      <c r="BJ152" s="14" t="s">
        <v>115</v>
      </c>
      <c r="BK152" s="169">
        <f t="shared" si="9"/>
        <v>0</v>
      </c>
      <c r="BL152" s="14" t="s">
        <v>113</v>
      </c>
      <c r="BM152" s="168" t="s">
        <v>133</v>
      </c>
    </row>
    <row r="153" spans="1:65" s="2" customFormat="1" ht="16.5" customHeight="1">
      <c r="A153" s="31"/>
      <c r="B153" s="32"/>
      <c r="C153" s="170" t="s">
        <v>275</v>
      </c>
      <c r="D153" s="170" t="s">
        <v>117</v>
      </c>
      <c r="E153" s="171" t="s">
        <v>276</v>
      </c>
      <c r="F153" s="172" t="s">
        <v>277</v>
      </c>
      <c r="G153" s="173" t="s">
        <v>139</v>
      </c>
      <c r="H153" s="174">
        <v>1</v>
      </c>
      <c r="I153" s="175"/>
      <c r="J153" s="176">
        <f t="shared" si="0"/>
        <v>0</v>
      </c>
      <c r="K153" s="177"/>
      <c r="L153" s="178"/>
      <c r="M153" s="179" t="s">
        <v>1</v>
      </c>
      <c r="N153" s="180" t="s">
        <v>38</v>
      </c>
      <c r="O153" s="68"/>
      <c r="P153" s="166">
        <f t="shared" si="1"/>
        <v>0</v>
      </c>
      <c r="Q153" s="166">
        <v>0</v>
      </c>
      <c r="R153" s="166">
        <f t="shared" si="2"/>
        <v>0</v>
      </c>
      <c r="S153" s="166">
        <v>0</v>
      </c>
      <c r="T153" s="167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68" t="s">
        <v>120</v>
      </c>
      <c r="AT153" s="168" t="s">
        <v>117</v>
      </c>
      <c r="AU153" s="168" t="s">
        <v>115</v>
      </c>
      <c r="AY153" s="14" t="s">
        <v>114</v>
      </c>
      <c r="BE153" s="169">
        <f t="shared" si="4"/>
        <v>0</v>
      </c>
      <c r="BF153" s="169">
        <f t="shared" si="5"/>
        <v>0</v>
      </c>
      <c r="BG153" s="169">
        <f t="shared" si="6"/>
        <v>0</v>
      </c>
      <c r="BH153" s="169">
        <f t="shared" si="7"/>
        <v>0</v>
      </c>
      <c r="BI153" s="169">
        <f t="shared" si="8"/>
        <v>0</v>
      </c>
      <c r="BJ153" s="14" t="s">
        <v>115</v>
      </c>
      <c r="BK153" s="169">
        <f t="shared" si="9"/>
        <v>0</v>
      </c>
      <c r="BL153" s="14" t="s">
        <v>113</v>
      </c>
      <c r="BM153" s="168" t="s">
        <v>153</v>
      </c>
    </row>
    <row r="154" spans="1:65" s="2" customFormat="1" ht="16.5" customHeight="1">
      <c r="A154" s="31"/>
      <c r="B154" s="32"/>
      <c r="C154" s="170" t="s">
        <v>170</v>
      </c>
      <c r="D154" s="170" t="s">
        <v>117</v>
      </c>
      <c r="E154" s="171" t="s">
        <v>278</v>
      </c>
      <c r="F154" s="172" t="s">
        <v>279</v>
      </c>
      <c r="G154" s="173" t="s">
        <v>139</v>
      </c>
      <c r="H154" s="174">
        <v>1</v>
      </c>
      <c r="I154" s="175"/>
      <c r="J154" s="176">
        <f t="shared" si="0"/>
        <v>0</v>
      </c>
      <c r="K154" s="177"/>
      <c r="L154" s="178"/>
      <c r="M154" s="179" t="s">
        <v>1</v>
      </c>
      <c r="N154" s="180" t="s">
        <v>38</v>
      </c>
      <c r="O154" s="68"/>
      <c r="P154" s="166">
        <f t="shared" si="1"/>
        <v>0</v>
      </c>
      <c r="Q154" s="166">
        <v>0</v>
      </c>
      <c r="R154" s="166">
        <f t="shared" si="2"/>
        <v>0</v>
      </c>
      <c r="S154" s="166">
        <v>0</v>
      </c>
      <c r="T154" s="167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8" t="s">
        <v>120</v>
      </c>
      <c r="AT154" s="168" t="s">
        <v>117</v>
      </c>
      <c r="AU154" s="168" t="s">
        <v>115</v>
      </c>
      <c r="AY154" s="14" t="s">
        <v>114</v>
      </c>
      <c r="BE154" s="169">
        <f t="shared" si="4"/>
        <v>0</v>
      </c>
      <c r="BF154" s="169">
        <f t="shared" si="5"/>
        <v>0</v>
      </c>
      <c r="BG154" s="169">
        <f t="shared" si="6"/>
        <v>0</v>
      </c>
      <c r="BH154" s="169">
        <f t="shared" si="7"/>
        <v>0</v>
      </c>
      <c r="BI154" s="169">
        <f t="shared" si="8"/>
        <v>0</v>
      </c>
      <c r="BJ154" s="14" t="s">
        <v>115</v>
      </c>
      <c r="BK154" s="169">
        <f t="shared" si="9"/>
        <v>0</v>
      </c>
      <c r="BL154" s="14" t="s">
        <v>113</v>
      </c>
      <c r="BM154" s="168" t="s">
        <v>145</v>
      </c>
    </row>
    <row r="155" spans="1:65" s="2" customFormat="1" ht="16.5" customHeight="1">
      <c r="A155" s="31"/>
      <c r="B155" s="32"/>
      <c r="C155" s="170" t="s">
        <v>280</v>
      </c>
      <c r="D155" s="170" t="s">
        <v>117</v>
      </c>
      <c r="E155" s="171" t="s">
        <v>281</v>
      </c>
      <c r="F155" s="172" t="s">
        <v>282</v>
      </c>
      <c r="G155" s="173" t="s">
        <v>169</v>
      </c>
      <c r="H155" s="174">
        <v>7.8</v>
      </c>
      <c r="I155" s="175"/>
      <c r="J155" s="176">
        <f t="shared" si="0"/>
        <v>0</v>
      </c>
      <c r="K155" s="177"/>
      <c r="L155" s="178"/>
      <c r="M155" s="179" t="s">
        <v>1</v>
      </c>
      <c r="N155" s="180" t="s">
        <v>38</v>
      </c>
      <c r="O155" s="68"/>
      <c r="P155" s="166">
        <f t="shared" si="1"/>
        <v>0</v>
      </c>
      <c r="Q155" s="166">
        <v>0</v>
      </c>
      <c r="R155" s="166">
        <f t="shared" si="2"/>
        <v>0</v>
      </c>
      <c r="S155" s="166">
        <v>0</v>
      </c>
      <c r="T155" s="167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68" t="s">
        <v>120</v>
      </c>
      <c r="AT155" s="168" t="s">
        <v>117</v>
      </c>
      <c r="AU155" s="168" t="s">
        <v>115</v>
      </c>
      <c r="AY155" s="14" t="s">
        <v>114</v>
      </c>
      <c r="BE155" s="169">
        <f t="shared" si="4"/>
        <v>0</v>
      </c>
      <c r="BF155" s="169">
        <f t="shared" si="5"/>
        <v>0</v>
      </c>
      <c r="BG155" s="169">
        <f t="shared" si="6"/>
        <v>0</v>
      </c>
      <c r="BH155" s="169">
        <f t="shared" si="7"/>
        <v>0</v>
      </c>
      <c r="BI155" s="169">
        <f t="shared" si="8"/>
        <v>0</v>
      </c>
      <c r="BJ155" s="14" t="s">
        <v>115</v>
      </c>
      <c r="BK155" s="169">
        <f t="shared" si="9"/>
        <v>0</v>
      </c>
      <c r="BL155" s="14" t="s">
        <v>113</v>
      </c>
      <c r="BM155" s="168" t="s">
        <v>166</v>
      </c>
    </row>
    <row r="156" spans="1:65" s="2" customFormat="1" ht="21.75" customHeight="1">
      <c r="A156" s="31"/>
      <c r="B156" s="32"/>
      <c r="C156" s="156" t="s">
        <v>116</v>
      </c>
      <c r="D156" s="156" t="s">
        <v>109</v>
      </c>
      <c r="E156" s="157" t="s">
        <v>283</v>
      </c>
      <c r="F156" s="158" t="s">
        <v>284</v>
      </c>
      <c r="G156" s="159" t="s">
        <v>169</v>
      </c>
      <c r="H156" s="160">
        <v>5</v>
      </c>
      <c r="I156" s="161"/>
      <c r="J156" s="162">
        <f t="shared" si="0"/>
        <v>0</v>
      </c>
      <c r="K156" s="163"/>
      <c r="L156" s="36"/>
      <c r="M156" s="164" t="s">
        <v>1</v>
      </c>
      <c r="N156" s="165" t="s">
        <v>38</v>
      </c>
      <c r="O156" s="68"/>
      <c r="P156" s="166">
        <f t="shared" si="1"/>
        <v>0</v>
      </c>
      <c r="Q156" s="166">
        <v>0</v>
      </c>
      <c r="R156" s="166">
        <f t="shared" si="2"/>
        <v>0</v>
      </c>
      <c r="S156" s="166">
        <v>0</v>
      </c>
      <c r="T156" s="167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68" t="s">
        <v>113</v>
      </c>
      <c r="AT156" s="168" t="s">
        <v>109</v>
      </c>
      <c r="AU156" s="168" t="s">
        <v>115</v>
      </c>
      <c r="AY156" s="14" t="s">
        <v>114</v>
      </c>
      <c r="BE156" s="169">
        <f t="shared" si="4"/>
        <v>0</v>
      </c>
      <c r="BF156" s="169">
        <f t="shared" si="5"/>
        <v>0</v>
      </c>
      <c r="BG156" s="169">
        <f t="shared" si="6"/>
        <v>0</v>
      </c>
      <c r="BH156" s="169">
        <f t="shared" si="7"/>
        <v>0</v>
      </c>
      <c r="BI156" s="169">
        <f t="shared" si="8"/>
        <v>0</v>
      </c>
      <c r="BJ156" s="14" t="s">
        <v>115</v>
      </c>
      <c r="BK156" s="169">
        <f t="shared" si="9"/>
        <v>0</v>
      </c>
      <c r="BL156" s="14" t="s">
        <v>113</v>
      </c>
      <c r="BM156" s="168" t="s">
        <v>285</v>
      </c>
    </row>
    <row r="157" spans="1:65" s="2" customFormat="1" ht="16.5" customHeight="1">
      <c r="A157" s="31"/>
      <c r="B157" s="32"/>
      <c r="C157" s="156" t="s">
        <v>108</v>
      </c>
      <c r="D157" s="156" t="s">
        <v>109</v>
      </c>
      <c r="E157" s="157" t="s">
        <v>286</v>
      </c>
      <c r="F157" s="158" t="s">
        <v>287</v>
      </c>
      <c r="G157" s="159" t="s">
        <v>169</v>
      </c>
      <c r="H157" s="160">
        <v>5</v>
      </c>
      <c r="I157" s="161"/>
      <c r="J157" s="162">
        <f t="shared" si="0"/>
        <v>0</v>
      </c>
      <c r="K157" s="163"/>
      <c r="L157" s="36"/>
      <c r="M157" s="164" t="s">
        <v>1</v>
      </c>
      <c r="N157" s="165" t="s">
        <v>38</v>
      </c>
      <c r="O157" s="68"/>
      <c r="P157" s="166">
        <f t="shared" si="1"/>
        <v>0</v>
      </c>
      <c r="Q157" s="166">
        <v>0</v>
      </c>
      <c r="R157" s="166">
        <f t="shared" si="2"/>
        <v>0</v>
      </c>
      <c r="S157" s="166">
        <v>0</v>
      </c>
      <c r="T157" s="167">
        <f t="shared" si="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8" t="s">
        <v>113</v>
      </c>
      <c r="AT157" s="168" t="s">
        <v>109</v>
      </c>
      <c r="AU157" s="168" t="s">
        <v>115</v>
      </c>
      <c r="AY157" s="14" t="s">
        <v>114</v>
      </c>
      <c r="BE157" s="169">
        <f t="shared" si="4"/>
        <v>0</v>
      </c>
      <c r="BF157" s="169">
        <f t="shared" si="5"/>
        <v>0</v>
      </c>
      <c r="BG157" s="169">
        <f t="shared" si="6"/>
        <v>0</v>
      </c>
      <c r="BH157" s="169">
        <f t="shared" si="7"/>
        <v>0</v>
      </c>
      <c r="BI157" s="169">
        <f t="shared" si="8"/>
        <v>0</v>
      </c>
      <c r="BJ157" s="14" t="s">
        <v>115</v>
      </c>
      <c r="BK157" s="169">
        <f t="shared" si="9"/>
        <v>0</v>
      </c>
      <c r="BL157" s="14" t="s">
        <v>113</v>
      </c>
      <c r="BM157" s="168" t="s">
        <v>288</v>
      </c>
    </row>
    <row r="158" spans="1:65" s="2" customFormat="1" ht="21.75" customHeight="1">
      <c r="A158" s="31"/>
      <c r="B158" s="32"/>
      <c r="C158" s="156" t="s">
        <v>128</v>
      </c>
      <c r="D158" s="156" t="s">
        <v>109</v>
      </c>
      <c r="E158" s="157" t="s">
        <v>289</v>
      </c>
      <c r="F158" s="158" t="s">
        <v>290</v>
      </c>
      <c r="G158" s="159" t="s">
        <v>169</v>
      </c>
      <c r="H158" s="160">
        <v>120</v>
      </c>
      <c r="I158" s="161"/>
      <c r="J158" s="162">
        <f t="shared" si="0"/>
        <v>0</v>
      </c>
      <c r="K158" s="163"/>
      <c r="L158" s="36"/>
      <c r="M158" s="164" t="s">
        <v>1</v>
      </c>
      <c r="N158" s="165" t="s">
        <v>38</v>
      </c>
      <c r="O158" s="68"/>
      <c r="P158" s="166">
        <f t="shared" si="1"/>
        <v>0</v>
      </c>
      <c r="Q158" s="166">
        <v>0</v>
      </c>
      <c r="R158" s="166">
        <f t="shared" si="2"/>
        <v>0</v>
      </c>
      <c r="S158" s="166">
        <v>0</v>
      </c>
      <c r="T158" s="167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68" t="s">
        <v>113</v>
      </c>
      <c r="AT158" s="168" t="s">
        <v>109</v>
      </c>
      <c r="AU158" s="168" t="s">
        <v>115</v>
      </c>
      <c r="AY158" s="14" t="s">
        <v>114</v>
      </c>
      <c r="BE158" s="169">
        <f t="shared" si="4"/>
        <v>0</v>
      </c>
      <c r="BF158" s="169">
        <f t="shared" si="5"/>
        <v>0</v>
      </c>
      <c r="BG158" s="169">
        <f t="shared" si="6"/>
        <v>0</v>
      </c>
      <c r="BH158" s="169">
        <f t="shared" si="7"/>
        <v>0</v>
      </c>
      <c r="BI158" s="169">
        <f t="shared" si="8"/>
        <v>0</v>
      </c>
      <c r="BJ158" s="14" t="s">
        <v>115</v>
      </c>
      <c r="BK158" s="169">
        <f t="shared" si="9"/>
        <v>0</v>
      </c>
      <c r="BL158" s="14" t="s">
        <v>113</v>
      </c>
      <c r="BM158" s="168" t="s">
        <v>291</v>
      </c>
    </row>
    <row r="159" spans="1:65" s="2" customFormat="1" ht="16.5" customHeight="1">
      <c r="A159" s="31"/>
      <c r="B159" s="32"/>
      <c r="C159" s="170" t="s">
        <v>174</v>
      </c>
      <c r="D159" s="170" t="s">
        <v>117</v>
      </c>
      <c r="E159" s="171" t="s">
        <v>292</v>
      </c>
      <c r="F159" s="172" t="s">
        <v>293</v>
      </c>
      <c r="G159" s="173" t="s">
        <v>169</v>
      </c>
      <c r="H159" s="174">
        <v>1.25</v>
      </c>
      <c r="I159" s="175"/>
      <c r="J159" s="176">
        <f t="shared" si="0"/>
        <v>0</v>
      </c>
      <c r="K159" s="177"/>
      <c r="L159" s="178"/>
      <c r="M159" s="179" t="s">
        <v>1</v>
      </c>
      <c r="N159" s="180" t="s">
        <v>38</v>
      </c>
      <c r="O159" s="68"/>
      <c r="P159" s="166">
        <f t="shared" si="1"/>
        <v>0</v>
      </c>
      <c r="Q159" s="166">
        <v>0</v>
      </c>
      <c r="R159" s="166">
        <f t="shared" si="2"/>
        <v>0</v>
      </c>
      <c r="S159" s="166">
        <v>0</v>
      </c>
      <c r="T159" s="167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8" t="s">
        <v>120</v>
      </c>
      <c r="AT159" s="168" t="s">
        <v>117</v>
      </c>
      <c r="AU159" s="168" t="s">
        <v>115</v>
      </c>
      <c r="AY159" s="14" t="s">
        <v>114</v>
      </c>
      <c r="BE159" s="169">
        <f t="shared" si="4"/>
        <v>0</v>
      </c>
      <c r="BF159" s="169">
        <f t="shared" si="5"/>
        <v>0</v>
      </c>
      <c r="BG159" s="169">
        <f t="shared" si="6"/>
        <v>0</v>
      </c>
      <c r="BH159" s="169">
        <f t="shared" si="7"/>
        <v>0</v>
      </c>
      <c r="BI159" s="169">
        <f t="shared" si="8"/>
        <v>0</v>
      </c>
      <c r="BJ159" s="14" t="s">
        <v>115</v>
      </c>
      <c r="BK159" s="169">
        <f t="shared" si="9"/>
        <v>0</v>
      </c>
      <c r="BL159" s="14" t="s">
        <v>113</v>
      </c>
      <c r="BM159" s="168" t="s">
        <v>294</v>
      </c>
    </row>
    <row r="160" spans="1:65" s="12" customFormat="1" ht="22.8" customHeight="1">
      <c r="B160" s="198"/>
      <c r="C160" s="199"/>
      <c r="D160" s="200" t="s">
        <v>71</v>
      </c>
      <c r="E160" s="212" t="s">
        <v>115</v>
      </c>
      <c r="F160" s="212" t="s">
        <v>295</v>
      </c>
      <c r="G160" s="199"/>
      <c r="H160" s="199"/>
      <c r="I160" s="202"/>
      <c r="J160" s="213">
        <f>BK160</f>
        <v>0</v>
      </c>
      <c r="K160" s="199"/>
      <c r="L160" s="204"/>
      <c r="M160" s="205"/>
      <c r="N160" s="206"/>
      <c r="O160" s="206"/>
      <c r="P160" s="207">
        <f>SUM(P161:P163)</f>
        <v>0</v>
      </c>
      <c r="Q160" s="206"/>
      <c r="R160" s="207">
        <f>SUM(R161:R163)</f>
        <v>0</v>
      </c>
      <c r="S160" s="206"/>
      <c r="T160" s="208">
        <f>SUM(T161:T163)</f>
        <v>0</v>
      </c>
      <c r="AR160" s="209" t="s">
        <v>80</v>
      </c>
      <c r="AT160" s="210" t="s">
        <v>71</v>
      </c>
      <c r="AU160" s="210" t="s">
        <v>80</v>
      </c>
      <c r="AY160" s="209" t="s">
        <v>114</v>
      </c>
      <c r="BK160" s="211">
        <f>SUM(BK161:BK163)</f>
        <v>0</v>
      </c>
    </row>
    <row r="161" spans="1:65" s="2" customFormat="1" ht="16.5" customHeight="1">
      <c r="A161" s="31"/>
      <c r="B161" s="32"/>
      <c r="C161" s="170" t="s">
        <v>180</v>
      </c>
      <c r="D161" s="170" t="s">
        <v>117</v>
      </c>
      <c r="E161" s="171" t="s">
        <v>296</v>
      </c>
      <c r="F161" s="172" t="s">
        <v>297</v>
      </c>
      <c r="G161" s="173" t="s">
        <v>131</v>
      </c>
      <c r="H161" s="174">
        <v>39</v>
      </c>
      <c r="I161" s="175"/>
      <c r="J161" s="176">
        <f>ROUND(I161*H161,2)</f>
        <v>0</v>
      </c>
      <c r="K161" s="177"/>
      <c r="L161" s="178"/>
      <c r="M161" s="179" t="s">
        <v>1</v>
      </c>
      <c r="N161" s="180" t="s">
        <v>38</v>
      </c>
      <c r="O161" s="68"/>
      <c r="P161" s="166">
        <f>O161*H161</f>
        <v>0</v>
      </c>
      <c r="Q161" s="166">
        <v>0</v>
      </c>
      <c r="R161" s="166">
        <f>Q161*H161</f>
        <v>0</v>
      </c>
      <c r="S161" s="166">
        <v>0</v>
      </c>
      <c r="T161" s="167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68" t="s">
        <v>120</v>
      </c>
      <c r="AT161" s="168" t="s">
        <v>117</v>
      </c>
      <c r="AU161" s="168" t="s">
        <v>115</v>
      </c>
      <c r="AY161" s="14" t="s">
        <v>114</v>
      </c>
      <c r="BE161" s="169">
        <f>IF(N161="základná",J161,0)</f>
        <v>0</v>
      </c>
      <c r="BF161" s="169">
        <f>IF(N161="znížená",J161,0)</f>
        <v>0</v>
      </c>
      <c r="BG161" s="169">
        <f>IF(N161="zákl. prenesená",J161,0)</f>
        <v>0</v>
      </c>
      <c r="BH161" s="169">
        <f>IF(N161="zníž. prenesená",J161,0)</f>
        <v>0</v>
      </c>
      <c r="BI161" s="169">
        <f>IF(N161="nulová",J161,0)</f>
        <v>0</v>
      </c>
      <c r="BJ161" s="14" t="s">
        <v>115</v>
      </c>
      <c r="BK161" s="169">
        <f>ROUND(I161*H161,2)</f>
        <v>0</v>
      </c>
      <c r="BL161" s="14" t="s">
        <v>113</v>
      </c>
      <c r="BM161" s="168" t="s">
        <v>298</v>
      </c>
    </row>
    <row r="162" spans="1:65" s="2" customFormat="1" ht="21.75" customHeight="1">
      <c r="A162" s="31"/>
      <c r="B162" s="32"/>
      <c r="C162" s="156" t="s">
        <v>299</v>
      </c>
      <c r="D162" s="156" t="s">
        <v>109</v>
      </c>
      <c r="E162" s="157" t="s">
        <v>300</v>
      </c>
      <c r="F162" s="158" t="s">
        <v>301</v>
      </c>
      <c r="G162" s="159" t="s">
        <v>112</v>
      </c>
      <c r="H162" s="160">
        <v>810</v>
      </c>
      <c r="I162" s="161"/>
      <c r="J162" s="162">
        <f>ROUND(I162*H162,2)</f>
        <v>0</v>
      </c>
      <c r="K162" s="163"/>
      <c r="L162" s="36"/>
      <c r="M162" s="164" t="s">
        <v>1</v>
      </c>
      <c r="N162" s="165" t="s">
        <v>38</v>
      </c>
      <c r="O162" s="68"/>
      <c r="P162" s="166">
        <f>O162*H162</f>
        <v>0</v>
      </c>
      <c r="Q162" s="166">
        <v>0</v>
      </c>
      <c r="R162" s="166">
        <f>Q162*H162</f>
        <v>0</v>
      </c>
      <c r="S162" s="166">
        <v>0</v>
      </c>
      <c r="T162" s="167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68" t="s">
        <v>113</v>
      </c>
      <c r="AT162" s="168" t="s">
        <v>109</v>
      </c>
      <c r="AU162" s="168" t="s">
        <v>115</v>
      </c>
      <c r="AY162" s="14" t="s">
        <v>114</v>
      </c>
      <c r="BE162" s="169">
        <f>IF(N162="základná",J162,0)</f>
        <v>0</v>
      </c>
      <c r="BF162" s="169">
        <f>IF(N162="znížená",J162,0)</f>
        <v>0</v>
      </c>
      <c r="BG162" s="169">
        <f>IF(N162="zákl. prenesená",J162,0)</f>
        <v>0</v>
      </c>
      <c r="BH162" s="169">
        <f>IF(N162="zníž. prenesená",J162,0)</f>
        <v>0</v>
      </c>
      <c r="BI162" s="169">
        <f>IF(N162="nulová",J162,0)</f>
        <v>0</v>
      </c>
      <c r="BJ162" s="14" t="s">
        <v>115</v>
      </c>
      <c r="BK162" s="169">
        <f>ROUND(I162*H162,2)</f>
        <v>0</v>
      </c>
      <c r="BL162" s="14" t="s">
        <v>113</v>
      </c>
      <c r="BM162" s="168" t="s">
        <v>302</v>
      </c>
    </row>
    <row r="163" spans="1:65" s="2" customFormat="1" ht="16.5" customHeight="1">
      <c r="A163" s="31"/>
      <c r="B163" s="32"/>
      <c r="C163" s="170" t="s">
        <v>183</v>
      </c>
      <c r="D163" s="170" t="s">
        <v>117</v>
      </c>
      <c r="E163" s="171" t="s">
        <v>303</v>
      </c>
      <c r="F163" s="172" t="s">
        <v>304</v>
      </c>
      <c r="G163" s="173" t="s">
        <v>112</v>
      </c>
      <c r="H163" s="174">
        <v>826.2</v>
      </c>
      <c r="I163" s="175"/>
      <c r="J163" s="176">
        <f>ROUND(I163*H163,2)</f>
        <v>0</v>
      </c>
      <c r="K163" s="177"/>
      <c r="L163" s="178"/>
      <c r="M163" s="179" t="s">
        <v>1</v>
      </c>
      <c r="N163" s="180" t="s">
        <v>38</v>
      </c>
      <c r="O163" s="68"/>
      <c r="P163" s="166">
        <f>O163*H163</f>
        <v>0</v>
      </c>
      <c r="Q163" s="166">
        <v>0</v>
      </c>
      <c r="R163" s="166">
        <f>Q163*H163</f>
        <v>0</v>
      </c>
      <c r="S163" s="166">
        <v>0</v>
      </c>
      <c r="T163" s="167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68" t="s">
        <v>120</v>
      </c>
      <c r="AT163" s="168" t="s">
        <v>117</v>
      </c>
      <c r="AU163" s="168" t="s">
        <v>115</v>
      </c>
      <c r="AY163" s="14" t="s">
        <v>114</v>
      </c>
      <c r="BE163" s="169">
        <f>IF(N163="základná",J163,0)</f>
        <v>0</v>
      </c>
      <c r="BF163" s="169">
        <f>IF(N163="znížená",J163,0)</f>
        <v>0</v>
      </c>
      <c r="BG163" s="169">
        <f>IF(N163="zákl. prenesená",J163,0)</f>
        <v>0</v>
      </c>
      <c r="BH163" s="169">
        <f>IF(N163="zníž. prenesená",J163,0)</f>
        <v>0</v>
      </c>
      <c r="BI163" s="169">
        <f>IF(N163="nulová",J163,0)</f>
        <v>0</v>
      </c>
      <c r="BJ163" s="14" t="s">
        <v>115</v>
      </c>
      <c r="BK163" s="169">
        <f>ROUND(I163*H163,2)</f>
        <v>0</v>
      </c>
      <c r="BL163" s="14" t="s">
        <v>113</v>
      </c>
      <c r="BM163" s="168" t="s">
        <v>305</v>
      </c>
    </row>
    <row r="164" spans="1:65" s="12" customFormat="1" ht="22.8" customHeight="1">
      <c r="B164" s="198"/>
      <c r="C164" s="199"/>
      <c r="D164" s="200" t="s">
        <v>71</v>
      </c>
      <c r="E164" s="212" t="s">
        <v>113</v>
      </c>
      <c r="F164" s="212" t="s">
        <v>306</v>
      </c>
      <c r="G164" s="199"/>
      <c r="H164" s="199"/>
      <c r="I164" s="202"/>
      <c r="J164" s="213">
        <f>BK164</f>
        <v>0</v>
      </c>
      <c r="K164" s="199"/>
      <c r="L164" s="204"/>
      <c r="M164" s="205"/>
      <c r="N164" s="206"/>
      <c r="O164" s="206"/>
      <c r="P164" s="207">
        <f>SUM(P165:P166)</f>
        <v>0</v>
      </c>
      <c r="Q164" s="206"/>
      <c r="R164" s="207">
        <f>SUM(R165:R166)</f>
        <v>0</v>
      </c>
      <c r="S164" s="206"/>
      <c r="T164" s="208">
        <f>SUM(T165:T166)</f>
        <v>0</v>
      </c>
      <c r="AR164" s="209" t="s">
        <v>80</v>
      </c>
      <c r="AT164" s="210" t="s">
        <v>71</v>
      </c>
      <c r="AU164" s="210" t="s">
        <v>80</v>
      </c>
      <c r="AY164" s="209" t="s">
        <v>114</v>
      </c>
      <c r="BK164" s="211">
        <f>SUM(BK165:BK166)</f>
        <v>0</v>
      </c>
    </row>
    <row r="165" spans="1:65" s="2" customFormat="1" ht="33" customHeight="1">
      <c r="A165" s="31"/>
      <c r="B165" s="32"/>
      <c r="C165" s="156" t="s">
        <v>307</v>
      </c>
      <c r="D165" s="156" t="s">
        <v>109</v>
      </c>
      <c r="E165" s="157" t="s">
        <v>308</v>
      </c>
      <c r="F165" s="158" t="s">
        <v>309</v>
      </c>
      <c r="G165" s="159" t="s">
        <v>112</v>
      </c>
      <c r="H165" s="160">
        <v>39</v>
      </c>
      <c r="I165" s="161"/>
      <c r="J165" s="162">
        <f>ROUND(I165*H165,2)</f>
        <v>0</v>
      </c>
      <c r="K165" s="163"/>
      <c r="L165" s="36"/>
      <c r="M165" s="164" t="s">
        <v>1</v>
      </c>
      <c r="N165" s="165" t="s">
        <v>38</v>
      </c>
      <c r="O165" s="68"/>
      <c r="P165" s="166">
        <f>O165*H165</f>
        <v>0</v>
      </c>
      <c r="Q165" s="166">
        <v>0</v>
      </c>
      <c r="R165" s="166">
        <f>Q165*H165</f>
        <v>0</v>
      </c>
      <c r="S165" s="166">
        <v>0</v>
      </c>
      <c r="T165" s="167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68" t="s">
        <v>113</v>
      </c>
      <c r="AT165" s="168" t="s">
        <v>109</v>
      </c>
      <c r="AU165" s="168" t="s">
        <v>115</v>
      </c>
      <c r="AY165" s="14" t="s">
        <v>114</v>
      </c>
      <c r="BE165" s="169">
        <f>IF(N165="základná",J165,0)</f>
        <v>0</v>
      </c>
      <c r="BF165" s="169">
        <f>IF(N165="znížená",J165,0)</f>
        <v>0</v>
      </c>
      <c r="BG165" s="169">
        <f>IF(N165="zákl. prenesená",J165,0)</f>
        <v>0</v>
      </c>
      <c r="BH165" s="169">
        <f>IF(N165="zníž. prenesená",J165,0)</f>
        <v>0</v>
      </c>
      <c r="BI165" s="169">
        <f>IF(N165="nulová",J165,0)</f>
        <v>0</v>
      </c>
      <c r="BJ165" s="14" t="s">
        <v>115</v>
      </c>
      <c r="BK165" s="169">
        <f>ROUND(I165*H165,2)</f>
        <v>0</v>
      </c>
      <c r="BL165" s="14" t="s">
        <v>113</v>
      </c>
      <c r="BM165" s="168" t="s">
        <v>310</v>
      </c>
    </row>
    <row r="166" spans="1:65" s="2" customFormat="1" ht="16.5" customHeight="1">
      <c r="A166" s="31"/>
      <c r="B166" s="32"/>
      <c r="C166" s="170" t="s">
        <v>186</v>
      </c>
      <c r="D166" s="170" t="s">
        <v>117</v>
      </c>
      <c r="E166" s="171" t="s">
        <v>311</v>
      </c>
      <c r="F166" s="172" t="s">
        <v>312</v>
      </c>
      <c r="G166" s="173" t="s">
        <v>139</v>
      </c>
      <c r="H166" s="174">
        <v>39.39</v>
      </c>
      <c r="I166" s="175"/>
      <c r="J166" s="176">
        <f>ROUND(I166*H166,2)</f>
        <v>0</v>
      </c>
      <c r="K166" s="177"/>
      <c r="L166" s="178"/>
      <c r="M166" s="179" t="s">
        <v>1</v>
      </c>
      <c r="N166" s="180" t="s">
        <v>38</v>
      </c>
      <c r="O166" s="68"/>
      <c r="P166" s="166">
        <f>O166*H166</f>
        <v>0</v>
      </c>
      <c r="Q166" s="166">
        <v>0</v>
      </c>
      <c r="R166" s="166">
        <f>Q166*H166</f>
        <v>0</v>
      </c>
      <c r="S166" s="166">
        <v>0</v>
      </c>
      <c r="T166" s="167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68" t="s">
        <v>120</v>
      </c>
      <c r="AT166" s="168" t="s">
        <v>117</v>
      </c>
      <c r="AU166" s="168" t="s">
        <v>115</v>
      </c>
      <c r="AY166" s="14" t="s">
        <v>114</v>
      </c>
      <c r="BE166" s="169">
        <f>IF(N166="základná",J166,0)</f>
        <v>0</v>
      </c>
      <c r="BF166" s="169">
        <f>IF(N166="znížená",J166,0)</f>
        <v>0</v>
      </c>
      <c r="BG166" s="169">
        <f>IF(N166="zákl. prenesená",J166,0)</f>
        <v>0</v>
      </c>
      <c r="BH166" s="169">
        <f>IF(N166="zníž. prenesená",J166,0)</f>
        <v>0</v>
      </c>
      <c r="BI166" s="169">
        <f>IF(N166="nulová",J166,0)</f>
        <v>0</v>
      </c>
      <c r="BJ166" s="14" t="s">
        <v>115</v>
      </c>
      <c r="BK166" s="169">
        <f>ROUND(I166*H166,2)</f>
        <v>0</v>
      </c>
      <c r="BL166" s="14" t="s">
        <v>113</v>
      </c>
      <c r="BM166" s="168" t="s">
        <v>313</v>
      </c>
    </row>
    <row r="167" spans="1:65" s="12" customFormat="1" ht="22.8" customHeight="1">
      <c r="B167" s="198"/>
      <c r="C167" s="199"/>
      <c r="D167" s="200" t="s">
        <v>71</v>
      </c>
      <c r="E167" s="212" t="s">
        <v>124</v>
      </c>
      <c r="F167" s="212" t="s">
        <v>314</v>
      </c>
      <c r="G167" s="199"/>
      <c r="H167" s="199"/>
      <c r="I167" s="202"/>
      <c r="J167" s="213">
        <f>BK167</f>
        <v>0</v>
      </c>
      <c r="K167" s="199"/>
      <c r="L167" s="204"/>
      <c r="M167" s="205"/>
      <c r="N167" s="206"/>
      <c r="O167" s="206"/>
      <c r="P167" s="207">
        <f>SUM(P168:P169)</f>
        <v>0</v>
      </c>
      <c r="Q167" s="206"/>
      <c r="R167" s="207">
        <f>SUM(R168:R169)</f>
        <v>0</v>
      </c>
      <c r="S167" s="206"/>
      <c r="T167" s="208">
        <f>SUM(T168:T169)</f>
        <v>0</v>
      </c>
      <c r="AR167" s="209" t="s">
        <v>80</v>
      </c>
      <c r="AT167" s="210" t="s">
        <v>71</v>
      </c>
      <c r="AU167" s="210" t="s">
        <v>80</v>
      </c>
      <c r="AY167" s="209" t="s">
        <v>114</v>
      </c>
      <c r="BK167" s="211">
        <f>SUM(BK168:BK169)</f>
        <v>0</v>
      </c>
    </row>
    <row r="168" spans="1:65" s="2" customFormat="1" ht="16.5" customHeight="1">
      <c r="A168" s="31"/>
      <c r="B168" s="32"/>
      <c r="C168" s="156" t="s">
        <v>315</v>
      </c>
      <c r="D168" s="156" t="s">
        <v>109</v>
      </c>
      <c r="E168" s="157" t="s">
        <v>316</v>
      </c>
      <c r="F168" s="158" t="s">
        <v>317</v>
      </c>
      <c r="G168" s="159" t="s">
        <v>112</v>
      </c>
      <c r="H168" s="160">
        <v>78</v>
      </c>
      <c r="I168" s="161"/>
      <c r="J168" s="162">
        <f>ROUND(I168*H168,2)</f>
        <v>0</v>
      </c>
      <c r="K168" s="163"/>
      <c r="L168" s="36"/>
      <c r="M168" s="164" t="s">
        <v>1</v>
      </c>
      <c r="N168" s="165" t="s">
        <v>38</v>
      </c>
      <c r="O168" s="68"/>
      <c r="P168" s="166">
        <f>O168*H168</f>
        <v>0</v>
      </c>
      <c r="Q168" s="166">
        <v>0</v>
      </c>
      <c r="R168" s="166">
        <f>Q168*H168</f>
        <v>0</v>
      </c>
      <c r="S168" s="166">
        <v>0</v>
      </c>
      <c r="T168" s="167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68" t="s">
        <v>113</v>
      </c>
      <c r="AT168" s="168" t="s">
        <v>109</v>
      </c>
      <c r="AU168" s="168" t="s">
        <v>115</v>
      </c>
      <c r="AY168" s="14" t="s">
        <v>114</v>
      </c>
      <c r="BE168" s="169">
        <f>IF(N168="základná",J168,0)</f>
        <v>0</v>
      </c>
      <c r="BF168" s="169">
        <f>IF(N168="znížená",J168,0)</f>
        <v>0</v>
      </c>
      <c r="BG168" s="169">
        <f>IF(N168="zákl. prenesená",J168,0)</f>
        <v>0</v>
      </c>
      <c r="BH168" s="169">
        <f>IF(N168="zníž. prenesená",J168,0)</f>
        <v>0</v>
      </c>
      <c r="BI168" s="169">
        <f>IF(N168="nulová",J168,0)</f>
        <v>0</v>
      </c>
      <c r="BJ168" s="14" t="s">
        <v>115</v>
      </c>
      <c r="BK168" s="169">
        <f>ROUND(I168*H168,2)</f>
        <v>0</v>
      </c>
      <c r="BL168" s="14" t="s">
        <v>113</v>
      </c>
      <c r="BM168" s="168" t="s">
        <v>318</v>
      </c>
    </row>
    <row r="169" spans="1:65" s="2" customFormat="1" ht="21.75" customHeight="1">
      <c r="A169" s="31"/>
      <c r="B169" s="32"/>
      <c r="C169" s="156" t="s">
        <v>189</v>
      </c>
      <c r="D169" s="156" t="s">
        <v>109</v>
      </c>
      <c r="E169" s="157" t="s">
        <v>319</v>
      </c>
      <c r="F169" s="158" t="s">
        <v>320</v>
      </c>
      <c r="G169" s="159" t="s">
        <v>169</v>
      </c>
      <c r="H169" s="160">
        <v>1.25</v>
      </c>
      <c r="I169" s="161"/>
      <c r="J169" s="162">
        <f>ROUND(I169*H169,2)</f>
        <v>0</v>
      </c>
      <c r="K169" s="163"/>
      <c r="L169" s="36"/>
      <c r="M169" s="164" t="s">
        <v>1</v>
      </c>
      <c r="N169" s="165" t="s">
        <v>38</v>
      </c>
      <c r="O169" s="68"/>
      <c r="P169" s="166">
        <f>O169*H169</f>
        <v>0</v>
      </c>
      <c r="Q169" s="166">
        <v>0</v>
      </c>
      <c r="R169" s="166">
        <f>Q169*H169</f>
        <v>0</v>
      </c>
      <c r="S169" s="166">
        <v>0</v>
      </c>
      <c r="T169" s="167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8" t="s">
        <v>113</v>
      </c>
      <c r="AT169" s="168" t="s">
        <v>109</v>
      </c>
      <c r="AU169" s="168" t="s">
        <v>115</v>
      </c>
      <c r="AY169" s="14" t="s">
        <v>114</v>
      </c>
      <c r="BE169" s="169">
        <f>IF(N169="základná",J169,0)</f>
        <v>0</v>
      </c>
      <c r="BF169" s="169">
        <f>IF(N169="znížená",J169,0)</f>
        <v>0</v>
      </c>
      <c r="BG169" s="169">
        <f>IF(N169="zákl. prenesená",J169,0)</f>
        <v>0</v>
      </c>
      <c r="BH169" s="169">
        <f>IF(N169="zníž. prenesená",J169,0)</f>
        <v>0</v>
      </c>
      <c r="BI169" s="169">
        <f>IF(N169="nulová",J169,0)</f>
        <v>0</v>
      </c>
      <c r="BJ169" s="14" t="s">
        <v>115</v>
      </c>
      <c r="BK169" s="169">
        <f>ROUND(I169*H169,2)</f>
        <v>0</v>
      </c>
      <c r="BL169" s="14" t="s">
        <v>113</v>
      </c>
      <c r="BM169" s="168" t="s">
        <v>321</v>
      </c>
    </row>
    <row r="170" spans="1:65" s="12" customFormat="1" ht="22.8" customHeight="1">
      <c r="B170" s="198"/>
      <c r="C170" s="199"/>
      <c r="D170" s="200" t="s">
        <v>71</v>
      </c>
      <c r="E170" s="212" t="s">
        <v>236</v>
      </c>
      <c r="F170" s="212" t="s">
        <v>322</v>
      </c>
      <c r="G170" s="199"/>
      <c r="H170" s="199"/>
      <c r="I170" s="202"/>
      <c r="J170" s="213">
        <f>BK170</f>
        <v>0</v>
      </c>
      <c r="K170" s="199"/>
      <c r="L170" s="204"/>
      <c r="M170" s="205"/>
      <c r="N170" s="206"/>
      <c r="O170" s="206"/>
      <c r="P170" s="207">
        <f>SUM(P171:P182)</f>
        <v>0</v>
      </c>
      <c r="Q170" s="206"/>
      <c r="R170" s="207">
        <f>SUM(R171:R182)</f>
        <v>0</v>
      </c>
      <c r="S170" s="206"/>
      <c r="T170" s="208">
        <f>SUM(T171:T182)</f>
        <v>0</v>
      </c>
      <c r="AR170" s="209" t="s">
        <v>80</v>
      </c>
      <c r="AT170" s="210" t="s">
        <v>71</v>
      </c>
      <c r="AU170" s="210" t="s">
        <v>80</v>
      </c>
      <c r="AY170" s="209" t="s">
        <v>114</v>
      </c>
      <c r="BK170" s="211">
        <f>SUM(BK171:BK182)</f>
        <v>0</v>
      </c>
    </row>
    <row r="171" spans="1:65" s="2" customFormat="1" ht="21.75" customHeight="1">
      <c r="A171" s="31"/>
      <c r="B171" s="32"/>
      <c r="C171" s="156" t="s">
        <v>323</v>
      </c>
      <c r="D171" s="156" t="s">
        <v>109</v>
      </c>
      <c r="E171" s="157" t="s">
        <v>324</v>
      </c>
      <c r="F171" s="158" t="s">
        <v>325</v>
      </c>
      <c r="G171" s="159" t="s">
        <v>148</v>
      </c>
      <c r="H171" s="160">
        <v>39</v>
      </c>
      <c r="I171" s="161"/>
      <c r="J171" s="162">
        <f t="shared" ref="J171:J182" si="10">ROUND(I171*H171,2)</f>
        <v>0</v>
      </c>
      <c r="K171" s="163"/>
      <c r="L171" s="36"/>
      <c r="M171" s="164" t="s">
        <v>1</v>
      </c>
      <c r="N171" s="165" t="s">
        <v>38</v>
      </c>
      <c r="O171" s="68"/>
      <c r="P171" s="166">
        <f t="shared" ref="P171:P182" si="11">O171*H171</f>
        <v>0</v>
      </c>
      <c r="Q171" s="166">
        <v>0</v>
      </c>
      <c r="R171" s="166">
        <f t="shared" ref="R171:R182" si="12">Q171*H171</f>
        <v>0</v>
      </c>
      <c r="S171" s="166">
        <v>0</v>
      </c>
      <c r="T171" s="167">
        <f t="shared" ref="T171:T182" si="13"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68" t="s">
        <v>113</v>
      </c>
      <c r="AT171" s="168" t="s">
        <v>109</v>
      </c>
      <c r="AU171" s="168" t="s">
        <v>115</v>
      </c>
      <c r="AY171" s="14" t="s">
        <v>114</v>
      </c>
      <c r="BE171" s="169">
        <f t="shared" ref="BE171:BE182" si="14">IF(N171="základná",J171,0)</f>
        <v>0</v>
      </c>
      <c r="BF171" s="169">
        <f t="shared" ref="BF171:BF182" si="15">IF(N171="znížená",J171,0)</f>
        <v>0</v>
      </c>
      <c r="BG171" s="169">
        <f t="shared" ref="BG171:BG182" si="16">IF(N171="zákl. prenesená",J171,0)</f>
        <v>0</v>
      </c>
      <c r="BH171" s="169">
        <f t="shared" ref="BH171:BH182" si="17">IF(N171="zníž. prenesená",J171,0)</f>
        <v>0</v>
      </c>
      <c r="BI171" s="169">
        <f t="shared" ref="BI171:BI182" si="18">IF(N171="nulová",J171,0)</f>
        <v>0</v>
      </c>
      <c r="BJ171" s="14" t="s">
        <v>115</v>
      </c>
      <c r="BK171" s="169">
        <f t="shared" ref="BK171:BK182" si="19">ROUND(I171*H171,2)</f>
        <v>0</v>
      </c>
      <c r="BL171" s="14" t="s">
        <v>113</v>
      </c>
      <c r="BM171" s="168" t="s">
        <v>326</v>
      </c>
    </row>
    <row r="172" spans="1:65" s="2" customFormat="1" ht="16.5" customHeight="1">
      <c r="A172" s="31"/>
      <c r="B172" s="32"/>
      <c r="C172" s="170" t="s">
        <v>192</v>
      </c>
      <c r="D172" s="170" t="s">
        <v>117</v>
      </c>
      <c r="E172" s="171" t="s">
        <v>327</v>
      </c>
      <c r="F172" s="172" t="s">
        <v>328</v>
      </c>
      <c r="G172" s="173" t="s">
        <v>148</v>
      </c>
      <c r="H172" s="174">
        <v>9</v>
      </c>
      <c r="I172" s="175"/>
      <c r="J172" s="176">
        <f t="shared" si="10"/>
        <v>0</v>
      </c>
      <c r="K172" s="177"/>
      <c r="L172" s="178"/>
      <c r="M172" s="179" t="s">
        <v>1</v>
      </c>
      <c r="N172" s="180" t="s">
        <v>38</v>
      </c>
      <c r="O172" s="68"/>
      <c r="P172" s="166">
        <f t="shared" si="11"/>
        <v>0</v>
      </c>
      <c r="Q172" s="166">
        <v>0</v>
      </c>
      <c r="R172" s="166">
        <f t="shared" si="12"/>
        <v>0</v>
      </c>
      <c r="S172" s="166">
        <v>0</v>
      </c>
      <c r="T172" s="167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68" t="s">
        <v>120</v>
      </c>
      <c r="AT172" s="168" t="s">
        <v>117</v>
      </c>
      <c r="AU172" s="168" t="s">
        <v>115</v>
      </c>
      <c r="AY172" s="14" t="s">
        <v>114</v>
      </c>
      <c r="BE172" s="169">
        <f t="shared" si="14"/>
        <v>0</v>
      </c>
      <c r="BF172" s="169">
        <f t="shared" si="15"/>
        <v>0</v>
      </c>
      <c r="BG172" s="169">
        <f t="shared" si="16"/>
        <v>0</v>
      </c>
      <c r="BH172" s="169">
        <f t="shared" si="17"/>
        <v>0</v>
      </c>
      <c r="BI172" s="169">
        <f t="shared" si="18"/>
        <v>0</v>
      </c>
      <c r="BJ172" s="14" t="s">
        <v>115</v>
      </c>
      <c r="BK172" s="169">
        <f t="shared" si="19"/>
        <v>0</v>
      </c>
      <c r="BL172" s="14" t="s">
        <v>113</v>
      </c>
      <c r="BM172" s="168" t="s">
        <v>329</v>
      </c>
    </row>
    <row r="173" spans="1:65" s="2" customFormat="1" ht="16.5" customHeight="1">
      <c r="A173" s="31"/>
      <c r="B173" s="32"/>
      <c r="C173" s="170" t="s">
        <v>330</v>
      </c>
      <c r="D173" s="170" t="s">
        <v>117</v>
      </c>
      <c r="E173" s="171" t="s">
        <v>331</v>
      </c>
      <c r="F173" s="172" t="s">
        <v>332</v>
      </c>
      <c r="G173" s="173" t="s">
        <v>148</v>
      </c>
      <c r="H173" s="174">
        <v>9</v>
      </c>
      <c r="I173" s="175"/>
      <c r="J173" s="176">
        <f t="shared" si="10"/>
        <v>0</v>
      </c>
      <c r="K173" s="177"/>
      <c r="L173" s="178"/>
      <c r="M173" s="179" t="s">
        <v>1</v>
      </c>
      <c r="N173" s="180" t="s">
        <v>38</v>
      </c>
      <c r="O173" s="68"/>
      <c r="P173" s="166">
        <f t="shared" si="11"/>
        <v>0</v>
      </c>
      <c r="Q173" s="166">
        <v>0</v>
      </c>
      <c r="R173" s="166">
        <f t="shared" si="12"/>
        <v>0</v>
      </c>
      <c r="S173" s="166">
        <v>0</v>
      </c>
      <c r="T173" s="167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8" t="s">
        <v>120</v>
      </c>
      <c r="AT173" s="168" t="s">
        <v>117</v>
      </c>
      <c r="AU173" s="168" t="s">
        <v>115</v>
      </c>
      <c r="AY173" s="14" t="s">
        <v>114</v>
      </c>
      <c r="BE173" s="169">
        <f t="shared" si="14"/>
        <v>0</v>
      </c>
      <c r="BF173" s="169">
        <f t="shared" si="15"/>
        <v>0</v>
      </c>
      <c r="BG173" s="169">
        <f t="shared" si="16"/>
        <v>0</v>
      </c>
      <c r="BH173" s="169">
        <f t="shared" si="17"/>
        <v>0</v>
      </c>
      <c r="BI173" s="169">
        <f t="shared" si="18"/>
        <v>0</v>
      </c>
      <c r="BJ173" s="14" t="s">
        <v>115</v>
      </c>
      <c r="BK173" s="169">
        <f t="shared" si="19"/>
        <v>0</v>
      </c>
      <c r="BL173" s="14" t="s">
        <v>113</v>
      </c>
      <c r="BM173" s="168" t="s">
        <v>333</v>
      </c>
    </row>
    <row r="174" spans="1:65" s="2" customFormat="1" ht="16.5" customHeight="1">
      <c r="A174" s="31"/>
      <c r="B174" s="32"/>
      <c r="C174" s="170" t="s">
        <v>195</v>
      </c>
      <c r="D174" s="170" t="s">
        <v>117</v>
      </c>
      <c r="E174" s="171" t="s">
        <v>334</v>
      </c>
      <c r="F174" s="172" t="s">
        <v>335</v>
      </c>
      <c r="G174" s="173" t="s">
        <v>148</v>
      </c>
      <c r="H174" s="174">
        <v>9</v>
      </c>
      <c r="I174" s="175"/>
      <c r="J174" s="176">
        <f t="shared" si="10"/>
        <v>0</v>
      </c>
      <c r="K174" s="177"/>
      <c r="L174" s="178"/>
      <c r="M174" s="179" t="s">
        <v>1</v>
      </c>
      <c r="N174" s="180" t="s">
        <v>38</v>
      </c>
      <c r="O174" s="68"/>
      <c r="P174" s="166">
        <f t="shared" si="11"/>
        <v>0</v>
      </c>
      <c r="Q174" s="166">
        <v>0</v>
      </c>
      <c r="R174" s="166">
        <f t="shared" si="12"/>
        <v>0</v>
      </c>
      <c r="S174" s="166">
        <v>0</v>
      </c>
      <c r="T174" s="167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68" t="s">
        <v>120</v>
      </c>
      <c r="AT174" s="168" t="s">
        <v>117</v>
      </c>
      <c r="AU174" s="168" t="s">
        <v>115</v>
      </c>
      <c r="AY174" s="14" t="s">
        <v>114</v>
      </c>
      <c r="BE174" s="169">
        <f t="shared" si="14"/>
        <v>0</v>
      </c>
      <c r="BF174" s="169">
        <f t="shared" si="15"/>
        <v>0</v>
      </c>
      <c r="BG174" s="169">
        <f t="shared" si="16"/>
        <v>0</v>
      </c>
      <c r="BH174" s="169">
        <f t="shared" si="17"/>
        <v>0</v>
      </c>
      <c r="BI174" s="169">
        <f t="shared" si="18"/>
        <v>0</v>
      </c>
      <c r="BJ174" s="14" t="s">
        <v>115</v>
      </c>
      <c r="BK174" s="169">
        <f t="shared" si="19"/>
        <v>0</v>
      </c>
      <c r="BL174" s="14" t="s">
        <v>113</v>
      </c>
      <c r="BM174" s="168" t="s">
        <v>336</v>
      </c>
    </row>
    <row r="175" spans="1:65" s="2" customFormat="1" ht="16.5" customHeight="1">
      <c r="A175" s="31"/>
      <c r="B175" s="32"/>
      <c r="C175" s="170" t="s">
        <v>208</v>
      </c>
      <c r="D175" s="170" t="s">
        <v>117</v>
      </c>
      <c r="E175" s="171" t="s">
        <v>337</v>
      </c>
      <c r="F175" s="172" t="s">
        <v>338</v>
      </c>
      <c r="G175" s="173" t="s">
        <v>148</v>
      </c>
      <c r="H175" s="174">
        <v>9</v>
      </c>
      <c r="I175" s="175"/>
      <c r="J175" s="176">
        <f t="shared" si="10"/>
        <v>0</v>
      </c>
      <c r="K175" s="177"/>
      <c r="L175" s="178"/>
      <c r="M175" s="179" t="s">
        <v>1</v>
      </c>
      <c r="N175" s="180" t="s">
        <v>38</v>
      </c>
      <c r="O175" s="68"/>
      <c r="P175" s="166">
        <f t="shared" si="11"/>
        <v>0</v>
      </c>
      <c r="Q175" s="166">
        <v>0</v>
      </c>
      <c r="R175" s="166">
        <f t="shared" si="12"/>
        <v>0</v>
      </c>
      <c r="S175" s="166">
        <v>0</v>
      </c>
      <c r="T175" s="167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8" t="s">
        <v>120</v>
      </c>
      <c r="AT175" s="168" t="s">
        <v>117</v>
      </c>
      <c r="AU175" s="168" t="s">
        <v>115</v>
      </c>
      <c r="AY175" s="14" t="s">
        <v>114</v>
      </c>
      <c r="BE175" s="169">
        <f t="shared" si="14"/>
        <v>0</v>
      </c>
      <c r="BF175" s="169">
        <f t="shared" si="15"/>
        <v>0</v>
      </c>
      <c r="BG175" s="169">
        <f t="shared" si="16"/>
        <v>0</v>
      </c>
      <c r="BH175" s="169">
        <f t="shared" si="17"/>
        <v>0</v>
      </c>
      <c r="BI175" s="169">
        <f t="shared" si="18"/>
        <v>0</v>
      </c>
      <c r="BJ175" s="14" t="s">
        <v>115</v>
      </c>
      <c r="BK175" s="169">
        <f t="shared" si="19"/>
        <v>0</v>
      </c>
      <c r="BL175" s="14" t="s">
        <v>113</v>
      </c>
      <c r="BM175" s="168" t="s">
        <v>339</v>
      </c>
    </row>
    <row r="176" spans="1:65" s="2" customFormat="1" ht="16.5" customHeight="1">
      <c r="A176" s="31"/>
      <c r="B176" s="32"/>
      <c r="C176" s="170" t="s">
        <v>198</v>
      </c>
      <c r="D176" s="170" t="s">
        <v>117</v>
      </c>
      <c r="E176" s="171" t="s">
        <v>340</v>
      </c>
      <c r="F176" s="172" t="s">
        <v>341</v>
      </c>
      <c r="G176" s="173" t="s">
        <v>148</v>
      </c>
      <c r="H176" s="174">
        <v>9</v>
      </c>
      <c r="I176" s="175"/>
      <c r="J176" s="176">
        <f t="shared" si="10"/>
        <v>0</v>
      </c>
      <c r="K176" s="177"/>
      <c r="L176" s="178"/>
      <c r="M176" s="179" t="s">
        <v>1</v>
      </c>
      <c r="N176" s="180" t="s">
        <v>38</v>
      </c>
      <c r="O176" s="68"/>
      <c r="P176" s="166">
        <f t="shared" si="11"/>
        <v>0</v>
      </c>
      <c r="Q176" s="166">
        <v>0</v>
      </c>
      <c r="R176" s="166">
        <f t="shared" si="12"/>
        <v>0</v>
      </c>
      <c r="S176" s="166">
        <v>0</v>
      </c>
      <c r="T176" s="167">
        <f t="shared" si="1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68" t="s">
        <v>120</v>
      </c>
      <c r="AT176" s="168" t="s">
        <v>117</v>
      </c>
      <c r="AU176" s="168" t="s">
        <v>115</v>
      </c>
      <c r="AY176" s="14" t="s">
        <v>114</v>
      </c>
      <c r="BE176" s="169">
        <f t="shared" si="14"/>
        <v>0</v>
      </c>
      <c r="BF176" s="169">
        <f t="shared" si="15"/>
        <v>0</v>
      </c>
      <c r="BG176" s="169">
        <f t="shared" si="16"/>
        <v>0</v>
      </c>
      <c r="BH176" s="169">
        <f t="shared" si="17"/>
        <v>0</v>
      </c>
      <c r="BI176" s="169">
        <f t="shared" si="18"/>
        <v>0</v>
      </c>
      <c r="BJ176" s="14" t="s">
        <v>115</v>
      </c>
      <c r="BK176" s="169">
        <f t="shared" si="19"/>
        <v>0</v>
      </c>
      <c r="BL176" s="14" t="s">
        <v>113</v>
      </c>
      <c r="BM176" s="168" t="s">
        <v>342</v>
      </c>
    </row>
    <row r="177" spans="1:65" s="2" customFormat="1" ht="16.5" customHeight="1">
      <c r="A177" s="31"/>
      <c r="B177" s="32"/>
      <c r="C177" s="170" t="s">
        <v>343</v>
      </c>
      <c r="D177" s="170" t="s">
        <v>117</v>
      </c>
      <c r="E177" s="171" t="s">
        <v>344</v>
      </c>
      <c r="F177" s="172" t="s">
        <v>345</v>
      </c>
      <c r="G177" s="173" t="s">
        <v>148</v>
      </c>
      <c r="H177" s="174">
        <v>17</v>
      </c>
      <c r="I177" s="175"/>
      <c r="J177" s="176">
        <f t="shared" si="10"/>
        <v>0</v>
      </c>
      <c r="K177" s="177"/>
      <c r="L177" s="178"/>
      <c r="M177" s="179" t="s">
        <v>1</v>
      </c>
      <c r="N177" s="180" t="s">
        <v>38</v>
      </c>
      <c r="O177" s="68"/>
      <c r="P177" s="166">
        <f t="shared" si="11"/>
        <v>0</v>
      </c>
      <c r="Q177" s="166">
        <v>0</v>
      </c>
      <c r="R177" s="166">
        <f t="shared" si="12"/>
        <v>0</v>
      </c>
      <c r="S177" s="166">
        <v>0</v>
      </c>
      <c r="T177" s="167">
        <f t="shared" si="1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8" t="s">
        <v>120</v>
      </c>
      <c r="AT177" s="168" t="s">
        <v>117</v>
      </c>
      <c r="AU177" s="168" t="s">
        <v>115</v>
      </c>
      <c r="AY177" s="14" t="s">
        <v>114</v>
      </c>
      <c r="BE177" s="169">
        <f t="shared" si="14"/>
        <v>0</v>
      </c>
      <c r="BF177" s="169">
        <f t="shared" si="15"/>
        <v>0</v>
      </c>
      <c r="BG177" s="169">
        <f t="shared" si="16"/>
        <v>0</v>
      </c>
      <c r="BH177" s="169">
        <f t="shared" si="17"/>
        <v>0</v>
      </c>
      <c r="BI177" s="169">
        <f t="shared" si="18"/>
        <v>0</v>
      </c>
      <c r="BJ177" s="14" t="s">
        <v>115</v>
      </c>
      <c r="BK177" s="169">
        <f t="shared" si="19"/>
        <v>0</v>
      </c>
      <c r="BL177" s="14" t="s">
        <v>113</v>
      </c>
      <c r="BM177" s="168" t="s">
        <v>346</v>
      </c>
    </row>
    <row r="178" spans="1:65" s="2" customFormat="1" ht="33" customHeight="1">
      <c r="A178" s="31"/>
      <c r="B178" s="32"/>
      <c r="C178" s="156" t="s">
        <v>201</v>
      </c>
      <c r="D178" s="156" t="s">
        <v>109</v>
      </c>
      <c r="E178" s="157" t="s">
        <v>347</v>
      </c>
      <c r="F178" s="158" t="s">
        <v>348</v>
      </c>
      <c r="G178" s="159" t="s">
        <v>131</v>
      </c>
      <c r="H178" s="160">
        <v>959</v>
      </c>
      <c r="I178" s="161"/>
      <c r="J178" s="162">
        <f t="shared" si="10"/>
        <v>0</v>
      </c>
      <c r="K178" s="163"/>
      <c r="L178" s="36"/>
      <c r="M178" s="164" t="s">
        <v>1</v>
      </c>
      <c r="N178" s="165" t="s">
        <v>38</v>
      </c>
      <c r="O178" s="68"/>
      <c r="P178" s="166">
        <f t="shared" si="11"/>
        <v>0</v>
      </c>
      <c r="Q178" s="166">
        <v>0</v>
      </c>
      <c r="R178" s="166">
        <f t="shared" si="12"/>
        <v>0</v>
      </c>
      <c r="S178" s="166">
        <v>0</v>
      </c>
      <c r="T178" s="167">
        <f t="shared" si="1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8" t="s">
        <v>113</v>
      </c>
      <c r="AT178" s="168" t="s">
        <v>109</v>
      </c>
      <c r="AU178" s="168" t="s">
        <v>115</v>
      </c>
      <c r="AY178" s="14" t="s">
        <v>114</v>
      </c>
      <c r="BE178" s="169">
        <f t="shared" si="14"/>
        <v>0</v>
      </c>
      <c r="BF178" s="169">
        <f t="shared" si="15"/>
        <v>0</v>
      </c>
      <c r="BG178" s="169">
        <f t="shared" si="16"/>
        <v>0</v>
      </c>
      <c r="BH178" s="169">
        <f t="shared" si="17"/>
        <v>0</v>
      </c>
      <c r="BI178" s="169">
        <f t="shared" si="18"/>
        <v>0</v>
      </c>
      <c r="BJ178" s="14" t="s">
        <v>115</v>
      </c>
      <c r="BK178" s="169">
        <f t="shared" si="19"/>
        <v>0</v>
      </c>
      <c r="BL178" s="14" t="s">
        <v>113</v>
      </c>
      <c r="BM178" s="168" t="s">
        <v>349</v>
      </c>
    </row>
    <row r="179" spans="1:65" s="2" customFormat="1" ht="16.5" customHeight="1">
      <c r="A179" s="31"/>
      <c r="B179" s="32"/>
      <c r="C179" s="170" t="s">
        <v>350</v>
      </c>
      <c r="D179" s="170" t="s">
        <v>117</v>
      </c>
      <c r="E179" s="171" t="s">
        <v>351</v>
      </c>
      <c r="F179" s="172" t="s">
        <v>352</v>
      </c>
      <c r="G179" s="173" t="s">
        <v>148</v>
      </c>
      <c r="H179" s="174">
        <v>1069</v>
      </c>
      <c r="I179" s="175"/>
      <c r="J179" s="176">
        <f t="shared" si="10"/>
        <v>0</v>
      </c>
      <c r="K179" s="177"/>
      <c r="L179" s="178"/>
      <c r="M179" s="179" t="s">
        <v>1</v>
      </c>
      <c r="N179" s="180" t="s">
        <v>38</v>
      </c>
      <c r="O179" s="68"/>
      <c r="P179" s="166">
        <f t="shared" si="11"/>
        <v>0</v>
      </c>
      <c r="Q179" s="166">
        <v>0</v>
      </c>
      <c r="R179" s="166">
        <f t="shared" si="12"/>
        <v>0</v>
      </c>
      <c r="S179" s="166">
        <v>0</v>
      </c>
      <c r="T179" s="167">
        <f t="shared" si="1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8" t="s">
        <v>120</v>
      </c>
      <c r="AT179" s="168" t="s">
        <v>117</v>
      </c>
      <c r="AU179" s="168" t="s">
        <v>115</v>
      </c>
      <c r="AY179" s="14" t="s">
        <v>114</v>
      </c>
      <c r="BE179" s="169">
        <f t="shared" si="14"/>
        <v>0</v>
      </c>
      <c r="BF179" s="169">
        <f t="shared" si="15"/>
        <v>0</v>
      </c>
      <c r="BG179" s="169">
        <f t="shared" si="16"/>
        <v>0</v>
      </c>
      <c r="BH179" s="169">
        <f t="shared" si="17"/>
        <v>0</v>
      </c>
      <c r="BI179" s="169">
        <f t="shared" si="18"/>
        <v>0</v>
      </c>
      <c r="BJ179" s="14" t="s">
        <v>115</v>
      </c>
      <c r="BK179" s="169">
        <f t="shared" si="19"/>
        <v>0</v>
      </c>
      <c r="BL179" s="14" t="s">
        <v>113</v>
      </c>
      <c r="BM179" s="168" t="s">
        <v>353</v>
      </c>
    </row>
    <row r="180" spans="1:65" s="2" customFormat="1" ht="16.5" customHeight="1">
      <c r="A180" s="31"/>
      <c r="B180" s="32"/>
      <c r="C180" s="170" t="s">
        <v>269</v>
      </c>
      <c r="D180" s="170" t="s">
        <v>117</v>
      </c>
      <c r="E180" s="171" t="s">
        <v>354</v>
      </c>
      <c r="F180" s="172" t="s">
        <v>355</v>
      </c>
      <c r="G180" s="173" t="s">
        <v>148</v>
      </c>
      <c r="H180" s="174">
        <v>9</v>
      </c>
      <c r="I180" s="175"/>
      <c r="J180" s="176">
        <f t="shared" si="10"/>
        <v>0</v>
      </c>
      <c r="K180" s="177"/>
      <c r="L180" s="178"/>
      <c r="M180" s="179" t="s">
        <v>1</v>
      </c>
      <c r="N180" s="180" t="s">
        <v>38</v>
      </c>
      <c r="O180" s="68"/>
      <c r="P180" s="166">
        <f t="shared" si="11"/>
        <v>0</v>
      </c>
      <c r="Q180" s="166">
        <v>0</v>
      </c>
      <c r="R180" s="166">
        <f t="shared" si="12"/>
        <v>0</v>
      </c>
      <c r="S180" s="166">
        <v>0</v>
      </c>
      <c r="T180" s="167">
        <f t="shared" si="1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68" t="s">
        <v>120</v>
      </c>
      <c r="AT180" s="168" t="s">
        <v>117</v>
      </c>
      <c r="AU180" s="168" t="s">
        <v>115</v>
      </c>
      <c r="AY180" s="14" t="s">
        <v>114</v>
      </c>
      <c r="BE180" s="169">
        <f t="shared" si="14"/>
        <v>0</v>
      </c>
      <c r="BF180" s="169">
        <f t="shared" si="15"/>
        <v>0</v>
      </c>
      <c r="BG180" s="169">
        <f t="shared" si="16"/>
        <v>0</v>
      </c>
      <c r="BH180" s="169">
        <f t="shared" si="17"/>
        <v>0</v>
      </c>
      <c r="BI180" s="169">
        <f t="shared" si="18"/>
        <v>0</v>
      </c>
      <c r="BJ180" s="14" t="s">
        <v>115</v>
      </c>
      <c r="BK180" s="169">
        <f t="shared" si="19"/>
        <v>0</v>
      </c>
      <c r="BL180" s="14" t="s">
        <v>113</v>
      </c>
      <c r="BM180" s="168" t="s">
        <v>356</v>
      </c>
    </row>
    <row r="181" spans="1:65" s="2" customFormat="1" ht="16.5" customHeight="1">
      <c r="A181" s="31"/>
      <c r="B181" s="32"/>
      <c r="C181" s="170" t="s">
        <v>357</v>
      </c>
      <c r="D181" s="170" t="s">
        <v>117</v>
      </c>
      <c r="E181" s="171" t="s">
        <v>358</v>
      </c>
      <c r="F181" s="172" t="s">
        <v>359</v>
      </c>
      <c r="G181" s="173" t="s">
        <v>148</v>
      </c>
      <c r="H181" s="174">
        <v>9</v>
      </c>
      <c r="I181" s="175"/>
      <c r="J181" s="176">
        <f t="shared" si="10"/>
        <v>0</v>
      </c>
      <c r="K181" s="177"/>
      <c r="L181" s="178"/>
      <c r="M181" s="179" t="s">
        <v>1</v>
      </c>
      <c r="N181" s="180" t="s">
        <v>38</v>
      </c>
      <c r="O181" s="68"/>
      <c r="P181" s="166">
        <f t="shared" si="11"/>
        <v>0</v>
      </c>
      <c r="Q181" s="166">
        <v>0</v>
      </c>
      <c r="R181" s="166">
        <f t="shared" si="12"/>
        <v>0</v>
      </c>
      <c r="S181" s="166">
        <v>0</v>
      </c>
      <c r="T181" s="167">
        <f t="shared" si="1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8" t="s">
        <v>120</v>
      </c>
      <c r="AT181" s="168" t="s">
        <v>117</v>
      </c>
      <c r="AU181" s="168" t="s">
        <v>115</v>
      </c>
      <c r="AY181" s="14" t="s">
        <v>114</v>
      </c>
      <c r="BE181" s="169">
        <f t="shared" si="14"/>
        <v>0</v>
      </c>
      <c r="BF181" s="169">
        <f t="shared" si="15"/>
        <v>0</v>
      </c>
      <c r="BG181" s="169">
        <f t="shared" si="16"/>
        <v>0</v>
      </c>
      <c r="BH181" s="169">
        <f t="shared" si="17"/>
        <v>0</v>
      </c>
      <c r="BI181" s="169">
        <f t="shared" si="18"/>
        <v>0</v>
      </c>
      <c r="BJ181" s="14" t="s">
        <v>115</v>
      </c>
      <c r="BK181" s="169">
        <f t="shared" si="19"/>
        <v>0</v>
      </c>
      <c r="BL181" s="14" t="s">
        <v>113</v>
      </c>
      <c r="BM181" s="168" t="s">
        <v>360</v>
      </c>
    </row>
    <row r="182" spans="1:65" s="2" customFormat="1" ht="16.5" customHeight="1">
      <c r="A182" s="31"/>
      <c r="B182" s="32"/>
      <c r="C182" s="156" t="s">
        <v>272</v>
      </c>
      <c r="D182" s="156" t="s">
        <v>109</v>
      </c>
      <c r="E182" s="157" t="s">
        <v>361</v>
      </c>
      <c r="F182" s="158" t="s">
        <v>362</v>
      </c>
      <c r="G182" s="159" t="s">
        <v>363</v>
      </c>
      <c r="H182" s="160">
        <v>1</v>
      </c>
      <c r="I182" s="161"/>
      <c r="J182" s="162">
        <f t="shared" si="10"/>
        <v>0</v>
      </c>
      <c r="K182" s="163"/>
      <c r="L182" s="36"/>
      <c r="M182" s="214" t="s">
        <v>1</v>
      </c>
      <c r="N182" s="215" t="s">
        <v>38</v>
      </c>
      <c r="O182" s="183"/>
      <c r="P182" s="184">
        <f t="shared" si="11"/>
        <v>0</v>
      </c>
      <c r="Q182" s="184">
        <v>0</v>
      </c>
      <c r="R182" s="184">
        <f t="shared" si="12"/>
        <v>0</v>
      </c>
      <c r="S182" s="184">
        <v>0</v>
      </c>
      <c r="T182" s="185">
        <f t="shared" si="1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8" t="s">
        <v>113</v>
      </c>
      <c r="AT182" s="168" t="s">
        <v>109</v>
      </c>
      <c r="AU182" s="168" t="s">
        <v>115</v>
      </c>
      <c r="AY182" s="14" t="s">
        <v>114</v>
      </c>
      <c r="BE182" s="169">
        <f t="shared" si="14"/>
        <v>0</v>
      </c>
      <c r="BF182" s="169">
        <f t="shared" si="15"/>
        <v>0</v>
      </c>
      <c r="BG182" s="169">
        <f t="shared" si="16"/>
        <v>0</v>
      </c>
      <c r="BH182" s="169">
        <f t="shared" si="17"/>
        <v>0</v>
      </c>
      <c r="BI182" s="169">
        <f t="shared" si="18"/>
        <v>0</v>
      </c>
      <c r="BJ182" s="14" t="s">
        <v>115</v>
      </c>
      <c r="BK182" s="169">
        <f t="shared" si="19"/>
        <v>0</v>
      </c>
      <c r="BL182" s="14" t="s">
        <v>113</v>
      </c>
      <c r="BM182" s="168" t="s">
        <v>364</v>
      </c>
    </row>
    <row r="183" spans="1:65" s="2" customFormat="1" ht="6.9" customHeight="1">
      <c r="A183" s="31"/>
      <c r="B183" s="51"/>
      <c r="C183" s="52"/>
      <c r="D183" s="52"/>
      <c r="E183" s="52"/>
      <c r="F183" s="52"/>
      <c r="G183" s="52"/>
      <c r="H183" s="52"/>
      <c r="I183" s="52"/>
      <c r="J183" s="52"/>
      <c r="K183" s="52"/>
      <c r="L183" s="36"/>
      <c r="M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</row>
  </sheetData>
  <sheetProtection algorithmName="SHA-512" hashValue="tt6S3uNpcFlxo2QPSnBxv4Jq0+BseOpqbSmf5WS1ZWWRvSrYtKOhmsoRw4mrT5GYmhZy0MQLXmkIp6wPEmGe+g==" saltValue="eUbMuf5P614XmK0e/f9o1QPB7Q2PUT28nKSWaPe92sYKYk3UuBrdYpukI3tS0/lNPjsY++lbdw3NA+tqR3i9EQ==" spinCount="100000" sheet="1" objects="1" scenarios="1" formatColumns="0" formatRows="0" autoFilter="0"/>
  <autoFilter ref="C121:K182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Pokládka. - Hala Continental</vt:lpstr>
      <vt:lpstr>Pokládka - Hala GEIS</vt:lpstr>
      <vt:lpstr>Sadové úpravy - Conti+Geis</vt:lpstr>
      <vt:lpstr>'Pokládka - Hala GEIS'!Názvy_tlače</vt:lpstr>
      <vt:lpstr>'Pokládka. - Hala Continental'!Názvy_tlače</vt:lpstr>
      <vt:lpstr>'Rekapitulácia stavby'!Názvy_tlače</vt:lpstr>
      <vt:lpstr>'Sadové úpravy - Conti+Geis'!Názvy_tlače</vt:lpstr>
      <vt:lpstr>'Pokládka - Hala GEIS'!Oblasť_tlače</vt:lpstr>
      <vt:lpstr>'Pokládka. - Hala Continental'!Oblasť_tlače</vt:lpstr>
      <vt:lpstr>'Rekapitulácia stavby'!Oblasť_tlače</vt:lpstr>
      <vt:lpstr>'Sadové úpravy - Conti+Geis'!Oblasť_tlače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Karaskova Stanislava</dc:creator>
  <cp:lastModifiedBy>Karaskova Stanislava</cp:lastModifiedBy>
  <dcterms:created xsi:type="dcterms:W3CDTF">2021-04-27T10:22:54Z</dcterms:created>
  <dcterms:modified xsi:type="dcterms:W3CDTF">2021-04-27T10:23:52Z</dcterms:modified>
</cp:coreProperties>
</file>