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20517 - dešťová kanali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'20220517 - dešťová kanali...'!$C$116:$K$174</definedName>
    <definedName name="_xlnm.Print_Area" localSheetId="1">'20220517 - dešťová kanali...'!$C$4:$J$76,'20220517 - dešťová kanali...'!$C$82:$J$100,'20220517 - dešťová kanali...'!$C$106:$K$174</definedName>
    <definedName name="_xlnm.Print_Titles" localSheetId="1">'20220517 - dešťová kanali...'!$116:$116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73"/>
  <c r="BH173"/>
  <c r="BG173"/>
  <c r="BF173"/>
  <c r="T173"/>
  <c r="T172"/>
  <c r="R173"/>
  <c r="R172"/>
  <c r="P173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6"/>
  <c r="BH136"/>
  <c r="BG136"/>
  <c r="BF136"/>
  <c r="T136"/>
  <c r="R136"/>
  <c r="P136"/>
  <c r="BI131"/>
  <c r="BH131"/>
  <c r="BG131"/>
  <c r="BF131"/>
  <c r="T131"/>
  <c r="R131"/>
  <c r="P131"/>
  <c r="BI128"/>
  <c r="BH128"/>
  <c r="BG128"/>
  <c r="BF128"/>
  <c r="T128"/>
  <c r="R128"/>
  <c r="P128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F111"/>
  <c r="E109"/>
  <c r="F87"/>
  <c r="E85"/>
  <c r="J22"/>
  <c r="E22"/>
  <c r="J114"/>
  <c r="J21"/>
  <c r="J19"/>
  <c r="E19"/>
  <c r="J89"/>
  <c r="J18"/>
  <c r="J16"/>
  <c r="E16"/>
  <c r="F114"/>
  <c r="J15"/>
  <c r="J13"/>
  <c r="E13"/>
  <c r="F113"/>
  <c r="J12"/>
  <c r="J10"/>
  <c r="J111"/>
  <c i="1" r="L90"/>
  <c r="AM90"/>
  <c r="AM89"/>
  <c r="L89"/>
  <c r="AM87"/>
  <c r="L87"/>
  <c r="L85"/>
  <c r="L84"/>
  <c i="2" r="BK170"/>
  <c r="J164"/>
  <c r="J158"/>
  <c r="J143"/>
  <c r="J120"/>
  <c r="J162"/>
  <c r="BK154"/>
  <c r="J150"/>
  <c r="BK131"/>
  <c r="BK123"/>
  <c r="J166"/>
  <c r="J154"/>
  <c r="BK140"/>
  <c r="J136"/>
  <c r="J173"/>
  <c r="BK166"/>
  <c r="BK158"/>
  <c r="BK147"/>
  <c r="J123"/>
  <c r="BK173"/>
  <c r="BK162"/>
  <c r="J152"/>
  <c r="J147"/>
  <c r="BK120"/>
  <c r="J128"/>
  <c r="BK168"/>
  <c r="BK160"/>
  <c r="BK152"/>
  <c r="BK136"/>
  <c i="1" r="AS94"/>
  <c i="2" r="J126"/>
  <c r="J168"/>
  <c r="J160"/>
  <c r="BK156"/>
  <c r="BK150"/>
  <c r="J131"/>
  <c r="BK126"/>
  <c r="J170"/>
  <c r="BK164"/>
  <c r="J156"/>
  <c r="BK143"/>
  <c r="BK128"/>
  <c r="J140"/>
  <c l="1" r="T119"/>
  <c r="P146"/>
  <c r="P119"/>
  <c r="P118"/>
  <c r="P117"/>
  <c i="1" r="AU95"/>
  <c i="2" r="P139"/>
  <c r="BK146"/>
  <c r="J146"/>
  <c r="J98"/>
  <c r="R119"/>
  <c r="R139"/>
  <c r="T146"/>
  <c r="BK119"/>
  <c r="J119"/>
  <c r="J96"/>
  <c r="BK139"/>
  <c r="J139"/>
  <c r="J97"/>
  <c r="T139"/>
  <c r="R146"/>
  <c r="BK172"/>
  <c r="J172"/>
  <c r="J99"/>
  <c r="F89"/>
  <c r="J90"/>
  <c r="J113"/>
  <c r="BE128"/>
  <c r="BE140"/>
  <c r="BE120"/>
  <c r="BE126"/>
  <c r="BE143"/>
  <c r="BE152"/>
  <c r="BE158"/>
  <c r="BE162"/>
  <c r="BE166"/>
  <c r="BE168"/>
  <c r="BE173"/>
  <c r="F90"/>
  <c r="BE123"/>
  <c r="BE131"/>
  <c r="J87"/>
  <c r="BE136"/>
  <c r="BE147"/>
  <c r="BE150"/>
  <c r="BE154"/>
  <c r="BE156"/>
  <c r="BE160"/>
  <c r="BE164"/>
  <c r="BE170"/>
  <c i="1" r="AU94"/>
  <c i="2" r="F33"/>
  <c i="1" r="BB95"/>
  <c r="BB94"/>
  <c r="W31"/>
  <c i="2" r="J32"/>
  <c i="1" r="AW95"/>
  <c i="2" r="F35"/>
  <c i="1" r="BD95"/>
  <c r="BD94"/>
  <c r="W33"/>
  <c i="2" r="F32"/>
  <c i="1" r="BA95"/>
  <c r="BA94"/>
  <c r="W30"/>
  <c i="2" r="F34"/>
  <c i="1" r="BC95"/>
  <c r="BC94"/>
  <c r="AY94"/>
  <c i="2" l="1" r="R118"/>
  <c r="R117"/>
  <c r="T118"/>
  <c r="T117"/>
  <c r="BK118"/>
  <c r="J118"/>
  <c r="J95"/>
  <c i="1" r="W32"/>
  <c r="AX94"/>
  <c r="AW94"/>
  <c r="AK30"/>
  <c i="2" r="F31"/>
  <c i="1" r="AZ95"/>
  <c r="AZ94"/>
  <c r="W29"/>
  <c i="2" r="J31"/>
  <c i="1" r="AV95"/>
  <c r="AT95"/>
  <c i="2" l="1" r="BK117"/>
  <c r="J117"/>
  <c r="J94"/>
  <c i="1" r="AV94"/>
  <c r="AK29"/>
  <c i="2" l="1" r="J28"/>
  <c i="1" r="AG95"/>
  <c r="AG94"/>
  <c r="AK26"/>
  <c r="AT94"/>
  <c i="2" l="1" r="J37"/>
  <c i="1" r="AN94"/>
  <c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<sst xmlns="http://schemas.openxmlformats.org/spreadsheetml/2006/main">
  <si>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</si>
  <si>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</si>
  <si>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</si>
  <si>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</si>
  <si>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</si>
  <si>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{f5a487cf-d877-47a8-abfd-e46171e82e05}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</si>
  <si>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</si>
  <si>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</si>
  <si>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</si>
  <si>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</si>
  <si>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</si>
  <si>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</si>
  <si>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</si>
  <si>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</si>
  <si>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20220517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</si>
  <si>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</si>
  <si>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</si>
  <si>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dešťová kanalizace</t>
  </si>
  <si>
    <t>KSO:</t>
  </si>
  <si>
    <t>CC-CZ:</t>
  </si>
  <si>
    <t>Místo:</t>
  </si>
  <si>
    <t xml:space="preserve"> </t>
  </si>
  <si>
    <t>Datum:</t>
  </si>
  <si>
    <t>17. 5. 2022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</si>
  <si>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</si>
  <si>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</si>
  <si>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</si>
  <si>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</si>
  <si>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</si>
  <si>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</si>
  <si>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</si>
  <si>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</si>
  <si>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</si>
  <si>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</si>
  <si>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</si>
  <si>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</si>
  <si>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</si>
  <si>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</si>
  <si>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</si>
  <si>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</si>
  <si>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</si>
  <si>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</si>
  <si>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</si>
  <si>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</si>
  <si>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</si>
  <si>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</si>
  <si>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</si>
  <si>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</si>
  <si>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</si>
  <si>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</si>
  <si>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</si>
  <si>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</si>
  <si>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</si>
  <si>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</si>
  <si>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</si>
  <si>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</si>
  <si>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</si>
  <si>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</si>
  <si>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</si>
  <si>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</si>
  <si>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</si>
  <si>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</si>
  <si>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</si>
  <si>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</si>
  <si>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</si>
  <si>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</si>
  <si>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</si>
  <si>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</si>
  <si>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</si>
  <si>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</si>
  <si>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</si>
  <si>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</si>
  <si>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</si>
  <si>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</si>
  <si>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</si>
  <si>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</si>
  <si>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</si>
  <si>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</si>
  <si>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</si>
  <si>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</si>
  <si>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</si>
  <si>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</si>
  <si>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</si>
  <si>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</si>
  <si>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</si>
  <si>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</si>
  <si>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</si>
  <si>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</si>
  <si>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</si>
  <si>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</si>
  <si>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</si>
  <si>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</si>
  <si>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</si>
  <si>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</si>
  <si>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</si>
  <si>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</si>
  <si>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</si>
  <si>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</si>
  <si>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</si>
  <si>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</si>
  <si>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</si>
  <si>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</si>
  <si>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</si>
  <si>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</si>
  <si>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</si>
  <si>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</si>
  <si>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</si>
  <si>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</si>
  <si>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</si>
  <si>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</si>
  <si>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131151104</t>
  </si>
  <si>
    <t>Hloubení jam nezapažených v hornině třídy těžitelnosti I skupiny 1 a 2 objem do 500 m3 strojně</t>
  </si>
  <si>
    <t>m3</t>
  </si>
  <si>
    <t>CS ÚRS 2022 01</t>
  </si>
  <si>
    <t>4</t>
  </si>
  <si>
    <t>93662488</t>
  </si>
  <si>
    <t>PP</t>
  </si>
  <si>
    <t>Hloubení nezapažených jam a zářezů strojně s urovnáním dna do předepsaného profilu a spádu v hornině třídy těžitelnosti I skupiny 1 a 2 přes 100 do 500 m3</t>
  </si>
  <si>
    <t>VV</t>
  </si>
  <si>
    <t>4*4*2,5</t>
  </si>
  <si>
    <t>132154104</t>
  </si>
  <si>
    <t>Hloubení rýh zapažených š do 800 mm v hornině třídy těžitelnosti I skupiny 1 a 2 objem přes 100 m3 strojně</t>
  </si>
  <si>
    <t>1368423326</t>
  </si>
  <si>
    <t>Hloubení zapažených rýh šířky do 800 mm strojně s urovnáním dna do předepsaného profilu a spádu v hornině třídy těžitelnosti I skupiny 1 a 2 přes 100 m3</t>
  </si>
  <si>
    <t>(44+24+49+11)*0,8*1</t>
  </si>
  <si>
    <t>3</t>
  </si>
  <si>
    <t>139001101</t>
  </si>
  <si>
    <t>Příplatek za ztížení vykopávky v blízkosti podzemního vedení</t>
  </si>
  <si>
    <t>1172134872</t>
  </si>
  <si>
    <t>Příplatek k cenám hloubených vykopávek za ztížení vykopávky v blízkosti podzemního vedení nebo výbušnin pro jakoukoliv třídu horniny</t>
  </si>
  <si>
    <t>174111101</t>
  </si>
  <si>
    <t>Zásyp jam, šachet rýh nebo kolem objektů sypaninou se zhutněním ručně</t>
  </si>
  <si>
    <t>521676530</t>
  </si>
  <si>
    <t>Zásyp sypaninou z jakékoliv horniny ručně s uložením výkopku ve vrstvách se zhutněním jam, šachet, rýh nebo kolem objektů v těchto vykopávkách</t>
  </si>
  <si>
    <t>102,4-10,24-51-2+15</t>
  </si>
  <si>
    <t>5</t>
  </si>
  <si>
    <t>175151101</t>
  </si>
  <si>
    <t>Obsypání potrubí strojně sypaninou bez prohození, uloženou do 3 m</t>
  </si>
  <si>
    <t>-1835542436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</si>
  <si>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</si>
  <si>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10,240*5</t>
  </si>
  <si>
    <t>-(PI*0,1*0,1*128)</t>
  </si>
  <si>
    <t>Součet</t>
  </si>
  <si>
    <t>6</t>
  </si>
  <si>
    <t>M</t>
  </si>
  <si>
    <t>58337310</t>
  </si>
  <si>
    <t>štěrkopísek frakce 0/4</t>
  </si>
  <si>
    <t>t</t>
  </si>
  <si>
    <t>8</t>
  </si>
  <si>
    <t>6583720</t>
  </si>
  <si>
    <t>47,179*2 'Přepočtené koeficientem množství</t>
  </si>
  <si>
    <t>Vodorovné konstrukce</t>
  </si>
  <si>
    <t>7</t>
  </si>
  <si>
    <t>451541111</t>
  </si>
  <si>
    <t>Lože pod potrubí otevřený výkop ze štěrkodrtě</t>
  </si>
  <si>
    <t>-944967274</t>
  </si>
  <si>
    <t>Lože pod potrubí, stoky a drobné objekty v otevřeném výkopu ze štěrkodrtě 0-63 mm</t>
  </si>
  <si>
    <t>4*4*0,2</t>
  </si>
  <si>
    <t>451572111</t>
  </si>
  <si>
    <t>Lože pod potrubí otevřený výkop z kameniva drobného těženého</t>
  </si>
  <si>
    <t>590841810</t>
  </si>
  <si>
    <t>Lože pod potrubí, stoky a drobné objekty v otevřeném výkopu z kameniva drobného těženého 0 až 4 mm</t>
  </si>
  <si>
    <t>128*0,8*0,1</t>
  </si>
  <si>
    <t>Trubní vedení</t>
  </si>
  <si>
    <t>9</t>
  </si>
  <si>
    <t>871355221</t>
  </si>
  <si>
    <t>Kanalizační potrubí z tvrdého PVC jednovrstvé tuhost třídy SN8 DN 200</t>
  </si>
  <si>
    <t>m</t>
  </si>
  <si>
    <t>154944188</t>
  </si>
  <si>
    <t>Kanalizační potrubí z tvrdého PVC v otevřeném výkopu ve sklonu do 20 %, hladkého plnostěnného jednovrstvého, tuhost třídy SN 8 DN 200</t>
  </si>
  <si>
    <t>(44+20+49+11)</t>
  </si>
  <si>
    <t>10</t>
  </si>
  <si>
    <t>871365221</t>
  </si>
  <si>
    <t>Kanalizační potrubí z tvrdého PVC jednovrstvé tuhost třídy SN8 DN 250</t>
  </si>
  <si>
    <t>-1327160904</t>
  </si>
  <si>
    <t>Kanalizační potrubí z tvrdého PVC v otevřeném výkopu ve sklonu do 20 %, hladkého plnostěnného jednovrstvého, tuhost třídy SN 8 DN 250</t>
  </si>
  <si>
    <t>11</t>
  </si>
  <si>
    <t>877355211</t>
  </si>
  <si>
    <t>Montáž tvarovek z tvrdého PVC-systém KG nebo z polypropylenu-systém KG 2000 jednoosé DN 200</t>
  </si>
  <si>
    <t>kus</t>
  </si>
  <si>
    <t>134544620</t>
  </si>
  <si>
    <t xml:space="preserve">Montáž tvarovek na kanalizačním potrubí z trub z plastu  z tvrdého PVC nebo z polypropylenu v otevřeném výkopu jednoosých DN 200</t>
  </si>
  <si>
    <t>12</t>
  </si>
  <si>
    <t>28611367</t>
  </si>
  <si>
    <t>koleno kanalizace PVC KG 200x67°</t>
  </si>
  <si>
    <t>-2077677805</t>
  </si>
  <si>
    <t>13</t>
  </si>
  <si>
    <t>28611368</t>
  </si>
  <si>
    <t>koleno kanalizace PVC KG 200x87°</t>
  </si>
  <si>
    <t>1551651777</t>
  </si>
  <si>
    <t>14</t>
  </si>
  <si>
    <t>28611508</t>
  </si>
  <si>
    <t>redukce kanalizační PVC 200/160</t>
  </si>
  <si>
    <t>-1031931987</t>
  </si>
  <si>
    <t>877355221</t>
  </si>
  <si>
    <t>Montáž tvarovek z tvrdého PVC-systém KG nebo z polypropylenu-systém KG 2000 dvouosé DN 200</t>
  </si>
  <si>
    <t>1276277143</t>
  </si>
  <si>
    <t xml:space="preserve">Montáž tvarovek na kanalizačním potrubí z trub z plastu  z tvrdého PVC nebo z polypropylenu v otevřeném výkopu dvouosých DN 200</t>
  </si>
  <si>
    <t>16</t>
  </si>
  <si>
    <t>28611918</t>
  </si>
  <si>
    <t>odbočka kanalizační PVC s hrdlem 200/160/45°</t>
  </si>
  <si>
    <t>1827935939</t>
  </si>
  <si>
    <t>17</t>
  </si>
  <si>
    <t>877365221</t>
  </si>
  <si>
    <t>Montáž tvarovek z tvrdého PVC-systém KG nebo z polypropylenu-systém KG 2000 dvouosé DN 250</t>
  </si>
  <si>
    <t>1819712254</t>
  </si>
  <si>
    <t xml:space="preserve">Montáž tvarovek na kanalizačním potrubí z trub z plastu  z tvrdého PVC nebo z polypropylenu v otevřeném výkopu dvouosých DN 250</t>
  </si>
  <si>
    <t>18</t>
  </si>
  <si>
    <t>28611400</t>
  </si>
  <si>
    <t>odbočka kanalizační plastová s hrdlem KG 250/200/45°</t>
  </si>
  <si>
    <t>-1082917011</t>
  </si>
  <si>
    <t>19</t>
  </si>
  <si>
    <t>894811123</t>
  </si>
  <si>
    <t>Revizní šachta z PVC typ přímý, DN 315/200 hl od 1410 do 1780 mm</t>
  </si>
  <si>
    <t>-2090110333</t>
  </si>
  <si>
    <t>Revizní šachta z tvrdého PVC v otevřeném výkopu typ přímý (DN šachty/DN trubního vedení) DN 315/200, hloubka od 1410 do 1780 mm</t>
  </si>
  <si>
    <t>20</t>
  </si>
  <si>
    <t>897171112</t>
  </si>
  <si>
    <t>Akumulační boxy z PP pro vsakování dešťových vod zatížené osobními automobily objemu přes 10 do 30 m3</t>
  </si>
  <si>
    <t>1191421642</t>
  </si>
  <si>
    <t>Akumulační boxy z polypropylenu PP pro vsakování dešťových vod pod plochy zatížené osobními automobily o celkovém akumulačním objemu přes 10 do 30 m3</t>
  </si>
  <si>
    <t>998</t>
  </si>
  <si>
    <t>Přesun hmot</t>
  </si>
  <si>
    <t>998276101</t>
  </si>
  <si>
    <t>Přesun hmot pro trubní vedení z trub z plastických hmot otevřený výkop</t>
  </si>
  <si>
    <t>1436423421</t>
  </si>
  <si>
    <t>Přesun hmot pro trubní vedení hloubené z trub z plastických hmot nebo sklolaminátových pro vodovody nebo kanalizace v otevřeném výkopu dopravní vzdálenost do 15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</si>
</sst>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20220517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dešťová kanalizace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17. 5. 2022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V94" s="116" t="s">
        <v>74</v>
      </c>
      <c r="BW94" s="116" t="s">
        <v>5</v>
      </c>
      <c r="BX94" s="116" t="s">
        <v>75</v>
      </c>
      <c r="CL94" s="116" t="s">
        <v>1</v>
      </c>
    </row>
    <row r="95" s="7" customFormat="1" ht="24.75" customHeight="1">
      <c r="A95" s="117" t="s">
        <v>76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'20220517 - dešťová kanali...'!J28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77</v>
      </c>
      <c r="AR95" s="124"/>
      <c r="AS95" s="125">
        <v>0</v>
      </c>
      <c r="AT95" s="126">
        <f>ROUND(SUM(AV95:AW95),2)</f>
        <v>0</v>
      </c>
      <c r="AU95" s="127">
        <f>'20220517 - dešťová kanali...'!P117</f>
        <v>0</v>
      </c>
      <c r="AV95" s="126">
        <f>'20220517 - dešťová kanali...'!J31</f>
        <v>0</v>
      </c>
      <c r="AW95" s="126">
        <f>'20220517 - dešťová kanali...'!J32</f>
        <v>0</v>
      </c>
      <c r="AX95" s="126">
        <f>'20220517 - dešťová kanali...'!J33</f>
        <v>0</v>
      </c>
      <c r="AY95" s="126">
        <f>'20220517 - dešťová kanali...'!J34</f>
        <v>0</v>
      </c>
      <c r="AZ95" s="126">
        <f>'20220517 - dešťová kanali...'!F31</f>
        <v>0</v>
      </c>
      <c r="BA95" s="126">
        <f>'20220517 - dešťová kanali...'!F32</f>
        <v>0</v>
      </c>
      <c r="BB95" s="126">
        <f>'20220517 - dešťová kanali...'!F33</f>
        <v>0</v>
      </c>
      <c r="BC95" s="126">
        <f>'20220517 - dešťová kanali...'!F34</f>
        <v>0</v>
      </c>
      <c r="BD95" s="128">
        <f>'20220517 - dešťová kanali...'!F35</f>
        <v>0</v>
      </c>
      <c r="BE95" s="7"/>
      <c r="BT95" s="129" t="s">
        <v>78</v>
      </c>
      <c r="BU95" s="129" t="s">
        <v>79</v>
      </c>
      <c r="BV95" s="129" t="s">
        <v>74</v>
      </c>
      <c r="BW95" s="129" t="s">
        <v>5</v>
      </c>
      <c r="BX95" s="129" t="s">
        <v>75</v>
      </c>
      <c r="CL95" s="129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hChuj5ABxae+J3RmP7DbihNuGoXaynkiH0ra2JxJkMpzuvlFqMeiDU8nPBh9VYYdgkNIl3mtX4gfFX7QmtCAJA==" hashValue="cFF3Ui4trnqGxvEecQBJfPEg6JKWJShQoI0sJDYQNuM+BufOdH3mHAPQdGScMxROo/PuWx79KHOFpOG/ADLWv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0517 - dešťová kanal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80</v>
      </c>
    </row>
    <row r="4" s="1" customFormat="1" ht="24.96" customHeight="1">
      <c r="B4" s="19"/>
      <c r="D4" s="132" t="s">
        <v>81</v>
      </c>
      <c r="L4" s="19"/>
      <c r="M4" s="133" t="s">
        <v>10</v>
      </c>
      <c r="AT4" s="16" t="s">
        <v>4</v>
      </c>
    </row>
    <row r="5" s="1" customFormat="1" ht="6.96" customHeight="1">
      <c r="B5" s="19"/>
      <c r="L5" s="19"/>
    </row>
    <row r="6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17. 5. 2022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26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4" t="s">
        <v>27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26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4" t="s">
        <v>29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26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4" t="s">
        <v>31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26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4" t="s">
        <v>32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3" t="s">
        <v>33</v>
      </c>
      <c r="E28" s="37"/>
      <c r="F28" s="37"/>
      <c r="G28" s="37"/>
      <c r="H28" s="37"/>
      <c r="I28" s="37"/>
      <c r="J28" s="144">
        <f>ROUND(J117, 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3"/>
      <c r="C30" s="37"/>
      <c r="D30" s="37"/>
      <c r="E30" s="37"/>
      <c r="F30" s="145" t="s">
        <v>35</v>
      </c>
      <c r="G30" s="37"/>
      <c r="H30" s="37"/>
      <c r="I30" s="145" t="s">
        <v>34</v>
      </c>
      <c r="J30" s="145" t="s">
        <v>36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3"/>
      <c r="C31" s="37"/>
      <c r="D31" s="146" t="s">
        <v>37</v>
      </c>
      <c r="E31" s="134" t="s">
        <v>38</v>
      </c>
      <c r="F31" s="147">
        <f>ROUND((SUM(BE117:BE174)),  2)</f>
        <v>0</v>
      </c>
      <c r="G31" s="37"/>
      <c r="H31" s="37"/>
      <c r="I31" s="148">
        <v>0.20999999999999999</v>
      </c>
      <c r="J31" s="147">
        <f>ROUND(((SUM(BE117:BE174))*I31),  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34" t="s">
        <v>39</v>
      </c>
      <c r="F32" s="147">
        <f>ROUND((SUM(BF117:BF174)),  2)</f>
        <v>0</v>
      </c>
      <c r="G32" s="37"/>
      <c r="H32" s="37"/>
      <c r="I32" s="148">
        <v>0.14999999999999999</v>
      </c>
      <c r="J32" s="147">
        <f>ROUND(((SUM(BF117:BF174))*I32), 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4" t="s">
        <v>40</v>
      </c>
      <c r="F33" s="147">
        <f>ROUND((SUM(BG117:BG174)),  2)</f>
        <v>0</v>
      </c>
      <c r="G33" s="37"/>
      <c r="H33" s="37"/>
      <c r="I33" s="148">
        <v>0.20999999999999999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4" t="s">
        <v>41</v>
      </c>
      <c r="F34" s="147">
        <f>ROUND((SUM(BH117:BH174)),  2)</f>
        <v>0</v>
      </c>
      <c r="G34" s="37"/>
      <c r="H34" s="37"/>
      <c r="I34" s="148">
        <v>0.14999999999999999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4" t="s">
        <v>42</v>
      </c>
      <c r="F35" s="147">
        <f>ROUND((SUM(BI117:BI174)),  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49"/>
      <c r="D37" s="150" t="s">
        <v>43</v>
      </c>
      <c r="E37" s="151"/>
      <c r="F37" s="151"/>
      <c r="G37" s="152" t="s">
        <v>44</v>
      </c>
      <c r="H37" s="153" t="s">
        <v>45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L39" s="19"/>
    </row>
    <row r="40" s="1" customFormat="1" ht="14.4" customHeight="1">
      <c r="B40" s="19"/>
      <c r="L40" s="19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5" t="str">
        <f>E7</f>
        <v>dešťová kanalizace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17. 5. 2022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67" t="s">
        <v>83</v>
      </c>
      <c r="D92" s="168"/>
      <c r="E92" s="168"/>
      <c r="F92" s="168"/>
      <c r="G92" s="168"/>
      <c r="H92" s="168"/>
      <c r="I92" s="168"/>
      <c r="J92" s="169" t="s">
        <v>84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70" t="s">
        <v>85</v>
      </c>
      <c r="D94" s="39"/>
      <c r="E94" s="39"/>
      <c r="F94" s="39"/>
      <c r="G94" s="39"/>
      <c r="H94" s="39"/>
      <c r="I94" s="39"/>
      <c r="J94" s="109">
        <f>J117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86</v>
      </c>
    </row>
    <row r="95" s="9" customFormat="1" ht="24.96" customHeight="1">
      <c r="A95" s="9"/>
      <c r="B95" s="171"/>
      <c r="C95" s="172"/>
      <c r="D95" s="173" t="s">
        <v>87</v>
      </c>
      <c r="E95" s="174"/>
      <c r="F95" s="174"/>
      <c r="G95" s="174"/>
      <c r="H95" s="174"/>
      <c r="I95" s="174"/>
      <c r="J95" s="175">
        <f>J118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7"/>
      <c r="C96" s="178"/>
      <c r="D96" s="179" t="s">
        <v>88</v>
      </c>
      <c r="E96" s="180"/>
      <c r="F96" s="180"/>
      <c r="G96" s="180"/>
      <c r="H96" s="180"/>
      <c r="I96" s="180"/>
      <c r="J96" s="181">
        <f>J119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7"/>
      <c r="C97" s="178"/>
      <c r="D97" s="179" t="s">
        <v>89</v>
      </c>
      <c r="E97" s="180"/>
      <c r="F97" s="180"/>
      <c r="G97" s="180"/>
      <c r="H97" s="180"/>
      <c r="I97" s="180"/>
      <c r="J97" s="181">
        <f>J139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7"/>
      <c r="C98" s="178"/>
      <c r="D98" s="179" t="s">
        <v>90</v>
      </c>
      <c r="E98" s="180"/>
      <c r="F98" s="180"/>
      <c r="G98" s="180"/>
      <c r="H98" s="180"/>
      <c r="I98" s="180"/>
      <c r="J98" s="181">
        <f>J146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7"/>
      <c r="C99" s="178"/>
      <c r="D99" s="179" t="s">
        <v>91</v>
      </c>
      <c r="E99" s="180"/>
      <c r="F99" s="180"/>
      <c r="G99" s="180"/>
      <c r="H99" s="180"/>
      <c r="I99" s="180"/>
      <c r="J99" s="181">
        <f>J172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92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9"/>
      <c r="D109" s="39"/>
      <c r="E109" s="75" t="str">
        <f>E7</f>
        <v>dešťová kanalizace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20</v>
      </c>
      <c r="D111" s="39"/>
      <c r="E111" s="39"/>
      <c r="F111" s="26" t="str">
        <f>F10</f>
        <v xml:space="preserve"> </v>
      </c>
      <c r="G111" s="39"/>
      <c r="H111" s="39"/>
      <c r="I111" s="31" t="s">
        <v>22</v>
      </c>
      <c r="J111" s="78" t="str">
        <f>IF(J10="","",J10)</f>
        <v>17. 5. 2022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24</v>
      </c>
      <c r="D113" s="39"/>
      <c r="E113" s="39"/>
      <c r="F113" s="26" t="str">
        <f>E13</f>
        <v xml:space="preserve"> </v>
      </c>
      <c r="G113" s="39"/>
      <c r="H113" s="39"/>
      <c r="I113" s="31" t="s">
        <v>29</v>
      </c>
      <c r="J113" s="35" t="str">
        <f>E19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27</v>
      </c>
      <c r="D114" s="39"/>
      <c r="E114" s="39"/>
      <c r="F114" s="26" t="str">
        <f>IF(E16="","",E16)</f>
        <v>Vyplň údaj</v>
      </c>
      <c r="G114" s="39"/>
      <c r="H114" s="39"/>
      <c r="I114" s="31" t="s">
        <v>31</v>
      </c>
      <c r="J114" s="35" t="str">
        <f>E22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1" customFormat="1" ht="29.28" customHeight="1">
      <c r="A116" s="183"/>
      <c r="B116" s="184"/>
      <c r="C116" s="185" t="s">
        <v>93</v>
      </c>
      <c r="D116" s="186" t="s">
        <v>58</v>
      </c>
      <c r="E116" s="186" t="s">
        <v>54</v>
      </c>
      <c r="F116" s="186" t="s">
        <v>55</v>
      </c>
      <c r="G116" s="186" t="s">
        <v>94</v>
      </c>
      <c r="H116" s="186" t="s">
        <v>95</v>
      </c>
      <c r="I116" s="186" t="s">
        <v>96</v>
      </c>
      <c r="J116" s="186" t="s">
        <v>84</v>
      </c>
      <c r="K116" s="187" t="s">
        <v>97</v>
      </c>
      <c r="L116" s="188"/>
      <c r="M116" s="99" t="s">
        <v>1</v>
      </c>
      <c r="N116" s="100" t="s">
        <v>37</v>
      </c>
      <c r="O116" s="100" t="s">
        <v>98</v>
      </c>
      <c r="P116" s="100" t="s">
        <v>99</v>
      </c>
      <c r="Q116" s="100" t="s">
        <v>100</v>
      </c>
      <c r="R116" s="100" t="s">
        <v>101</v>
      </c>
      <c r="S116" s="100" t="s">
        <v>102</v>
      </c>
      <c r="T116" s="101" t="s">
        <v>103</v>
      </c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</row>
    <row r="117" s="2" customFormat="1" ht="22.8" customHeight="1">
      <c r="A117" s="37"/>
      <c r="B117" s="38"/>
      <c r="C117" s="106" t="s">
        <v>104</v>
      </c>
      <c r="D117" s="39"/>
      <c r="E117" s="39"/>
      <c r="F117" s="39"/>
      <c r="G117" s="39"/>
      <c r="H117" s="39"/>
      <c r="I117" s="39"/>
      <c r="J117" s="189">
        <f>BK117</f>
        <v>0</v>
      </c>
      <c r="K117" s="39"/>
      <c r="L117" s="43"/>
      <c r="M117" s="102"/>
      <c r="N117" s="190"/>
      <c r="O117" s="103"/>
      <c r="P117" s="191">
        <f>P118</f>
        <v>0</v>
      </c>
      <c r="Q117" s="103"/>
      <c r="R117" s="191">
        <f>R118</f>
        <v>96.004180000000005</v>
      </c>
      <c r="S117" s="103"/>
      <c r="T117" s="192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72</v>
      </c>
      <c r="AU117" s="16" t="s">
        <v>86</v>
      </c>
      <c r="BK117" s="193">
        <f>BK118</f>
        <v>0</v>
      </c>
    </row>
    <row r="118" s="12" customFormat="1" ht="25.92" customHeight="1">
      <c r="A118" s="12"/>
      <c r="B118" s="194"/>
      <c r="C118" s="195"/>
      <c r="D118" s="196" t="s">
        <v>72</v>
      </c>
      <c r="E118" s="197" t="s">
        <v>105</v>
      </c>
      <c r="F118" s="197" t="s">
        <v>106</v>
      </c>
      <c r="G118" s="195"/>
      <c r="H118" s="195"/>
      <c r="I118" s="198"/>
      <c r="J118" s="199">
        <f>BK118</f>
        <v>0</v>
      </c>
      <c r="K118" s="195"/>
      <c r="L118" s="200"/>
      <c r="M118" s="201"/>
      <c r="N118" s="202"/>
      <c r="O118" s="202"/>
      <c r="P118" s="203">
        <f>P119+P139+P146+P172</f>
        <v>0</v>
      </c>
      <c r="Q118" s="202"/>
      <c r="R118" s="203">
        <f>R119+R139+R146+R172</f>
        <v>96.004180000000005</v>
      </c>
      <c r="S118" s="202"/>
      <c r="T118" s="204">
        <f>T119+T139+T146+T172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5" t="s">
        <v>78</v>
      </c>
      <c r="AT118" s="206" t="s">
        <v>72</v>
      </c>
      <c r="AU118" s="206" t="s">
        <v>73</v>
      </c>
      <c r="AY118" s="205" t="s">
        <v>107</v>
      </c>
      <c r="BK118" s="207">
        <f>BK119+BK139+BK146+BK172</f>
        <v>0</v>
      </c>
    </row>
    <row r="119" s="12" customFormat="1" ht="22.8" customHeight="1">
      <c r="A119" s="12"/>
      <c r="B119" s="194"/>
      <c r="C119" s="195"/>
      <c r="D119" s="196" t="s">
        <v>72</v>
      </c>
      <c r="E119" s="208" t="s">
        <v>78</v>
      </c>
      <c r="F119" s="208" t="s">
        <v>108</v>
      </c>
      <c r="G119" s="195"/>
      <c r="H119" s="195"/>
      <c r="I119" s="198"/>
      <c r="J119" s="209">
        <f>BK119</f>
        <v>0</v>
      </c>
      <c r="K119" s="195"/>
      <c r="L119" s="200"/>
      <c r="M119" s="201"/>
      <c r="N119" s="202"/>
      <c r="O119" s="202"/>
      <c r="P119" s="203">
        <f>SUM(P120:P138)</f>
        <v>0</v>
      </c>
      <c r="Q119" s="202"/>
      <c r="R119" s="203">
        <f>SUM(R120:R138)</f>
        <v>94.358000000000004</v>
      </c>
      <c r="S119" s="202"/>
      <c r="T119" s="204">
        <f>SUM(T120:T138)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5" t="s">
        <v>78</v>
      </c>
      <c r="AT119" s="206" t="s">
        <v>72</v>
      </c>
      <c r="AU119" s="206" t="s">
        <v>78</v>
      </c>
      <c r="AY119" s="205" t="s">
        <v>107</v>
      </c>
      <c r="BK119" s="207">
        <f>SUM(BK120:BK138)</f>
        <v>0</v>
      </c>
    </row>
    <row r="120" s="2" customFormat="1" ht="33" customHeight="1">
      <c r="A120" s="37"/>
      <c r="B120" s="38"/>
      <c r="C120" s="210" t="s">
        <v>78</v>
      </c>
      <c r="D120" s="210" t="s">
        <v>109</v>
      </c>
      <c r="E120" s="211" t="s">
        <v>110</v>
      </c>
      <c r="F120" s="212" t="s">
        <v>111</v>
      </c>
      <c r="G120" s="213" t="s">
        <v>112</v>
      </c>
      <c r="H120" s="214">
        <v>40</v>
      </c>
      <c r="I120" s="215"/>
      <c r="J120" s="216">
        <f>ROUND(I120*H120,2)</f>
        <v>0</v>
      </c>
      <c r="K120" s="212" t="s">
        <v>113</v>
      </c>
      <c r="L120" s="43"/>
      <c r="M120" s="217" t="s">
        <v>1</v>
      </c>
      <c r="N120" s="218" t="s">
        <v>38</v>
      </c>
      <c r="O120" s="90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1" t="s">
        <v>114</v>
      </c>
      <c r="AT120" s="221" t="s">
        <v>109</v>
      </c>
      <c r="AU120" s="221" t="s">
        <v>80</v>
      </c>
      <c r="AY120" s="16" t="s">
        <v>107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6" t="s">
        <v>78</v>
      </c>
      <c r="BK120" s="222">
        <f>ROUND(I120*H120,2)</f>
        <v>0</v>
      </c>
      <c r="BL120" s="16" t="s">
        <v>114</v>
      </c>
      <c r="BM120" s="221" t="s">
        <v>115</v>
      </c>
    </row>
    <row r="121" s="2" customFormat="1">
      <c r="A121" s="37"/>
      <c r="B121" s="38"/>
      <c r="C121" s="39"/>
      <c r="D121" s="223" t="s">
        <v>116</v>
      </c>
      <c r="E121" s="39"/>
      <c r="F121" s="224" t="s">
        <v>117</v>
      </c>
      <c r="G121" s="39"/>
      <c r="H121" s="39"/>
      <c r="I121" s="225"/>
      <c r="J121" s="39"/>
      <c r="K121" s="39"/>
      <c r="L121" s="43"/>
      <c r="M121" s="226"/>
      <c r="N121" s="227"/>
      <c r="O121" s="90"/>
      <c r="P121" s="90"/>
      <c r="Q121" s="90"/>
      <c r="R121" s="90"/>
      <c r="S121" s="90"/>
      <c r="T121" s="91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116</v>
      </c>
      <c r="AU121" s="16" t="s">
        <v>80</v>
      </c>
    </row>
    <row r="122" s="13" customFormat="1">
      <c r="A122" s="13"/>
      <c r="B122" s="228"/>
      <c r="C122" s="229"/>
      <c r="D122" s="223" t="s">
        <v>118</v>
      </c>
      <c r="E122" s="230" t="s">
        <v>1</v>
      </c>
      <c r="F122" s="231" t="s">
        <v>119</v>
      </c>
      <c r="G122" s="229"/>
      <c r="H122" s="232">
        <v>40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8" t="s">
        <v>118</v>
      </c>
      <c r="AU122" s="238" t="s">
        <v>80</v>
      </c>
      <c r="AV122" s="13" t="s">
        <v>80</v>
      </c>
      <c r="AW122" s="13" t="s">
        <v>30</v>
      </c>
      <c r="AX122" s="13" t="s">
        <v>78</v>
      </c>
      <c r="AY122" s="238" t="s">
        <v>107</v>
      </c>
    </row>
    <row r="123" s="2" customFormat="1" ht="33" customHeight="1">
      <c r="A123" s="37"/>
      <c r="B123" s="38"/>
      <c r="C123" s="210" t="s">
        <v>80</v>
      </c>
      <c r="D123" s="210" t="s">
        <v>109</v>
      </c>
      <c r="E123" s="211" t="s">
        <v>120</v>
      </c>
      <c r="F123" s="212" t="s">
        <v>121</v>
      </c>
      <c r="G123" s="213" t="s">
        <v>112</v>
      </c>
      <c r="H123" s="214">
        <v>102.40000000000001</v>
      </c>
      <c r="I123" s="215"/>
      <c r="J123" s="216">
        <f>ROUND(I123*H123,2)</f>
        <v>0</v>
      </c>
      <c r="K123" s="212" t="s">
        <v>113</v>
      </c>
      <c r="L123" s="43"/>
      <c r="M123" s="217" t="s">
        <v>1</v>
      </c>
      <c r="N123" s="218" t="s">
        <v>38</v>
      </c>
      <c r="O123" s="90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1" t="s">
        <v>114</v>
      </c>
      <c r="AT123" s="221" t="s">
        <v>109</v>
      </c>
      <c r="AU123" s="221" t="s">
        <v>80</v>
      </c>
      <c r="AY123" s="16" t="s">
        <v>107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6" t="s">
        <v>78</v>
      </c>
      <c r="BK123" s="222">
        <f>ROUND(I123*H123,2)</f>
        <v>0</v>
      </c>
      <c r="BL123" s="16" t="s">
        <v>114</v>
      </c>
      <c r="BM123" s="221" t="s">
        <v>122</v>
      </c>
    </row>
    <row r="124" s="2" customFormat="1">
      <c r="A124" s="37"/>
      <c r="B124" s="38"/>
      <c r="C124" s="39"/>
      <c r="D124" s="223" t="s">
        <v>116</v>
      </c>
      <c r="E124" s="39"/>
      <c r="F124" s="224" t="s">
        <v>123</v>
      </c>
      <c r="G124" s="39"/>
      <c r="H124" s="39"/>
      <c r="I124" s="225"/>
      <c r="J124" s="39"/>
      <c r="K124" s="39"/>
      <c r="L124" s="43"/>
      <c r="M124" s="226"/>
      <c r="N124" s="227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116</v>
      </c>
      <c r="AU124" s="16" t="s">
        <v>80</v>
      </c>
    </row>
    <row r="125" s="13" customFormat="1">
      <c r="A125" s="13"/>
      <c r="B125" s="228"/>
      <c r="C125" s="229"/>
      <c r="D125" s="223" t="s">
        <v>118</v>
      </c>
      <c r="E125" s="230" t="s">
        <v>1</v>
      </c>
      <c r="F125" s="231" t="s">
        <v>124</v>
      </c>
      <c r="G125" s="229"/>
      <c r="H125" s="232">
        <v>102.40000000000001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118</v>
      </c>
      <c r="AU125" s="238" t="s">
        <v>80</v>
      </c>
      <c r="AV125" s="13" t="s">
        <v>80</v>
      </c>
      <c r="AW125" s="13" t="s">
        <v>30</v>
      </c>
      <c r="AX125" s="13" t="s">
        <v>78</v>
      </c>
      <c r="AY125" s="238" t="s">
        <v>107</v>
      </c>
    </row>
    <row r="126" s="2" customFormat="1" ht="24.15" customHeight="1">
      <c r="A126" s="37"/>
      <c r="B126" s="38"/>
      <c r="C126" s="210" t="s">
        <v>125</v>
      </c>
      <c r="D126" s="210" t="s">
        <v>109</v>
      </c>
      <c r="E126" s="211" t="s">
        <v>126</v>
      </c>
      <c r="F126" s="212" t="s">
        <v>127</v>
      </c>
      <c r="G126" s="213" t="s">
        <v>112</v>
      </c>
      <c r="H126" s="214">
        <v>3</v>
      </c>
      <c r="I126" s="215"/>
      <c r="J126" s="216">
        <f>ROUND(I126*H126,2)</f>
        <v>0</v>
      </c>
      <c r="K126" s="212" t="s">
        <v>113</v>
      </c>
      <c r="L126" s="43"/>
      <c r="M126" s="217" t="s">
        <v>1</v>
      </c>
      <c r="N126" s="218" t="s">
        <v>38</v>
      </c>
      <c r="O126" s="90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1" t="s">
        <v>114</v>
      </c>
      <c r="AT126" s="221" t="s">
        <v>109</v>
      </c>
      <c r="AU126" s="221" t="s">
        <v>80</v>
      </c>
      <c r="AY126" s="16" t="s">
        <v>107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6" t="s">
        <v>78</v>
      </c>
      <c r="BK126" s="222">
        <f>ROUND(I126*H126,2)</f>
        <v>0</v>
      </c>
      <c r="BL126" s="16" t="s">
        <v>114</v>
      </c>
      <c r="BM126" s="221" t="s">
        <v>128</v>
      </c>
    </row>
    <row r="127" s="2" customFormat="1">
      <c r="A127" s="37"/>
      <c r="B127" s="38"/>
      <c r="C127" s="39"/>
      <c r="D127" s="223" t="s">
        <v>116</v>
      </c>
      <c r="E127" s="39"/>
      <c r="F127" s="224" t="s">
        <v>129</v>
      </c>
      <c r="G127" s="39"/>
      <c r="H127" s="39"/>
      <c r="I127" s="225"/>
      <c r="J127" s="39"/>
      <c r="K127" s="39"/>
      <c r="L127" s="43"/>
      <c r="M127" s="226"/>
      <c r="N127" s="227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116</v>
      </c>
      <c r="AU127" s="16" t="s">
        <v>80</v>
      </c>
    </row>
    <row r="128" s="2" customFormat="1" ht="24.15" customHeight="1">
      <c r="A128" s="37"/>
      <c r="B128" s="38"/>
      <c r="C128" s="210" t="s">
        <v>114</v>
      </c>
      <c r="D128" s="210" t="s">
        <v>109</v>
      </c>
      <c r="E128" s="211" t="s">
        <v>130</v>
      </c>
      <c r="F128" s="212" t="s">
        <v>131</v>
      </c>
      <c r="G128" s="213" t="s">
        <v>112</v>
      </c>
      <c r="H128" s="214">
        <v>54.159999999999997</v>
      </c>
      <c r="I128" s="215"/>
      <c r="J128" s="216">
        <f>ROUND(I128*H128,2)</f>
        <v>0</v>
      </c>
      <c r="K128" s="212" t="s">
        <v>113</v>
      </c>
      <c r="L128" s="43"/>
      <c r="M128" s="217" t="s">
        <v>1</v>
      </c>
      <c r="N128" s="218" t="s">
        <v>38</v>
      </c>
      <c r="O128" s="90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1" t="s">
        <v>114</v>
      </c>
      <c r="AT128" s="221" t="s">
        <v>109</v>
      </c>
      <c r="AU128" s="221" t="s">
        <v>80</v>
      </c>
      <c r="AY128" s="16" t="s">
        <v>107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6" t="s">
        <v>78</v>
      </c>
      <c r="BK128" s="222">
        <f>ROUND(I128*H128,2)</f>
        <v>0</v>
      </c>
      <c r="BL128" s="16" t="s">
        <v>114</v>
      </c>
      <c r="BM128" s="221" t="s">
        <v>132</v>
      </c>
    </row>
    <row r="129" s="2" customFormat="1">
      <c r="A129" s="37"/>
      <c r="B129" s="38"/>
      <c r="C129" s="39"/>
      <c r="D129" s="223" t="s">
        <v>116</v>
      </c>
      <c r="E129" s="39"/>
      <c r="F129" s="224" t="s">
        <v>133</v>
      </c>
      <c r="G129" s="39"/>
      <c r="H129" s="39"/>
      <c r="I129" s="225"/>
      <c r="J129" s="39"/>
      <c r="K129" s="39"/>
      <c r="L129" s="43"/>
      <c r="M129" s="226"/>
      <c r="N129" s="227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116</v>
      </c>
      <c r="AU129" s="16" t="s">
        <v>80</v>
      </c>
    </row>
    <row r="130" s="13" customFormat="1">
      <c r="A130" s="13"/>
      <c r="B130" s="228"/>
      <c r="C130" s="229"/>
      <c r="D130" s="223" t="s">
        <v>118</v>
      </c>
      <c r="E130" s="230" t="s">
        <v>1</v>
      </c>
      <c r="F130" s="231" t="s">
        <v>134</v>
      </c>
      <c r="G130" s="229"/>
      <c r="H130" s="232">
        <v>54.159999999999997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8" t="s">
        <v>118</v>
      </c>
      <c r="AU130" s="238" t="s">
        <v>80</v>
      </c>
      <c r="AV130" s="13" t="s">
        <v>80</v>
      </c>
      <c r="AW130" s="13" t="s">
        <v>30</v>
      </c>
      <c r="AX130" s="13" t="s">
        <v>78</v>
      </c>
      <c r="AY130" s="238" t="s">
        <v>107</v>
      </c>
    </row>
    <row r="131" s="2" customFormat="1" ht="24.15" customHeight="1">
      <c r="A131" s="37"/>
      <c r="B131" s="38"/>
      <c r="C131" s="210" t="s">
        <v>135</v>
      </c>
      <c r="D131" s="210" t="s">
        <v>109</v>
      </c>
      <c r="E131" s="211" t="s">
        <v>136</v>
      </c>
      <c r="F131" s="212" t="s">
        <v>137</v>
      </c>
      <c r="G131" s="213" t="s">
        <v>112</v>
      </c>
      <c r="H131" s="214">
        <v>47.179000000000002</v>
      </c>
      <c r="I131" s="215"/>
      <c r="J131" s="216">
        <f>ROUND(I131*H131,2)</f>
        <v>0</v>
      </c>
      <c r="K131" s="212" t="s">
        <v>113</v>
      </c>
      <c r="L131" s="43"/>
      <c r="M131" s="217" t="s">
        <v>1</v>
      </c>
      <c r="N131" s="218" t="s">
        <v>38</v>
      </c>
      <c r="O131" s="90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1" t="s">
        <v>114</v>
      </c>
      <c r="AT131" s="221" t="s">
        <v>109</v>
      </c>
      <c r="AU131" s="221" t="s">
        <v>80</v>
      </c>
      <c r="AY131" s="16" t="s">
        <v>107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6" t="s">
        <v>78</v>
      </c>
      <c r="BK131" s="222">
        <f>ROUND(I131*H131,2)</f>
        <v>0</v>
      </c>
      <c r="BL131" s="16" t="s">
        <v>114</v>
      </c>
      <c r="BM131" s="221" t="s">
        <v>138</v>
      </c>
    </row>
    <row r="132" s="2" customFormat="1">
      <c r="A132" s="37"/>
      <c r="B132" s="38"/>
      <c r="C132" s="39"/>
      <c r="D132" s="223" t="s">
        <v>116</v>
      </c>
      <c r="E132" s="39"/>
      <c r="F132" s="224" t="s">
        <v>139</v>
      </c>
      <c r="G132" s="39"/>
      <c r="H132" s="39"/>
      <c r="I132" s="225"/>
      <c r="J132" s="39"/>
      <c r="K132" s="39"/>
      <c r="L132" s="43"/>
      <c r="M132" s="226"/>
      <c r="N132" s="227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116</v>
      </c>
      <c r="AU132" s="16" t="s">
        <v>80</v>
      </c>
    </row>
    <row r="133" s="13" customFormat="1">
      <c r="A133" s="13"/>
      <c r="B133" s="228"/>
      <c r="C133" s="229"/>
      <c r="D133" s="223" t="s">
        <v>118</v>
      </c>
      <c r="E133" s="230" t="s">
        <v>1</v>
      </c>
      <c r="F133" s="231" t="s">
        <v>140</v>
      </c>
      <c r="G133" s="229"/>
      <c r="H133" s="232">
        <v>51.200000000000003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118</v>
      </c>
      <c r="AU133" s="238" t="s">
        <v>80</v>
      </c>
      <c r="AV133" s="13" t="s">
        <v>80</v>
      </c>
      <c r="AW133" s="13" t="s">
        <v>30</v>
      </c>
      <c r="AX133" s="13" t="s">
        <v>73</v>
      </c>
      <c r="AY133" s="238" t="s">
        <v>107</v>
      </c>
    </row>
    <row r="134" s="13" customFormat="1">
      <c r="A134" s="13"/>
      <c r="B134" s="228"/>
      <c r="C134" s="229"/>
      <c r="D134" s="223" t="s">
        <v>118</v>
      </c>
      <c r="E134" s="230" t="s">
        <v>1</v>
      </c>
      <c r="F134" s="231" t="s">
        <v>141</v>
      </c>
      <c r="G134" s="229"/>
      <c r="H134" s="232">
        <v>-4.0209999999999999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118</v>
      </c>
      <c r="AU134" s="238" t="s">
        <v>80</v>
      </c>
      <c r="AV134" s="13" t="s">
        <v>80</v>
      </c>
      <c r="AW134" s="13" t="s">
        <v>30</v>
      </c>
      <c r="AX134" s="13" t="s">
        <v>73</v>
      </c>
      <c r="AY134" s="238" t="s">
        <v>107</v>
      </c>
    </row>
    <row r="135" s="14" customFormat="1">
      <c r="A135" s="14"/>
      <c r="B135" s="239"/>
      <c r="C135" s="240"/>
      <c r="D135" s="223" t="s">
        <v>118</v>
      </c>
      <c r="E135" s="241" t="s">
        <v>1</v>
      </c>
      <c r="F135" s="242" t="s">
        <v>142</v>
      </c>
      <c r="G135" s="240"/>
      <c r="H135" s="243">
        <v>47.179000000000002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9" t="s">
        <v>118</v>
      </c>
      <c r="AU135" s="249" t="s">
        <v>80</v>
      </c>
      <c r="AV135" s="14" t="s">
        <v>114</v>
      </c>
      <c r="AW135" s="14" t="s">
        <v>30</v>
      </c>
      <c r="AX135" s="14" t="s">
        <v>78</v>
      </c>
      <c r="AY135" s="249" t="s">
        <v>107</v>
      </c>
    </row>
    <row r="136" s="2" customFormat="1" ht="16.5" customHeight="1">
      <c r="A136" s="37"/>
      <c r="B136" s="38"/>
      <c r="C136" s="250" t="s">
        <v>143</v>
      </c>
      <c r="D136" s="250" t="s">
        <v>144</v>
      </c>
      <c r="E136" s="251" t="s">
        <v>145</v>
      </c>
      <c r="F136" s="252" t="s">
        <v>146</v>
      </c>
      <c r="G136" s="253" t="s">
        <v>147</v>
      </c>
      <c r="H136" s="254">
        <v>94.358000000000004</v>
      </c>
      <c r="I136" s="255"/>
      <c r="J136" s="256">
        <f>ROUND(I136*H136,2)</f>
        <v>0</v>
      </c>
      <c r="K136" s="252" t="s">
        <v>113</v>
      </c>
      <c r="L136" s="257"/>
      <c r="M136" s="258" t="s">
        <v>1</v>
      </c>
      <c r="N136" s="259" t="s">
        <v>38</v>
      </c>
      <c r="O136" s="90"/>
      <c r="P136" s="219">
        <f>O136*H136</f>
        <v>0</v>
      </c>
      <c r="Q136" s="219">
        <v>1</v>
      </c>
      <c r="R136" s="219">
        <f>Q136*H136</f>
        <v>94.358000000000004</v>
      </c>
      <c r="S136" s="219">
        <v>0</v>
      </c>
      <c r="T136" s="22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1" t="s">
        <v>148</v>
      </c>
      <c r="AT136" s="221" t="s">
        <v>144</v>
      </c>
      <c r="AU136" s="221" t="s">
        <v>80</v>
      </c>
      <c r="AY136" s="16" t="s">
        <v>107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6" t="s">
        <v>78</v>
      </c>
      <c r="BK136" s="222">
        <f>ROUND(I136*H136,2)</f>
        <v>0</v>
      </c>
      <c r="BL136" s="16" t="s">
        <v>114</v>
      </c>
      <c r="BM136" s="221" t="s">
        <v>149</v>
      </c>
    </row>
    <row r="137" s="2" customFormat="1">
      <c r="A137" s="37"/>
      <c r="B137" s="38"/>
      <c r="C137" s="39"/>
      <c r="D137" s="223" t="s">
        <v>116</v>
      </c>
      <c r="E137" s="39"/>
      <c r="F137" s="224" t="s">
        <v>146</v>
      </c>
      <c r="G137" s="39"/>
      <c r="H137" s="39"/>
      <c r="I137" s="225"/>
      <c r="J137" s="39"/>
      <c r="K137" s="39"/>
      <c r="L137" s="43"/>
      <c r="M137" s="226"/>
      <c r="N137" s="227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116</v>
      </c>
      <c r="AU137" s="16" t="s">
        <v>80</v>
      </c>
    </row>
    <row r="138" s="13" customFormat="1">
      <c r="A138" s="13"/>
      <c r="B138" s="228"/>
      <c r="C138" s="229"/>
      <c r="D138" s="223" t="s">
        <v>118</v>
      </c>
      <c r="E138" s="229"/>
      <c r="F138" s="231" t="s">
        <v>150</v>
      </c>
      <c r="G138" s="229"/>
      <c r="H138" s="232">
        <v>94.358000000000004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118</v>
      </c>
      <c r="AU138" s="238" t="s">
        <v>80</v>
      </c>
      <c r="AV138" s="13" t="s">
        <v>80</v>
      </c>
      <c r="AW138" s="13" t="s">
        <v>4</v>
      </c>
      <c r="AX138" s="13" t="s">
        <v>78</v>
      </c>
      <c r="AY138" s="238" t="s">
        <v>107</v>
      </c>
    </row>
    <row r="139" s="12" customFormat="1" ht="22.8" customHeight="1">
      <c r="A139" s="12"/>
      <c r="B139" s="194"/>
      <c r="C139" s="195"/>
      <c r="D139" s="196" t="s">
        <v>72</v>
      </c>
      <c r="E139" s="208" t="s">
        <v>114</v>
      </c>
      <c r="F139" s="208" t="s">
        <v>151</v>
      </c>
      <c r="G139" s="195"/>
      <c r="H139" s="195"/>
      <c r="I139" s="198"/>
      <c r="J139" s="209">
        <f>BK139</f>
        <v>0</v>
      </c>
      <c r="K139" s="195"/>
      <c r="L139" s="200"/>
      <c r="M139" s="201"/>
      <c r="N139" s="202"/>
      <c r="O139" s="202"/>
      <c r="P139" s="203">
        <f>SUM(P140:P145)</f>
        <v>0</v>
      </c>
      <c r="Q139" s="202"/>
      <c r="R139" s="203">
        <f>SUM(R140:R145)</f>
        <v>0</v>
      </c>
      <c r="S139" s="202"/>
      <c r="T139" s="204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5" t="s">
        <v>78</v>
      </c>
      <c r="AT139" s="206" t="s">
        <v>72</v>
      </c>
      <c r="AU139" s="206" t="s">
        <v>78</v>
      </c>
      <c r="AY139" s="205" t="s">
        <v>107</v>
      </c>
      <c r="BK139" s="207">
        <f>SUM(BK140:BK145)</f>
        <v>0</v>
      </c>
    </row>
    <row r="140" s="2" customFormat="1" ht="16.5" customHeight="1">
      <c r="A140" s="37"/>
      <c r="B140" s="38"/>
      <c r="C140" s="210" t="s">
        <v>152</v>
      </c>
      <c r="D140" s="210" t="s">
        <v>109</v>
      </c>
      <c r="E140" s="211" t="s">
        <v>153</v>
      </c>
      <c r="F140" s="212" t="s">
        <v>154</v>
      </c>
      <c r="G140" s="213" t="s">
        <v>112</v>
      </c>
      <c r="H140" s="214">
        <v>3.2000000000000002</v>
      </c>
      <c r="I140" s="215"/>
      <c r="J140" s="216">
        <f>ROUND(I140*H140,2)</f>
        <v>0</v>
      </c>
      <c r="K140" s="212" t="s">
        <v>113</v>
      </c>
      <c r="L140" s="43"/>
      <c r="M140" s="217" t="s">
        <v>1</v>
      </c>
      <c r="N140" s="218" t="s">
        <v>38</v>
      </c>
      <c r="O140" s="90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1" t="s">
        <v>114</v>
      </c>
      <c r="AT140" s="221" t="s">
        <v>109</v>
      </c>
      <c r="AU140" s="221" t="s">
        <v>80</v>
      </c>
      <c r="AY140" s="16" t="s">
        <v>107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6" t="s">
        <v>78</v>
      </c>
      <c r="BK140" s="222">
        <f>ROUND(I140*H140,2)</f>
        <v>0</v>
      </c>
      <c r="BL140" s="16" t="s">
        <v>114</v>
      </c>
      <c r="BM140" s="221" t="s">
        <v>155</v>
      </c>
    </row>
    <row r="141" s="2" customFormat="1">
      <c r="A141" s="37"/>
      <c r="B141" s="38"/>
      <c r="C141" s="39"/>
      <c r="D141" s="223" t="s">
        <v>116</v>
      </c>
      <c r="E141" s="39"/>
      <c r="F141" s="224" t="s">
        <v>156</v>
      </c>
      <c r="G141" s="39"/>
      <c r="H141" s="39"/>
      <c r="I141" s="225"/>
      <c r="J141" s="39"/>
      <c r="K141" s="39"/>
      <c r="L141" s="43"/>
      <c r="M141" s="226"/>
      <c r="N141" s="22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116</v>
      </c>
      <c r="AU141" s="16" t="s">
        <v>80</v>
      </c>
    </row>
    <row r="142" s="13" customFormat="1">
      <c r="A142" s="13"/>
      <c r="B142" s="228"/>
      <c r="C142" s="229"/>
      <c r="D142" s="223" t="s">
        <v>118</v>
      </c>
      <c r="E142" s="230" t="s">
        <v>1</v>
      </c>
      <c r="F142" s="231" t="s">
        <v>157</v>
      </c>
      <c r="G142" s="229"/>
      <c r="H142" s="232">
        <v>3.2000000000000002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118</v>
      </c>
      <c r="AU142" s="238" t="s">
        <v>80</v>
      </c>
      <c r="AV142" s="13" t="s">
        <v>80</v>
      </c>
      <c r="AW142" s="13" t="s">
        <v>30</v>
      </c>
      <c r="AX142" s="13" t="s">
        <v>78</v>
      </c>
      <c r="AY142" s="238" t="s">
        <v>107</v>
      </c>
    </row>
    <row r="143" s="2" customFormat="1" ht="24.15" customHeight="1">
      <c r="A143" s="37"/>
      <c r="B143" s="38"/>
      <c r="C143" s="210" t="s">
        <v>148</v>
      </c>
      <c r="D143" s="210" t="s">
        <v>109</v>
      </c>
      <c r="E143" s="211" t="s">
        <v>158</v>
      </c>
      <c r="F143" s="212" t="s">
        <v>159</v>
      </c>
      <c r="G143" s="213" t="s">
        <v>112</v>
      </c>
      <c r="H143" s="214">
        <v>10.24</v>
      </c>
      <c r="I143" s="215"/>
      <c r="J143" s="216">
        <f>ROUND(I143*H143,2)</f>
        <v>0</v>
      </c>
      <c r="K143" s="212" t="s">
        <v>113</v>
      </c>
      <c r="L143" s="43"/>
      <c r="M143" s="217" t="s">
        <v>1</v>
      </c>
      <c r="N143" s="218" t="s">
        <v>38</v>
      </c>
      <c r="O143" s="90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1" t="s">
        <v>114</v>
      </c>
      <c r="AT143" s="221" t="s">
        <v>109</v>
      </c>
      <c r="AU143" s="221" t="s">
        <v>80</v>
      </c>
      <c r="AY143" s="16" t="s">
        <v>107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6" t="s">
        <v>78</v>
      </c>
      <c r="BK143" s="222">
        <f>ROUND(I143*H143,2)</f>
        <v>0</v>
      </c>
      <c r="BL143" s="16" t="s">
        <v>114</v>
      </c>
      <c r="BM143" s="221" t="s">
        <v>160</v>
      </c>
    </row>
    <row r="144" s="2" customFormat="1">
      <c r="A144" s="37"/>
      <c r="B144" s="38"/>
      <c r="C144" s="39"/>
      <c r="D144" s="223" t="s">
        <v>116</v>
      </c>
      <c r="E144" s="39"/>
      <c r="F144" s="224" t="s">
        <v>161</v>
      </c>
      <c r="G144" s="39"/>
      <c r="H144" s="39"/>
      <c r="I144" s="225"/>
      <c r="J144" s="39"/>
      <c r="K144" s="39"/>
      <c r="L144" s="43"/>
      <c r="M144" s="226"/>
      <c r="N144" s="22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116</v>
      </c>
      <c r="AU144" s="16" t="s">
        <v>80</v>
      </c>
    </row>
    <row r="145" s="13" customFormat="1">
      <c r="A145" s="13"/>
      <c r="B145" s="228"/>
      <c r="C145" s="229"/>
      <c r="D145" s="223" t="s">
        <v>118</v>
      </c>
      <c r="E145" s="230" t="s">
        <v>1</v>
      </c>
      <c r="F145" s="231" t="s">
        <v>162</v>
      </c>
      <c r="G145" s="229"/>
      <c r="H145" s="232">
        <v>10.24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118</v>
      </c>
      <c r="AU145" s="238" t="s">
        <v>80</v>
      </c>
      <c r="AV145" s="13" t="s">
        <v>80</v>
      </c>
      <c r="AW145" s="13" t="s">
        <v>30</v>
      </c>
      <c r="AX145" s="13" t="s">
        <v>78</v>
      </c>
      <c r="AY145" s="238" t="s">
        <v>107</v>
      </c>
    </row>
    <row r="146" s="12" customFormat="1" ht="22.8" customHeight="1">
      <c r="A146" s="12"/>
      <c r="B146" s="194"/>
      <c r="C146" s="195"/>
      <c r="D146" s="196" t="s">
        <v>72</v>
      </c>
      <c r="E146" s="208" t="s">
        <v>148</v>
      </c>
      <c r="F146" s="208" t="s">
        <v>163</v>
      </c>
      <c r="G146" s="195"/>
      <c r="H146" s="195"/>
      <c r="I146" s="198"/>
      <c r="J146" s="209">
        <f>BK146</f>
        <v>0</v>
      </c>
      <c r="K146" s="195"/>
      <c r="L146" s="200"/>
      <c r="M146" s="201"/>
      <c r="N146" s="202"/>
      <c r="O146" s="202"/>
      <c r="P146" s="203">
        <f>SUM(P147:P171)</f>
        <v>0</v>
      </c>
      <c r="Q146" s="202"/>
      <c r="R146" s="203">
        <f>SUM(R147:R171)</f>
        <v>1.6461800000000002</v>
      </c>
      <c r="S146" s="202"/>
      <c r="T146" s="204">
        <f>SUM(T147:T171)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5" t="s">
        <v>78</v>
      </c>
      <c r="AT146" s="206" t="s">
        <v>72</v>
      </c>
      <c r="AU146" s="206" t="s">
        <v>78</v>
      </c>
      <c r="AY146" s="205" t="s">
        <v>107</v>
      </c>
      <c r="BK146" s="207">
        <f>SUM(BK147:BK171)</f>
        <v>0</v>
      </c>
    </row>
    <row r="147" s="2" customFormat="1" ht="24.15" customHeight="1">
      <c r="A147" s="37"/>
      <c r="B147" s="38"/>
      <c r="C147" s="210" t="s">
        <v>164</v>
      </c>
      <c r="D147" s="210" t="s">
        <v>109</v>
      </c>
      <c r="E147" s="211" t="s">
        <v>165</v>
      </c>
      <c r="F147" s="212" t="s">
        <v>166</v>
      </c>
      <c r="G147" s="213" t="s">
        <v>167</v>
      </c>
      <c r="H147" s="214">
        <v>124</v>
      </c>
      <c r="I147" s="215"/>
      <c r="J147" s="216">
        <f>ROUND(I147*H147,2)</f>
        <v>0</v>
      </c>
      <c r="K147" s="212" t="s">
        <v>113</v>
      </c>
      <c r="L147" s="43"/>
      <c r="M147" s="217" t="s">
        <v>1</v>
      </c>
      <c r="N147" s="218" t="s">
        <v>38</v>
      </c>
      <c r="O147" s="90"/>
      <c r="P147" s="219">
        <f>O147*H147</f>
        <v>0</v>
      </c>
      <c r="Q147" s="219">
        <v>0.0044000000000000003</v>
      </c>
      <c r="R147" s="219">
        <f>Q147*H147</f>
        <v>0.54560000000000008</v>
      </c>
      <c r="S147" s="219">
        <v>0</v>
      </c>
      <c r="T147" s="22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1" t="s">
        <v>114</v>
      </c>
      <c r="AT147" s="221" t="s">
        <v>109</v>
      </c>
      <c r="AU147" s="221" t="s">
        <v>80</v>
      </c>
      <c r="AY147" s="16" t="s">
        <v>107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6" t="s">
        <v>78</v>
      </c>
      <c r="BK147" s="222">
        <f>ROUND(I147*H147,2)</f>
        <v>0</v>
      </c>
      <c r="BL147" s="16" t="s">
        <v>114</v>
      </c>
      <c r="BM147" s="221" t="s">
        <v>168</v>
      </c>
    </row>
    <row r="148" s="2" customFormat="1">
      <c r="A148" s="37"/>
      <c r="B148" s="38"/>
      <c r="C148" s="39"/>
      <c r="D148" s="223" t="s">
        <v>116</v>
      </c>
      <c r="E148" s="39"/>
      <c r="F148" s="224" t="s">
        <v>169</v>
      </c>
      <c r="G148" s="39"/>
      <c r="H148" s="39"/>
      <c r="I148" s="225"/>
      <c r="J148" s="39"/>
      <c r="K148" s="39"/>
      <c r="L148" s="43"/>
      <c r="M148" s="226"/>
      <c r="N148" s="22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116</v>
      </c>
      <c r="AU148" s="16" t="s">
        <v>80</v>
      </c>
    </row>
    <row r="149" s="13" customFormat="1">
      <c r="A149" s="13"/>
      <c r="B149" s="228"/>
      <c r="C149" s="229"/>
      <c r="D149" s="223" t="s">
        <v>118</v>
      </c>
      <c r="E149" s="230" t="s">
        <v>1</v>
      </c>
      <c r="F149" s="231" t="s">
        <v>170</v>
      </c>
      <c r="G149" s="229"/>
      <c r="H149" s="232">
        <v>124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8" t="s">
        <v>118</v>
      </c>
      <c r="AU149" s="238" t="s">
        <v>80</v>
      </c>
      <c r="AV149" s="13" t="s">
        <v>80</v>
      </c>
      <c r="AW149" s="13" t="s">
        <v>30</v>
      </c>
      <c r="AX149" s="13" t="s">
        <v>78</v>
      </c>
      <c r="AY149" s="238" t="s">
        <v>107</v>
      </c>
    </row>
    <row r="150" s="2" customFormat="1" ht="24.15" customHeight="1">
      <c r="A150" s="37"/>
      <c r="B150" s="38"/>
      <c r="C150" s="210" t="s">
        <v>171</v>
      </c>
      <c r="D150" s="210" t="s">
        <v>109</v>
      </c>
      <c r="E150" s="211" t="s">
        <v>172</v>
      </c>
      <c r="F150" s="212" t="s">
        <v>173</v>
      </c>
      <c r="G150" s="213" t="s">
        <v>167</v>
      </c>
      <c r="H150" s="214">
        <v>4</v>
      </c>
      <c r="I150" s="215"/>
      <c r="J150" s="216">
        <f>ROUND(I150*H150,2)</f>
        <v>0</v>
      </c>
      <c r="K150" s="212" t="s">
        <v>113</v>
      </c>
      <c r="L150" s="43"/>
      <c r="M150" s="217" t="s">
        <v>1</v>
      </c>
      <c r="N150" s="218" t="s">
        <v>38</v>
      </c>
      <c r="O150" s="90"/>
      <c r="P150" s="219">
        <f>O150*H150</f>
        <v>0</v>
      </c>
      <c r="Q150" s="219">
        <v>0.0074700000000000001</v>
      </c>
      <c r="R150" s="219">
        <f>Q150*H150</f>
        <v>0.02988</v>
      </c>
      <c r="S150" s="219">
        <v>0</v>
      </c>
      <c r="T150" s="22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1" t="s">
        <v>114</v>
      </c>
      <c r="AT150" s="221" t="s">
        <v>109</v>
      </c>
      <c r="AU150" s="221" t="s">
        <v>80</v>
      </c>
      <c r="AY150" s="16" t="s">
        <v>107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6" t="s">
        <v>78</v>
      </c>
      <c r="BK150" s="222">
        <f>ROUND(I150*H150,2)</f>
        <v>0</v>
      </c>
      <c r="BL150" s="16" t="s">
        <v>114</v>
      </c>
      <c r="BM150" s="221" t="s">
        <v>174</v>
      </c>
    </row>
    <row r="151" s="2" customFormat="1">
      <c r="A151" s="37"/>
      <c r="B151" s="38"/>
      <c r="C151" s="39"/>
      <c r="D151" s="223" t="s">
        <v>116</v>
      </c>
      <c r="E151" s="39"/>
      <c r="F151" s="224" t="s">
        <v>175</v>
      </c>
      <c r="G151" s="39"/>
      <c r="H151" s="39"/>
      <c r="I151" s="225"/>
      <c r="J151" s="39"/>
      <c r="K151" s="39"/>
      <c r="L151" s="43"/>
      <c r="M151" s="226"/>
      <c r="N151" s="22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116</v>
      </c>
      <c r="AU151" s="16" t="s">
        <v>80</v>
      </c>
    </row>
    <row r="152" s="2" customFormat="1" ht="33" customHeight="1">
      <c r="A152" s="37"/>
      <c r="B152" s="38"/>
      <c r="C152" s="210" t="s">
        <v>176</v>
      </c>
      <c r="D152" s="210" t="s">
        <v>109</v>
      </c>
      <c r="E152" s="211" t="s">
        <v>177</v>
      </c>
      <c r="F152" s="212" t="s">
        <v>178</v>
      </c>
      <c r="G152" s="213" t="s">
        <v>179</v>
      </c>
      <c r="H152" s="214">
        <v>19</v>
      </c>
      <c r="I152" s="215"/>
      <c r="J152" s="216">
        <f>ROUND(I152*H152,2)</f>
        <v>0</v>
      </c>
      <c r="K152" s="212" t="s">
        <v>113</v>
      </c>
      <c r="L152" s="43"/>
      <c r="M152" s="217" t="s">
        <v>1</v>
      </c>
      <c r="N152" s="218" t="s">
        <v>38</v>
      </c>
      <c r="O152" s="90"/>
      <c r="P152" s="219">
        <f>O152*H152</f>
        <v>0</v>
      </c>
      <c r="Q152" s="219">
        <v>1.0000000000000001E-05</v>
      </c>
      <c r="R152" s="219">
        <f>Q152*H152</f>
        <v>0.00019000000000000001</v>
      </c>
      <c r="S152" s="219">
        <v>0</v>
      </c>
      <c r="T152" s="22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1" t="s">
        <v>114</v>
      </c>
      <c r="AT152" s="221" t="s">
        <v>109</v>
      </c>
      <c r="AU152" s="221" t="s">
        <v>80</v>
      </c>
      <c r="AY152" s="16" t="s">
        <v>107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78</v>
      </c>
      <c r="BK152" s="222">
        <f>ROUND(I152*H152,2)</f>
        <v>0</v>
      </c>
      <c r="BL152" s="16" t="s">
        <v>114</v>
      </c>
      <c r="BM152" s="221" t="s">
        <v>180</v>
      </c>
    </row>
    <row r="153" s="2" customFormat="1">
      <c r="A153" s="37"/>
      <c r="B153" s="38"/>
      <c r="C153" s="39"/>
      <c r="D153" s="223" t="s">
        <v>116</v>
      </c>
      <c r="E153" s="39"/>
      <c r="F153" s="224" t="s">
        <v>181</v>
      </c>
      <c r="G153" s="39"/>
      <c r="H153" s="39"/>
      <c r="I153" s="225"/>
      <c r="J153" s="39"/>
      <c r="K153" s="39"/>
      <c r="L153" s="43"/>
      <c r="M153" s="226"/>
      <c r="N153" s="22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116</v>
      </c>
      <c r="AU153" s="16" t="s">
        <v>80</v>
      </c>
    </row>
    <row r="154" s="2" customFormat="1" ht="16.5" customHeight="1">
      <c r="A154" s="37"/>
      <c r="B154" s="38"/>
      <c r="C154" s="250" t="s">
        <v>182</v>
      </c>
      <c r="D154" s="250" t="s">
        <v>144</v>
      </c>
      <c r="E154" s="251" t="s">
        <v>183</v>
      </c>
      <c r="F154" s="252" t="s">
        <v>184</v>
      </c>
      <c r="G154" s="253" t="s">
        <v>179</v>
      </c>
      <c r="H154" s="254">
        <v>1</v>
      </c>
      <c r="I154" s="255"/>
      <c r="J154" s="256">
        <f>ROUND(I154*H154,2)</f>
        <v>0</v>
      </c>
      <c r="K154" s="252" t="s">
        <v>113</v>
      </c>
      <c r="L154" s="257"/>
      <c r="M154" s="258" t="s">
        <v>1</v>
      </c>
      <c r="N154" s="259" t="s">
        <v>38</v>
      </c>
      <c r="O154" s="90"/>
      <c r="P154" s="219">
        <f>O154*H154</f>
        <v>0</v>
      </c>
      <c r="Q154" s="219">
        <v>0.0014</v>
      </c>
      <c r="R154" s="219">
        <f>Q154*H154</f>
        <v>0.0014</v>
      </c>
      <c r="S154" s="219">
        <v>0</v>
      </c>
      <c r="T154" s="22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1" t="s">
        <v>148</v>
      </c>
      <c r="AT154" s="221" t="s">
        <v>144</v>
      </c>
      <c r="AU154" s="221" t="s">
        <v>80</v>
      </c>
      <c r="AY154" s="16" t="s">
        <v>107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6" t="s">
        <v>78</v>
      </c>
      <c r="BK154" s="222">
        <f>ROUND(I154*H154,2)</f>
        <v>0</v>
      </c>
      <c r="BL154" s="16" t="s">
        <v>114</v>
      </c>
      <c r="BM154" s="221" t="s">
        <v>185</v>
      </c>
    </row>
    <row r="155" s="2" customFormat="1">
      <c r="A155" s="37"/>
      <c r="B155" s="38"/>
      <c r="C155" s="39"/>
      <c r="D155" s="223" t="s">
        <v>116</v>
      </c>
      <c r="E155" s="39"/>
      <c r="F155" s="224" t="s">
        <v>184</v>
      </c>
      <c r="G155" s="39"/>
      <c r="H155" s="39"/>
      <c r="I155" s="225"/>
      <c r="J155" s="39"/>
      <c r="K155" s="39"/>
      <c r="L155" s="43"/>
      <c r="M155" s="226"/>
      <c r="N155" s="22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116</v>
      </c>
      <c r="AU155" s="16" t="s">
        <v>80</v>
      </c>
    </row>
    <row r="156" s="2" customFormat="1" ht="16.5" customHeight="1">
      <c r="A156" s="37"/>
      <c r="B156" s="38"/>
      <c r="C156" s="250" t="s">
        <v>186</v>
      </c>
      <c r="D156" s="250" t="s">
        <v>144</v>
      </c>
      <c r="E156" s="251" t="s">
        <v>187</v>
      </c>
      <c r="F156" s="252" t="s">
        <v>188</v>
      </c>
      <c r="G156" s="253" t="s">
        <v>179</v>
      </c>
      <c r="H156" s="254">
        <v>9</v>
      </c>
      <c r="I156" s="255"/>
      <c r="J156" s="256">
        <f>ROUND(I156*H156,2)</f>
        <v>0</v>
      </c>
      <c r="K156" s="252" t="s">
        <v>113</v>
      </c>
      <c r="L156" s="257"/>
      <c r="M156" s="258" t="s">
        <v>1</v>
      </c>
      <c r="N156" s="259" t="s">
        <v>38</v>
      </c>
      <c r="O156" s="90"/>
      <c r="P156" s="219">
        <f>O156*H156</f>
        <v>0</v>
      </c>
      <c r="Q156" s="219">
        <v>0.00167</v>
      </c>
      <c r="R156" s="219">
        <f>Q156*H156</f>
        <v>0.01503</v>
      </c>
      <c r="S156" s="219">
        <v>0</v>
      </c>
      <c r="T156" s="22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1" t="s">
        <v>148</v>
      </c>
      <c r="AT156" s="221" t="s">
        <v>144</v>
      </c>
      <c r="AU156" s="221" t="s">
        <v>80</v>
      </c>
      <c r="AY156" s="16" t="s">
        <v>107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6" t="s">
        <v>78</v>
      </c>
      <c r="BK156" s="222">
        <f>ROUND(I156*H156,2)</f>
        <v>0</v>
      </c>
      <c r="BL156" s="16" t="s">
        <v>114</v>
      </c>
      <c r="BM156" s="221" t="s">
        <v>189</v>
      </c>
    </row>
    <row r="157" s="2" customFormat="1">
      <c r="A157" s="37"/>
      <c r="B157" s="38"/>
      <c r="C157" s="39"/>
      <c r="D157" s="223" t="s">
        <v>116</v>
      </c>
      <c r="E157" s="39"/>
      <c r="F157" s="224" t="s">
        <v>188</v>
      </c>
      <c r="G157" s="39"/>
      <c r="H157" s="39"/>
      <c r="I157" s="225"/>
      <c r="J157" s="39"/>
      <c r="K157" s="39"/>
      <c r="L157" s="43"/>
      <c r="M157" s="226"/>
      <c r="N157" s="22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116</v>
      </c>
      <c r="AU157" s="16" t="s">
        <v>80</v>
      </c>
    </row>
    <row r="158" s="2" customFormat="1" ht="16.5" customHeight="1">
      <c r="A158" s="37"/>
      <c r="B158" s="38"/>
      <c r="C158" s="250" t="s">
        <v>190</v>
      </c>
      <c r="D158" s="250" t="s">
        <v>144</v>
      </c>
      <c r="E158" s="251" t="s">
        <v>191</v>
      </c>
      <c r="F158" s="252" t="s">
        <v>192</v>
      </c>
      <c r="G158" s="253" t="s">
        <v>179</v>
      </c>
      <c r="H158" s="254">
        <v>9</v>
      </c>
      <c r="I158" s="255"/>
      <c r="J158" s="256">
        <f>ROUND(I158*H158,2)</f>
        <v>0</v>
      </c>
      <c r="K158" s="252" t="s">
        <v>113</v>
      </c>
      <c r="L158" s="257"/>
      <c r="M158" s="258" t="s">
        <v>1</v>
      </c>
      <c r="N158" s="259" t="s">
        <v>38</v>
      </c>
      <c r="O158" s="90"/>
      <c r="P158" s="219">
        <f>O158*H158</f>
        <v>0</v>
      </c>
      <c r="Q158" s="219">
        <v>0.00079000000000000001</v>
      </c>
      <c r="R158" s="219">
        <f>Q158*H158</f>
        <v>0.00711</v>
      </c>
      <c r="S158" s="219">
        <v>0</v>
      </c>
      <c r="T158" s="22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1" t="s">
        <v>148</v>
      </c>
      <c r="AT158" s="221" t="s">
        <v>144</v>
      </c>
      <c r="AU158" s="221" t="s">
        <v>80</v>
      </c>
      <c r="AY158" s="16" t="s">
        <v>107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6" t="s">
        <v>78</v>
      </c>
      <c r="BK158" s="222">
        <f>ROUND(I158*H158,2)</f>
        <v>0</v>
      </c>
      <c r="BL158" s="16" t="s">
        <v>114</v>
      </c>
      <c r="BM158" s="221" t="s">
        <v>193</v>
      </c>
    </row>
    <row r="159" s="2" customFormat="1">
      <c r="A159" s="37"/>
      <c r="B159" s="38"/>
      <c r="C159" s="39"/>
      <c r="D159" s="223" t="s">
        <v>116</v>
      </c>
      <c r="E159" s="39"/>
      <c r="F159" s="224" t="s">
        <v>192</v>
      </c>
      <c r="G159" s="39"/>
      <c r="H159" s="39"/>
      <c r="I159" s="225"/>
      <c r="J159" s="39"/>
      <c r="K159" s="39"/>
      <c r="L159" s="43"/>
      <c r="M159" s="226"/>
      <c r="N159" s="22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116</v>
      </c>
      <c r="AU159" s="16" t="s">
        <v>80</v>
      </c>
    </row>
    <row r="160" s="2" customFormat="1" ht="33" customHeight="1">
      <c r="A160" s="37"/>
      <c r="B160" s="38"/>
      <c r="C160" s="210" t="s">
        <v>8</v>
      </c>
      <c r="D160" s="210" t="s">
        <v>109</v>
      </c>
      <c r="E160" s="211" t="s">
        <v>194</v>
      </c>
      <c r="F160" s="212" t="s">
        <v>195</v>
      </c>
      <c r="G160" s="213" t="s">
        <v>179</v>
      </c>
      <c r="H160" s="214">
        <v>10</v>
      </c>
      <c r="I160" s="215"/>
      <c r="J160" s="216">
        <f>ROUND(I160*H160,2)</f>
        <v>0</v>
      </c>
      <c r="K160" s="212" t="s">
        <v>113</v>
      </c>
      <c r="L160" s="43"/>
      <c r="M160" s="217" t="s">
        <v>1</v>
      </c>
      <c r="N160" s="218" t="s">
        <v>38</v>
      </c>
      <c r="O160" s="90"/>
      <c r="P160" s="219">
        <f>O160*H160</f>
        <v>0</v>
      </c>
      <c r="Q160" s="219">
        <v>1.0000000000000001E-05</v>
      </c>
      <c r="R160" s="219">
        <f>Q160*H160</f>
        <v>0.00010000000000000001</v>
      </c>
      <c r="S160" s="219">
        <v>0</v>
      </c>
      <c r="T160" s="22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1" t="s">
        <v>114</v>
      </c>
      <c r="AT160" s="221" t="s">
        <v>109</v>
      </c>
      <c r="AU160" s="221" t="s">
        <v>80</v>
      </c>
      <c r="AY160" s="16" t="s">
        <v>107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6" t="s">
        <v>78</v>
      </c>
      <c r="BK160" s="222">
        <f>ROUND(I160*H160,2)</f>
        <v>0</v>
      </c>
      <c r="BL160" s="16" t="s">
        <v>114</v>
      </c>
      <c r="BM160" s="221" t="s">
        <v>196</v>
      </c>
    </row>
    <row r="161" s="2" customFormat="1">
      <c r="A161" s="37"/>
      <c r="B161" s="38"/>
      <c r="C161" s="39"/>
      <c r="D161" s="223" t="s">
        <v>116</v>
      </c>
      <c r="E161" s="39"/>
      <c r="F161" s="224" t="s">
        <v>197</v>
      </c>
      <c r="G161" s="39"/>
      <c r="H161" s="39"/>
      <c r="I161" s="225"/>
      <c r="J161" s="39"/>
      <c r="K161" s="39"/>
      <c r="L161" s="43"/>
      <c r="M161" s="226"/>
      <c r="N161" s="22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116</v>
      </c>
      <c r="AU161" s="16" t="s">
        <v>80</v>
      </c>
    </row>
    <row r="162" s="2" customFormat="1" ht="16.5" customHeight="1">
      <c r="A162" s="37"/>
      <c r="B162" s="38"/>
      <c r="C162" s="250" t="s">
        <v>198</v>
      </c>
      <c r="D162" s="250" t="s">
        <v>144</v>
      </c>
      <c r="E162" s="251" t="s">
        <v>199</v>
      </c>
      <c r="F162" s="252" t="s">
        <v>200</v>
      </c>
      <c r="G162" s="253" t="s">
        <v>179</v>
      </c>
      <c r="H162" s="254">
        <v>10</v>
      </c>
      <c r="I162" s="255"/>
      <c r="J162" s="256">
        <f>ROUND(I162*H162,2)</f>
        <v>0</v>
      </c>
      <c r="K162" s="252" t="s">
        <v>113</v>
      </c>
      <c r="L162" s="257"/>
      <c r="M162" s="258" t="s">
        <v>1</v>
      </c>
      <c r="N162" s="259" t="s">
        <v>38</v>
      </c>
      <c r="O162" s="90"/>
      <c r="P162" s="219">
        <f>O162*H162</f>
        <v>0</v>
      </c>
      <c r="Q162" s="219">
        <v>0.0033999999999999998</v>
      </c>
      <c r="R162" s="219">
        <f>Q162*H162</f>
        <v>0.033999999999999996</v>
      </c>
      <c r="S162" s="219">
        <v>0</v>
      </c>
      <c r="T162" s="22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1" t="s">
        <v>148</v>
      </c>
      <c r="AT162" s="221" t="s">
        <v>144</v>
      </c>
      <c r="AU162" s="221" t="s">
        <v>80</v>
      </c>
      <c r="AY162" s="16" t="s">
        <v>107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6" t="s">
        <v>78</v>
      </c>
      <c r="BK162" s="222">
        <f>ROUND(I162*H162,2)</f>
        <v>0</v>
      </c>
      <c r="BL162" s="16" t="s">
        <v>114</v>
      </c>
      <c r="BM162" s="221" t="s">
        <v>201</v>
      </c>
    </row>
    <row r="163" s="2" customFormat="1">
      <c r="A163" s="37"/>
      <c r="B163" s="38"/>
      <c r="C163" s="39"/>
      <c r="D163" s="223" t="s">
        <v>116</v>
      </c>
      <c r="E163" s="39"/>
      <c r="F163" s="224" t="s">
        <v>200</v>
      </c>
      <c r="G163" s="39"/>
      <c r="H163" s="39"/>
      <c r="I163" s="225"/>
      <c r="J163" s="39"/>
      <c r="K163" s="39"/>
      <c r="L163" s="43"/>
      <c r="M163" s="226"/>
      <c r="N163" s="22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116</v>
      </c>
      <c r="AU163" s="16" t="s">
        <v>80</v>
      </c>
    </row>
    <row r="164" s="2" customFormat="1" ht="33" customHeight="1">
      <c r="A164" s="37"/>
      <c r="B164" s="38"/>
      <c r="C164" s="210" t="s">
        <v>202</v>
      </c>
      <c r="D164" s="210" t="s">
        <v>109</v>
      </c>
      <c r="E164" s="211" t="s">
        <v>203</v>
      </c>
      <c r="F164" s="212" t="s">
        <v>204</v>
      </c>
      <c r="G164" s="213" t="s">
        <v>179</v>
      </c>
      <c r="H164" s="214">
        <v>1</v>
      </c>
      <c r="I164" s="215"/>
      <c r="J164" s="216">
        <f>ROUND(I164*H164,2)</f>
        <v>0</v>
      </c>
      <c r="K164" s="212" t="s">
        <v>113</v>
      </c>
      <c r="L164" s="43"/>
      <c r="M164" s="217" t="s">
        <v>1</v>
      </c>
      <c r="N164" s="218" t="s">
        <v>38</v>
      </c>
      <c r="O164" s="90"/>
      <c r="P164" s="219">
        <f>O164*H164</f>
        <v>0</v>
      </c>
      <c r="Q164" s="219">
        <v>2.0000000000000002E-05</v>
      </c>
      <c r="R164" s="219">
        <f>Q164*H164</f>
        <v>2.0000000000000002E-05</v>
      </c>
      <c r="S164" s="219">
        <v>0</v>
      </c>
      <c r="T164" s="22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114</v>
      </c>
      <c r="AT164" s="221" t="s">
        <v>109</v>
      </c>
      <c r="AU164" s="221" t="s">
        <v>80</v>
      </c>
      <c r="AY164" s="16" t="s">
        <v>107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78</v>
      </c>
      <c r="BK164" s="222">
        <f>ROUND(I164*H164,2)</f>
        <v>0</v>
      </c>
      <c r="BL164" s="16" t="s">
        <v>114</v>
      </c>
      <c r="BM164" s="221" t="s">
        <v>205</v>
      </c>
    </row>
    <row r="165" s="2" customFormat="1">
      <c r="A165" s="37"/>
      <c r="B165" s="38"/>
      <c r="C165" s="39"/>
      <c r="D165" s="223" t="s">
        <v>116</v>
      </c>
      <c r="E165" s="39"/>
      <c r="F165" s="224" t="s">
        <v>206</v>
      </c>
      <c r="G165" s="39"/>
      <c r="H165" s="39"/>
      <c r="I165" s="225"/>
      <c r="J165" s="39"/>
      <c r="K165" s="39"/>
      <c r="L165" s="43"/>
      <c r="M165" s="226"/>
      <c r="N165" s="22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116</v>
      </c>
      <c r="AU165" s="16" t="s">
        <v>80</v>
      </c>
    </row>
    <row r="166" s="2" customFormat="1" ht="24.15" customHeight="1">
      <c r="A166" s="37"/>
      <c r="B166" s="38"/>
      <c r="C166" s="250" t="s">
        <v>207</v>
      </c>
      <c r="D166" s="250" t="s">
        <v>144</v>
      </c>
      <c r="E166" s="251" t="s">
        <v>208</v>
      </c>
      <c r="F166" s="252" t="s">
        <v>209</v>
      </c>
      <c r="G166" s="253" t="s">
        <v>179</v>
      </c>
      <c r="H166" s="254">
        <v>1</v>
      </c>
      <c r="I166" s="255"/>
      <c r="J166" s="256">
        <f>ROUND(I166*H166,2)</f>
        <v>0</v>
      </c>
      <c r="K166" s="252" t="s">
        <v>113</v>
      </c>
      <c r="L166" s="257"/>
      <c r="M166" s="258" t="s">
        <v>1</v>
      </c>
      <c r="N166" s="259" t="s">
        <v>38</v>
      </c>
      <c r="O166" s="90"/>
      <c r="P166" s="219">
        <f>O166*H166</f>
        <v>0</v>
      </c>
      <c r="Q166" s="219">
        <v>0.00445</v>
      </c>
      <c r="R166" s="219">
        <f>Q166*H166</f>
        <v>0.00445</v>
      </c>
      <c r="S166" s="219">
        <v>0</v>
      </c>
      <c r="T166" s="22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1" t="s">
        <v>148</v>
      </c>
      <c r="AT166" s="221" t="s">
        <v>144</v>
      </c>
      <c r="AU166" s="221" t="s">
        <v>80</v>
      </c>
      <c r="AY166" s="16" t="s">
        <v>107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6" t="s">
        <v>78</v>
      </c>
      <c r="BK166" s="222">
        <f>ROUND(I166*H166,2)</f>
        <v>0</v>
      </c>
      <c r="BL166" s="16" t="s">
        <v>114</v>
      </c>
      <c r="BM166" s="221" t="s">
        <v>210</v>
      </c>
    </row>
    <row r="167" s="2" customFormat="1">
      <c r="A167" s="37"/>
      <c r="B167" s="38"/>
      <c r="C167" s="39"/>
      <c r="D167" s="223" t="s">
        <v>116</v>
      </c>
      <c r="E167" s="39"/>
      <c r="F167" s="224" t="s">
        <v>209</v>
      </c>
      <c r="G167" s="39"/>
      <c r="H167" s="39"/>
      <c r="I167" s="225"/>
      <c r="J167" s="39"/>
      <c r="K167" s="39"/>
      <c r="L167" s="43"/>
      <c r="M167" s="226"/>
      <c r="N167" s="22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116</v>
      </c>
      <c r="AU167" s="16" t="s">
        <v>80</v>
      </c>
    </row>
    <row r="168" s="2" customFormat="1" ht="24.15" customHeight="1">
      <c r="A168" s="37"/>
      <c r="B168" s="38"/>
      <c r="C168" s="210" t="s">
        <v>211</v>
      </c>
      <c r="D168" s="210" t="s">
        <v>109</v>
      </c>
      <c r="E168" s="211" t="s">
        <v>212</v>
      </c>
      <c r="F168" s="212" t="s">
        <v>213</v>
      </c>
      <c r="G168" s="213" t="s">
        <v>179</v>
      </c>
      <c r="H168" s="214">
        <v>4</v>
      </c>
      <c r="I168" s="215"/>
      <c r="J168" s="216">
        <f>ROUND(I168*H168,2)</f>
        <v>0</v>
      </c>
      <c r="K168" s="212" t="s">
        <v>113</v>
      </c>
      <c r="L168" s="43"/>
      <c r="M168" s="217" t="s">
        <v>1</v>
      </c>
      <c r="N168" s="218" t="s">
        <v>38</v>
      </c>
      <c r="O168" s="90"/>
      <c r="P168" s="219">
        <f>O168*H168</f>
        <v>0</v>
      </c>
      <c r="Q168" s="219">
        <v>0.026499999999999999</v>
      </c>
      <c r="R168" s="219">
        <f>Q168*H168</f>
        <v>0.106</v>
      </c>
      <c r="S168" s="219">
        <v>0</v>
      </c>
      <c r="T168" s="22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1" t="s">
        <v>114</v>
      </c>
      <c r="AT168" s="221" t="s">
        <v>109</v>
      </c>
      <c r="AU168" s="221" t="s">
        <v>80</v>
      </c>
      <c r="AY168" s="16" t="s">
        <v>107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6" t="s">
        <v>78</v>
      </c>
      <c r="BK168" s="222">
        <f>ROUND(I168*H168,2)</f>
        <v>0</v>
      </c>
      <c r="BL168" s="16" t="s">
        <v>114</v>
      </c>
      <c r="BM168" s="221" t="s">
        <v>214</v>
      </c>
    </row>
    <row r="169" s="2" customFormat="1">
      <c r="A169" s="37"/>
      <c r="B169" s="38"/>
      <c r="C169" s="39"/>
      <c r="D169" s="223" t="s">
        <v>116</v>
      </c>
      <c r="E169" s="39"/>
      <c r="F169" s="224" t="s">
        <v>215</v>
      </c>
      <c r="G169" s="39"/>
      <c r="H169" s="39"/>
      <c r="I169" s="225"/>
      <c r="J169" s="39"/>
      <c r="K169" s="39"/>
      <c r="L169" s="43"/>
      <c r="M169" s="226"/>
      <c r="N169" s="22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116</v>
      </c>
      <c r="AU169" s="16" t="s">
        <v>80</v>
      </c>
    </row>
    <row r="170" s="2" customFormat="1" ht="37.8" customHeight="1">
      <c r="A170" s="37"/>
      <c r="B170" s="38"/>
      <c r="C170" s="210" t="s">
        <v>216</v>
      </c>
      <c r="D170" s="210" t="s">
        <v>109</v>
      </c>
      <c r="E170" s="211" t="s">
        <v>217</v>
      </c>
      <c r="F170" s="212" t="s">
        <v>218</v>
      </c>
      <c r="G170" s="213" t="s">
        <v>112</v>
      </c>
      <c r="H170" s="214">
        <v>20</v>
      </c>
      <c r="I170" s="215"/>
      <c r="J170" s="216">
        <f>ROUND(I170*H170,2)</f>
        <v>0</v>
      </c>
      <c r="K170" s="212" t="s">
        <v>113</v>
      </c>
      <c r="L170" s="43"/>
      <c r="M170" s="217" t="s">
        <v>1</v>
      </c>
      <c r="N170" s="218" t="s">
        <v>38</v>
      </c>
      <c r="O170" s="90"/>
      <c r="P170" s="219">
        <f>O170*H170</f>
        <v>0</v>
      </c>
      <c r="Q170" s="219">
        <v>0.04512</v>
      </c>
      <c r="R170" s="219">
        <f>Q170*H170</f>
        <v>0.90239999999999998</v>
      </c>
      <c r="S170" s="219">
        <v>0</v>
      </c>
      <c r="T170" s="22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1" t="s">
        <v>114</v>
      </c>
      <c r="AT170" s="221" t="s">
        <v>109</v>
      </c>
      <c r="AU170" s="221" t="s">
        <v>80</v>
      </c>
      <c r="AY170" s="16" t="s">
        <v>107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6" t="s">
        <v>78</v>
      </c>
      <c r="BK170" s="222">
        <f>ROUND(I170*H170,2)</f>
        <v>0</v>
      </c>
      <c r="BL170" s="16" t="s">
        <v>114</v>
      </c>
      <c r="BM170" s="221" t="s">
        <v>219</v>
      </c>
    </row>
    <row r="171" s="2" customFormat="1">
      <c r="A171" s="37"/>
      <c r="B171" s="38"/>
      <c r="C171" s="39"/>
      <c r="D171" s="223" t="s">
        <v>116</v>
      </c>
      <c r="E171" s="39"/>
      <c r="F171" s="224" t="s">
        <v>220</v>
      </c>
      <c r="G171" s="39"/>
      <c r="H171" s="39"/>
      <c r="I171" s="225"/>
      <c r="J171" s="39"/>
      <c r="K171" s="39"/>
      <c r="L171" s="43"/>
      <c r="M171" s="226"/>
      <c r="N171" s="22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116</v>
      </c>
      <c r="AU171" s="16" t="s">
        <v>80</v>
      </c>
    </row>
    <row r="172" s="12" customFormat="1" ht="22.8" customHeight="1">
      <c r="A172" s="12"/>
      <c r="B172" s="194"/>
      <c r="C172" s="195"/>
      <c r="D172" s="196" t="s">
        <v>72</v>
      </c>
      <c r="E172" s="208" t="s">
        <v>221</v>
      </c>
      <c r="F172" s="208" t="s">
        <v>222</v>
      </c>
      <c r="G172" s="195"/>
      <c r="H172" s="195"/>
      <c r="I172" s="198"/>
      <c r="J172" s="209">
        <f>BK172</f>
        <v>0</v>
      </c>
      <c r="K172" s="195"/>
      <c r="L172" s="200"/>
      <c r="M172" s="201"/>
      <c r="N172" s="202"/>
      <c r="O172" s="202"/>
      <c r="P172" s="203">
        <f>SUM(P173:P174)</f>
        <v>0</v>
      </c>
      <c r="Q172" s="202"/>
      <c r="R172" s="203">
        <f>SUM(R173:R174)</f>
        <v>0</v>
      </c>
      <c r="S172" s="202"/>
      <c r="T172" s="204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5" t="s">
        <v>78</v>
      </c>
      <c r="AT172" s="206" t="s">
        <v>72</v>
      </c>
      <c r="AU172" s="206" t="s">
        <v>78</v>
      </c>
      <c r="AY172" s="205" t="s">
        <v>107</v>
      </c>
      <c r="BK172" s="207">
        <f>SUM(BK173:BK174)</f>
        <v>0</v>
      </c>
    </row>
    <row r="173" s="2" customFormat="1" ht="24.15" customHeight="1">
      <c r="A173" s="37"/>
      <c r="B173" s="38"/>
      <c r="C173" s="210" t="s">
        <v>7</v>
      </c>
      <c r="D173" s="210" t="s">
        <v>109</v>
      </c>
      <c r="E173" s="211" t="s">
        <v>223</v>
      </c>
      <c r="F173" s="212" t="s">
        <v>224</v>
      </c>
      <c r="G173" s="213" t="s">
        <v>147</v>
      </c>
      <c r="H173" s="214">
        <v>96.004000000000005</v>
      </c>
      <c r="I173" s="215"/>
      <c r="J173" s="216">
        <f>ROUND(I173*H173,2)</f>
        <v>0</v>
      </c>
      <c r="K173" s="212" t="s">
        <v>113</v>
      </c>
      <c r="L173" s="43"/>
      <c r="M173" s="217" t="s">
        <v>1</v>
      </c>
      <c r="N173" s="218" t="s">
        <v>38</v>
      </c>
      <c r="O173" s="90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1" t="s">
        <v>114</v>
      </c>
      <c r="AT173" s="221" t="s">
        <v>109</v>
      </c>
      <c r="AU173" s="221" t="s">
        <v>80</v>
      </c>
      <c r="AY173" s="16" t="s">
        <v>107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6" t="s">
        <v>78</v>
      </c>
      <c r="BK173" s="222">
        <f>ROUND(I173*H173,2)</f>
        <v>0</v>
      </c>
      <c r="BL173" s="16" t="s">
        <v>114</v>
      </c>
      <c r="BM173" s="221" t="s">
        <v>225</v>
      </c>
    </row>
    <row r="174" s="2" customFormat="1">
      <c r="A174" s="37"/>
      <c r="B174" s="38"/>
      <c r="C174" s="39"/>
      <c r="D174" s="223" t="s">
        <v>116</v>
      </c>
      <c r="E174" s="39"/>
      <c r="F174" s="224" t="s">
        <v>226</v>
      </c>
      <c r="G174" s="39"/>
      <c r="H174" s="39"/>
      <c r="I174" s="225"/>
      <c r="J174" s="39"/>
      <c r="K174" s="39"/>
      <c r="L174" s="43"/>
      <c r="M174" s="260"/>
      <c r="N174" s="261"/>
      <c r="O174" s="262"/>
      <c r="P174" s="262"/>
      <c r="Q174" s="262"/>
      <c r="R174" s="262"/>
      <c r="S174" s="262"/>
      <c r="T174" s="263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116</v>
      </c>
      <c r="AU174" s="16" t="s">
        <v>80</v>
      </c>
    </row>
    <row r="175" s="2" customFormat="1" ht="6.96" customHeight="1">
      <c r="A175" s="37"/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43"/>
      <c r="M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</sheetData>
  <sheetProtection sheet="1" autoFilter="0" formatColumns="0" formatRows="0" objects="1" scenarios="1" spinCount="100000" saltValue="7YWZ1uXNfsrDLrckzJBiWQ1zu88qJSC+ZYSe9Fz8nFB1RvzzGRLQ1sbO+jtqehcMvZIODLe5SjAopuMHpJKzfw==" hashValue="aBXxkisWEIhPmO18zYa1vZl9c7k8KaRvRusgONqX6hvRuefTZLLv3ru8036cIiVAah42a2s/nXSgywMm79QqLQ==" algorithmName="SHA-512" password="CC35"/>
  <autoFilter ref="C116:K174"/>
  <mergeCells count="6">
    <mergeCell ref="E7:H7"/>
    <mergeCell ref="E16:H16"/>
    <mergeCell ref="E25:H25"/>
    <mergeCell ref="E85:H85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DESKTOP-C275LRE\Jindra</dc:creator>
  <cp:lastModifiedBy>DESKTOP-C275LRE\Jindra</cp:lastModifiedBy>
  <dcterms:created xsi:type="dcterms:W3CDTF">2022-05-17T13:26:20Z</dcterms:created>
  <dcterms:modified xsi:type="dcterms:W3CDTF">2022-05-17T13:26:23Z</dcterms:modified>
</cp:coreProperties>
</file>