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etra.horska\Documents\RP\Jirka\2023\Belkovice_VODKA\IO01.1 _IO02.1\"/>
    </mc:Choice>
  </mc:AlternateContent>
  <bookViews>
    <workbookView xWindow="0" yWindow="0" windowWidth="0" windowHeight="0"/>
  </bookViews>
  <sheets>
    <sheet name="Rekapitulace stavby" sheetId="1" r:id="rId1"/>
    <sheet name="Objekt1 - IO 01.1_IO 02.1" sheetId="2" r:id="rId2"/>
    <sheet name="Objekt2 - VRN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'Objekt1 - IO 01.1_IO 02.1'!$C$123:$K$463</definedName>
    <definedName name="_xlnm.Print_Area" localSheetId="1">'Objekt1 - IO 01.1_IO 02.1'!$C$4:$J$76,'Objekt1 - IO 01.1_IO 02.1'!$C$82:$J$105,'Objekt1 - IO 01.1_IO 02.1'!$C$111:$J$463</definedName>
    <definedName name="_xlnm.Print_Titles" localSheetId="1">'Objekt1 - IO 01.1_IO 02.1'!$123:$123</definedName>
    <definedName name="_xlnm._FilterDatabase" localSheetId="2" hidden="1">'Objekt2 - VRN'!$C$120:$K$153</definedName>
    <definedName name="_xlnm.Print_Area" localSheetId="2">'Objekt2 - VRN'!$C$4:$J$76,'Objekt2 - VRN'!$C$82:$J$102,'Objekt2 - VRN'!$C$108:$J$153</definedName>
    <definedName name="_xlnm.Print_Titles" localSheetId="2">'Objekt2 - VRN'!$120:$120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5"/>
  <c r="BH145"/>
  <c r="BG145"/>
  <c r="BF145"/>
  <c r="T145"/>
  <c r="T144"/>
  <c r="R145"/>
  <c r="R144"/>
  <c r="P145"/>
  <c r="P144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BI124"/>
  <c r="BH124"/>
  <c r="BG124"/>
  <c r="BF124"/>
  <c r="T124"/>
  <c r="R124"/>
  <c r="P124"/>
  <c r="F115"/>
  <c r="E113"/>
  <c r="F89"/>
  <c r="E87"/>
  <c r="J24"/>
  <c r="E24"/>
  <c r="J92"/>
  <c r="J23"/>
  <c r="J21"/>
  <c r="E21"/>
  <c r="J91"/>
  <c r="J20"/>
  <c r="J18"/>
  <c r="E18"/>
  <c r="F118"/>
  <c r="J17"/>
  <c r="J15"/>
  <c r="E15"/>
  <c r="F117"/>
  <c r="J14"/>
  <c r="J12"/>
  <c r="J115"/>
  <c r="E7"/>
  <c r="E85"/>
  <c i="2" r="J463"/>
  <c r="J261"/>
  <c r="J37"/>
  <c r="J36"/>
  <c i="1" r="AY95"/>
  <c i="2" r="J35"/>
  <c i="1" r="AX95"/>
  <c i="2" r="J104"/>
  <c r="BI462"/>
  <c r="BH462"/>
  <c r="BG462"/>
  <c r="BF462"/>
  <c r="T462"/>
  <c r="R462"/>
  <c r="P462"/>
  <c r="BI461"/>
  <c r="BH461"/>
  <c r="BG461"/>
  <c r="BF461"/>
  <c r="T461"/>
  <c r="R461"/>
  <c r="P461"/>
  <c r="BI460"/>
  <c r="BH460"/>
  <c r="BG460"/>
  <c r="BF460"/>
  <c r="T460"/>
  <c r="R460"/>
  <c r="P460"/>
  <c r="BI459"/>
  <c r="BH459"/>
  <c r="BG459"/>
  <c r="BF459"/>
  <c r="T459"/>
  <c r="R459"/>
  <c r="P459"/>
  <c r="BI458"/>
  <c r="BH458"/>
  <c r="BG458"/>
  <c r="BF458"/>
  <c r="T458"/>
  <c r="R458"/>
  <c r="P458"/>
  <c r="BI456"/>
  <c r="BH456"/>
  <c r="BG456"/>
  <c r="BF456"/>
  <c r="T456"/>
  <c r="R456"/>
  <c r="P456"/>
  <c r="BI450"/>
  <c r="BH450"/>
  <c r="BG450"/>
  <c r="BF450"/>
  <c r="T450"/>
  <c r="R450"/>
  <c r="P450"/>
  <c r="BI447"/>
  <c r="BH447"/>
  <c r="BG447"/>
  <c r="BF447"/>
  <c r="T447"/>
  <c r="R447"/>
  <c r="P447"/>
  <c r="BI444"/>
  <c r="BH444"/>
  <c r="BG444"/>
  <c r="BF444"/>
  <c r="T444"/>
  <c r="R444"/>
  <c r="P444"/>
  <c r="BI441"/>
  <c r="BH441"/>
  <c r="BG441"/>
  <c r="BF441"/>
  <c r="T441"/>
  <c r="R441"/>
  <c r="P441"/>
  <c r="BI435"/>
  <c r="BH435"/>
  <c r="BG435"/>
  <c r="BF435"/>
  <c r="T435"/>
  <c r="R435"/>
  <c r="P435"/>
  <c r="BI431"/>
  <c r="BH431"/>
  <c r="BG431"/>
  <c r="BF431"/>
  <c r="T431"/>
  <c r="R431"/>
  <c r="P431"/>
  <c r="BI428"/>
  <c r="BH428"/>
  <c r="BG428"/>
  <c r="BF428"/>
  <c r="T428"/>
  <c r="R428"/>
  <c r="P428"/>
  <c r="BI425"/>
  <c r="BH425"/>
  <c r="BG425"/>
  <c r="BF425"/>
  <c r="T425"/>
  <c r="R425"/>
  <c r="P425"/>
  <c r="BI422"/>
  <c r="BH422"/>
  <c r="BG422"/>
  <c r="BF422"/>
  <c r="T422"/>
  <c r="R422"/>
  <c r="P422"/>
  <c r="BI419"/>
  <c r="BH419"/>
  <c r="BG419"/>
  <c r="BF419"/>
  <c r="T419"/>
  <c r="R419"/>
  <c r="P419"/>
  <c r="BI416"/>
  <c r="BH416"/>
  <c r="BG416"/>
  <c r="BF416"/>
  <c r="T416"/>
  <c r="R416"/>
  <c r="P416"/>
  <c r="BI413"/>
  <c r="BH413"/>
  <c r="BG413"/>
  <c r="BF413"/>
  <c r="T413"/>
  <c r="R413"/>
  <c r="P413"/>
  <c r="BI410"/>
  <c r="BH410"/>
  <c r="BG410"/>
  <c r="BF410"/>
  <c r="T410"/>
  <c r="R410"/>
  <c r="P410"/>
  <c r="BI407"/>
  <c r="BH407"/>
  <c r="BG407"/>
  <c r="BF407"/>
  <c r="T407"/>
  <c r="R407"/>
  <c r="P407"/>
  <c r="BI404"/>
  <c r="BH404"/>
  <c r="BG404"/>
  <c r="BF404"/>
  <c r="T404"/>
  <c r="R404"/>
  <c r="P404"/>
  <c r="BI401"/>
  <c r="BH401"/>
  <c r="BG401"/>
  <c r="BF401"/>
  <c r="T401"/>
  <c r="R401"/>
  <c r="P401"/>
  <c r="BI398"/>
  <c r="BH398"/>
  <c r="BG398"/>
  <c r="BF398"/>
  <c r="T398"/>
  <c r="R398"/>
  <c r="P398"/>
  <c r="BI395"/>
  <c r="BH395"/>
  <c r="BG395"/>
  <c r="BF395"/>
  <c r="T395"/>
  <c r="R395"/>
  <c r="P395"/>
  <c r="BI391"/>
  <c r="BH391"/>
  <c r="BG391"/>
  <c r="BF391"/>
  <c r="T391"/>
  <c r="R391"/>
  <c r="P391"/>
  <c r="BI388"/>
  <c r="BH388"/>
  <c r="BG388"/>
  <c r="BF388"/>
  <c r="T388"/>
  <c r="R388"/>
  <c r="P388"/>
  <c r="BI385"/>
  <c r="BH385"/>
  <c r="BG385"/>
  <c r="BF385"/>
  <c r="T385"/>
  <c r="R385"/>
  <c r="P385"/>
  <c r="BI382"/>
  <c r="BH382"/>
  <c r="BG382"/>
  <c r="BF382"/>
  <c r="T382"/>
  <c r="R382"/>
  <c r="P382"/>
  <c r="BI379"/>
  <c r="BH379"/>
  <c r="BG379"/>
  <c r="BF379"/>
  <c r="T379"/>
  <c r="R379"/>
  <c r="P379"/>
  <c r="BI376"/>
  <c r="BH376"/>
  <c r="BG376"/>
  <c r="BF376"/>
  <c r="T376"/>
  <c r="R376"/>
  <c r="P376"/>
  <c r="BI373"/>
  <c r="BH373"/>
  <c r="BG373"/>
  <c r="BF373"/>
  <c r="T373"/>
  <c r="R373"/>
  <c r="P373"/>
  <c r="BI370"/>
  <c r="BH370"/>
  <c r="BG370"/>
  <c r="BF370"/>
  <c r="T370"/>
  <c r="R370"/>
  <c r="P370"/>
  <c r="BI367"/>
  <c r="BH367"/>
  <c r="BG367"/>
  <c r="BF367"/>
  <c r="T367"/>
  <c r="R367"/>
  <c r="P367"/>
  <c r="BI364"/>
  <c r="BH364"/>
  <c r="BG364"/>
  <c r="BF364"/>
  <c r="T364"/>
  <c r="R364"/>
  <c r="P364"/>
  <c r="BI361"/>
  <c r="BH361"/>
  <c r="BG361"/>
  <c r="BF361"/>
  <c r="T361"/>
  <c r="R361"/>
  <c r="P361"/>
  <c r="BI358"/>
  <c r="BH358"/>
  <c r="BG358"/>
  <c r="BF358"/>
  <c r="T358"/>
  <c r="R358"/>
  <c r="P358"/>
  <c r="BI355"/>
  <c r="BH355"/>
  <c r="BG355"/>
  <c r="BF355"/>
  <c r="T355"/>
  <c r="R355"/>
  <c r="P355"/>
  <c r="BI352"/>
  <c r="BH352"/>
  <c r="BG352"/>
  <c r="BF352"/>
  <c r="T352"/>
  <c r="R352"/>
  <c r="P352"/>
  <c r="BI349"/>
  <c r="BH349"/>
  <c r="BG349"/>
  <c r="BF349"/>
  <c r="T349"/>
  <c r="R349"/>
  <c r="P349"/>
  <c r="BI346"/>
  <c r="BH346"/>
  <c r="BG346"/>
  <c r="BF346"/>
  <c r="T346"/>
  <c r="R346"/>
  <c r="P346"/>
  <c r="BI345"/>
  <c r="BH345"/>
  <c r="BG345"/>
  <c r="BF345"/>
  <c r="T345"/>
  <c r="R345"/>
  <c r="P345"/>
  <c r="BI341"/>
  <c r="BH341"/>
  <c r="BG341"/>
  <c r="BF341"/>
  <c r="T341"/>
  <c r="R341"/>
  <c r="P341"/>
  <c r="BI340"/>
  <c r="BH340"/>
  <c r="BG340"/>
  <c r="BF340"/>
  <c r="T340"/>
  <c r="R340"/>
  <c r="P340"/>
  <c r="BI336"/>
  <c r="BH336"/>
  <c r="BG336"/>
  <c r="BF336"/>
  <c r="T336"/>
  <c r="R336"/>
  <c r="P336"/>
  <c r="BI335"/>
  <c r="BH335"/>
  <c r="BG335"/>
  <c r="BF335"/>
  <c r="T335"/>
  <c r="R335"/>
  <c r="P335"/>
  <c r="BI332"/>
  <c r="BH332"/>
  <c r="BG332"/>
  <c r="BF332"/>
  <c r="T332"/>
  <c r="R332"/>
  <c r="P332"/>
  <c r="BI327"/>
  <c r="BH327"/>
  <c r="BG327"/>
  <c r="BF327"/>
  <c r="T327"/>
  <c r="R327"/>
  <c r="P327"/>
  <c r="BI323"/>
  <c r="BH323"/>
  <c r="BG323"/>
  <c r="BF323"/>
  <c r="T323"/>
  <c r="R323"/>
  <c r="P323"/>
  <c r="BI319"/>
  <c r="BH319"/>
  <c r="BG319"/>
  <c r="BF319"/>
  <c r="T319"/>
  <c r="R319"/>
  <c r="P319"/>
  <c r="BI315"/>
  <c r="BH315"/>
  <c r="BG315"/>
  <c r="BF315"/>
  <c r="T315"/>
  <c r="R315"/>
  <c r="P315"/>
  <c r="BI311"/>
  <c r="BH311"/>
  <c r="BG311"/>
  <c r="BF311"/>
  <c r="T311"/>
  <c r="R311"/>
  <c r="P311"/>
  <c r="BI305"/>
  <c r="BH305"/>
  <c r="BG305"/>
  <c r="BF305"/>
  <c r="T305"/>
  <c r="R305"/>
  <c r="P305"/>
  <c r="BI299"/>
  <c r="BH299"/>
  <c r="BG299"/>
  <c r="BF299"/>
  <c r="T299"/>
  <c r="R299"/>
  <c r="P299"/>
  <c r="BI293"/>
  <c r="BH293"/>
  <c r="BG293"/>
  <c r="BF293"/>
  <c r="T293"/>
  <c r="R293"/>
  <c r="P293"/>
  <c r="BI288"/>
  <c r="BH288"/>
  <c r="BG288"/>
  <c r="BF288"/>
  <c r="T288"/>
  <c r="R288"/>
  <c r="P288"/>
  <c r="BI284"/>
  <c r="BH284"/>
  <c r="BG284"/>
  <c r="BF284"/>
  <c r="T284"/>
  <c r="R284"/>
  <c r="P284"/>
  <c r="BI280"/>
  <c r="BH280"/>
  <c r="BG280"/>
  <c r="BF280"/>
  <c r="T280"/>
  <c r="R280"/>
  <c r="P280"/>
  <c r="BI276"/>
  <c r="BH276"/>
  <c r="BG276"/>
  <c r="BF276"/>
  <c r="T276"/>
  <c r="R276"/>
  <c r="P276"/>
  <c r="BI275"/>
  <c r="BH275"/>
  <c r="BG275"/>
  <c r="BF275"/>
  <c r="T275"/>
  <c r="R275"/>
  <c r="P275"/>
  <c r="BI271"/>
  <c r="BH271"/>
  <c r="BG271"/>
  <c r="BF271"/>
  <c r="T271"/>
  <c r="R271"/>
  <c r="P271"/>
  <c r="BI263"/>
  <c r="BH263"/>
  <c r="BG263"/>
  <c r="BF263"/>
  <c r="T263"/>
  <c r="R263"/>
  <c r="P263"/>
  <c r="J98"/>
  <c r="BI260"/>
  <c r="BH260"/>
  <c r="BG260"/>
  <c r="BF260"/>
  <c r="T260"/>
  <c r="R260"/>
  <c r="P260"/>
  <c r="BI257"/>
  <c r="BH257"/>
  <c r="BG257"/>
  <c r="BF257"/>
  <c r="T257"/>
  <c r="R257"/>
  <c r="P257"/>
  <c r="BI251"/>
  <c r="BH251"/>
  <c r="BG251"/>
  <c r="BF251"/>
  <c r="T251"/>
  <c r="R251"/>
  <c r="P251"/>
  <c r="BI241"/>
  <c r="BH241"/>
  <c r="BG241"/>
  <c r="BF241"/>
  <c r="T241"/>
  <c r="R241"/>
  <c r="P241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29"/>
  <c r="BH229"/>
  <c r="BG229"/>
  <c r="BF229"/>
  <c r="T229"/>
  <c r="R229"/>
  <c r="P229"/>
  <c r="BI215"/>
  <c r="BH215"/>
  <c r="BG215"/>
  <c r="BF215"/>
  <c r="T215"/>
  <c r="R215"/>
  <c r="P215"/>
  <c r="BI200"/>
  <c r="BH200"/>
  <c r="BG200"/>
  <c r="BF200"/>
  <c r="T200"/>
  <c r="R200"/>
  <c r="P200"/>
  <c r="BI186"/>
  <c r="BH186"/>
  <c r="BG186"/>
  <c r="BF186"/>
  <c r="T186"/>
  <c r="R186"/>
  <c r="P186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0"/>
  <c r="BH160"/>
  <c r="BG160"/>
  <c r="BF160"/>
  <c r="T160"/>
  <c r="R160"/>
  <c r="P160"/>
  <c r="BI150"/>
  <c r="BH150"/>
  <c r="BG150"/>
  <c r="BF150"/>
  <c r="T150"/>
  <c r="R150"/>
  <c r="P150"/>
  <c r="BI144"/>
  <c r="BH144"/>
  <c r="BG144"/>
  <c r="BF144"/>
  <c r="T144"/>
  <c r="R144"/>
  <c r="P144"/>
  <c r="BI132"/>
  <c r="BH132"/>
  <c r="BG132"/>
  <c r="BF132"/>
  <c r="T132"/>
  <c r="R132"/>
  <c r="P132"/>
  <c r="BI126"/>
  <c r="BH126"/>
  <c r="BG126"/>
  <c r="BF126"/>
  <c r="T126"/>
  <c r="R126"/>
  <c r="P126"/>
  <c r="F118"/>
  <c r="E116"/>
  <c r="F89"/>
  <c r="E87"/>
  <c r="J24"/>
  <c r="E24"/>
  <c r="J121"/>
  <c r="J23"/>
  <c r="J21"/>
  <c r="E21"/>
  <c r="J120"/>
  <c r="J20"/>
  <c r="J18"/>
  <c r="E18"/>
  <c r="F121"/>
  <c r="J17"/>
  <c r="J15"/>
  <c r="E15"/>
  <c r="F120"/>
  <c r="J14"/>
  <c r="J12"/>
  <c r="J118"/>
  <c r="E7"/>
  <c r="E114"/>
  <c i="1" r="L90"/>
  <c r="AM90"/>
  <c r="AM89"/>
  <c r="L89"/>
  <c r="AM87"/>
  <c r="L87"/>
  <c r="L85"/>
  <c r="L84"/>
  <c i="2" r="F36"/>
  <c r="BK275"/>
  <c r="BK257"/>
  <c r="J235"/>
  <c r="J215"/>
  <c r="BK160"/>
  <c r="BK126"/>
  <c i="3" r="J150"/>
  <c r="J136"/>
  <c i="2" r="J462"/>
  <c r="J461"/>
  <c r="J460"/>
  <c r="J459"/>
  <c r="J458"/>
  <c r="J456"/>
  <c r="J450"/>
  <c r="J447"/>
  <c r="J444"/>
  <c r="J441"/>
  <c r="J435"/>
  <c r="J431"/>
  <c r="J428"/>
  <c r="J425"/>
  <c r="J422"/>
  <c r="J419"/>
  <c r="J416"/>
  <c r="J413"/>
  <c r="J410"/>
  <c r="J407"/>
  <c r="J404"/>
  <c r="J401"/>
  <c r="J398"/>
  <c r="J395"/>
  <c r="J391"/>
  <c r="J388"/>
  <c r="J385"/>
  <c r="J382"/>
  <c r="J379"/>
  <c r="J376"/>
  <c r="J373"/>
  <c r="J370"/>
  <c r="J367"/>
  <c r="J364"/>
  <c r="BK358"/>
  <c r="BK349"/>
  <c r="BK346"/>
  <c r="BK341"/>
  <c r="BK335"/>
  <c r="BK323"/>
  <c r="J311"/>
  <c r="BK288"/>
  <c r="BK276"/>
  <c r="J263"/>
  <c r="J251"/>
  <c r="J234"/>
  <c r="BK215"/>
  <c r="J172"/>
  <c r="BK150"/>
  <c i="1" r="AS94"/>
  <c i="3" r="J147"/>
  <c i="2" r="F34"/>
  <c r="BK364"/>
  <c r="J358"/>
  <c r="J352"/>
  <c r="BK345"/>
  <c r="BK336"/>
  <c r="J327"/>
  <c r="J315"/>
  <c r="J293"/>
  <c r="J276"/>
  <c r="BK251"/>
  <c r="BK229"/>
  <c r="BK172"/>
  <c r="J160"/>
  <c i="3" r="BK132"/>
  <c r="J153"/>
  <c r="BK153"/>
  <c i="2" r="F37"/>
  <c r="BK361"/>
  <c r="BK355"/>
  <c r="J349"/>
  <c r="J345"/>
  <c r="J336"/>
  <c r="J323"/>
  <c r="BK305"/>
  <c r="J288"/>
  <c r="J275"/>
  <c r="J260"/>
  <c r="J232"/>
  <c r="J186"/>
  <c r="BK132"/>
  <c i="3" r="J152"/>
  <c r="J132"/>
  <c r="J140"/>
  <c i="2" r="BK352"/>
  <c r="BK340"/>
  <c r="J332"/>
  <c r="BK319"/>
  <c r="BK299"/>
  <c r="J284"/>
  <c r="BK271"/>
  <c r="J241"/>
  <c r="BK233"/>
  <c r="BK200"/>
  <c r="BK169"/>
  <c r="J150"/>
  <c r="J126"/>
  <c i="3" r="BK147"/>
  <c r="BK129"/>
  <c i="2" r="F35"/>
  <c r="J340"/>
  <c r="BK327"/>
  <c r="BK315"/>
  <c r="J305"/>
  <c r="BK284"/>
  <c r="J271"/>
  <c r="J257"/>
  <c r="BK234"/>
  <c r="J229"/>
  <c r="J166"/>
  <c r="J132"/>
  <c i="3" r="J124"/>
  <c r="BK145"/>
  <c r="BK150"/>
  <c i="2" r="BK462"/>
  <c r="BK461"/>
  <c r="BK460"/>
  <c r="BK459"/>
  <c r="BK458"/>
  <c r="BK456"/>
  <c r="BK450"/>
  <c r="BK447"/>
  <c r="BK444"/>
  <c r="BK441"/>
  <c r="BK435"/>
  <c r="BK431"/>
  <c r="BK428"/>
  <c r="BK425"/>
  <c r="BK422"/>
  <c r="BK419"/>
  <c r="BK416"/>
  <c r="BK413"/>
  <c r="BK410"/>
  <c r="BK407"/>
  <c r="BK404"/>
  <c r="BK401"/>
  <c r="BK398"/>
  <c r="BK395"/>
  <c r="BK391"/>
  <c r="BK388"/>
  <c r="BK385"/>
  <c r="BK382"/>
  <c r="BK379"/>
  <c r="BK376"/>
  <c r="BK373"/>
  <c r="BK370"/>
  <c r="BK367"/>
  <c r="J361"/>
  <c r="J355"/>
  <c r="J346"/>
  <c r="J341"/>
  <c r="J335"/>
  <c r="J319"/>
  <c r="BK293"/>
  <c r="BK280"/>
  <c r="BK263"/>
  <c r="BK241"/>
  <c r="J233"/>
  <c r="J200"/>
  <c r="BK166"/>
  <c r="BK144"/>
  <c i="3" r="J129"/>
  <c r="J145"/>
  <c r="BK140"/>
  <c r="BK124"/>
  <c i="2" r="J34"/>
  <c r="BK332"/>
  <c r="BK311"/>
  <c r="J299"/>
  <c r="J280"/>
  <c r="BK260"/>
  <c r="BK235"/>
  <c r="BK232"/>
  <c r="BK186"/>
  <c r="J169"/>
  <c r="J144"/>
  <c i="3" r="BK152"/>
  <c r="BK136"/>
  <c i="2" l="1" r="BK262"/>
  <c r="J262"/>
  <c r="J99"/>
  <c r="T331"/>
  <c r="R394"/>
  <c r="BK457"/>
  <c r="J457"/>
  <c r="J103"/>
  <c r="T457"/>
  <c r="T262"/>
  <c r="T292"/>
  <c r="P394"/>
  <c i="3" r="BK123"/>
  <c r="J123"/>
  <c r="J98"/>
  <c i="2" r="P262"/>
  <c r="P292"/>
  <c i="3" r="R146"/>
  <c i="2" r="P125"/>
  <c r="BK331"/>
  <c r="J331"/>
  <c r="J101"/>
  <c i="3" r="P123"/>
  <c r="BK146"/>
  <c r="J146"/>
  <c r="J100"/>
  <c r="BK151"/>
  <c r="J151"/>
  <c r="J101"/>
  <c i="2" r="T125"/>
  <c r="R331"/>
  <c i="3" r="P146"/>
  <c r="P151"/>
  <c i="2" r="BK125"/>
  <c r="J125"/>
  <c r="J97"/>
  <c r="BK292"/>
  <c r="J292"/>
  <c r="J100"/>
  <c r="BK394"/>
  <c r="J394"/>
  <c r="J102"/>
  <c r="T394"/>
  <c r="P457"/>
  <c r="R457"/>
  <c i="3" r="R123"/>
  <c r="R122"/>
  <c r="R121"/>
  <c r="T146"/>
  <c i="2" r="R125"/>
  <c r="R124"/>
  <c r="P331"/>
  <c i="3" r="R151"/>
  <c i="2" r="R262"/>
  <c r="R292"/>
  <c i="3" r="T123"/>
  <c r="T122"/>
  <c r="T121"/>
  <c r="T151"/>
  <c r="BK144"/>
  <c r="J144"/>
  <c r="J99"/>
  <c i="2" r="BK124"/>
  <c r="J124"/>
  <c i="3" r="F92"/>
  <c r="J118"/>
  <c r="J89"/>
  <c r="BE129"/>
  <c r="BE132"/>
  <c r="BE145"/>
  <c r="F91"/>
  <c r="BE150"/>
  <c r="BE152"/>
  <c r="J117"/>
  <c r="BE124"/>
  <c r="E111"/>
  <c r="BE147"/>
  <c r="BE153"/>
  <c r="BE136"/>
  <c r="BE140"/>
  <c i="2" r="E85"/>
  <c r="J89"/>
  <c r="F91"/>
  <c r="J91"/>
  <c r="F92"/>
  <c r="J92"/>
  <c r="BE126"/>
  <c r="BE132"/>
  <c r="BE144"/>
  <c r="BE150"/>
  <c r="BE160"/>
  <c r="BE166"/>
  <c r="BE169"/>
  <c r="BE172"/>
  <c r="BE186"/>
  <c r="BE200"/>
  <c r="BE215"/>
  <c r="BE229"/>
  <c r="BE232"/>
  <c r="BE233"/>
  <c r="BE234"/>
  <c r="BE235"/>
  <c r="BE241"/>
  <c r="BE251"/>
  <c r="BE257"/>
  <c r="BE260"/>
  <c r="BE263"/>
  <c r="BE271"/>
  <c r="BE275"/>
  <c r="BE276"/>
  <c r="BE280"/>
  <c r="BE284"/>
  <c r="BE288"/>
  <c r="BE293"/>
  <c r="BE299"/>
  <c r="BE305"/>
  <c r="BE311"/>
  <c r="BE315"/>
  <c r="BE319"/>
  <c r="BE323"/>
  <c r="BE327"/>
  <c r="BE332"/>
  <c r="BE335"/>
  <c r="BE336"/>
  <c r="BE340"/>
  <c r="BE341"/>
  <c r="BE345"/>
  <c r="BE346"/>
  <c r="BE349"/>
  <c r="BE352"/>
  <c r="BE355"/>
  <c r="BE358"/>
  <c r="BE361"/>
  <c r="BE364"/>
  <c r="BE367"/>
  <c r="BE370"/>
  <c r="BE373"/>
  <c r="BE376"/>
  <c r="BE379"/>
  <c r="BE382"/>
  <c r="BE385"/>
  <c r="BE388"/>
  <c r="BE391"/>
  <c r="BE395"/>
  <c r="BE398"/>
  <c r="BE401"/>
  <c r="BE404"/>
  <c r="BE407"/>
  <c r="BE410"/>
  <c r="BE413"/>
  <c r="BE416"/>
  <c r="BE419"/>
  <c r="BE422"/>
  <c r="BE425"/>
  <c r="BE428"/>
  <c r="BE431"/>
  <c r="BE435"/>
  <c r="BE441"/>
  <c r="BE444"/>
  <c r="BE447"/>
  <c r="BE450"/>
  <c r="BE456"/>
  <c r="BE458"/>
  <c r="BE459"/>
  <c r="BE460"/>
  <c r="BE461"/>
  <c r="BE462"/>
  <c i="1" r="BC95"/>
  <c r="BA95"/>
  <c r="BB95"/>
  <c r="AW95"/>
  <c r="BD95"/>
  <c i="3" r="F34"/>
  <c i="1" r="BA96"/>
  <c r="BA94"/>
  <c r="W30"/>
  <c i="2" r="J30"/>
  <c i="3" r="F35"/>
  <c i="1" r="BB96"/>
  <c r="BB94"/>
  <c r="W31"/>
  <c i="3" r="J34"/>
  <c i="1" r="AW96"/>
  <c i="3" r="F36"/>
  <c i="1" r="BC96"/>
  <c r="BC94"/>
  <c r="W32"/>
  <c i="3" r="F37"/>
  <c i="1" r="BD96"/>
  <c r="BD94"/>
  <c r="W33"/>
  <c i="2" l="1" r="T124"/>
  <c i="3" r="P122"/>
  <c r="P121"/>
  <c i="1" r="AU96"/>
  <c i="2" r="P124"/>
  <c i="1" r="AU95"/>
  <c i="3" r="BK122"/>
  <c r="J122"/>
  <c r="J97"/>
  <c i="1" r="AG95"/>
  <c i="2" r="J96"/>
  <c i="3" r="F33"/>
  <c i="1" r="AZ96"/>
  <c i="2" r="J33"/>
  <c i="1" r="AV95"/>
  <c r="AT95"/>
  <c r="AN95"/>
  <c r="AW94"/>
  <c r="AK30"/>
  <c i="3" r="J33"/>
  <c i="1" r="AV96"/>
  <c r="AT96"/>
  <c i="2" r="F33"/>
  <c i="1" r="AZ95"/>
  <c r="AX94"/>
  <c r="AY94"/>
  <c i="3" l="1" r="BK121"/>
  <c r="J121"/>
  <c i="2" r="J39"/>
  <c i="1" r="AU94"/>
  <c i="3" r="J30"/>
  <c i="1" r="AG96"/>
  <c r="AG94"/>
  <c r="AK26"/>
  <c r="AZ94"/>
  <c r="W29"/>
  <c i="3" l="1" r="J39"/>
  <c r="J96"/>
  <c i="1" r="AN96"/>
  <c r="AV94"/>
  <c r="AK29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<sst xmlns="http://schemas.openxmlformats.org/spreadsheetml/2006/main">
  <si>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</si>
  <si>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</si>
  <si>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</si>
  <si>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</si>
  <si>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</si>
  <si>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{d0d65a7c-5468-4cb0-9722-fdb666b9b4d8}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</si>
  <si>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</si>
  <si>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</si>
  <si>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</si>
  <si>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</si>
  <si>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</si>
  <si>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</si>
  <si>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</si>
  <si>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</si>
  <si>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IMPORT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</si>
  <si>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</si>
  <si>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</si>
  <si>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Rozpocet_Belkovice_VODKA_IO01.1_IO02.1</t>
  </si>
  <si>
    <t>KSO:</t>
  </si>
  <si>
    <t>CC-CZ:</t>
  </si>
  <si>
    <t>Místo:</t>
  </si>
  <si>
    <t xml:space="preserve"> </t>
  </si>
  <si>
    <t>Datum:</t>
  </si>
  <si>
    <t>15. 5. 2023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</si>
  <si>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</si>
  <si>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</si>
  <si>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</si>
  <si>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</si>
  <si>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</si>
  <si>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</si>
  <si>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</si>
  <si>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</si>
  <si>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</si>
  <si>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</si>
  <si>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</si>
  <si>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</si>
  <si>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</si>
  <si>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</si>
  <si>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</si>
  <si>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</si>
  <si>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</si>
  <si>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</si>
  <si>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</si>
  <si>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</si>
  <si>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</si>
  <si>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</si>
  <si>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</si>
  <si>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</si>
  <si>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</si>
  <si>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</si>
  <si>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</si>
  <si>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</si>
  <si>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</si>
  <si>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</si>
  <si>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</si>
  <si>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</si>
  <si>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</si>
  <si>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</si>
  <si>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</si>
  <si>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</si>
  <si>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</si>
  <si>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</si>
  <si>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</si>
  <si>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</si>
  <si>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</si>
  <si>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</si>
  <si>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</si>
  <si>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</si>
  <si>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</si>
  <si>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</si>
  <si>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</si>
  <si>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</si>
  <si>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</si>
  <si>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</si>
  <si>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</si>
  <si>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{00000000-0000-0000-0000-000000000000}</t>
  </si>
  <si>
    <t>/</t>
  </si>
  <si>
    <t>Objekt1</t>
  </si>
  <si>
    <t>IO 01.1_IO 02.1</t>
  </si>
  <si>
    <t>STA</t>
  </si>
  <si>
    <t>1</t>
  </si>
  <si>
    <t>{8924710a-1b06-44de-9c8d-4464c2bf73d5}</t>
  </si>
  <si>
    <t>2</t>
  </si>
  <si>
    <t>Objekt2</t>
  </si>
  <si>
    <t>VRN</t>
  </si>
  <si>
    <t>{2fa8cdc6-a633-410d-a6e5-63109db2be33}</t>
  </si>
  <si>
    <t>KRYCÍ LIST SOUPISU PRACÍ</t>
  </si>
  <si>
    <t>Objekt:</t>
  </si>
  <si>
    <t>Objekt1 - IO 01.1_IO 02.1</t>
  </si>
  <si>
    <t>REKAPITULACE ČLENĚNÍ SOUPISU PRACÍ</t>
  </si>
  <si>
    <t>Kód dílu - Popis</t>
  </si>
  <si>
    <t>Cena celkem [CZK]</t>
  </si>
  <si>
    <t>Náklady ze soupisu prací</t>
  </si>
  <si>
    <t>-1</t>
  </si>
  <si>
    <t>11 - Zemní práce</t>
  </si>
  <si>
    <t xml:space="preserve">    K - K</t>
  </si>
  <si>
    <t>K - K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</si>
  <si>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</si>
  <si>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</si>
  <si>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</si>
  <si>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</si>
  <si>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</si>
  <si>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</si>
  <si>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</si>
  <si>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</si>
  <si>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</si>
  <si>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</si>
  <si>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</si>
  <si>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</si>
  <si>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</si>
  <si>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11</t>
  </si>
  <si>
    <t>Zemní práce</t>
  </si>
  <si>
    <t>ROZPOCET</t>
  </si>
  <si>
    <t>K</t>
  </si>
  <si>
    <t>113107441</t>
  </si>
  <si>
    <t>Odstranění podkladů nebo krytů při překopech inženýrských sítí s přemístěním hmot na skládku ve vzdálenosti do 3 m nebo s naložením na dopravní prostředek strojně plochy jednotlivě do 15 m2 živičných, o tl. vrstvy do 50 mm</t>
  </si>
  <si>
    <t>m2</t>
  </si>
  <si>
    <t>4</t>
  </si>
  <si>
    <t>VV</t>
  </si>
  <si>
    <t>vodovod:</t>
  </si>
  <si>
    <t>1*0,5</t>
  </si>
  <si>
    <t>kanalizace:</t>
  </si>
  <si>
    <t>1,7*1</t>
  </si>
  <si>
    <t>Součet</t>
  </si>
  <si>
    <t>113107523</t>
  </si>
  <si>
    <t>Odstranění podkladu štěrkového, bude použito pro zpětné zásypy</t>
  </si>
  <si>
    <t xml:space="preserve">Rozebrání štěrku  - na zásyp:</t>
  </si>
  <si>
    <t>153*0,8</t>
  </si>
  <si>
    <t>194,3*0,8</t>
  </si>
  <si>
    <t>Rozebrání štěrku pod živicí</t>
  </si>
  <si>
    <t>3</t>
  </si>
  <si>
    <t>121151123</t>
  </si>
  <si>
    <t>Sejmutí ornice plochy přes 500 m2 tl vrstvy do 200 mm strojně</t>
  </si>
  <si>
    <t>6</t>
  </si>
  <si>
    <t xml:space="preserve"> - manipulační pruh - vod+kanalizace</t>
  </si>
  <si>
    <t>194*4,1</t>
  </si>
  <si>
    <t xml:space="preserve"> - vodovod</t>
  </si>
  <si>
    <t>38*1</t>
  </si>
  <si>
    <t>132251104</t>
  </si>
  <si>
    <t>Hloubení rýh nezapažených š do 800 mm v hornině třídy těžitelnosti I skupiny 3 objem přes 100 m3 strojně</t>
  </si>
  <si>
    <t>m3</t>
  </si>
  <si>
    <t>8</t>
  </si>
  <si>
    <t xml:space="preserve"> - souběh kanal. zeleň</t>
  </si>
  <si>
    <t>38*0,75*1,5</t>
  </si>
  <si>
    <t xml:space="preserve"> - souběh kanal. ve štěrku</t>
  </si>
  <si>
    <t>153*0,75*1,4</t>
  </si>
  <si>
    <t xml:space="preserve"> - asfalt</t>
  </si>
  <si>
    <t>1*0,5*1,4</t>
  </si>
  <si>
    <t xml:space="preserve"> - souběh vodovod ve štěrku</t>
  </si>
  <si>
    <t>191*0,75*2</t>
  </si>
  <si>
    <t>5</t>
  </si>
  <si>
    <t>132251253</t>
  </si>
  <si>
    <t>Hloubení rýh nezapažených š do 2000 mm v hornině třídy těžitelnosti I skupiny 3 objem do 100 m3 strojně</t>
  </si>
  <si>
    <t>10</t>
  </si>
  <si>
    <t xml:space="preserve"> - štěrk</t>
  </si>
  <si>
    <t>3*1*2</t>
  </si>
  <si>
    <t>1,7*1*2</t>
  </si>
  <si>
    <t>151101101</t>
  </si>
  <si>
    <t>Zřízení příložného pažení a rozepření stěn rýh hl do 2 m</t>
  </si>
  <si>
    <t>12</t>
  </si>
  <si>
    <t>196*2*2</t>
  </si>
  <si>
    <t>7</t>
  </si>
  <si>
    <t>151101111</t>
  </si>
  <si>
    <t>Odstranění příložného pažení a rozepření stěn rýh hl do 2 m</t>
  </si>
  <si>
    <t>14</t>
  </si>
  <si>
    <t>162251101</t>
  </si>
  <si>
    <t>Vodorovné přemístění do 20 m výkopku/sypaniny z horniny třídy těžitelnosti I, skupiny 1 až 3</t>
  </si>
  <si>
    <t>16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</si>
  <si>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</si>
  <si>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</si>
  <si>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</si>
  <si>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</t>
  </si>
  <si>
    <t>162751119</t>
  </si>
  <si>
    <t>Příplatek k vodorovnému přemístění výkopku/sypaniny z horniny třídy těžitelnosti I, skupiny 1 až 3 ZKD 1000 m přes 10000 m</t>
  </si>
  <si>
    <t>20</t>
  </si>
  <si>
    <t>předpoklad skládky : do 20 km</t>
  </si>
  <si>
    <t>38*0,75*1,5*(20-10)</t>
  </si>
  <si>
    <t>153*0,75*1,4*(20-10)</t>
  </si>
  <si>
    <t>1*0,5*1,4*(20-10)</t>
  </si>
  <si>
    <t>191*0,75*2*(20-10)</t>
  </si>
  <si>
    <t>3*1*2*(20-10)</t>
  </si>
  <si>
    <t>1,7*1*2*(20-10)</t>
  </si>
  <si>
    <t>167151101</t>
  </si>
  <si>
    <t>Nakládání výkopku z hornin třídy těžitelnosti I, skupiny 1 až 3 do 100 m3</t>
  </si>
  <si>
    <t>22</t>
  </si>
  <si>
    <t>171201231</t>
  </si>
  <si>
    <t>Poplatek za uložení zeminy a kamení na recyklační skládce (skládkovné) kód odpadu 17 05 04</t>
  </si>
  <si>
    <t>t</t>
  </si>
  <si>
    <t>24</t>
  </si>
  <si>
    <t>500*1,8</t>
  </si>
  <si>
    <t>13</t>
  </si>
  <si>
    <t>174251101</t>
  </si>
  <si>
    <t>Zásyp jam, šachet rýh nebo kolem objektů sypaninou bez zhutnění</t>
  </si>
  <si>
    <t>26</t>
  </si>
  <si>
    <t>M</t>
  </si>
  <si>
    <t>58337302</t>
  </si>
  <si>
    <t>štěrkopísek frakce 0/16</t>
  </si>
  <si>
    <t>28</t>
  </si>
  <si>
    <t>175111101</t>
  </si>
  <si>
    <t>Obsypání potrubí ručně sypaninou bez prohození, uloženou do 3 m</t>
  </si>
  <si>
    <t>30</t>
  </si>
  <si>
    <t>58337303</t>
  </si>
  <si>
    <t>štěrkopísek frakce 0/8</t>
  </si>
  <si>
    <t>32</t>
  </si>
  <si>
    <t xml:space="preserve"> - obsyp potrubí vodovodu pod asfaltem</t>
  </si>
  <si>
    <t>1*0,75*0,39*2</t>
  </si>
  <si>
    <t xml:space="preserve"> - obsyp drenážního potrubí</t>
  </si>
  <si>
    <t>196*0,25*0,15*2</t>
  </si>
  <si>
    <t>17</t>
  </si>
  <si>
    <t>34</t>
  </si>
  <si>
    <t xml:space="preserve"> - obsyp v zeleni vodovod</t>
  </si>
  <si>
    <t>38*0,75*0,39*2</t>
  </si>
  <si>
    <t xml:space="preserve"> - obsyp ve štěrku vodovod souběh</t>
  </si>
  <si>
    <t>153*0,75*0,39*2</t>
  </si>
  <si>
    <t xml:space="preserve"> - obsyp ve štěrku kanalizace souběh</t>
  </si>
  <si>
    <t>191*0,75*0,6*2</t>
  </si>
  <si>
    <t xml:space="preserve"> - obsyp ve štěrku kanalizace</t>
  </si>
  <si>
    <t>3*1*0,6*2</t>
  </si>
  <si>
    <t>181351003</t>
  </si>
  <si>
    <t>Rozprostření ornice tl vrstvy do 200 mm pl do 100 m2 v rovině nebo ve svahu do 1:5 strojně</t>
  </si>
  <si>
    <t>36</t>
  </si>
  <si>
    <t>19</t>
  </si>
  <si>
    <t>00572470</t>
  </si>
  <si>
    <t>osivo směs travní univerzál</t>
  </si>
  <si>
    <t>kg</t>
  </si>
  <si>
    <t>38</t>
  </si>
  <si>
    <t>833,4*0,025</t>
  </si>
  <si>
    <t>181351003.1</t>
  </si>
  <si>
    <t>Křížení sítí</t>
  </si>
  <si>
    <t>ks</t>
  </si>
  <si>
    <t>40</t>
  </si>
  <si>
    <t>451573111</t>
  </si>
  <si>
    <t>Lože pod potrubí otevřený výkop ze štěrkopísku</t>
  </si>
  <si>
    <t>42</t>
  </si>
  <si>
    <t xml:space="preserve"> - lože pro potrubí vodovodu v souběhu</t>
  </si>
  <si>
    <t>192*0,75*0,1</t>
  </si>
  <si>
    <t xml:space="preserve"> - lože pro kanalizaci</t>
  </si>
  <si>
    <t>4*1*0,39</t>
  </si>
  <si>
    <t xml:space="preserve"> - lože pro kanalizaci v souběhu</t>
  </si>
  <si>
    <t>23</t>
  </si>
  <si>
    <t>452312141</t>
  </si>
  <si>
    <t>Lože z betonu</t>
  </si>
  <si>
    <t>44</t>
  </si>
  <si>
    <t xml:space="preserve"> - podklad chráničky kabelů</t>
  </si>
  <si>
    <t>2*1*0,4*0,1</t>
  </si>
  <si>
    <t>452311141</t>
  </si>
  <si>
    <t>Podkladní desky z betonu prostého</t>
  </si>
  <si>
    <t>46</t>
  </si>
  <si>
    <t>25</t>
  </si>
  <si>
    <t>741910401</t>
  </si>
  <si>
    <t>Montáž žlab</t>
  </si>
  <si>
    <t>m</t>
  </si>
  <si>
    <t>48</t>
  </si>
  <si>
    <t>AZD 13-100 - dílec pro drátovod</t>
  </si>
  <si>
    <t>R 741910401</t>
  </si>
  <si>
    <t>žlab kabelový AZD 13-100</t>
  </si>
  <si>
    <t>50</t>
  </si>
  <si>
    <t>27</t>
  </si>
  <si>
    <t>R741910401</t>
  </si>
  <si>
    <t>Montáž zákrytového dílce</t>
  </si>
  <si>
    <t>52</t>
  </si>
  <si>
    <t>AZD 114-50 - zákrytový dílec</t>
  </si>
  <si>
    <t>R 741910401.1</t>
  </si>
  <si>
    <t>AZD 114-50</t>
  </si>
  <si>
    <t>54</t>
  </si>
  <si>
    <t>29</t>
  </si>
  <si>
    <t>564752111</t>
  </si>
  <si>
    <t>Podklad z vibrovaného štěrku VŠ tl 150 mm, frakce 0-32</t>
  </si>
  <si>
    <t>56</t>
  </si>
  <si>
    <t>564851011</t>
  </si>
  <si>
    <t>Podklad ze štěrkodrtě ŠD plochy do 100 m2 tl 150 mm, frakce 0-63</t>
  </si>
  <si>
    <t>58</t>
  </si>
  <si>
    <t>31</t>
  </si>
  <si>
    <t>564871016</t>
  </si>
  <si>
    <t>Podklad ze štěrkodrtě ŠD plochy do 100 m2 tl 300 mm, frakce 16-32</t>
  </si>
  <si>
    <t>60</t>
  </si>
  <si>
    <t>3,3*1</t>
  </si>
  <si>
    <t xml:space="preserve"> - souběh v+k</t>
  </si>
  <si>
    <t>191*1,5</t>
  </si>
  <si>
    <t>564851011.1</t>
  </si>
  <si>
    <t>Podklad ze štěrkodrtě ŠD plochy do 100 m2 tl 405 mm, frakce 0-32</t>
  </si>
  <si>
    <t>62</t>
  </si>
  <si>
    <t xml:space="preserve"> - zpětný zásyp pod asfaltem 50%</t>
  </si>
  <si>
    <t>1,7*1,25</t>
  </si>
  <si>
    <t>33</t>
  </si>
  <si>
    <t>565135101</t>
  </si>
  <si>
    <t>Asfaltový beton vrstva podkladní ACP 16 (obalované kamenivo OKS) tl 50 mm š do 1,5 m</t>
  </si>
  <si>
    <t>64</t>
  </si>
  <si>
    <t>573111112</t>
  </si>
  <si>
    <t>Postřik infiltrační asf. Emulzí do 0,8 kg/m2</t>
  </si>
  <si>
    <t>66</t>
  </si>
  <si>
    <t>35</t>
  </si>
  <si>
    <t>573211106</t>
  </si>
  <si>
    <t>Postřik živičný spojovací z asfaltu v množství 0,5-0,7 kg/m2</t>
  </si>
  <si>
    <t>68</t>
  </si>
  <si>
    <t>577144111</t>
  </si>
  <si>
    <t>Asfaltový beton vrstva obrusná ACO 11 (ABS) tř. I tl 50 mm š do 3 m z nemodifikovaného asfaltu</t>
  </si>
  <si>
    <t>70</t>
  </si>
  <si>
    <t>37</t>
  </si>
  <si>
    <t>871228111</t>
  </si>
  <si>
    <t>Kladení drenážního potrubí z tvrdého PVC průměru přes 90 do 150 mm</t>
  </si>
  <si>
    <t>72</t>
  </si>
  <si>
    <t>196</t>
  </si>
  <si>
    <t>28615200</t>
  </si>
  <si>
    <t>trubka drenážní PVC DN 100</t>
  </si>
  <si>
    <t>74</t>
  </si>
  <si>
    <t>39</t>
  </si>
  <si>
    <t>871241141</t>
  </si>
  <si>
    <t>Montáž potrubí z PE100 SDR 11 otevřený výkop svařovaných na tupo D 90 x 8,2 mm</t>
  </si>
  <si>
    <t>76</t>
  </si>
  <si>
    <t>192</t>
  </si>
  <si>
    <t>28613556</t>
  </si>
  <si>
    <t>potrubí dvouvrstvé PE100 RC SDR11 90x8,2 dl 12m</t>
  </si>
  <si>
    <t>78</t>
  </si>
  <si>
    <t>41</t>
  </si>
  <si>
    <t>871360320</t>
  </si>
  <si>
    <t>Montáž kanalizačního potrubí hladkého plnostěnného SN 12 z polypropylenu DN 250</t>
  </si>
  <si>
    <t>80</t>
  </si>
  <si>
    <t>28617027</t>
  </si>
  <si>
    <t>trubka kanalizační PP plnostěnná třívrstvá DN 250x1000mm SN12</t>
  </si>
  <si>
    <t>82</t>
  </si>
  <si>
    <t>43</t>
  </si>
  <si>
    <t>877241101</t>
  </si>
  <si>
    <t>Montáž elektrospojek na vodovodním potrubí z PE trub d 90</t>
  </si>
  <si>
    <t>84</t>
  </si>
  <si>
    <t>28615974</t>
  </si>
  <si>
    <t>elektrospojka SDR11 PE 100 PN16 D 90mm</t>
  </si>
  <si>
    <t>86</t>
  </si>
  <si>
    <t>45</t>
  </si>
  <si>
    <t>877241101.1</t>
  </si>
  <si>
    <t>Montáž elektrospojek na vodovodním potrubí z PE trub d 90 - přímý úsek</t>
  </si>
  <si>
    <t>88</t>
  </si>
  <si>
    <t>28615974.1</t>
  </si>
  <si>
    <t>elektrospojka SDR11 PE 100 PN16 D 90mm - přímý úse</t>
  </si>
  <si>
    <t>90</t>
  </si>
  <si>
    <t>47</t>
  </si>
  <si>
    <t>877241101.2</t>
  </si>
  <si>
    <t>Montáž elektrospojek na vodovodním potrubí z PE trub de 90 - otočná příruba</t>
  </si>
  <si>
    <t>92</t>
  </si>
  <si>
    <t>28615974.2</t>
  </si>
  <si>
    <t>otočná příruba de 90</t>
  </si>
  <si>
    <t>94</t>
  </si>
  <si>
    <t>49</t>
  </si>
  <si>
    <t>877251101</t>
  </si>
  <si>
    <t>Montáž elektrospojek na vodovodním potrubí z PE trub de 90 - lemový nákružek</t>
  </si>
  <si>
    <t>96</t>
  </si>
  <si>
    <t>28653135</t>
  </si>
  <si>
    <t>nákružek lemový PE 100 SDR11 90mm</t>
  </si>
  <si>
    <t>98</t>
  </si>
  <si>
    <t>51</t>
  </si>
  <si>
    <t>877245201</t>
  </si>
  <si>
    <t>kus</t>
  </si>
  <si>
    <t>100</t>
  </si>
  <si>
    <t>28614841</t>
  </si>
  <si>
    <t>koleno 45° SDR11 PE 100 PN16 D 90mm</t>
  </si>
  <si>
    <t>102</t>
  </si>
  <si>
    <t>53</t>
  </si>
  <si>
    <t>877241212</t>
  </si>
  <si>
    <t>Montáž kolen 90° na vodovodním potrubí - patkové koleno K90 DN80 PN16</t>
  </si>
  <si>
    <t>104</t>
  </si>
  <si>
    <t>28614815</t>
  </si>
  <si>
    <t>patkové koleno K90 DN80 PN16</t>
  </si>
  <si>
    <t>106</t>
  </si>
  <si>
    <t>55</t>
  </si>
  <si>
    <t>877245201.1</t>
  </si>
  <si>
    <t>Montáž FF kus DN 80, L=0,2 m</t>
  </si>
  <si>
    <t>108</t>
  </si>
  <si>
    <t>28614841.1</t>
  </si>
  <si>
    <t>FF kus DN 80, L=0,2 m</t>
  </si>
  <si>
    <t>110</t>
  </si>
  <si>
    <t>57</t>
  </si>
  <si>
    <t>877245201.2</t>
  </si>
  <si>
    <t>Montáž T kus DN80/80</t>
  </si>
  <si>
    <t>112</t>
  </si>
  <si>
    <t>28614841.2</t>
  </si>
  <si>
    <t>T kus DN80/80</t>
  </si>
  <si>
    <t>114</t>
  </si>
  <si>
    <t>59</t>
  </si>
  <si>
    <t>891247111</t>
  </si>
  <si>
    <t>Montáž hydrantu podzemní plnoprůtokový, zemní teleskopická souprava, včetně poklopu, včetně předsanéhou šoupěte, včetně ostatního příslušentsví</t>
  </si>
  <si>
    <t>116</t>
  </si>
  <si>
    <t>42273594</t>
  </si>
  <si>
    <t>Hydrant podzemní plnoprůtokový, zemní teleskopická souprava, včetně poklopu, včetně předsanéhou šoupěte, včetně ostatního příslušentsví</t>
  </si>
  <si>
    <t>118</t>
  </si>
  <si>
    <t>61</t>
  </si>
  <si>
    <t>R.1135104</t>
  </si>
  <si>
    <t>D+M Dno jednolité šachtové KOMPAKT TBZ-Q.1 100/68</t>
  </si>
  <si>
    <t>120</t>
  </si>
  <si>
    <t>R.1135104.1</t>
  </si>
  <si>
    <t>D+M Skruž výšky 1000 mm TBS-Q.1 100/100</t>
  </si>
  <si>
    <t>122</t>
  </si>
  <si>
    <t>63</t>
  </si>
  <si>
    <t>R.1122101</t>
  </si>
  <si>
    <t>D+M Skruž výšky 1000 mm TBS-Q.1 100/25</t>
  </si>
  <si>
    <t>124</t>
  </si>
  <si>
    <t>R.1121601</t>
  </si>
  <si>
    <t>D+M Deska zákrytová TZK-Q.1 100-63/17</t>
  </si>
  <si>
    <t>126</t>
  </si>
  <si>
    <t>65</t>
  </si>
  <si>
    <t>R.1120104OZ</t>
  </si>
  <si>
    <t>D+M Prstenec šachtový vyrovnávací (OZ) TBW-Q.1 63/10</t>
  </si>
  <si>
    <t>128</t>
  </si>
  <si>
    <t>R.1120104OZ.1</t>
  </si>
  <si>
    <t>D+M Prstenec šachtový vyrovnávací (OZ) TBW-Q.1 63/12</t>
  </si>
  <si>
    <t>130</t>
  </si>
  <si>
    <t>67</t>
  </si>
  <si>
    <t>63126039</t>
  </si>
  <si>
    <t>poklop šachtový s BEGU rámem a zámky kruhový, DN 600 D400</t>
  </si>
  <si>
    <t>132</t>
  </si>
  <si>
    <t>877275213</t>
  </si>
  <si>
    <t>D+M těsnění pro DN 1000</t>
  </si>
  <si>
    <t>134</t>
  </si>
  <si>
    <t>69</t>
  </si>
  <si>
    <t>899914112</t>
  </si>
  <si>
    <t>Montáž ocelové chráničky D 219 x 10 mm</t>
  </si>
  <si>
    <t>136</t>
  </si>
  <si>
    <t>14011106</t>
  </si>
  <si>
    <t>trubka ocelová bezešvá hladká jakost 11 353 219x6,3mm</t>
  </si>
  <si>
    <t>138</t>
  </si>
  <si>
    <t>71</t>
  </si>
  <si>
    <t>892271111</t>
  </si>
  <si>
    <t>Tlaková zkouška vodou potrubí do 125</t>
  </si>
  <si>
    <t>140</t>
  </si>
  <si>
    <t>899722114</t>
  </si>
  <si>
    <t>Krytí potrubí z plastů výstražnou fólií z PVC 40 cm</t>
  </si>
  <si>
    <t>142</t>
  </si>
  <si>
    <t>73</t>
  </si>
  <si>
    <t>892273122</t>
  </si>
  <si>
    <t>Proplach a dezinfekce vodovodního potrubí DN do 125</t>
  </si>
  <si>
    <t>144</t>
  </si>
  <si>
    <t>892270000</t>
  </si>
  <si>
    <t>Zkouška průchodnosti potrubí</t>
  </si>
  <si>
    <t>146</t>
  </si>
  <si>
    <t>75</t>
  </si>
  <si>
    <t>899713111</t>
  </si>
  <si>
    <t>Orientační tabulky na sloupku betonovém nebo ocelovém</t>
  </si>
  <si>
    <t>148</t>
  </si>
  <si>
    <t>899721112</t>
  </si>
  <si>
    <t>Signalizační vodič DN přes 150 mm na potrubí</t>
  </si>
  <si>
    <t>150</t>
  </si>
  <si>
    <t>77</t>
  </si>
  <si>
    <t>899000003</t>
  </si>
  <si>
    <t>Zkouška funkčnosti signalizačního vodiče</t>
  </si>
  <si>
    <t>152</t>
  </si>
  <si>
    <t>997221571</t>
  </si>
  <si>
    <t xml:space="preserve">Vodorovná doprava vybouraných hmot  bez naložení, ale se složením a s hrubým urovnáním na vzdálenost do 1 km</t>
  </si>
  <si>
    <t>154</t>
  </si>
  <si>
    <t>79</t>
  </si>
  <si>
    <t>997221579</t>
  </si>
  <si>
    <t xml:space="preserve">Vodorovná doprava vybouraných hmot  bez naložení, ale se složením a s hrubým urovnáním na vzdálenost do 1 kmPříplatek ZKD 1 km u vodorovné dopravy vybouraných hmot</t>
  </si>
  <si>
    <t>156</t>
  </si>
  <si>
    <t>997221612</t>
  </si>
  <si>
    <t>Nakládání vybouraných hmot na dopravní prostředky pro vodorovnou dopravu</t>
  </si>
  <si>
    <t>158</t>
  </si>
  <si>
    <t>81</t>
  </si>
  <si>
    <t>997221655</t>
  </si>
  <si>
    <t>Poplatek za uložení na skládce (skládkovné) zeminy a kamení kód odpadu 17 05 04</t>
  </si>
  <si>
    <t>160</t>
  </si>
  <si>
    <t>997221875</t>
  </si>
  <si>
    <t>Poplatek za uložení stavebního odpadu na recyklační skládce (skládkovné) asfaltového bez obsahu dehtu zatříděného do Katalogu odpadů pod kódem 17 03 02</t>
  </si>
  <si>
    <t>162</t>
  </si>
  <si>
    <t>Objekt2 - VRN</t>
  </si>
  <si>
    <t>VRN - Vedlejší rozpočtové náklady</t>
  </si>
  <si>
    <t xml:space="preserve">    VRN1 - Průzkumné, geodetické a projektové práce</t>
  </si>
  <si>
    <t xml:space="preserve">    VRN2 - Zařízení staveniště</t>
  </si>
  <si>
    <t xml:space="preserve">    D1 - 1</t>
  </si>
  <si>
    <t xml:space="preserve">    VRN3 - Inženýrská činnost</t>
  </si>
  <si>
    <t>Vedlejší rozpočtové náklady</t>
  </si>
  <si>
    <t>VRN1</t>
  </si>
  <si>
    <t>Průzkumné, geodetické a projektové práce</t>
  </si>
  <si>
    <t>R00000001</t>
  </si>
  <si>
    <t>Průzkumné, geodetické a projektové práce geodetické práce před výstavbou</t>
  </si>
  <si>
    <t>Kč</t>
  </si>
  <si>
    <t>"geodetické vytýčení pozemků pro stavbu"</t>
  </si>
  <si>
    <t>"před zahájením realizace stavebních prací "</t>
  </si>
  <si>
    <t>R00000002</t>
  </si>
  <si>
    <t>Průzkumné, geodetické a projektové práce geodetické práce při provádění stavby</t>
  </si>
  <si>
    <t>R00000003</t>
  </si>
  <si>
    <t>Průzkumné, geodetické a projektové práce geodetické práce po výstavbě_x000d_
"jednou vyhotovení v digitální podobě"</t>
  </si>
  <si>
    <t>"šest vyhotovení v grafické (tištěné) podobě "</t>
  </si>
  <si>
    <t>R00000004</t>
  </si>
  <si>
    <t>Průzkumné, geodetické a projektové práce projektové práce dokumentace stavby (výkresová a textová) pro provádění stavby_x000d_
"jednou vyhotovení v digitální podobě"</t>
  </si>
  <si>
    <t>R00000005</t>
  </si>
  <si>
    <t>Průzkumné, geodetické a projektové práce projektové práce dokumentace stavby (výkresová a textová) skutečného provedení stavby_x000d_
"jednou vyhotovení v digitální podobě"</t>
  </si>
  <si>
    <t>"tři vyhotovení v grafické (tištěné) podobě "</t>
  </si>
  <si>
    <t>VRN2</t>
  </si>
  <si>
    <t>Zařízení staveniště</t>
  </si>
  <si>
    <t>R00000006</t>
  </si>
  <si>
    <t>Základní rozdělení průvodních činností a nákladů zařízení staveniště</t>
  </si>
  <si>
    <t>D1</t>
  </si>
  <si>
    <t>R00000007</t>
  </si>
  <si>
    <t>Dopravní značení na staveništi</t>
  </si>
  <si>
    <t>soubor</t>
  </si>
  <si>
    <t>R00000008</t>
  </si>
  <si>
    <t>Hlavní tituly průvodních činností a nákladů zařízení staveniště zrušení zařízení staveniště_x000d_
1</t>
  </si>
  <si>
    <t>VRN3</t>
  </si>
  <si>
    <t>Inženýrská činnost</t>
  </si>
  <si>
    <t>R00000009</t>
  </si>
  <si>
    <t>Inženýrská činnost dozory autorský dozor projektanta_x000d_
1</t>
  </si>
  <si>
    <t>R00000010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</si>
</sst>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166" fontId="8" fillId="0" borderId="20" xfId="0" applyNumberFormat="1" applyFont="1" applyBorder="1" applyAlignment="1" applyProtection="1"/>
    <xf numFmtId="166" fontId="8" fillId="0" borderId="21" xfId="0" applyNumberFormat="1" applyFont="1" applyBorder="1" applyAlignment="1" applyProtection="1"/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IMPORT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Rozpocet_Belkovice_VODKA_IO01.1_IO02.1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15. 5. 2023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14</v>
      </c>
      <c r="BW94" s="117" t="s">
        <v>5</v>
      </c>
      <c r="BX94" s="117" t="s">
        <v>75</v>
      </c>
      <c r="CL94" s="117" t="s">
        <v>1</v>
      </c>
    </row>
    <row r="95" s="7" customFormat="1" ht="16.5" customHeight="1">
      <c r="A95" s="119" t="s">
        <v>76</v>
      </c>
      <c r="B95" s="120"/>
      <c r="C95" s="121"/>
      <c r="D95" s="122" t="s">
        <v>77</v>
      </c>
      <c r="E95" s="122"/>
      <c r="F95" s="122"/>
      <c r="G95" s="122"/>
      <c r="H95" s="122"/>
      <c r="I95" s="123"/>
      <c r="J95" s="122" t="s">
        <v>78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'Objekt1 - IO 01.1_IO 02.1'!J30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79</v>
      </c>
      <c r="AR95" s="126"/>
      <c r="AS95" s="127">
        <v>0</v>
      </c>
      <c r="AT95" s="128">
        <f>ROUND(SUM(AV95:AW95),2)</f>
        <v>0</v>
      </c>
      <c r="AU95" s="129">
        <f>'Objekt1 - IO 01.1_IO 02.1'!P124</f>
        <v>0</v>
      </c>
      <c r="AV95" s="128">
        <f>'Objekt1 - IO 01.1_IO 02.1'!J33</f>
        <v>0</v>
      </c>
      <c r="AW95" s="128">
        <f>'Objekt1 - IO 01.1_IO 02.1'!J34</f>
        <v>0</v>
      </c>
      <c r="AX95" s="128">
        <f>'Objekt1 - IO 01.1_IO 02.1'!J35</f>
        <v>0</v>
      </c>
      <c r="AY95" s="128">
        <f>'Objekt1 - IO 01.1_IO 02.1'!J36</f>
        <v>0</v>
      </c>
      <c r="AZ95" s="128">
        <f>'Objekt1 - IO 01.1_IO 02.1'!F33</f>
        <v>0</v>
      </c>
      <c r="BA95" s="128">
        <f>'Objekt1 - IO 01.1_IO 02.1'!F34</f>
        <v>0</v>
      </c>
      <c r="BB95" s="128">
        <f>'Objekt1 - IO 01.1_IO 02.1'!F35</f>
        <v>0</v>
      </c>
      <c r="BC95" s="128">
        <f>'Objekt1 - IO 01.1_IO 02.1'!F36</f>
        <v>0</v>
      </c>
      <c r="BD95" s="130">
        <f>'Objekt1 - IO 01.1_IO 02.1'!F37</f>
        <v>0</v>
      </c>
      <c r="BE95" s="7"/>
      <c r="BT95" s="131" t="s">
        <v>80</v>
      </c>
      <c r="BV95" s="131" t="s">
        <v>14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="7" customFormat="1" ht="16.5" customHeight="1">
      <c r="A96" s="119" t="s">
        <v>76</v>
      </c>
      <c r="B96" s="120"/>
      <c r="C96" s="121"/>
      <c r="D96" s="122" t="s">
        <v>83</v>
      </c>
      <c r="E96" s="122"/>
      <c r="F96" s="122"/>
      <c r="G96" s="122"/>
      <c r="H96" s="122"/>
      <c r="I96" s="123"/>
      <c r="J96" s="122" t="s">
        <v>84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'Objekt2 - VRN'!J30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79</v>
      </c>
      <c r="AR96" s="126"/>
      <c r="AS96" s="132">
        <v>0</v>
      </c>
      <c r="AT96" s="133">
        <f>ROUND(SUM(AV96:AW96),2)</f>
        <v>0</v>
      </c>
      <c r="AU96" s="134">
        <f>'Objekt2 - VRN'!P121</f>
        <v>0</v>
      </c>
      <c r="AV96" s="133">
        <f>'Objekt2 - VRN'!J33</f>
        <v>0</v>
      </c>
      <c r="AW96" s="133">
        <f>'Objekt2 - VRN'!J34</f>
        <v>0</v>
      </c>
      <c r="AX96" s="133">
        <f>'Objekt2 - VRN'!J35</f>
        <v>0</v>
      </c>
      <c r="AY96" s="133">
        <f>'Objekt2 - VRN'!J36</f>
        <v>0</v>
      </c>
      <c r="AZ96" s="133">
        <f>'Objekt2 - VRN'!F33</f>
        <v>0</v>
      </c>
      <c r="BA96" s="133">
        <f>'Objekt2 - VRN'!F34</f>
        <v>0</v>
      </c>
      <c r="BB96" s="133">
        <f>'Objekt2 - VRN'!F35</f>
        <v>0</v>
      </c>
      <c r="BC96" s="133">
        <f>'Objekt2 - VRN'!F36</f>
        <v>0</v>
      </c>
      <c r="BD96" s="135">
        <f>'Objekt2 - VRN'!F37</f>
        <v>0</v>
      </c>
      <c r="BE96" s="7"/>
      <c r="BT96" s="131" t="s">
        <v>80</v>
      </c>
      <c r="BV96" s="131" t="s">
        <v>14</v>
      </c>
      <c r="BW96" s="131" t="s">
        <v>85</v>
      </c>
      <c r="BX96" s="131" t="s">
        <v>5</v>
      </c>
      <c r="CL96" s="131" t="s">
        <v>1</v>
      </c>
      <c r="CM96" s="131" t="s">
        <v>82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drcfLl5UZJ1YBNj+ItNtvvP1y5RQtlWdRoDqV4cdxgOCThpPDmQbuo4+GDmcqucHjGu6JZKpCfycBFkWdzd3HA==" hashValue="n1tRZW+czI4MR5J3pZV+OhL0FehWD2omTNtHUpinC7Pbo9wfJW/ZNxuTqd3H/rKvqrHhdXbG0CN9mpjvxkCv5g==" algorithmName="SHA-512" password="CC35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Objekt1 - IO 01.1_IO 02.1'!C2" display="/"/>
    <hyperlink ref="A96" location="'Objekt2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82</v>
      </c>
    </row>
    <row r="4" s="1" customFormat="1" ht="24.96" customHeight="1">
      <c r="B4" s="20"/>
      <c r="D4" s="138" t="s">
        <v>86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Rozpocet_Belkovice_VODKA_IO01.1_IO02.1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87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88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15. 5. 2023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ROUND((SUM(BE124:BE463)),  2)</f>
        <v>0</v>
      </c>
      <c r="G33" s="38"/>
      <c r="H33" s="38"/>
      <c r="I33" s="155">
        <v>0.20999999999999999</v>
      </c>
      <c r="J33" s="154">
        <f>ROUND(((SUM(BE124:BE463))*I33),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39</v>
      </c>
      <c r="F34" s="154">
        <f>ROUND((SUM(BF124:BF463)),  2)</f>
        <v>0</v>
      </c>
      <c r="G34" s="38"/>
      <c r="H34" s="38"/>
      <c r="I34" s="155">
        <v>0.14999999999999999</v>
      </c>
      <c r="J34" s="154">
        <f>ROUND(((SUM(BF124:BF463))*I34),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40</v>
      </c>
      <c r="F35" s="154">
        <f>ROUND((SUM(BG124:BG463)),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41</v>
      </c>
      <c r="F36" s="154">
        <f>ROUND((SUM(BH124:BH463)),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42</v>
      </c>
      <c r="F37" s="154">
        <f>ROUND((SUM(BI124:BI463)),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Rozpocet_Belkovice_VODKA_IO01.1_IO02.1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Objekt1 - IO 01.1_IO 02.1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15. 5. 2023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90</v>
      </c>
      <c r="D94" s="176"/>
      <c r="E94" s="176"/>
      <c r="F94" s="176"/>
      <c r="G94" s="176"/>
      <c r="H94" s="176"/>
      <c r="I94" s="176"/>
      <c r="J94" s="177" t="s">
        <v>91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92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="9" customFormat="1" ht="24.96" customHeight="1">
      <c r="A97" s="9"/>
      <c r="B97" s="179"/>
      <c r="C97" s="180"/>
      <c r="D97" s="181" t="s">
        <v>94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95</v>
      </c>
      <c r="E98" s="188"/>
      <c r="F98" s="188"/>
      <c r="G98" s="188"/>
      <c r="H98" s="188"/>
      <c r="I98" s="188"/>
      <c r="J98" s="189">
        <f>J261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9"/>
      <c r="C99" s="180"/>
      <c r="D99" s="181" t="s">
        <v>96</v>
      </c>
      <c r="E99" s="182"/>
      <c r="F99" s="182"/>
      <c r="G99" s="182"/>
      <c r="H99" s="182"/>
      <c r="I99" s="182"/>
      <c r="J99" s="183">
        <f>J262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9"/>
      <c r="C100" s="180"/>
      <c r="D100" s="181" t="s">
        <v>96</v>
      </c>
      <c r="E100" s="182"/>
      <c r="F100" s="182"/>
      <c r="G100" s="182"/>
      <c r="H100" s="182"/>
      <c r="I100" s="182"/>
      <c r="J100" s="183">
        <f>J292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79"/>
      <c r="C101" s="180"/>
      <c r="D101" s="181" t="s">
        <v>96</v>
      </c>
      <c r="E101" s="182"/>
      <c r="F101" s="182"/>
      <c r="G101" s="182"/>
      <c r="H101" s="182"/>
      <c r="I101" s="182"/>
      <c r="J101" s="183">
        <f>J331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79"/>
      <c r="C102" s="180"/>
      <c r="D102" s="181" t="s">
        <v>96</v>
      </c>
      <c r="E102" s="182"/>
      <c r="F102" s="182"/>
      <c r="G102" s="182"/>
      <c r="H102" s="182"/>
      <c r="I102" s="182"/>
      <c r="J102" s="183">
        <f>J394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79"/>
      <c r="C103" s="180"/>
      <c r="D103" s="181" t="s">
        <v>96</v>
      </c>
      <c r="E103" s="182"/>
      <c r="F103" s="182"/>
      <c r="G103" s="182"/>
      <c r="H103" s="182"/>
      <c r="I103" s="182"/>
      <c r="J103" s="183">
        <f>J457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79"/>
      <c r="C104" s="180"/>
      <c r="D104" s="181" t="s">
        <v>96</v>
      </c>
      <c r="E104" s="182"/>
      <c r="F104" s="182"/>
      <c r="G104" s="182"/>
      <c r="H104" s="182"/>
      <c r="I104" s="182"/>
      <c r="J104" s="183">
        <f>J463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97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74" t="str">
        <f>E7</f>
        <v>Rozpocet_Belkovice_VODKA_IO01.1_IO02.1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87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Objekt1 - IO 01.1_IO 02.1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15. 5. 2023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29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1"/>
      <c r="B123" s="192"/>
      <c r="C123" s="193" t="s">
        <v>98</v>
      </c>
      <c r="D123" s="194" t="s">
        <v>58</v>
      </c>
      <c r="E123" s="194" t="s">
        <v>54</v>
      </c>
      <c r="F123" s="194" t="s">
        <v>55</v>
      </c>
      <c r="G123" s="194" t="s">
        <v>99</v>
      </c>
      <c r="H123" s="194" t="s">
        <v>100</v>
      </c>
      <c r="I123" s="194" t="s">
        <v>101</v>
      </c>
      <c r="J123" s="195" t="s">
        <v>91</v>
      </c>
      <c r="K123" s="196" t="s">
        <v>102</v>
      </c>
      <c r="L123" s="197"/>
      <c r="M123" s="100" t="s">
        <v>1</v>
      </c>
      <c r="N123" s="101" t="s">
        <v>37</v>
      </c>
      <c r="O123" s="101" t="s">
        <v>103</v>
      </c>
      <c r="P123" s="101" t="s">
        <v>104</v>
      </c>
      <c r="Q123" s="101" t="s">
        <v>105</v>
      </c>
      <c r="R123" s="101" t="s">
        <v>106</v>
      </c>
      <c r="S123" s="101" t="s">
        <v>107</v>
      </c>
      <c r="T123" s="102" t="s">
        <v>108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="2" customFormat="1" ht="22.8" customHeight="1">
      <c r="A124" s="38"/>
      <c r="B124" s="39"/>
      <c r="C124" s="107" t="s">
        <v>109</v>
      </c>
      <c r="D124" s="40"/>
      <c r="E124" s="40"/>
      <c r="F124" s="40"/>
      <c r="G124" s="40"/>
      <c r="H124" s="40"/>
      <c r="I124" s="40"/>
      <c r="J124" s="198">
        <f>BK124</f>
        <v>0</v>
      </c>
      <c r="K124" s="40"/>
      <c r="L124" s="44"/>
      <c r="M124" s="103"/>
      <c r="N124" s="199"/>
      <c r="O124" s="104"/>
      <c r="P124" s="200">
        <f>P125+P262+P292+P331+P394+P457+P463</f>
        <v>0</v>
      </c>
      <c r="Q124" s="104"/>
      <c r="R124" s="200">
        <f>R125+R262+R292+R331+R394+R457+R463</f>
        <v>0</v>
      </c>
      <c r="S124" s="104"/>
      <c r="T124" s="201">
        <f>T125+T262+T292+T331+T394+T457+T463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93</v>
      </c>
      <c r="BK124" s="202">
        <f>BK125+BK262+BK292+BK331+BK394+BK457+BK463</f>
        <v>0</v>
      </c>
    </row>
    <row r="125" s="12" customFormat="1" ht="25.92" customHeight="1">
      <c r="A125" s="12"/>
      <c r="B125" s="203"/>
      <c r="C125" s="204"/>
      <c r="D125" s="205" t="s">
        <v>72</v>
      </c>
      <c r="E125" s="206" t="s">
        <v>110</v>
      </c>
      <c r="F125" s="206" t="s">
        <v>111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SUM(P126:P261)</f>
        <v>0</v>
      </c>
      <c r="Q125" s="211"/>
      <c r="R125" s="212">
        <f>SUM(R126:R261)</f>
        <v>0</v>
      </c>
      <c r="S125" s="211"/>
      <c r="T125" s="213">
        <f>SUM(T126:T261)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80</v>
      </c>
      <c r="AT125" s="215" t="s">
        <v>72</v>
      </c>
      <c r="AU125" s="215" t="s">
        <v>73</v>
      </c>
      <c r="AY125" s="214" t="s">
        <v>112</v>
      </c>
      <c r="BK125" s="216">
        <f>SUM(BK126:BK261)</f>
        <v>0</v>
      </c>
    </row>
    <row r="126" s="2" customFormat="1" ht="62.7" customHeight="1">
      <c r="A126" s="38"/>
      <c r="B126" s="39"/>
      <c r="C126" s="217" t="s">
        <v>80</v>
      </c>
      <c r="D126" s="217" t="s">
        <v>113</v>
      </c>
      <c r="E126" s="218" t="s">
        <v>114</v>
      </c>
      <c r="F126" s="219" t="s">
        <v>115</v>
      </c>
      <c r="G126" s="220" t="s">
        <v>116</v>
      </c>
      <c r="H126" s="221">
        <v>2.2000000000000002</v>
      </c>
      <c r="I126" s="222"/>
      <c r="J126" s="223">
        <f>ROUND(I126*H126,2)</f>
        <v>0</v>
      </c>
      <c r="K126" s="224"/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117</v>
      </c>
      <c r="AT126" s="229" t="s">
        <v>113</v>
      </c>
      <c r="AU126" s="229" t="s">
        <v>80</v>
      </c>
      <c r="AY126" s="17" t="s">
        <v>112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80</v>
      </c>
      <c r="BK126" s="230">
        <f>ROUND(I126*H126,2)</f>
        <v>0</v>
      </c>
      <c r="BL126" s="17" t="s">
        <v>117</v>
      </c>
      <c r="BM126" s="229" t="s">
        <v>82</v>
      </c>
    </row>
    <row r="127" s="13" customFormat="1">
      <c r="A127" s="13"/>
      <c r="B127" s="231"/>
      <c r="C127" s="232"/>
      <c r="D127" s="233" t="s">
        <v>118</v>
      </c>
      <c r="E127" s="234" t="s">
        <v>1</v>
      </c>
      <c r="F127" s="235" t="s">
        <v>119</v>
      </c>
      <c r="G127" s="232"/>
      <c r="H127" s="234" t="s">
        <v>1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118</v>
      </c>
      <c r="AU127" s="241" t="s">
        <v>80</v>
      </c>
      <c r="AV127" s="13" t="s">
        <v>80</v>
      </c>
      <c r="AW127" s="13" t="s">
        <v>30</v>
      </c>
      <c r="AX127" s="13" t="s">
        <v>73</v>
      </c>
      <c r="AY127" s="241" t="s">
        <v>112</v>
      </c>
    </row>
    <row r="128" s="14" customFormat="1">
      <c r="A128" s="14"/>
      <c r="B128" s="242"/>
      <c r="C128" s="243"/>
      <c r="D128" s="233" t="s">
        <v>118</v>
      </c>
      <c r="E128" s="244" t="s">
        <v>1</v>
      </c>
      <c r="F128" s="245" t="s">
        <v>120</v>
      </c>
      <c r="G128" s="243"/>
      <c r="H128" s="246">
        <v>0.5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118</v>
      </c>
      <c r="AU128" s="252" t="s">
        <v>80</v>
      </c>
      <c r="AV128" s="14" t="s">
        <v>82</v>
      </c>
      <c r="AW128" s="14" t="s">
        <v>30</v>
      </c>
      <c r="AX128" s="14" t="s">
        <v>73</v>
      </c>
      <c r="AY128" s="252" t="s">
        <v>112</v>
      </c>
    </row>
    <row r="129" s="13" customFormat="1">
      <c r="A129" s="13"/>
      <c r="B129" s="231"/>
      <c r="C129" s="232"/>
      <c r="D129" s="233" t="s">
        <v>118</v>
      </c>
      <c r="E129" s="234" t="s">
        <v>1</v>
      </c>
      <c r="F129" s="235" t="s">
        <v>121</v>
      </c>
      <c r="G129" s="232"/>
      <c r="H129" s="234" t="s">
        <v>1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118</v>
      </c>
      <c r="AU129" s="241" t="s">
        <v>80</v>
      </c>
      <c r="AV129" s="13" t="s">
        <v>80</v>
      </c>
      <c r="AW129" s="13" t="s">
        <v>30</v>
      </c>
      <c r="AX129" s="13" t="s">
        <v>73</v>
      </c>
      <c r="AY129" s="241" t="s">
        <v>112</v>
      </c>
    </row>
    <row r="130" s="14" customFormat="1">
      <c r="A130" s="14"/>
      <c r="B130" s="242"/>
      <c r="C130" s="243"/>
      <c r="D130" s="233" t="s">
        <v>118</v>
      </c>
      <c r="E130" s="244" t="s">
        <v>1</v>
      </c>
      <c r="F130" s="245" t="s">
        <v>122</v>
      </c>
      <c r="G130" s="243"/>
      <c r="H130" s="246">
        <v>1.7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118</v>
      </c>
      <c r="AU130" s="252" t="s">
        <v>80</v>
      </c>
      <c r="AV130" s="14" t="s">
        <v>82</v>
      </c>
      <c r="AW130" s="14" t="s">
        <v>30</v>
      </c>
      <c r="AX130" s="14" t="s">
        <v>73</v>
      </c>
      <c r="AY130" s="252" t="s">
        <v>112</v>
      </c>
    </row>
    <row r="131" s="15" customFormat="1">
      <c r="A131" s="15"/>
      <c r="B131" s="253"/>
      <c r="C131" s="254"/>
      <c r="D131" s="233" t="s">
        <v>118</v>
      </c>
      <c r="E131" s="255" t="s">
        <v>1</v>
      </c>
      <c r="F131" s="256" t="s">
        <v>123</v>
      </c>
      <c r="G131" s="254"/>
      <c r="H131" s="257">
        <v>2.2000000000000002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3" t="s">
        <v>118</v>
      </c>
      <c r="AU131" s="263" t="s">
        <v>80</v>
      </c>
      <c r="AV131" s="15" t="s">
        <v>117</v>
      </c>
      <c r="AW131" s="15" t="s">
        <v>30</v>
      </c>
      <c r="AX131" s="15" t="s">
        <v>80</v>
      </c>
      <c r="AY131" s="263" t="s">
        <v>112</v>
      </c>
    </row>
    <row r="132" s="2" customFormat="1" ht="24.15" customHeight="1">
      <c r="A132" s="38"/>
      <c r="B132" s="39"/>
      <c r="C132" s="217" t="s">
        <v>82</v>
      </c>
      <c r="D132" s="217" t="s">
        <v>113</v>
      </c>
      <c r="E132" s="218" t="s">
        <v>124</v>
      </c>
      <c r="F132" s="219" t="s">
        <v>125</v>
      </c>
      <c r="G132" s="220" t="s">
        <v>116</v>
      </c>
      <c r="H132" s="221">
        <v>280.04000000000002</v>
      </c>
      <c r="I132" s="222"/>
      <c r="J132" s="223">
        <f>ROUND(I132*H132,2)</f>
        <v>0</v>
      </c>
      <c r="K132" s="224"/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117</v>
      </c>
      <c r="AT132" s="229" t="s">
        <v>113</v>
      </c>
      <c r="AU132" s="229" t="s">
        <v>80</v>
      </c>
      <c r="AY132" s="17" t="s">
        <v>112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80</v>
      </c>
      <c r="BK132" s="230">
        <f>ROUND(I132*H132,2)</f>
        <v>0</v>
      </c>
      <c r="BL132" s="17" t="s">
        <v>117</v>
      </c>
      <c r="BM132" s="229" t="s">
        <v>117</v>
      </c>
    </row>
    <row r="133" s="13" customFormat="1">
      <c r="A133" s="13"/>
      <c r="B133" s="231"/>
      <c r="C133" s="232"/>
      <c r="D133" s="233" t="s">
        <v>118</v>
      </c>
      <c r="E133" s="234" t="s">
        <v>1</v>
      </c>
      <c r="F133" s="235" t="s">
        <v>126</v>
      </c>
      <c r="G133" s="232"/>
      <c r="H133" s="234" t="s">
        <v>1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118</v>
      </c>
      <c r="AU133" s="241" t="s">
        <v>80</v>
      </c>
      <c r="AV133" s="13" t="s">
        <v>80</v>
      </c>
      <c r="AW133" s="13" t="s">
        <v>30</v>
      </c>
      <c r="AX133" s="13" t="s">
        <v>73</v>
      </c>
      <c r="AY133" s="241" t="s">
        <v>112</v>
      </c>
    </row>
    <row r="134" s="13" customFormat="1">
      <c r="A134" s="13"/>
      <c r="B134" s="231"/>
      <c r="C134" s="232"/>
      <c r="D134" s="233" t="s">
        <v>118</v>
      </c>
      <c r="E134" s="234" t="s">
        <v>1</v>
      </c>
      <c r="F134" s="235" t="s">
        <v>119</v>
      </c>
      <c r="G134" s="232"/>
      <c r="H134" s="234" t="s">
        <v>1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118</v>
      </c>
      <c r="AU134" s="241" t="s">
        <v>80</v>
      </c>
      <c r="AV134" s="13" t="s">
        <v>80</v>
      </c>
      <c r="AW134" s="13" t="s">
        <v>30</v>
      </c>
      <c r="AX134" s="13" t="s">
        <v>73</v>
      </c>
      <c r="AY134" s="241" t="s">
        <v>112</v>
      </c>
    </row>
    <row r="135" s="14" customFormat="1">
      <c r="A135" s="14"/>
      <c r="B135" s="242"/>
      <c r="C135" s="243"/>
      <c r="D135" s="233" t="s">
        <v>118</v>
      </c>
      <c r="E135" s="244" t="s">
        <v>1</v>
      </c>
      <c r="F135" s="245" t="s">
        <v>127</v>
      </c>
      <c r="G135" s="243"/>
      <c r="H135" s="246">
        <v>122.40000000000001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118</v>
      </c>
      <c r="AU135" s="252" t="s">
        <v>80</v>
      </c>
      <c r="AV135" s="14" t="s">
        <v>82</v>
      </c>
      <c r="AW135" s="14" t="s">
        <v>30</v>
      </c>
      <c r="AX135" s="14" t="s">
        <v>73</v>
      </c>
      <c r="AY135" s="252" t="s">
        <v>112</v>
      </c>
    </row>
    <row r="136" s="13" customFormat="1">
      <c r="A136" s="13"/>
      <c r="B136" s="231"/>
      <c r="C136" s="232"/>
      <c r="D136" s="233" t="s">
        <v>118</v>
      </c>
      <c r="E136" s="234" t="s">
        <v>1</v>
      </c>
      <c r="F136" s="235" t="s">
        <v>121</v>
      </c>
      <c r="G136" s="232"/>
      <c r="H136" s="234" t="s">
        <v>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118</v>
      </c>
      <c r="AU136" s="241" t="s">
        <v>80</v>
      </c>
      <c r="AV136" s="13" t="s">
        <v>80</v>
      </c>
      <c r="AW136" s="13" t="s">
        <v>30</v>
      </c>
      <c r="AX136" s="13" t="s">
        <v>73</v>
      </c>
      <c r="AY136" s="241" t="s">
        <v>112</v>
      </c>
    </row>
    <row r="137" s="14" customFormat="1">
      <c r="A137" s="14"/>
      <c r="B137" s="242"/>
      <c r="C137" s="243"/>
      <c r="D137" s="233" t="s">
        <v>118</v>
      </c>
      <c r="E137" s="244" t="s">
        <v>1</v>
      </c>
      <c r="F137" s="245" t="s">
        <v>128</v>
      </c>
      <c r="G137" s="243"/>
      <c r="H137" s="246">
        <v>155.44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118</v>
      </c>
      <c r="AU137" s="252" t="s">
        <v>80</v>
      </c>
      <c r="AV137" s="14" t="s">
        <v>82</v>
      </c>
      <c r="AW137" s="14" t="s">
        <v>30</v>
      </c>
      <c r="AX137" s="14" t="s">
        <v>73</v>
      </c>
      <c r="AY137" s="252" t="s">
        <v>112</v>
      </c>
    </row>
    <row r="138" s="13" customFormat="1">
      <c r="A138" s="13"/>
      <c r="B138" s="231"/>
      <c r="C138" s="232"/>
      <c r="D138" s="233" t="s">
        <v>118</v>
      </c>
      <c r="E138" s="234" t="s">
        <v>1</v>
      </c>
      <c r="F138" s="235" t="s">
        <v>129</v>
      </c>
      <c r="G138" s="232"/>
      <c r="H138" s="234" t="s">
        <v>1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118</v>
      </c>
      <c r="AU138" s="241" t="s">
        <v>80</v>
      </c>
      <c r="AV138" s="13" t="s">
        <v>80</v>
      </c>
      <c r="AW138" s="13" t="s">
        <v>30</v>
      </c>
      <c r="AX138" s="13" t="s">
        <v>73</v>
      </c>
      <c r="AY138" s="241" t="s">
        <v>112</v>
      </c>
    </row>
    <row r="139" s="13" customFormat="1">
      <c r="A139" s="13"/>
      <c r="B139" s="231"/>
      <c r="C139" s="232"/>
      <c r="D139" s="233" t="s">
        <v>118</v>
      </c>
      <c r="E139" s="234" t="s">
        <v>1</v>
      </c>
      <c r="F139" s="235" t="s">
        <v>119</v>
      </c>
      <c r="G139" s="232"/>
      <c r="H139" s="234" t="s">
        <v>1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118</v>
      </c>
      <c r="AU139" s="241" t="s">
        <v>80</v>
      </c>
      <c r="AV139" s="13" t="s">
        <v>80</v>
      </c>
      <c r="AW139" s="13" t="s">
        <v>30</v>
      </c>
      <c r="AX139" s="13" t="s">
        <v>73</v>
      </c>
      <c r="AY139" s="241" t="s">
        <v>112</v>
      </c>
    </row>
    <row r="140" s="14" customFormat="1">
      <c r="A140" s="14"/>
      <c r="B140" s="242"/>
      <c r="C140" s="243"/>
      <c r="D140" s="233" t="s">
        <v>118</v>
      </c>
      <c r="E140" s="244" t="s">
        <v>1</v>
      </c>
      <c r="F140" s="245" t="s">
        <v>120</v>
      </c>
      <c r="G140" s="243"/>
      <c r="H140" s="246">
        <v>0.5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118</v>
      </c>
      <c r="AU140" s="252" t="s">
        <v>80</v>
      </c>
      <c r="AV140" s="14" t="s">
        <v>82</v>
      </c>
      <c r="AW140" s="14" t="s">
        <v>30</v>
      </c>
      <c r="AX140" s="14" t="s">
        <v>73</v>
      </c>
      <c r="AY140" s="252" t="s">
        <v>112</v>
      </c>
    </row>
    <row r="141" s="13" customFormat="1">
      <c r="A141" s="13"/>
      <c r="B141" s="231"/>
      <c r="C141" s="232"/>
      <c r="D141" s="233" t="s">
        <v>118</v>
      </c>
      <c r="E141" s="234" t="s">
        <v>1</v>
      </c>
      <c r="F141" s="235" t="s">
        <v>121</v>
      </c>
      <c r="G141" s="232"/>
      <c r="H141" s="234" t="s">
        <v>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118</v>
      </c>
      <c r="AU141" s="241" t="s">
        <v>80</v>
      </c>
      <c r="AV141" s="13" t="s">
        <v>80</v>
      </c>
      <c r="AW141" s="13" t="s">
        <v>30</v>
      </c>
      <c r="AX141" s="13" t="s">
        <v>73</v>
      </c>
      <c r="AY141" s="241" t="s">
        <v>112</v>
      </c>
    </row>
    <row r="142" s="14" customFormat="1">
      <c r="A142" s="14"/>
      <c r="B142" s="242"/>
      <c r="C142" s="243"/>
      <c r="D142" s="233" t="s">
        <v>118</v>
      </c>
      <c r="E142" s="244" t="s">
        <v>1</v>
      </c>
      <c r="F142" s="245" t="s">
        <v>122</v>
      </c>
      <c r="G142" s="243"/>
      <c r="H142" s="246">
        <v>1.7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118</v>
      </c>
      <c r="AU142" s="252" t="s">
        <v>80</v>
      </c>
      <c r="AV142" s="14" t="s">
        <v>82</v>
      </c>
      <c r="AW142" s="14" t="s">
        <v>30</v>
      </c>
      <c r="AX142" s="14" t="s">
        <v>73</v>
      </c>
      <c r="AY142" s="252" t="s">
        <v>112</v>
      </c>
    </row>
    <row r="143" s="15" customFormat="1">
      <c r="A143" s="15"/>
      <c r="B143" s="253"/>
      <c r="C143" s="254"/>
      <c r="D143" s="233" t="s">
        <v>118</v>
      </c>
      <c r="E143" s="255" t="s">
        <v>1</v>
      </c>
      <c r="F143" s="256" t="s">
        <v>123</v>
      </c>
      <c r="G143" s="254"/>
      <c r="H143" s="257">
        <v>280.04000000000002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3" t="s">
        <v>118</v>
      </c>
      <c r="AU143" s="263" t="s">
        <v>80</v>
      </c>
      <c r="AV143" s="15" t="s">
        <v>117</v>
      </c>
      <c r="AW143" s="15" t="s">
        <v>30</v>
      </c>
      <c r="AX143" s="15" t="s">
        <v>80</v>
      </c>
      <c r="AY143" s="263" t="s">
        <v>112</v>
      </c>
    </row>
    <row r="144" s="2" customFormat="1" ht="24.15" customHeight="1">
      <c r="A144" s="38"/>
      <c r="B144" s="39"/>
      <c r="C144" s="217" t="s">
        <v>130</v>
      </c>
      <c r="D144" s="217" t="s">
        <v>113</v>
      </c>
      <c r="E144" s="218" t="s">
        <v>131</v>
      </c>
      <c r="F144" s="219" t="s">
        <v>132</v>
      </c>
      <c r="G144" s="220" t="s">
        <v>116</v>
      </c>
      <c r="H144" s="221">
        <v>833.39999999999998</v>
      </c>
      <c r="I144" s="222"/>
      <c r="J144" s="223">
        <f>ROUND(I144*H144,2)</f>
        <v>0</v>
      </c>
      <c r="K144" s="224"/>
      <c r="L144" s="44"/>
      <c r="M144" s="225" t="s">
        <v>1</v>
      </c>
      <c r="N144" s="226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117</v>
      </c>
      <c r="AT144" s="229" t="s">
        <v>113</v>
      </c>
      <c r="AU144" s="229" t="s">
        <v>80</v>
      </c>
      <c r="AY144" s="17" t="s">
        <v>112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80</v>
      </c>
      <c r="BK144" s="230">
        <f>ROUND(I144*H144,2)</f>
        <v>0</v>
      </c>
      <c r="BL144" s="17" t="s">
        <v>117</v>
      </c>
      <c r="BM144" s="229" t="s">
        <v>133</v>
      </c>
    </row>
    <row r="145" s="13" customFormat="1">
      <c r="A145" s="13"/>
      <c r="B145" s="231"/>
      <c r="C145" s="232"/>
      <c r="D145" s="233" t="s">
        <v>118</v>
      </c>
      <c r="E145" s="234" t="s">
        <v>1</v>
      </c>
      <c r="F145" s="235" t="s">
        <v>134</v>
      </c>
      <c r="G145" s="232"/>
      <c r="H145" s="234" t="s">
        <v>1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118</v>
      </c>
      <c r="AU145" s="241" t="s">
        <v>80</v>
      </c>
      <c r="AV145" s="13" t="s">
        <v>80</v>
      </c>
      <c r="AW145" s="13" t="s">
        <v>30</v>
      </c>
      <c r="AX145" s="13" t="s">
        <v>73</v>
      </c>
      <c r="AY145" s="241" t="s">
        <v>112</v>
      </c>
    </row>
    <row r="146" s="14" customFormat="1">
      <c r="A146" s="14"/>
      <c r="B146" s="242"/>
      <c r="C146" s="243"/>
      <c r="D146" s="233" t="s">
        <v>118</v>
      </c>
      <c r="E146" s="244" t="s">
        <v>1</v>
      </c>
      <c r="F146" s="245" t="s">
        <v>135</v>
      </c>
      <c r="G146" s="243"/>
      <c r="H146" s="246">
        <v>795.39999999999998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118</v>
      </c>
      <c r="AU146" s="252" t="s">
        <v>80</v>
      </c>
      <c r="AV146" s="14" t="s">
        <v>82</v>
      </c>
      <c r="AW146" s="14" t="s">
        <v>30</v>
      </c>
      <c r="AX146" s="14" t="s">
        <v>73</v>
      </c>
      <c r="AY146" s="252" t="s">
        <v>112</v>
      </c>
    </row>
    <row r="147" s="13" customFormat="1">
      <c r="A147" s="13"/>
      <c r="B147" s="231"/>
      <c r="C147" s="232"/>
      <c r="D147" s="233" t="s">
        <v>118</v>
      </c>
      <c r="E147" s="234" t="s">
        <v>1</v>
      </c>
      <c r="F147" s="235" t="s">
        <v>136</v>
      </c>
      <c r="G147" s="232"/>
      <c r="H147" s="234" t="s">
        <v>1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118</v>
      </c>
      <c r="AU147" s="241" t="s">
        <v>80</v>
      </c>
      <c r="AV147" s="13" t="s">
        <v>80</v>
      </c>
      <c r="AW147" s="13" t="s">
        <v>30</v>
      </c>
      <c r="AX147" s="13" t="s">
        <v>73</v>
      </c>
      <c r="AY147" s="241" t="s">
        <v>112</v>
      </c>
    </row>
    <row r="148" s="14" customFormat="1">
      <c r="A148" s="14"/>
      <c r="B148" s="242"/>
      <c r="C148" s="243"/>
      <c r="D148" s="233" t="s">
        <v>118</v>
      </c>
      <c r="E148" s="244" t="s">
        <v>1</v>
      </c>
      <c r="F148" s="245" t="s">
        <v>137</v>
      </c>
      <c r="G148" s="243"/>
      <c r="H148" s="246">
        <v>38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118</v>
      </c>
      <c r="AU148" s="252" t="s">
        <v>80</v>
      </c>
      <c r="AV148" s="14" t="s">
        <v>82</v>
      </c>
      <c r="AW148" s="14" t="s">
        <v>30</v>
      </c>
      <c r="AX148" s="14" t="s">
        <v>73</v>
      </c>
      <c r="AY148" s="252" t="s">
        <v>112</v>
      </c>
    </row>
    <row r="149" s="15" customFormat="1">
      <c r="A149" s="15"/>
      <c r="B149" s="253"/>
      <c r="C149" s="254"/>
      <c r="D149" s="233" t="s">
        <v>118</v>
      </c>
      <c r="E149" s="255" t="s">
        <v>1</v>
      </c>
      <c r="F149" s="256" t="s">
        <v>123</v>
      </c>
      <c r="G149" s="254"/>
      <c r="H149" s="257">
        <v>833.39999999999998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3" t="s">
        <v>118</v>
      </c>
      <c r="AU149" s="263" t="s">
        <v>80</v>
      </c>
      <c r="AV149" s="15" t="s">
        <v>117</v>
      </c>
      <c r="AW149" s="15" t="s">
        <v>30</v>
      </c>
      <c r="AX149" s="15" t="s">
        <v>80</v>
      </c>
      <c r="AY149" s="263" t="s">
        <v>112</v>
      </c>
    </row>
    <row r="150" s="2" customFormat="1" ht="33" customHeight="1">
      <c r="A150" s="38"/>
      <c r="B150" s="39"/>
      <c r="C150" s="217" t="s">
        <v>117</v>
      </c>
      <c r="D150" s="217" t="s">
        <v>113</v>
      </c>
      <c r="E150" s="218" t="s">
        <v>138</v>
      </c>
      <c r="F150" s="219" t="s">
        <v>139</v>
      </c>
      <c r="G150" s="220" t="s">
        <v>140</v>
      </c>
      <c r="H150" s="221">
        <v>490.60000000000002</v>
      </c>
      <c r="I150" s="222"/>
      <c r="J150" s="223">
        <f>ROUND(I150*H150,2)</f>
        <v>0</v>
      </c>
      <c r="K150" s="224"/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117</v>
      </c>
      <c r="AT150" s="229" t="s">
        <v>113</v>
      </c>
      <c r="AU150" s="229" t="s">
        <v>80</v>
      </c>
      <c r="AY150" s="17" t="s">
        <v>112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80</v>
      </c>
      <c r="BK150" s="230">
        <f>ROUND(I150*H150,2)</f>
        <v>0</v>
      </c>
      <c r="BL150" s="17" t="s">
        <v>117</v>
      </c>
      <c r="BM150" s="229" t="s">
        <v>141</v>
      </c>
    </row>
    <row r="151" s="13" customFormat="1">
      <c r="A151" s="13"/>
      <c r="B151" s="231"/>
      <c r="C151" s="232"/>
      <c r="D151" s="233" t="s">
        <v>118</v>
      </c>
      <c r="E151" s="234" t="s">
        <v>1</v>
      </c>
      <c r="F151" s="235" t="s">
        <v>142</v>
      </c>
      <c r="G151" s="232"/>
      <c r="H151" s="234" t="s">
        <v>1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118</v>
      </c>
      <c r="AU151" s="241" t="s">
        <v>80</v>
      </c>
      <c r="AV151" s="13" t="s">
        <v>80</v>
      </c>
      <c r="AW151" s="13" t="s">
        <v>30</v>
      </c>
      <c r="AX151" s="13" t="s">
        <v>73</v>
      </c>
      <c r="AY151" s="241" t="s">
        <v>112</v>
      </c>
    </row>
    <row r="152" s="14" customFormat="1">
      <c r="A152" s="14"/>
      <c r="B152" s="242"/>
      <c r="C152" s="243"/>
      <c r="D152" s="233" t="s">
        <v>118</v>
      </c>
      <c r="E152" s="244" t="s">
        <v>1</v>
      </c>
      <c r="F152" s="245" t="s">
        <v>143</v>
      </c>
      <c r="G152" s="243"/>
      <c r="H152" s="246">
        <v>42.75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118</v>
      </c>
      <c r="AU152" s="252" t="s">
        <v>80</v>
      </c>
      <c r="AV152" s="14" t="s">
        <v>82</v>
      </c>
      <c r="AW152" s="14" t="s">
        <v>30</v>
      </c>
      <c r="AX152" s="14" t="s">
        <v>73</v>
      </c>
      <c r="AY152" s="252" t="s">
        <v>112</v>
      </c>
    </row>
    <row r="153" s="13" customFormat="1">
      <c r="A153" s="13"/>
      <c r="B153" s="231"/>
      <c r="C153" s="232"/>
      <c r="D153" s="233" t="s">
        <v>118</v>
      </c>
      <c r="E153" s="234" t="s">
        <v>1</v>
      </c>
      <c r="F153" s="235" t="s">
        <v>144</v>
      </c>
      <c r="G153" s="232"/>
      <c r="H153" s="234" t="s">
        <v>1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118</v>
      </c>
      <c r="AU153" s="241" t="s">
        <v>80</v>
      </c>
      <c r="AV153" s="13" t="s">
        <v>80</v>
      </c>
      <c r="AW153" s="13" t="s">
        <v>30</v>
      </c>
      <c r="AX153" s="13" t="s">
        <v>73</v>
      </c>
      <c r="AY153" s="241" t="s">
        <v>112</v>
      </c>
    </row>
    <row r="154" s="14" customFormat="1">
      <c r="A154" s="14"/>
      <c r="B154" s="242"/>
      <c r="C154" s="243"/>
      <c r="D154" s="233" t="s">
        <v>118</v>
      </c>
      <c r="E154" s="244" t="s">
        <v>1</v>
      </c>
      <c r="F154" s="245" t="s">
        <v>145</v>
      </c>
      <c r="G154" s="243"/>
      <c r="H154" s="246">
        <v>160.65000000000001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118</v>
      </c>
      <c r="AU154" s="252" t="s">
        <v>80</v>
      </c>
      <c r="AV154" s="14" t="s">
        <v>82</v>
      </c>
      <c r="AW154" s="14" t="s">
        <v>30</v>
      </c>
      <c r="AX154" s="14" t="s">
        <v>73</v>
      </c>
      <c r="AY154" s="252" t="s">
        <v>112</v>
      </c>
    </row>
    <row r="155" s="13" customFormat="1">
      <c r="A155" s="13"/>
      <c r="B155" s="231"/>
      <c r="C155" s="232"/>
      <c r="D155" s="233" t="s">
        <v>118</v>
      </c>
      <c r="E155" s="234" t="s">
        <v>1</v>
      </c>
      <c r="F155" s="235" t="s">
        <v>146</v>
      </c>
      <c r="G155" s="232"/>
      <c r="H155" s="234" t="s">
        <v>1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118</v>
      </c>
      <c r="AU155" s="241" t="s">
        <v>80</v>
      </c>
      <c r="AV155" s="13" t="s">
        <v>80</v>
      </c>
      <c r="AW155" s="13" t="s">
        <v>30</v>
      </c>
      <c r="AX155" s="13" t="s">
        <v>73</v>
      </c>
      <c r="AY155" s="241" t="s">
        <v>112</v>
      </c>
    </row>
    <row r="156" s="14" customFormat="1">
      <c r="A156" s="14"/>
      <c r="B156" s="242"/>
      <c r="C156" s="243"/>
      <c r="D156" s="233" t="s">
        <v>118</v>
      </c>
      <c r="E156" s="244" t="s">
        <v>1</v>
      </c>
      <c r="F156" s="245" t="s">
        <v>147</v>
      </c>
      <c r="G156" s="243"/>
      <c r="H156" s="246">
        <v>0.69999999999999996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118</v>
      </c>
      <c r="AU156" s="252" t="s">
        <v>80</v>
      </c>
      <c r="AV156" s="14" t="s">
        <v>82</v>
      </c>
      <c r="AW156" s="14" t="s">
        <v>30</v>
      </c>
      <c r="AX156" s="14" t="s">
        <v>73</v>
      </c>
      <c r="AY156" s="252" t="s">
        <v>112</v>
      </c>
    </row>
    <row r="157" s="13" customFormat="1">
      <c r="A157" s="13"/>
      <c r="B157" s="231"/>
      <c r="C157" s="232"/>
      <c r="D157" s="233" t="s">
        <v>118</v>
      </c>
      <c r="E157" s="234" t="s">
        <v>1</v>
      </c>
      <c r="F157" s="235" t="s">
        <v>148</v>
      </c>
      <c r="G157" s="232"/>
      <c r="H157" s="234" t="s">
        <v>1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118</v>
      </c>
      <c r="AU157" s="241" t="s">
        <v>80</v>
      </c>
      <c r="AV157" s="13" t="s">
        <v>80</v>
      </c>
      <c r="AW157" s="13" t="s">
        <v>30</v>
      </c>
      <c r="AX157" s="13" t="s">
        <v>73</v>
      </c>
      <c r="AY157" s="241" t="s">
        <v>112</v>
      </c>
    </row>
    <row r="158" s="14" customFormat="1">
      <c r="A158" s="14"/>
      <c r="B158" s="242"/>
      <c r="C158" s="243"/>
      <c r="D158" s="233" t="s">
        <v>118</v>
      </c>
      <c r="E158" s="244" t="s">
        <v>1</v>
      </c>
      <c r="F158" s="245" t="s">
        <v>149</v>
      </c>
      <c r="G158" s="243"/>
      <c r="H158" s="246">
        <v>286.5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118</v>
      </c>
      <c r="AU158" s="252" t="s">
        <v>80</v>
      </c>
      <c r="AV158" s="14" t="s">
        <v>82</v>
      </c>
      <c r="AW158" s="14" t="s">
        <v>30</v>
      </c>
      <c r="AX158" s="14" t="s">
        <v>73</v>
      </c>
      <c r="AY158" s="252" t="s">
        <v>112</v>
      </c>
    </row>
    <row r="159" s="15" customFormat="1">
      <c r="A159" s="15"/>
      <c r="B159" s="253"/>
      <c r="C159" s="254"/>
      <c r="D159" s="233" t="s">
        <v>118</v>
      </c>
      <c r="E159" s="255" t="s">
        <v>1</v>
      </c>
      <c r="F159" s="256" t="s">
        <v>123</v>
      </c>
      <c r="G159" s="254"/>
      <c r="H159" s="257">
        <v>490.60000000000002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3" t="s">
        <v>118</v>
      </c>
      <c r="AU159" s="263" t="s">
        <v>80</v>
      </c>
      <c r="AV159" s="15" t="s">
        <v>117</v>
      </c>
      <c r="AW159" s="15" t="s">
        <v>30</v>
      </c>
      <c r="AX159" s="15" t="s">
        <v>80</v>
      </c>
      <c r="AY159" s="263" t="s">
        <v>112</v>
      </c>
    </row>
    <row r="160" s="2" customFormat="1" ht="33" customHeight="1">
      <c r="A160" s="38"/>
      <c r="B160" s="39"/>
      <c r="C160" s="217" t="s">
        <v>150</v>
      </c>
      <c r="D160" s="217" t="s">
        <v>113</v>
      </c>
      <c r="E160" s="218" t="s">
        <v>151</v>
      </c>
      <c r="F160" s="219" t="s">
        <v>152</v>
      </c>
      <c r="G160" s="220" t="s">
        <v>140</v>
      </c>
      <c r="H160" s="221">
        <v>9.4000000000000004</v>
      </c>
      <c r="I160" s="222"/>
      <c r="J160" s="223">
        <f>ROUND(I160*H160,2)</f>
        <v>0</v>
      </c>
      <c r="K160" s="224"/>
      <c r="L160" s="44"/>
      <c r="M160" s="225" t="s">
        <v>1</v>
      </c>
      <c r="N160" s="226" t="s">
        <v>38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117</v>
      </c>
      <c r="AT160" s="229" t="s">
        <v>113</v>
      </c>
      <c r="AU160" s="229" t="s">
        <v>80</v>
      </c>
      <c r="AY160" s="17" t="s">
        <v>112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80</v>
      </c>
      <c r="BK160" s="230">
        <f>ROUND(I160*H160,2)</f>
        <v>0</v>
      </c>
      <c r="BL160" s="17" t="s">
        <v>117</v>
      </c>
      <c r="BM160" s="229" t="s">
        <v>153</v>
      </c>
    </row>
    <row r="161" s="13" customFormat="1">
      <c r="A161" s="13"/>
      <c r="B161" s="231"/>
      <c r="C161" s="232"/>
      <c r="D161" s="233" t="s">
        <v>118</v>
      </c>
      <c r="E161" s="234" t="s">
        <v>1</v>
      </c>
      <c r="F161" s="235" t="s">
        <v>154</v>
      </c>
      <c r="G161" s="232"/>
      <c r="H161" s="234" t="s">
        <v>1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118</v>
      </c>
      <c r="AU161" s="241" t="s">
        <v>80</v>
      </c>
      <c r="AV161" s="13" t="s">
        <v>80</v>
      </c>
      <c r="AW161" s="13" t="s">
        <v>30</v>
      </c>
      <c r="AX161" s="13" t="s">
        <v>73</v>
      </c>
      <c r="AY161" s="241" t="s">
        <v>112</v>
      </c>
    </row>
    <row r="162" s="14" customFormat="1">
      <c r="A162" s="14"/>
      <c r="B162" s="242"/>
      <c r="C162" s="243"/>
      <c r="D162" s="233" t="s">
        <v>118</v>
      </c>
      <c r="E162" s="244" t="s">
        <v>1</v>
      </c>
      <c r="F162" s="245" t="s">
        <v>155</v>
      </c>
      <c r="G162" s="243"/>
      <c r="H162" s="246">
        <v>6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118</v>
      </c>
      <c r="AU162" s="252" t="s">
        <v>80</v>
      </c>
      <c r="AV162" s="14" t="s">
        <v>82</v>
      </c>
      <c r="AW162" s="14" t="s">
        <v>30</v>
      </c>
      <c r="AX162" s="14" t="s">
        <v>73</v>
      </c>
      <c r="AY162" s="252" t="s">
        <v>112</v>
      </c>
    </row>
    <row r="163" s="13" customFormat="1">
      <c r="A163" s="13"/>
      <c r="B163" s="231"/>
      <c r="C163" s="232"/>
      <c r="D163" s="233" t="s">
        <v>118</v>
      </c>
      <c r="E163" s="234" t="s">
        <v>1</v>
      </c>
      <c r="F163" s="235" t="s">
        <v>146</v>
      </c>
      <c r="G163" s="232"/>
      <c r="H163" s="234" t="s">
        <v>1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118</v>
      </c>
      <c r="AU163" s="241" t="s">
        <v>80</v>
      </c>
      <c r="AV163" s="13" t="s">
        <v>80</v>
      </c>
      <c r="AW163" s="13" t="s">
        <v>30</v>
      </c>
      <c r="AX163" s="13" t="s">
        <v>73</v>
      </c>
      <c r="AY163" s="241" t="s">
        <v>112</v>
      </c>
    </row>
    <row r="164" s="14" customFormat="1">
      <c r="A164" s="14"/>
      <c r="B164" s="242"/>
      <c r="C164" s="243"/>
      <c r="D164" s="233" t="s">
        <v>118</v>
      </c>
      <c r="E164" s="244" t="s">
        <v>1</v>
      </c>
      <c r="F164" s="245" t="s">
        <v>156</v>
      </c>
      <c r="G164" s="243"/>
      <c r="H164" s="246">
        <v>3.3999999999999999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118</v>
      </c>
      <c r="AU164" s="252" t="s">
        <v>80</v>
      </c>
      <c r="AV164" s="14" t="s">
        <v>82</v>
      </c>
      <c r="AW164" s="14" t="s">
        <v>30</v>
      </c>
      <c r="AX164" s="14" t="s">
        <v>73</v>
      </c>
      <c r="AY164" s="252" t="s">
        <v>112</v>
      </c>
    </row>
    <row r="165" s="15" customFormat="1">
      <c r="A165" s="15"/>
      <c r="B165" s="253"/>
      <c r="C165" s="254"/>
      <c r="D165" s="233" t="s">
        <v>118</v>
      </c>
      <c r="E165" s="255" t="s">
        <v>1</v>
      </c>
      <c r="F165" s="256" t="s">
        <v>123</v>
      </c>
      <c r="G165" s="254"/>
      <c r="H165" s="257">
        <v>9.4000000000000004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3" t="s">
        <v>118</v>
      </c>
      <c r="AU165" s="263" t="s">
        <v>80</v>
      </c>
      <c r="AV165" s="15" t="s">
        <v>117</v>
      </c>
      <c r="AW165" s="15" t="s">
        <v>30</v>
      </c>
      <c r="AX165" s="15" t="s">
        <v>80</v>
      </c>
      <c r="AY165" s="263" t="s">
        <v>112</v>
      </c>
    </row>
    <row r="166" s="2" customFormat="1" ht="21.75" customHeight="1">
      <c r="A166" s="38"/>
      <c r="B166" s="39"/>
      <c r="C166" s="217" t="s">
        <v>133</v>
      </c>
      <c r="D166" s="217" t="s">
        <v>113</v>
      </c>
      <c r="E166" s="218" t="s">
        <v>157</v>
      </c>
      <c r="F166" s="219" t="s">
        <v>158</v>
      </c>
      <c r="G166" s="220" t="s">
        <v>116</v>
      </c>
      <c r="H166" s="221">
        <v>784</v>
      </c>
      <c r="I166" s="222"/>
      <c r="J166" s="223">
        <f>ROUND(I166*H166,2)</f>
        <v>0</v>
      </c>
      <c r="K166" s="224"/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117</v>
      </c>
      <c r="AT166" s="229" t="s">
        <v>113</v>
      </c>
      <c r="AU166" s="229" t="s">
        <v>80</v>
      </c>
      <c r="AY166" s="17" t="s">
        <v>112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80</v>
      </c>
      <c r="BK166" s="230">
        <f>ROUND(I166*H166,2)</f>
        <v>0</v>
      </c>
      <c r="BL166" s="17" t="s">
        <v>117</v>
      </c>
      <c r="BM166" s="229" t="s">
        <v>159</v>
      </c>
    </row>
    <row r="167" s="14" customFormat="1">
      <c r="A167" s="14"/>
      <c r="B167" s="242"/>
      <c r="C167" s="243"/>
      <c r="D167" s="233" t="s">
        <v>118</v>
      </c>
      <c r="E167" s="244" t="s">
        <v>1</v>
      </c>
      <c r="F167" s="245" t="s">
        <v>160</v>
      </c>
      <c r="G167" s="243"/>
      <c r="H167" s="246">
        <v>784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118</v>
      </c>
      <c r="AU167" s="252" t="s">
        <v>80</v>
      </c>
      <c r="AV167" s="14" t="s">
        <v>82</v>
      </c>
      <c r="AW167" s="14" t="s">
        <v>30</v>
      </c>
      <c r="AX167" s="14" t="s">
        <v>73</v>
      </c>
      <c r="AY167" s="252" t="s">
        <v>112</v>
      </c>
    </row>
    <row r="168" s="15" customFormat="1">
      <c r="A168" s="15"/>
      <c r="B168" s="253"/>
      <c r="C168" s="254"/>
      <c r="D168" s="233" t="s">
        <v>118</v>
      </c>
      <c r="E168" s="255" t="s">
        <v>1</v>
      </c>
      <c r="F168" s="256" t="s">
        <v>123</v>
      </c>
      <c r="G168" s="254"/>
      <c r="H168" s="257">
        <v>784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3" t="s">
        <v>118</v>
      </c>
      <c r="AU168" s="263" t="s">
        <v>80</v>
      </c>
      <c r="AV168" s="15" t="s">
        <v>117</v>
      </c>
      <c r="AW168" s="15" t="s">
        <v>30</v>
      </c>
      <c r="AX168" s="15" t="s">
        <v>80</v>
      </c>
      <c r="AY168" s="263" t="s">
        <v>112</v>
      </c>
    </row>
    <row r="169" s="2" customFormat="1" ht="24.15" customHeight="1">
      <c r="A169" s="38"/>
      <c r="B169" s="39"/>
      <c r="C169" s="217" t="s">
        <v>161</v>
      </c>
      <c r="D169" s="217" t="s">
        <v>113</v>
      </c>
      <c r="E169" s="218" t="s">
        <v>162</v>
      </c>
      <c r="F169" s="219" t="s">
        <v>163</v>
      </c>
      <c r="G169" s="220" t="s">
        <v>116</v>
      </c>
      <c r="H169" s="221">
        <v>784</v>
      </c>
      <c r="I169" s="222"/>
      <c r="J169" s="223">
        <f>ROUND(I169*H169,2)</f>
        <v>0</v>
      </c>
      <c r="K169" s="224"/>
      <c r="L169" s="44"/>
      <c r="M169" s="225" t="s">
        <v>1</v>
      </c>
      <c r="N169" s="226" t="s">
        <v>38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117</v>
      </c>
      <c r="AT169" s="229" t="s">
        <v>113</v>
      </c>
      <c r="AU169" s="229" t="s">
        <v>80</v>
      </c>
      <c r="AY169" s="17" t="s">
        <v>112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80</v>
      </c>
      <c r="BK169" s="230">
        <f>ROUND(I169*H169,2)</f>
        <v>0</v>
      </c>
      <c r="BL169" s="17" t="s">
        <v>117</v>
      </c>
      <c r="BM169" s="229" t="s">
        <v>164</v>
      </c>
    </row>
    <row r="170" s="14" customFormat="1">
      <c r="A170" s="14"/>
      <c r="B170" s="242"/>
      <c r="C170" s="243"/>
      <c r="D170" s="233" t="s">
        <v>118</v>
      </c>
      <c r="E170" s="244" t="s">
        <v>1</v>
      </c>
      <c r="F170" s="245" t="s">
        <v>160</v>
      </c>
      <c r="G170" s="243"/>
      <c r="H170" s="246">
        <v>784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118</v>
      </c>
      <c r="AU170" s="252" t="s">
        <v>80</v>
      </c>
      <c r="AV170" s="14" t="s">
        <v>82</v>
      </c>
      <c r="AW170" s="14" t="s">
        <v>30</v>
      </c>
      <c r="AX170" s="14" t="s">
        <v>73</v>
      </c>
      <c r="AY170" s="252" t="s">
        <v>112</v>
      </c>
    </row>
    <row r="171" s="15" customFormat="1">
      <c r="A171" s="15"/>
      <c r="B171" s="253"/>
      <c r="C171" s="254"/>
      <c r="D171" s="233" t="s">
        <v>118</v>
      </c>
      <c r="E171" s="255" t="s">
        <v>1</v>
      </c>
      <c r="F171" s="256" t="s">
        <v>123</v>
      </c>
      <c r="G171" s="254"/>
      <c r="H171" s="257">
        <v>784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3" t="s">
        <v>118</v>
      </c>
      <c r="AU171" s="263" t="s">
        <v>80</v>
      </c>
      <c r="AV171" s="15" t="s">
        <v>117</v>
      </c>
      <c r="AW171" s="15" t="s">
        <v>30</v>
      </c>
      <c r="AX171" s="15" t="s">
        <v>80</v>
      </c>
      <c r="AY171" s="263" t="s">
        <v>112</v>
      </c>
    </row>
    <row r="172" s="2" customFormat="1" ht="24.15" customHeight="1">
      <c r="A172" s="38"/>
      <c r="B172" s="39"/>
      <c r="C172" s="217" t="s">
        <v>141</v>
      </c>
      <c r="D172" s="217" t="s">
        <v>113</v>
      </c>
      <c r="E172" s="218" t="s">
        <v>165</v>
      </c>
      <c r="F172" s="219" t="s">
        <v>166</v>
      </c>
      <c r="G172" s="220" t="s">
        <v>140</v>
      </c>
      <c r="H172" s="221">
        <v>500</v>
      </c>
      <c r="I172" s="222"/>
      <c r="J172" s="223">
        <f>ROUND(I172*H172,2)</f>
        <v>0</v>
      </c>
      <c r="K172" s="224"/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117</v>
      </c>
      <c r="AT172" s="229" t="s">
        <v>113</v>
      </c>
      <c r="AU172" s="229" t="s">
        <v>80</v>
      </c>
      <c r="AY172" s="17" t="s">
        <v>112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80</v>
      </c>
      <c r="BK172" s="230">
        <f>ROUND(I172*H172,2)</f>
        <v>0</v>
      </c>
      <c r="BL172" s="17" t="s">
        <v>117</v>
      </c>
      <c r="BM172" s="229" t="s">
        <v>167</v>
      </c>
    </row>
    <row r="173" s="13" customFormat="1">
      <c r="A173" s="13"/>
      <c r="B173" s="231"/>
      <c r="C173" s="232"/>
      <c r="D173" s="233" t="s">
        <v>118</v>
      </c>
      <c r="E173" s="234" t="s">
        <v>1</v>
      </c>
      <c r="F173" s="235" t="s">
        <v>142</v>
      </c>
      <c r="G173" s="232"/>
      <c r="H173" s="234" t="s">
        <v>1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118</v>
      </c>
      <c r="AU173" s="241" t="s">
        <v>80</v>
      </c>
      <c r="AV173" s="13" t="s">
        <v>80</v>
      </c>
      <c r="AW173" s="13" t="s">
        <v>30</v>
      </c>
      <c r="AX173" s="13" t="s">
        <v>73</v>
      </c>
      <c r="AY173" s="241" t="s">
        <v>112</v>
      </c>
    </row>
    <row r="174" s="14" customFormat="1">
      <c r="A174" s="14"/>
      <c r="B174" s="242"/>
      <c r="C174" s="243"/>
      <c r="D174" s="233" t="s">
        <v>118</v>
      </c>
      <c r="E174" s="244" t="s">
        <v>1</v>
      </c>
      <c r="F174" s="245" t="s">
        <v>143</v>
      </c>
      <c r="G174" s="243"/>
      <c r="H174" s="246">
        <v>42.75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118</v>
      </c>
      <c r="AU174" s="252" t="s">
        <v>80</v>
      </c>
      <c r="AV174" s="14" t="s">
        <v>82</v>
      </c>
      <c r="AW174" s="14" t="s">
        <v>30</v>
      </c>
      <c r="AX174" s="14" t="s">
        <v>73</v>
      </c>
      <c r="AY174" s="252" t="s">
        <v>112</v>
      </c>
    </row>
    <row r="175" s="13" customFormat="1">
      <c r="A175" s="13"/>
      <c r="B175" s="231"/>
      <c r="C175" s="232"/>
      <c r="D175" s="233" t="s">
        <v>118</v>
      </c>
      <c r="E175" s="234" t="s">
        <v>1</v>
      </c>
      <c r="F175" s="235" t="s">
        <v>144</v>
      </c>
      <c r="G175" s="232"/>
      <c r="H175" s="234" t="s">
        <v>1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118</v>
      </c>
      <c r="AU175" s="241" t="s">
        <v>80</v>
      </c>
      <c r="AV175" s="13" t="s">
        <v>80</v>
      </c>
      <c r="AW175" s="13" t="s">
        <v>30</v>
      </c>
      <c r="AX175" s="13" t="s">
        <v>73</v>
      </c>
      <c r="AY175" s="241" t="s">
        <v>112</v>
      </c>
    </row>
    <row r="176" s="14" customFormat="1">
      <c r="A176" s="14"/>
      <c r="B176" s="242"/>
      <c r="C176" s="243"/>
      <c r="D176" s="233" t="s">
        <v>118</v>
      </c>
      <c r="E176" s="244" t="s">
        <v>1</v>
      </c>
      <c r="F176" s="245" t="s">
        <v>145</v>
      </c>
      <c r="G176" s="243"/>
      <c r="H176" s="246">
        <v>160.65000000000001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118</v>
      </c>
      <c r="AU176" s="252" t="s">
        <v>80</v>
      </c>
      <c r="AV176" s="14" t="s">
        <v>82</v>
      </c>
      <c r="AW176" s="14" t="s">
        <v>30</v>
      </c>
      <c r="AX176" s="14" t="s">
        <v>73</v>
      </c>
      <c r="AY176" s="252" t="s">
        <v>112</v>
      </c>
    </row>
    <row r="177" s="13" customFormat="1">
      <c r="A177" s="13"/>
      <c r="B177" s="231"/>
      <c r="C177" s="232"/>
      <c r="D177" s="233" t="s">
        <v>118</v>
      </c>
      <c r="E177" s="234" t="s">
        <v>1</v>
      </c>
      <c r="F177" s="235" t="s">
        <v>146</v>
      </c>
      <c r="G177" s="232"/>
      <c r="H177" s="234" t="s">
        <v>1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118</v>
      </c>
      <c r="AU177" s="241" t="s">
        <v>80</v>
      </c>
      <c r="AV177" s="13" t="s">
        <v>80</v>
      </c>
      <c r="AW177" s="13" t="s">
        <v>30</v>
      </c>
      <c r="AX177" s="13" t="s">
        <v>73</v>
      </c>
      <c r="AY177" s="241" t="s">
        <v>112</v>
      </c>
    </row>
    <row r="178" s="14" customFormat="1">
      <c r="A178" s="14"/>
      <c r="B178" s="242"/>
      <c r="C178" s="243"/>
      <c r="D178" s="233" t="s">
        <v>118</v>
      </c>
      <c r="E178" s="244" t="s">
        <v>1</v>
      </c>
      <c r="F178" s="245" t="s">
        <v>147</v>
      </c>
      <c r="G178" s="243"/>
      <c r="H178" s="246">
        <v>0.69999999999999996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118</v>
      </c>
      <c r="AU178" s="252" t="s">
        <v>80</v>
      </c>
      <c r="AV178" s="14" t="s">
        <v>82</v>
      </c>
      <c r="AW178" s="14" t="s">
        <v>30</v>
      </c>
      <c r="AX178" s="14" t="s">
        <v>73</v>
      </c>
      <c r="AY178" s="252" t="s">
        <v>112</v>
      </c>
    </row>
    <row r="179" s="13" customFormat="1">
      <c r="A179" s="13"/>
      <c r="B179" s="231"/>
      <c r="C179" s="232"/>
      <c r="D179" s="233" t="s">
        <v>118</v>
      </c>
      <c r="E179" s="234" t="s">
        <v>1</v>
      </c>
      <c r="F179" s="235" t="s">
        <v>148</v>
      </c>
      <c r="G179" s="232"/>
      <c r="H179" s="234" t="s">
        <v>1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118</v>
      </c>
      <c r="AU179" s="241" t="s">
        <v>80</v>
      </c>
      <c r="AV179" s="13" t="s">
        <v>80</v>
      </c>
      <c r="AW179" s="13" t="s">
        <v>30</v>
      </c>
      <c r="AX179" s="13" t="s">
        <v>73</v>
      </c>
      <c r="AY179" s="241" t="s">
        <v>112</v>
      </c>
    </row>
    <row r="180" s="14" customFormat="1">
      <c r="A180" s="14"/>
      <c r="B180" s="242"/>
      <c r="C180" s="243"/>
      <c r="D180" s="233" t="s">
        <v>118</v>
      </c>
      <c r="E180" s="244" t="s">
        <v>1</v>
      </c>
      <c r="F180" s="245" t="s">
        <v>149</v>
      </c>
      <c r="G180" s="243"/>
      <c r="H180" s="246">
        <v>286.5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118</v>
      </c>
      <c r="AU180" s="252" t="s">
        <v>80</v>
      </c>
      <c r="AV180" s="14" t="s">
        <v>82</v>
      </c>
      <c r="AW180" s="14" t="s">
        <v>30</v>
      </c>
      <c r="AX180" s="14" t="s">
        <v>73</v>
      </c>
      <c r="AY180" s="252" t="s">
        <v>112</v>
      </c>
    </row>
    <row r="181" s="13" customFormat="1">
      <c r="A181" s="13"/>
      <c r="B181" s="231"/>
      <c r="C181" s="232"/>
      <c r="D181" s="233" t="s">
        <v>118</v>
      </c>
      <c r="E181" s="234" t="s">
        <v>1</v>
      </c>
      <c r="F181" s="235" t="s">
        <v>154</v>
      </c>
      <c r="G181" s="232"/>
      <c r="H181" s="234" t="s">
        <v>1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118</v>
      </c>
      <c r="AU181" s="241" t="s">
        <v>80</v>
      </c>
      <c r="AV181" s="13" t="s">
        <v>80</v>
      </c>
      <c r="AW181" s="13" t="s">
        <v>30</v>
      </c>
      <c r="AX181" s="13" t="s">
        <v>73</v>
      </c>
      <c r="AY181" s="241" t="s">
        <v>112</v>
      </c>
    </row>
    <row r="182" s="14" customFormat="1">
      <c r="A182" s="14"/>
      <c r="B182" s="242"/>
      <c r="C182" s="243"/>
      <c r="D182" s="233" t="s">
        <v>118</v>
      </c>
      <c r="E182" s="244" t="s">
        <v>1</v>
      </c>
      <c r="F182" s="245" t="s">
        <v>155</v>
      </c>
      <c r="G182" s="243"/>
      <c r="H182" s="246">
        <v>6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118</v>
      </c>
      <c r="AU182" s="252" t="s">
        <v>80</v>
      </c>
      <c r="AV182" s="14" t="s">
        <v>82</v>
      </c>
      <c r="AW182" s="14" t="s">
        <v>30</v>
      </c>
      <c r="AX182" s="14" t="s">
        <v>73</v>
      </c>
      <c r="AY182" s="252" t="s">
        <v>112</v>
      </c>
    </row>
    <row r="183" s="13" customFormat="1">
      <c r="A183" s="13"/>
      <c r="B183" s="231"/>
      <c r="C183" s="232"/>
      <c r="D183" s="233" t="s">
        <v>118</v>
      </c>
      <c r="E183" s="234" t="s">
        <v>1</v>
      </c>
      <c r="F183" s="235" t="s">
        <v>146</v>
      </c>
      <c r="G183" s="232"/>
      <c r="H183" s="234" t="s">
        <v>1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118</v>
      </c>
      <c r="AU183" s="241" t="s">
        <v>80</v>
      </c>
      <c r="AV183" s="13" t="s">
        <v>80</v>
      </c>
      <c r="AW183" s="13" t="s">
        <v>30</v>
      </c>
      <c r="AX183" s="13" t="s">
        <v>73</v>
      </c>
      <c r="AY183" s="241" t="s">
        <v>112</v>
      </c>
    </row>
    <row r="184" s="14" customFormat="1">
      <c r="A184" s="14"/>
      <c r="B184" s="242"/>
      <c r="C184" s="243"/>
      <c r="D184" s="233" t="s">
        <v>118</v>
      </c>
      <c r="E184" s="244" t="s">
        <v>1</v>
      </c>
      <c r="F184" s="245" t="s">
        <v>156</v>
      </c>
      <c r="G184" s="243"/>
      <c r="H184" s="246">
        <v>3.3999999999999999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118</v>
      </c>
      <c r="AU184" s="252" t="s">
        <v>80</v>
      </c>
      <c r="AV184" s="14" t="s">
        <v>82</v>
      </c>
      <c r="AW184" s="14" t="s">
        <v>30</v>
      </c>
      <c r="AX184" s="14" t="s">
        <v>73</v>
      </c>
      <c r="AY184" s="252" t="s">
        <v>112</v>
      </c>
    </row>
    <row r="185" s="15" customFormat="1">
      <c r="A185" s="15"/>
      <c r="B185" s="253"/>
      <c r="C185" s="254"/>
      <c r="D185" s="233" t="s">
        <v>118</v>
      </c>
      <c r="E185" s="255" t="s">
        <v>1</v>
      </c>
      <c r="F185" s="256" t="s">
        <v>123</v>
      </c>
      <c r="G185" s="254"/>
      <c r="H185" s="257">
        <v>500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3" t="s">
        <v>118</v>
      </c>
      <c r="AU185" s="263" t="s">
        <v>80</v>
      </c>
      <c r="AV185" s="15" t="s">
        <v>117</v>
      </c>
      <c r="AW185" s="15" t="s">
        <v>30</v>
      </c>
      <c r="AX185" s="15" t="s">
        <v>80</v>
      </c>
      <c r="AY185" s="263" t="s">
        <v>112</v>
      </c>
    </row>
    <row r="186" s="2" customFormat="1" ht="62.7" customHeight="1">
      <c r="A186" s="38"/>
      <c r="B186" s="39"/>
      <c r="C186" s="217" t="s">
        <v>168</v>
      </c>
      <c r="D186" s="217" t="s">
        <v>113</v>
      </c>
      <c r="E186" s="218" t="s">
        <v>169</v>
      </c>
      <c r="F186" s="219" t="s">
        <v>170</v>
      </c>
      <c r="G186" s="220" t="s">
        <v>140</v>
      </c>
      <c r="H186" s="221">
        <v>500</v>
      </c>
      <c r="I186" s="222"/>
      <c r="J186" s="223">
        <f>ROUND(I186*H186,2)</f>
        <v>0</v>
      </c>
      <c r="K186" s="224"/>
      <c r="L186" s="44"/>
      <c r="M186" s="225" t="s">
        <v>1</v>
      </c>
      <c r="N186" s="226" t="s">
        <v>38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117</v>
      </c>
      <c r="AT186" s="229" t="s">
        <v>113</v>
      </c>
      <c r="AU186" s="229" t="s">
        <v>80</v>
      </c>
      <c r="AY186" s="17" t="s">
        <v>112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80</v>
      </c>
      <c r="BK186" s="230">
        <f>ROUND(I186*H186,2)</f>
        <v>0</v>
      </c>
      <c r="BL186" s="17" t="s">
        <v>117</v>
      </c>
      <c r="BM186" s="229" t="s">
        <v>171</v>
      </c>
    </row>
    <row r="187" s="13" customFormat="1">
      <c r="A187" s="13"/>
      <c r="B187" s="231"/>
      <c r="C187" s="232"/>
      <c r="D187" s="233" t="s">
        <v>118</v>
      </c>
      <c r="E187" s="234" t="s">
        <v>1</v>
      </c>
      <c r="F187" s="235" t="s">
        <v>142</v>
      </c>
      <c r="G187" s="232"/>
      <c r="H187" s="234" t="s">
        <v>1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118</v>
      </c>
      <c r="AU187" s="241" t="s">
        <v>80</v>
      </c>
      <c r="AV187" s="13" t="s">
        <v>80</v>
      </c>
      <c r="AW187" s="13" t="s">
        <v>30</v>
      </c>
      <c r="AX187" s="13" t="s">
        <v>73</v>
      </c>
      <c r="AY187" s="241" t="s">
        <v>112</v>
      </c>
    </row>
    <row r="188" s="14" customFormat="1">
      <c r="A188" s="14"/>
      <c r="B188" s="242"/>
      <c r="C188" s="243"/>
      <c r="D188" s="233" t="s">
        <v>118</v>
      </c>
      <c r="E188" s="244" t="s">
        <v>1</v>
      </c>
      <c r="F188" s="245" t="s">
        <v>143</v>
      </c>
      <c r="G188" s="243"/>
      <c r="H188" s="246">
        <v>42.75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118</v>
      </c>
      <c r="AU188" s="252" t="s">
        <v>80</v>
      </c>
      <c r="AV188" s="14" t="s">
        <v>82</v>
      </c>
      <c r="AW188" s="14" t="s">
        <v>30</v>
      </c>
      <c r="AX188" s="14" t="s">
        <v>73</v>
      </c>
      <c r="AY188" s="252" t="s">
        <v>112</v>
      </c>
    </row>
    <row r="189" s="13" customFormat="1">
      <c r="A189" s="13"/>
      <c r="B189" s="231"/>
      <c r="C189" s="232"/>
      <c r="D189" s="233" t="s">
        <v>118</v>
      </c>
      <c r="E189" s="234" t="s">
        <v>1</v>
      </c>
      <c r="F189" s="235" t="s">
        <v>144</v>
      </c>
      <c r="G189" s="232"/>
      <c r="H189" s="234" t="s">
        <v>1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118</v>
      </c>
      <c r="AU189" s="241" t="s">
        <v>80</v>
      </c>
      <c r="AV189" s="13" t="s">
        <v>80</v>
      </c>
      <c r="AW189" s="13" t="s">
        <v>30</v>
      </c>
      <c r="AX189" s="13" t="s">
        <v>73</v>
      </c>
      <c r="AY189" s="241" t="s">
        <v>112</v>
      </c>
    </row>
    <row r="190" s="14" customFormat="1">
      <c r="A190" s="14"/>
      <c r="B190" s="242"/>
      <c r="C190" s="243"/>
      <c r="D190" s="233" t="s">
        <v>118</v>
      </c>
      <c r="E190" s="244" t="s">
        <v>1</v>
      </c>
      <c r="F190" s="245" t="s">
        <v>145</v>
      </c>
      <c r="G190" s="243"/>
      <c r="H190" s="246">
        <v>160.65000000000001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2" t="s">
        <v>118</v>
      </c>
      <c r="AU190" s="252" t="s">
        <v>80</v>
      </c>
      <c r="AV190" s="14" t="s">
        <v>82</v>
      </c>
      <c r="AW190" s="14" t="s">
        <v>30</v>
      </c>
      <c r="AX190" s="14" t="s">
        <v>73</v>
      </c>
      <c r="AY190" s="252" t="s">
        <v>112</v>
      </c>
    </row>
    <row r="191" s="13" customFormat="1">
      <c r="A191" s="13"/>
      <c r="B191" s="231"/>
      <c r="C191" s="232"/>
      <c r="D191" s="233" t="s">
        <v>118</v>
      </c>
      <c r="E191" s="234" t="s">
        <v>1</v>
      </c>
      <c r="F191" s="235" t="s">
        <v>146</v>
      </c>
      <c r="G191" s="232"/>
      <c r="H191" s="234" t="s">
        <v>1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118</v>
      </c>
      <c r="AU191" s="241" t="s">
        <v>80</v>
      </c>
      <c r="AV191" s="13" t="s">
        <v>80</v>
      </c>
      <c r="AW191" s="13" t="s">
        <v>30</v>
      </c>
      <c r="AX191" s="13" t="s">
        <v>73</v>
      </c>
      <c r="AY191" s="241" t="s">
        <v>112</v>
      </c>
    </row>
    <row r="192" s="14" customFormat="1">
      <c r="A192" s="14"/>
      <c r="B192" s="242"/>
      <c r="C192" s="243"/>
      <c r="D192" s="233" t="s">
        <v>118</v>
      </c>
      <c r="E192" s="244" t="s">
        <v>1</v>
      </c>
      <c r="F192" s="245" t="s">
        <v>147</v>
      </c>
      <c r="G192" s="243"/>
      <c r="H192" s="246">
        <v>0.69999999999999996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118</v>
      </c>
      <c r="AU192" s="252" t="s">
        <v>80</v>
      </c>
      <c r="AV192" s="14" t="s">
        <v>82</v>
      </c>
      <c r="AW192" s="14" t="s">
        <v>30</v>
      </c>
      <c r="AX192" s="14" t="s">
        <v>73</v>
      </c>
      <c r="AY192" s="252" t="s">
        <v>112</v>
      </c>
    </row>
    <row r="193" s="13" customFormat="1">
      <c r="A193" s="13"/>
      <c r="B193" s="231"/>
      <c r="C193" s="232"/>
      <c r="D193" s="233" t="s">
        <v>118</v>
      </c>
      <c r="E193" s="234" t="s">
        <v>1</v>
      </c>
      <c r="F193" s="235" t="s">
        <v>148</v>
      </c>
      <c r="G193" s="232"/>
      <c r="H193" s="234" t="s">
        <v>1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118</v>
      </c>
      <c r="AU193" s="241" t="s">
        <v>80</v>
      </c>
      <c r="AV193" s="13" t="s">
        <v>80</v>
      </c>
      <c r="AW193" s="13" t="s">
        <v>30</v>
      </c>
      <c r="AX193" s="13" t="s">
        <v>73</v>
      </c>
      <c r="AY193" s="241" t="s">
        <v>112</v>
      </c>
    </row>
    <row r="194" s="14" customFormat="1">
      <c r="A194" s="14"/>
      <c r="B194" s="242"/>
      <c r="C194" s="243"/>
      <c r="D194" s="233" t="s">
        <v>118</v>
      </c>
      <c r="E194" s="244" t="s">
        <v>1</v>
      </c>
      <c r="F194" s="245" t="s">
        <v>149</v>
      </c>
      <c r="G194" s="243"/>
      <c r="H194" s="246">
        <v>286.5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118</v>
      </c>
      <c r="AU194" s="252" t="s">
        <v>80</v>
      </c>
      <c r="AV194" s="14" t="s">
        <v>82</v>
      </c>
      <c r="AW194" s="14" t="s">
        <v>30</v>
      </c>
      <c r="AX194" s="14" t="s">
        <v>73</v>
      </c>
      <c r="AY194" s="252" t="s">
        <v>112</v>
      </c>
    </row>
    <row r="195" s="13" customFormat="1">
      <c r="A195" s="13"/>
      <c r="B195" s="231"/>
      <c r="C195" s="232"/>
      <c r="D195" s="233" t="s">
        <v>118</v>
      </c>
      <c r="E195" s="234" t="s">
        <v>1</v>
      </c>
      <c r="F195" s="235" t="s">
        <v>154</v>
      </c>
      <c r="G195" s="232"/>
      <c r="H195" s="234" t="s">
        <v>1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118</v>
      </c>
      <c r="AU195" s="241" t="s">
        <v>80</v>
      </c>
      <c r="AV195" s="13" t="s">
        <v>80</v>
      </c>
      <c r="AW195" s="13" t="s">
        <v>30</v>
      </c>
      <c r="AX195" s="13" t="s">
        <v>73</v>
      </c>
      <c r="AY195" s="241" t="s">
        <v>112</v>
      </c>
    </row>
    <row r="196" s="14" customFormat="1">
      <c r="A196" s="14"/>
      <c r="B196" s="242"/>
      <c r="C196" s="243"/>
      <c r="D196" s="233" t="s">
        <v>118</v>
      </c>
      <c r="E196" s="244" t="s">
        <v>1</v>
      </c>
      <c r="F196" s="245" t="s">
        <v>155</v>
      </c>
      <c r="G196" s="243"/>
      <c r="H196" s="246">
        <v>6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118</v>
      </c>
      <c r="AU196" s="252" t="s">
        <v>80</v>
      </c>
      <c r="AV196" s="14" t="s">
        <v>82</v>
      </c>
      <c r="AW196" s="14" t="s">
        <v>30</v>
      </c>
      <c r="AX196" s="14" t="s">
        <v>73</v>
      </c>
      <c r="AY196" s="252" t="s">
        <v>112</v>
      </c>
    </row>
    <row r="197" s="13" customFormat="1">
      <c r="A197" s="13"/>
      <c r="B197" s="231"/>
      <c r="C197" s="232"/>
      <c r="D197" s="233" t="s">
        <v>118</v>
      </c>
      <c r="E197" s="234" t="s">
        <v>1</v>
      </c>
      <c r="F197" s="235" t="s">
        <v>146</v>
      </c>
      <c r="G197" s="232"/>
      <c r="H197" s="234" t="s">
        <v>1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118</v>
      </c>
      <c r="AU197" s="241" t="s">
        <v>80</v>
      </c>
      <c r="AV197" s="13" t="s">
        <v>80</v>
      </c>
      <c r="AW197" s="13" t="s">
        <v>30</v>
      </c>
      <c r="AX197" s="13" t="s">
        <v>73</v>
      </c>
      <c r="AY197" s="241" t="s">
        <v>112</v>
      </c>
    </row>
    <row r="198" s="14" customFormat="1">
      <c r="A198" s="14"/>
      <c r="B198" s="242"/>
      <c r="C198" s="243"/>
      <c r="D198" s="233" t="s">
        <v>118</v>
      </c>
      <c r="E198" s="244" t="s">
        <v>1</v>
      </c>
      <c r="F198" s="245" t="s">
        <v>156</v>
      </c>
      <c r="G198" s="243"/>
      <c r="H198" s="246">
        <v>3.3999999999999999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118</v>
      </c>
      <c r="AU198" s="252" t="s">
        <v>80</v>
      </c>
      <c r="AV198" s="14" t="s">
        <v>82</v>
      </c>
      <c r="AW198" s="14" t="s">
        <v>30</v>
      </c>
      <c r="AX198" s="14" t="s">
        <v>73</v>
      </c>
      <c r="AY198" s="252" t="s">
        <v>112</v>
      </c>
    </row>
    <row r="199" s="15" customFormat="1">
      <c r="A199" s="15"/>
      <c r="B199" s="253"/>
      <c r="C199" s="254"/>
      <c r="D199" s="233" t="s">
        <v>118</v>
      </c>
      <c r="E199" s="255" t="s">
        <v>1</v>
      </c>
      <c r="F199" s="256" t="s">
        <v>123</v>
      </c>
      <c r="G199" s="254"/>
      <c r="H199" s="257">
        <v>500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3" t="s">
        <v>118</v>
      </c>
      <c r="AU199" s="263" t="s">
        <v>80</v>
      </c>
      <c r="AV199" s="15" t="s">
        <v>117</v>
      </c>
      <c r="AW199" s="15" t="s">
        <v>30</v>
      </c>
      <c r="AX199" s="15" t="s">
        <v>80</v>
      </c>
      <c r="AY199" s="263" t="s">
        <v>112</v>
      </c>
    </row>
    <row r="200" s="2" customFormat="1" ht="37.8" customHeight="1">
      <c r="A200" s="38"/>
      <c r="B200" s="39"/>
      <c r="C200" s="217" t="s">
        <v>153</v>
      </c>
      <c r="D200" s="217" t="s">
        <v>113</v>
      </c>
      <c r="E200" s="218" t="s">
        <v>172</v>
      </c>
      <c r="F200" s="219" t="s">
        <v>173</v>
      </c>
      <c r="G200" s="220" t="s">
        <v>140</v>
      </c>
      <c r="H200" s="221">
        <v>5000</v>
      </c>
      <c r="I200" s="222"/>
      <c r="J200" s="223">
        <f>ROUND(I200*H200,2)</f>
        <v>0</v>
      </c>
      <c r="K200" s="224"/>
      <c r="L200" s="44"/>
      <c r="M200" s="225" t="s">
        <v>1</v>
      </c>
      <c r="N200" s="226" t="s">
        <v>38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117</v>
      </c>
      <c r="AT200" s="229" t="s">
        <v>113</v>
      </c>
      <c r="AU200" s="229" t="s">
        <v>80</v>
      </c>
      <c r="AY200" s="17" t="s">
        <v>112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80</v>
      </c>
      <c r="BK200" s="230">
        <f>ROUND(I200*H200,2)</f>
        <v>0</v>
      </c>
      <c r="BL200" s="17" t="s">
        <v>117</v>
      </c>
      <c r="BM200" s="229" t="s">
        <v>174</v>
      </c>
    </row>
    <row r="201" s="13" customFormat="1">
      <c r="A201" s="13"/>
      <c r="B201" s="231"/>
      <c r="C201" s="232"/>
      <c r="D201" s="233" t="s">
        <v>118</v>
      </c>
      <c r="E201" s="234" t="s">
        <v>1</v>
      </c>
      <c r="F201" s="235" t="s">
        <v>175</v>
      </c>
      <c r="G201" s="232"/>
      <c r="H201" s="234" t="s">
        <v>1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118</v>
      </c>
      <c r="AU201" s="241" t="s">
        <v>80</v>
      </c>
      <c r="AV201" s="13" t="s">
        <v>80</v>
      </c>
      <c r="AW201" s="13" t="s">
        <v>30</v>
      </c>
      <c r="AX201" s="13" t="s">
        <v>73</v>
      </c>
      <c r="AY201" s="241" t="s">
        <v>112</v>
      </c>
    </row>
    <row r="202" s="13" customFormat="1">
      <c r="A202" s="13"/>
      <c r="B202" s="231"/>
      <c r="C202" s="232"/>
      <c r="D202" s="233" t="s">
        <v>118</v>
      </c>
      <c r="E202" s="234" t="s">
        <v>1</v>
      </c>
      <c r="F202" s="235" t="s">
        <v>142</v>
      </c>
      <c r="G202" s="232"/>
      <c r="H202" s="234" t="s">
        <v>1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118</v>
      </c>
      <c r="AU202" s="241" t="s">
        <v>80</v>
      </c>
      <c r="AV202" s="13" t="s">
        <v>80</v>
      </c>
      <c r="AW202" s="13" t="s">
        <v>30</v>
      </c>
      <c r="AX202" s="13" t="s">
        <v>73</v>
      </c>
      <c r="AY202" s="241" t="s">
        <v>112</v>
      </c>
    </row>
    <row r="203" s="14" customFormat="1">
      <c r="A203" s="14"/>
      <c r="B203" s="242"/>
      <c r="C203" s="243"/>
      <c r="D203" s="233" t="s">
        <v>118</v>
      </c>
      <c r="E203" s="244" t="s">
        <v>1</v>
      </c>
      <c r="F203" s="245" t="s">
        <v>176</v>
      </c>
      <c r="G203" s="243"/>
      <c r="H203" s="246">
        <v>427.5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118</v>
      </c>
      <c r="AU203" s="252" t="s">
        <v>80</v>
      </c>
      <c r="AV203" s="14" t="s">
        <v>82</v>
      </c>
      <c r="AW203" s="14" t="s">
        <v>30</v>
      </c>
      <c r="AX203" s="14" t="s">
        <v>73</v>
      </c>
      <c r="AY203" s="252" t="s">
        <v>112</v>
      </c>
    </row>
    <row r="204" s="13" customFormat="1">
      <c r="A204" s="13"/>
      <c r="B204" s="231"/>
      <c r="C204" s="232"/>
      <c r="D204" s="233" t="s">
        <v>118</v>
      </c>
      <c r="E204" s="234" t="s">
        <v>1</v>
      </c>
      <c r="F204" s="235" t="s">
        <v>144</v>
      </c>
      <c r="G204" s="232"/>
      <c r="H204" s="234" t="s">
        <v>1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118</v>
      </c>
      <c r="AU204" s="241" t="s">
        <v>80</v>
      </c>
      <c r="AV204" s="13" t="s">
        <v>80</v>
      </c>
      <c r="AW204" s="13" t="s">
        <v>30</v>
      </c>
      <c r="AX204" s="13" t="s">
        <v>73</v>
      </c>
      <c r="AY204" s="241" t="s">
        <v>112</v>
      </c>
    </row>
    <row r="205" s="14" customFormat="1">
      <c r="A205" s="14"/>
      <c r="B205" s="242"/>
      <c r="C205" s="243"/>
      <c r="D205" s="233" t="s">
        <v>118</v>
      </c>
      <c r="E205" s="244" t="s">
        <v>1</v>
      </c>
      <c r="F205" s="245" t="s">
        <v>177</v>
      </c>
      <c r="G205" s="243"/>
      <c r="H205" s="246">
        <v>1606.5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118</v>
      </c>
      <c r="AU205" s="252" t="s">
        <v>80</v>
      </c>
      <c r="AV205" s="14" t="s">
        <v>82</v>
      </c>
      <c r="AW205" s="14" t="s">
        <v>30</v>
      </c>
      <c r="AX205" s="14" t="s">
        <v>73</v>
      </c>
      <c r="AY205" s="252" t="s">
        <v>112</v>
      </c>
    </row>
    <row r="206" s="13" customFormat="1">
      <c r="A206" s="13"/>
      <c r="B206" s="231"/>
      <c r="C206" s="232"/>
      <c r="D206" s="233" t="s">
        <v>118</v>
      </c>
      <c r="E206" s="234" t="s">
        <v>1</v>
      </c>
      <c r="F206" s="235" t="s">
        <v>146</v>
      </c>
      <c r="G206" s="232"/>
      <c r="H206" s="234" t="s">
        <v>1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118</v>
      </c>
      <c r="AU206" s="241" t="s">
        <v>80</v>
      </c>
      <c r="AV206" s="13" t="s">
        <v>80</v>
      </c>
      <c r="AW206" s="13" t="s">
        <v>30</v>
      </c>
      <c r="AX206" s="13" t="s">
        <v>73</v>
      </c>
      <c r="AY206" s="241" t="s">
        <v>112</v>
      </c>
    </row>
    <row r="207" s="14" customFormat="1">
      <c r="A207" s="14"/>
      <c r="B207" s="242"/>
      <c r="C207" s="243"/>
      <c r="D207" s="233" t="s">
        <v>118</v>
      </c>
      <c r="E207" s="244" t="s">
        <v>1</v>
      </c>
      <c r="F207" s="245" t="s">
        <v>178</v>
      </c>
      <c r="G207" s="243"/>
      <c r="H207" s="246">
        <v>7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118</v>
      </c>
      <c r="AU207" s="252" t="s">
        <v>80</v>
      </c>
      <c r="AV207" s="14" t="s">
        <v>82</v>
      </c>
      <c r="AW207" s="14" t="s">
        <v>30</v>
      </c>
      <c r="AX207" s="14" t="s">
        <v>73</v>
      </c>
      <c r="AY207" s="252" t="s">
        <v>112</v>
      </c>
    </row>
    <row r="208" s="13" customFormat="1">
      <c r="A208" s="13"/>
      <c r="B208" s="231"/>
      <c r="C208" s="232"/>
      <c r="D208" s="233" t="s">
        <v>118</v>
      </c>
      <c r="E208" s="234" t="s">
        <v>1</v>
      </c>
      <c r="F208" s="235" t="s">
        <v>148</v>
      </c>
      <c r="G208" s="232"/>
      <c r="H208" s="234" t="s">
        <v>1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118</v>
      </c>
      <c r="AU208" s="241" t="s">
        <v>80</v>
      </c>
      <c r="AV208" s="13" t="s">
        <v>80</v>
      </c>
      <c r="AW208" s="13" t="s">
        <v>30</v>
      </c>
      <c r="AX208" s="13" t="s">
        <v>73</v>
      </c>
      <c r="AY208" s="241" t="s">
        <v>112</v>
      </c>
    </row>
    <row r="209" s="14" customFormat="1">
      <c r="A209" s="14"/>
      <c r="B209" s="242"/>
      <c r="C209" s="243"/>
      <c r="D209" s="233" t="s">
        <v>118</v>
      </c>
      <c r="E209" s="244" t="s">
        <v>1</v>
      </c>
      <c r="F209" s="245" t="s">
        <v>179</v>
      </c>
      <c r="G209" s="243"/>
      <c r="H209" s="246">
        <v>2865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118</v>
      </c>
      <c r="AU209" s="252" t="s">
        <v>80</v>
      </c>
      <c r="AV209" s="14" t="s">
        <v>82</v>
      </c>
      <c r="AW209" s="14" t="s">
        <v>30</v>
      </c>
      <c r="AX209" s="14" t="s">
        <v>73</v>
      </c>
      <c r="AY209" s="252" t="s">
        <v>112</v>
      </c>
    </row>
    <row r="210" s="13" customFormat="1">
      <c r="A210" s="13"/>
      <c r="B210" s="231"/>
      <c r="C210" s="232"/>
      <c r="D210" s="233" t="s">
        <v>118</v>
      </c>
      <c r="E210" s="234" t="s">
        <v>1</v>
      </c>
      <c r="F210" s="235" t="s">
        <v>154</v>
      </c>
      <c r="G210" s="232"/>
      <c r="H210" s="234" t="s">
        <v>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118</v>
      </c>
      <c r="AU210" s="241" t="s">
        <v>80</v>
      </c>
      <c r="AV210" s="13" t="s">
        <v>80</v>
      </c>
      <c r="AW210" s="13" t="s">
        <v>30</v>
      </c>
      <c r="AX210" s="13" t="s">
        <v>73</v>
      </c>
      <c r="AY210" s="241" t="s">
        <v>112</v>
      </c>
    </row>
    <row r="211" s="14" customFormat="1">
      <c r="A211" s="14"/>
      <c r="B211" s="242"/>
      <c r="C211" s="243"/>
      <c r="D211" s="233" t="s">
        <v>118</v>
      </c>
      <c r="E211" s="244" t="s">
        <v>1</v>
      </c>
      <c r="F211" s="245" t="s">
        <v>180</v>
      </c>
      <c r="G211" s="243"/>
      <c r="H211" s="246">
        <v>60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118</v>
      </c>
      <c r="AU211" s="252" t="s">
        <v>80</v>
      </c>
      <c r="AV211" s="14" t="s">
        <v>82</v>
      </c>
      <c r="AW211" s="14" t="s">
        <v>30</v>
      </c>
      <c r="AX211" s="14" t="s">
        <v>73</v>
      </c>
      <c r="AY211" s="252" t="s">
        <v>112</v>
      </c>
    </row>
    <row r="212" s="13" customFormat="1">
      <c r="A212" s="13"/>
      <c r="B212" s="231"/>
      <c r="C212" s="232"/>
      <c r="D212" s="233" t="s">
        <v>118</v>
      </c>
      <c r="E212" s="234" t="s">
        <v>1</v>
      </c>
      <c r="F212" s="235" t="s">
        <v>146</v>
      </c>
      <c r="G212" s="232"/>
      <c r="H212" s="234" t="s">
        <v>1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118</v>
      </c>
      <c r="AU212" s="241" t="s">
        <v>80</v>
      </c>
      <c r="AV212" s="13" t="s">
        <v>80</v>
      </c>
      <c r="AW212" s="13" t="s">
        <v>30</v>
      </c>
      <c r="AX212" s="13" t="s">
        <v>73</v>
      </c>
      <c r="AY212" s="241" t="s">
        <v>112</v>
      </c>
    </row>
    <row r="213" s="14" customFormat="1">
      <c r="A213" s="14"/>
      <c r="B213" s="242"/>
      <c r="C213" s="243"/>
      <c r="D213" s="233" t="s">
        <v>118</v>
      </c>
      <c r="E213" s="244" t="s">
        <v>1</v>
      </c>
      <c r="F213" s="245" t="s">
        <v>181</v>
      </c>
      <c r="G213" s="243"/>
      <c r="H213" s="246">
        <v>34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118</v>
      </c>
      <c r="AU213" s="252" t="s">
        <v>80</v>
      </c>
      <c r="AV213" s="14" t="s">
        <v>82</v>
      </c>
      <c r="AW213" s="14" t="s">
        <v>30</v>
      </c>
      <c r="AX213" s="14" t="s">
        <v>73</v>
      </c>
      <c r="AY213" s="252" t="s">
        <v>112</v>
      </c>
    </row>
    <row r="214" s="15" customFormat="1">
      <c r="A214" s="15"/>
      <c r="B214" s="253"/>
      <c r="C214" s="254"/>
      <c r="D214" s="233" t="s">
        <v>118</v>
      </c>
      <c r="E214" s="255" t="s">
        <v>1</v>
      </c>
      <c r="F214" s="256" t="s">
        <v>123</v>
      </c>
      <c r="G214" s="254"/>
      <c r="H214" s="257">
        <v>5000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3" t="s">
        <v>118</v>
      </c>
      <c r="AU214" s="263" t="s">
        <v>80</v>
      </c>
      <c r="AV214" s="15" t="s">
        <v>117</v>
      </c>
      <c r="AW214" s="15" t="s">
        <v>30</v>
      </c>
      <c r="AX214" s="15" t="s">
        <v>80</v>
      </c>
      <c r="AY214" s="263" t="s">
        <v>112</v>
      </c>
    </row>
    <row r="215" s="2" customFormat="1" ht="24.15" customHeight="1">
      <c r="A215" s="38"/>
      <c r="B215" s="39"/>
      <c r="C215" s="217" t="s">
        <v>110</v>
      </c>
      <c r="D215" s="217" t="s">
        <v>113</v>
      </c>
      <c r="E215" s="218" t="s">
        <v>182</v>
      </c>
      <c r="F215" s="219" t="s">
        <v>183</v>
      </c>
      <c r="G215" s="220" t="s">
        <v>140</v>
      </c>
      <c r="H215" s="221">
        <v>500</v>
      </c>
      <c r="I215" s="222"/>
      <c r="J215" s="223">
        <f>ROUND(I215*H215,2)</f>
        <v>0</v>
      </c>
      <c r="K215" s="224"/>
      <c r="L215" s="44"/>
      <c r="M215" s="225" t="s">
        <v>1</v>
      </c>
      <c r="N215" s="226" t="s">
        <v>38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117</v>
      </c>
      <c r="AT215" s="229" t="s">
        <v>113</v>
      </c>
      <c r="AU215" s="229" t="s">
        <v>80</v>
      </c>
      <c r="AY215" s="17" t="s">
        <v>112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80</v>
      </c>
      <c r="BK215" s="230">
        <f>ROUND(I215*H215,2)</f>
        <v>0</v>
      </c>
      <c r="BL215" s="17" t="s">
        <v>117</v>
      </c>
      <c r="BM215" s="229" t="s">
        <v>184</v>
      </c>
    </row>
    <row r="216" s="13" customFormat="1">
      <c r="A216" s="13"/>
      <c r="B216" s="231"/>
      <c r="C216" s="232"/>
      <c r="D216" s="233" t="s">
        <v>118</v>
      </c>
      <c r="E216" s="234" t="s">
        <v>1</v>
      </c>
      <c r="F216" s="235" t="s">
        <v>142</v>
      </c>
      <c r="G216" s="232"/>
      <c r="H216" s="234" t="s">
        <v>1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118</v>
      </c>
      <c r="AU216" s="241" t="s">
        <v>80</v>
      </c>
      <c r="AV216" s="13" t="s">
        <v>80</v>
      </c>
      <c r="AW216" s="13" t="s">
        <v>30</v>
      </c>
      <c r="AX216" s="13" t="s">
        <v>73</v>
      </c>
      <c r="AY216" s="241" t="s">
        <v>112</v>
      </c>
    </row>
    <row r="217" s="14" customFormat="1">
      <c r="A217" s="14"/>
      <c r="B217" s="242"/>
      <c r="C217" s="243"/>
      <c r="D217" s="233" t="s">
        <v>118</v>
      </c>
      <c r="E217" s="244" t="s">
        <v>1</v>
      </c>
      <c r="F217" s="245" t="s">
        <v>143</v>
      </c>
      <c r="G217" s="243"/>
      <c r="H217" s="246">
        <v>42.75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118</v>
      </c>
      <c r="AU217" s="252" t="s">
        <v>80</v>
      </c>
      <c r="AV217" s="14" t="s">
        <v>82</v>
      </c>
      <c r="AW217" s="14" t="s">
        <v>30</v>
      </c>
      <c r="AX217" s="14" t="s">
        <v>73</v>
      </c>
      <c r="AY217" s="252" t="s">
        <v>112</v>
      </c>
    </row>
    <row r="218" s="13" customFormat="1">
      <c r="A218" s="13"/>
      <c r="B218" s="231"/>
      <c r="C218" s="232"/>
      <c r="D218" s="233" t="s">
        <v>118</v>
      </c>
      <c r="E218" s="234" t="s">
        <v>1</v>
      </c>
      <c r="F218" s="235" t="s">
        <v>144</v>
      </c>
      <c r="G218" s="232"/>
      <c r="H218" s="234" t="s">
        <v>1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118</v>
      </c>
      <c r="AU218" s="241" t="s">
        <v>80</v>
      </c>
      <c r="AV218" s="13" t="s">
        <v>80</v>
      </c>
      <c r="AW218" s="13" t="s">
        <v>30</v>
      </c>
      <c r="AX218" s="13" t="s">
        <v>73</v>
      </c>
      <c r="AY218" s="241" t="s">
        <v>112</v>
      </c>
    </row>
    <row r="219" s="14" customFormat="1">
      <c r="A219" s="14"/>
      <c r="B219" s="242"/>
      <c r="C219" s="243"/>
      <c r="D219" s="233" t="s">
        <v>118</v>
      </c>
      <c r="E219" s="244" t="s">
        <v>1</v>
      </c>
      <c r="F219" s="245" t="s">
        <v>145</v>
      </c>
      <c r="G219" s="243"/>
      <c r="H219" s="246">
        <v>160.65000000000001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2" t="s">
        <v>118</v>
      </c>
      <c r="AU219" s="252" t="s">
        <v>80</v>
      </c>
      <c r="AV219" s="14" t="s">
        <v>82</v>
      </c>
      <c r="AW219" s="14" t="s">
        <v>30</v>
      </c>
      <c r="AX219" s="14" t="s">
        <v>73</v>
      </c>
      <c r="AY219" s="252" t="s">
        <v>112</v>
      </c>
    </row>
    <row r="220" s="13" customFormat="1">
      <c r="A220" s="13"/>
      <c r="B220" s="231"/>
      <c r="C220" s="232"/>
      <c r="D220" s="233" t="s">
        <v>118</v>
      </c>
      <c r="E220" s="234" t="s">
        <v>1</v>
      </c>
      <c r="F220" s="235" t="s">
        <v>146</v>
      </c>
      <c r="G220" s="232"/>
      <c r="H220" s="234" t="s">
        <v>1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118</v>
      </c>
      <c r="AU220" s="241" t="s">
        <v>80</v>
      </c>
      <c r="AV220" s="13" t="s">
        <v>80</v>
      </c>
      <c r="AW220" s="13" t="s">
        <v>30</v>
      </c>
      <c r="AX220" s="13" t="s">
        <v>73</v>
      </c>
      <c r="AY220" s="241" t="s">
        <v>112</v>
      </c>
    </row>
    <row r="221" s="14" customFormat="1">
      <c r="A221" s="14"/>
      <c r="B221" s="242"/>
      <c r="C221" s="243"/>
      <c r="D221" s="233" t="s">
        <v>118</v>
      </c>
      <c r="E221" s="244" t="s">
        <v>1</v>
      </c>
      <c r="F221" s="245" t="s">
        <v>147</v>
      </c>
      <c r="G221" s="243"/>
      <c r="H221" s="246">
        <v>0.69999999999999996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118</v>
      </c>
      <c r="AU221" s="252" t="s">
        <v>80</v>
      </c>
      <c r="AV221" s="14" t="s">
        <v>82</v>
      </c>
      <c r="AW221" s="14" t="s">
        <v>30</v>
      </c>
      <c r="AX221" s="14" t="s">
        <v>73</v>
      </c>
      <c r="AY221" s="252" t="s">
        <v>112</v>
      </c>
    </row>
    <row r="222" s="13" customFormat="1">
      <c r="A222" s="13"/>
      <c r="B222" s="231"/>
      <c r="C222" s="232"/>
      <c r="D222" s="233" t="s">
        <v>118</v>
      </c>
      <c r="E222" s="234" t="s">
        <v>1</v>
      </c>
      <c r="F222" s="235" t="s">
        <v>148</v>
      </c>
      <c r="G222" s="232"/>
      <c r="H222" s="234" t="s">
        <v>1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118</v>
      </c>
      <c r="AU222" s="241" t="s">
        <v>80</v>
      </c>
      <c r="AV222" s="13" t="s">
        <v>80</v>
      </c>
      <c r="AW222" s="13" t="s">
        <v>30</v>
      </c>
      <c r="AX222" s="13" t="s">
        <v>73</v>
      </c>
      <c r="AY222" s="241" t="s">
        <v>112</v>
      </c>
    </row>
    <row r="223" s="14" customFormat="1">
      <c r="A223" s="14"/>
      <c r="B223" s="242"/>
      <c r="C223" s="243"/>
      <c r="D223" s="233" t="s">
        <v>118</v>
      </c>
      <c r="E223" s="244" t="s">
        <v>1</v>
      </c>
      <c r="F223" s="245" t="s">
        <v>149</v>
      </c>
      <c r="G223" s="243"/>
      <c r="H223" s="246">
        <v>286.5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118</v>
      </c>
      <c r="AU223" s="252" t="s">
        <v>80</v>
      </c>
      <c r="AV223" s="14" t="s">
        <v>82</v>
      </c>
      <c r="AW223" s="14" t="s">
        <v>30</v>
      </c>
      <c r="AX223" s="14" t="s">
        <v>73</v>
      </c>
      <c r="AY223" s="252" t="s">
        <v>112</v>
      </c>
    </row>
    <row r="224" s="13" customFormat="1">
      <c r="A224" s="13"/>
      <c r="B224" s="231"/>
      <c r="C224" s="232"/>
      <c r="D224" s="233" t="s">
        <v>118</v>
      </c>
      <c r="E224" s="234" t="s">
        <v>1</v>
      </c>
      <c r="F224" s="235" t="s">
        <v>154</v>
      </c>
      <c r="G224" s="232"/>
      <c r="H224" s="234" t="s">
        <v>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118</v>
      </c>
      <c r="AU224" s="241" t="s">
        <v>80</v>
      </c>
      <c r="AV224" s="13" t="s">
        <v>80</v>
      </c>
      <c r="AW224" s="13" t="s">
        <v>30</v>
      </c>
      <c r="AX224" s="13" t="s">
        <v>73</v>
      </c>
      <c r="AY224" s="241" t="s">
        <v>112</v>
      </c>
    </row>
    <row r="225" s="14" customFormat="1">
      <c r="A225" s="14"/>
      <c r="B225" s="242"/>
      <c r="C225" s="243"/>
      <c r="D225" s="233" t="s">
        <v>118</v>
      </c>
      <c r="E225" s="244" t="s">
        <v>1</v>
      </c>
      <c r="F225" s="245" t="s">
        <v>155</v>
      </c>
      <c r="G225" s="243"/>
      <c r="H225" s="246">
        <v>6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118</v>
      </c>
      <c r="AU225" s="252" t="s">
        <v>80</v>
      </c>
      <c r="AV225" s="14" t="s">
        <v>82</v>
      </c>
      <c r="AW225" s="14" t="s">
        <v>30</v>
      </c>
      <c r="AX225" s="14" t="s">
        <v>73</v>
      </c>
      <c r="AY225" s="252" t="s">
        <v>112</v>
      </c>
    </row>
    <row r="226" s="13" customFormat="1">
      <c r="A226" s="13"/>
      <c r="B226" s="231"/>
      <c r="C226" s="232"/>
      <c r="D226" s="233" t="s">
        <v>118</v>
      </c>
      <c r="E226" s="234" t="s">
        <v>1</v>
      </c>
      <c r="F226" s="235" t="s">
        <v>146</v>
      </c>
      <c r="G226" s="232"/>
      <c r="H226" s="234" t="s">
        <v>1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118</v>
      </c>
      <c r="AU226" s="241" t="s">
        <v>80</v>
      </c>
      <c r="AV226" s="13" t="s">
        <v>80</v>
      </c>
      <c r="AW226" s="13" t="s">
        <v>30</v>
      </c>
      <c r="AX226" s="13" t="s">
        <v>73</v>
      </c>
      <c r="AY226" s="241" t="s">
        <v>112</v>
      </c>
    </row>
    <row r="227" s="14" customFormat="1">
      <c r="A227" s="14"/>
      <c r="B227" s="242"/>
      <c r="C227" s="243"/>
      <c r="D227" s="233" t="s">
        <v>118</v>
      </c>
      <c r="E227" s="244" t="s">
        <v>1</v>
      </c>
      <c r="F227" s="245" t="s">
        <v>156</v>
      </c>
      <c r="G227" s="243"/>
      <c r="H227" s="246">
        <v>3.3999999999999999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118</v>
      </c>
      <c r="AU227" s="252" t="s">
        <v>80</v>
      </c>
      <c r="AV227" s="14" t="s">
        <v>82</v>
      </c>
      <c r="AW227" s="14" t="s">
        <v>30</v>
      </c>
      <c r="AX227" s="14" t="s">
        <v>73</v>
      </c>
      <c r="AY227" s="252" t="s">
        <v>112</v>
      </c>
    </row>
    <row r="228" s="15" customFormat="1">
      <c r="A228" s="15"/>
      <c r="B228" s="253"/>
      <c r="C228" s="254"/>
      <c r="D228" s="233" t="s">
        <v>118</v>
      </c>
      <c r="E228" s="255" t="s">
        <v>1</v>
      </c>
      <c r="F228" s="256" t="s">
        <v>123</v>
      </c>
      <c r="G228" s="254"/>
      <c r="H228" s="257">
        <v>500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3" t="s">
        <v>118</v>
      </c>
      <c r="AU228" s="263" t="s">
        <v>80</v>
      </c>
      <c r="AV228" s="15" t="s">
        <v>117</v>
      </c>
      <c r="AW228" s="15" t="s">
        <v>30</v>
      </c>
      <c r="AX228" s="15" t="s">
        <v>80</v>
      </c>
      <c r="AY228" s="263" t="s">
        <v>112</v>
      </c>
    </row>
    <row r="229" s="2" customFormat="1" ht="33" customHeight="1">
      <c r="A229" s="38"/>
      <c r="B229" s="39"/>
      <c r="C229" s="217" t="s">
        <v>159</v>
      </c>
      <c r="D229" s="217" t="s">
        <v>113</v>
      </c>
      <c r="E229" s="218" t="s">
        <v>185</v>
      </c>
      <c r="F229" s="219" t="s">
        <v>186</v>
      </c>
      <c r="G229" s="220" t="s">
        <v>187</v>
      </c>
      <c r="H229" s="221">
        <v>900</v>
      </c>
      <c r="I229" s="222"/>
      <c r="J229" s="223">
        <f>ROUND(I229*H229,2)</f>
        <v>0</v>
      </c>
      <c r="K229" s="224"/>
      <c r="L229" s="44"/>
      <c r="M229" s="225" t="s">
        <v>1</v>
      </c>
      <c r="N229" s="226" t="s">
        <v>38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117</v>
      </c>
      <c r="AT229" s="229" t="s">
        <v>113</v>
      </c>
      <c r="AU229" s="229" t="s">
        <v>80</v>
      </c>
      <c r="AY229" s="17" t="s">
        <v>112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80</v>
      </c>
      <c r="BK229" s="230">
        <f>ROUND(I229*H229,2)</f>
        <v>0</v>
      </c>
      <c r="BL229" s="17" t="s">
        <v>117</v>
      </c>
      <c r="BM229" s="229" t="s">
        <v>188</v>
      </c>
    </row>
    <row r="230" s="14" customFormat="1">
      <c r="A230" s="14"/>
      <c r="B230" s="242"/>
      <c r="C230" s="243"/>
      <c r="D230" s="233" t="s">
        <v>118</v>
      </c>
      <c r="E230" s="244" t="s">
        <v>1</v>
      </c>
      <c r="F230" s="245" t="s">
        <v>189</v>
      </c>
      <c r="G230" s="243"/>
      <c r="H230" s="246">
        <v>900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118</v>
      </c>
      <c r="AU230" s="252" t="s">
        <v>80</v>
      </c>
      <c r="AV230" s="14" t="s">
        <v>82</v>
      </c>
      <c r="AW230" s="14" t="s">
        <v>30</v>
      </c>
      <c r="AX230" s="14" t="s">
        <v>73</v>
      </c>
      <c r="AY230" s="252" t="s">
        <v>112</v>
      </c>
    </row>
    <row r="231" s="15" customFormat="1">
      <c r="A231" s="15"/>
      <c r="B231" s="253"/>
      <c r="C231" s="254"/>
      <c r="D231" s="233" t="s">
        <v>118</v>
      </c>
      <c r="E231" s="255" t="s">
        <v>1</v>
      </c>
      <c r="F231" s="256" t="s">
        <v>123</v>
      </c>
      <c r="G231" s="254"/>
      <c r="H231" s="257">
        <v>900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3" t="s">
        <v>118</v>
      </c>
      <c r="AU231" s="263" t="s">
        <v>80</v>
      </c>
      <c r="AV231" s="15" t="s">
        <v>117</v>
      </c>
      <c r="AW231" s="15" t="s">
        <v>30</v>
      </c>
      <c r="AX231" s="15" t="s">
        <v>80</v>
      </c>
      <c r="AY231" s="263" t="s">
        <v>112</v>
      </c>
    </row>
    <row r="232" s="2" customFormat="1" ht="24.15" customHeight="1">
      <c r="A232" s="38"/>
      <c r="B232" s="39"/>
      <c r="C232" s="217" t="s">
        <v>190</v>
      </c>
      <c r="D232" s="217" t="s">
        <v>113</v>
      </c>
      <c r="E232" s="218" t="s">
        <v>191</v>
      </c>
      <c r="F232" s="219" t="s">
        <v>192</v>
      </c>
      <c r="G232" s="220" t="s">
        <v>140</v>
      </c>
      <c r="H232" s="221">
        <v>416.74700000000001</v>
      </c>
      <c r="I232" s="222"/>
      <c r="J232" s="223">
        <f>ROUND(I232*H232,2)</f>
        <v>0</v>
      </c>
      <c r="K232" s="224"/>
      <c r="L232" s="44"/>
      <c r="M232" s="225" t="s">
        <v>1</v>
      </c>
      <c r="N232" s="226" t="s">
        <v>38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117</v>
      </c>
      <c r="AT232" s="229" t="s">
        <v>113</v>
      </c>
      <c r="AU232" s="229" t="s">
        <v>80</v>
      </c>
      <c r="AY232" s="17" t="s">
        <v>112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80</v>
      </c>
      <c r="BK232" s="230">
        <f>ROUND(I232*H232,2)</f>
        <v>0</v>
      </c>
      <c r="BL232" s="17" t="s">
        <v>117</v>
      </c>
      <c r="BM232" s="229" t="s">
        <v>193</v>
      </c>
    </row>
    <row r="233" s="2" customFormat="1" ht="16.5" customHeight="1">
      <c r="A233" s="38"/>
      <c r="B233" s="39"/>
      <c r="C233" s="264" t="s">
        <v>164</v>
      </c>
      <c r="D233" s="264" t="s">
        <v>194</v>
      </c>
      <c r="E233" s="265" t="s">
        <v>195</v>
      </c>
      <c r="F233" s="266" t="s">
        <v>196</v>
      </c>
      <c r="G233" s="267" t="s">
        <v>187</v>
      </c>
      <c r="H233" s="268">
        <v>304.61000000000001</v>
      </c>
      <c r="I233" s="269"/>
      <c r="J233" s="270">
        <f>ROUND(I233*H233,2)</f>
        <v>0</v>
      </c>
      <c r="K233" s="271"/>
      <c r="L233" s="272"/>
      <c r="M233" s="273" t="s">
        <v>1</v>
      </c>
      <c r="N233" s="274" t="s">
        <v>38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141</v>
      </c>
      <c r="AT233" s="229" t="s">
        <v>194</v>
      </c>
      <c r="AU233" s="229" t="s">
        <v>80</v>
      </c>
      <c r="AY233" s="17" t="s">
        <v>112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80</v>
      </c>
      <c r="BK233" s="230">
        <f>ROUND(I233*H233,2)</f>
        <v>0</v>
      </c>
      <c r="BL233" s="17" t="s">
        <v>117</v>
      </c>
      <c r="BM233" s="229" t="s">
        <v>197</v>
      </c>
    </row>
    <row r="234" s="2" customFormat="1" ht="24.15" customHeight="1">
      <c r="A234" s="38"/>
      <c r="B234" s="39"/>
      <c r="C234" s="217" t="s">
        <v>8</v>
      </c>
      <c r="D234" s="217" t="s">
        <v>113</v>
      </c>
      <c r="E234" s="218" t="s">
        <v>198</v>
      </c>
      <c r="F234" s="219" t="s">
        <v>199</v>
      </c>
      <c r="G234" s="220" t="s">
        <v>140</v>
      </c>
      <c r="H234" s="221">
        <v>151.25999999999999</v>
      </c>
      <c r="I234" s="222"/>
      <c r="J234" s="223">
        <f>ROUND(I234*H234,2)</f>
        <v>0</v>
      </c>
      <c r="K234" s="224"/>
      <c r="L234" s="44"/>
      <c r="M234" s="225" t="s">
        <v>1</v>
      </c>
      <c r="N234" s="226" t="s">
        <v>38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117</v>
      </c>
      <c r="AT234" s="229" t="s">
        <v>113</v>
      </c>
      <c r="AU234" s="229" t="s">
        <v>80</v>
      </c>
      <c r="AY234" s="17" t="s">
        <v>112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80</v>
      </c>
      <c r="BK234" s="230">
        <f>ROUND(I234*H234,2)</f>
        <v>0</v>
      </c>
      <c r="BL234" s="17" t="s">
        <v>117</v>
      </c>
      <c r="BM234" s="229" t="s">
        <v>200</v>
      </c>
    </row>
    <row r="235" s="2" customFormat="1" ht="16.5" customHeight="1">
      <c r="A235" s="38"/>
      <c r="B235" s="39"/>
      <c r="C235" s="264" t="s">
        <v>167</v>
      </c>
      <c r="D235" s="264" t="s">
        <v>194</v>
      </c>
      <c r="E235" s="265" t="s">
        <v>201</v>
      </c>
      <c r="F235" s="266" t="s">
        <v>202</v>
      </c>
      <c r="G235" s="267" t="s">
        <v>187</v>
      </c>
      <c r="H235" s="268">
        <v>15.285</v>
      </c>
      <c r="I235" s="269"/>
      <c r="J235" s="270">
        <f>ROUND(I235*H235,2)</f>
        <v>0</v>
      </c>
      <c r="K235" s="271"/>
      <c r="L235" s="272"/>
      <c r="M235" s="273" t="s">
        <v>1</v>
      </c>
      <c r="N235" s="274" t="s">
        <v>38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141</v>
      </c>
      <c r="AT235" s="229" t="s">
        <v>194</v>
      </c>
      <c r="AU235" s="229" t="s">
        <v>80</v>
      </c>
      <c r="AY235" s="17" t="s">
        <v>112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80</v>
      </c>
      <c r="BK235" s="230">
        <f>ROUND(I235*H235,2)</f>
        <v>0</v>
      </c>
      <c r="BL235" s="17" t="s">
        <v>117</v>
      </c>
      <c r="BM235" s="229" t="s">
        <v>203</v>
      </c>
    </row>
    <row r="236" s="13" customFormat="1">
      <c r="A236" s="13"/>
      <c r="B236" s="231"/>
      <c r="C236" s="232"/>
      <c r="D236" s="233" t="s">
        <v>118</v>
      </c>
      <c r="E236" s="234" t="s">
        <v>1</v>
      </c>
      <c r="F236" s="235" t="s">
        <v>204</v>
      </c>
      <c r="G236" s="232"/>
      <c r="H236" s="234" t="s">
        <v>1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1" t="s">
        <v>118</v>
      </c>
      <c r="AU236" s="241" t="s">
        <v>80</v>
      </c>
      <c r="AV236" s="13" t="s">
        <v>80</v>
      </c>
      <c r="AW236" s="13" t="s">
        <v>30</v>
      </c>
      <c r="AX236" s="13" t="s">
        <v>73</v>
      </c>
      <c r="AY236" s="241" t="s">
        <v>112</v>
      </c>
    </row>
    <row r="237" s="14" customFormat="1">
      <c r="A237" s="14"/>
      <c r="B237" s="242"/>
      <c r="C237" s="243"/>
      <c r="D237" s="233" t="s">
        <v>118</v>
      </c>
      <c r="E237" s="244" t="s">
        <v>1</v>
      </c>
      <c r="F237" s="245" t="s">
        <v>205</v>
      </c>
      <c r="G237" s="243"/>
      <c r="H237" s="246">
        <v>0.58499999999999996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2" t="s">
        <v>118</v>
      </c>
      <c r="AU237" s="252" t="s">
        <v>80</v>
      </c>
      <c r="AV237" s="14" t="s">
        <v>82</v>
      </c>
      <c r="AW237" s="14" t="s">
        <v>30</v>
      </c>
      <c r="AX237" s="14" t="s">
        <v>73</v>
      </c>
      <c r="AY237" s="252" t="s">
        <v>112</v>
      </c>
    </row>
    <row r="238" s="13" customFormat="1">
      <c r="A238" s="13"/>
      <c r="B238" s="231"/>
      <c r="C238" s="232"/>
      <c r="D238" s="233" t="s">
        <v>118</v>
      </c>
      <c r="E238" s="234" t="s">
        <v>1</v>
      </c>
      <c r="F238" s="235" t="s">
        <v>206</v>
      </c>
      <c r="G238" s="232"/>
      <c r="H238" s="234" t="s">
        <v>1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118</v>
      </c>
      <c r="AU238" s="241" t="s">
        <v>80</v>
      </c>
      <c r="AV238" s="13" t="s">
        <v>80</v>
      </c>
      <c r="AW238" s="13" t="s">
        <v>30</v>
      </c>
      <c r="AX238" s="13" t="s">
        <v>73</v>
      </c>
      <c r="AY238" s="241" t="s">
        <v>112</v>
      </c>
    </row>
    <row r="239" s="14" customFormat="1">
      <c r="A239" s="14"/>
      <c r="B239" s="242"/>
      <c r="C239" s="243"/>
      <c r="D239" s="233" t="s">
        <v>118</v>
      </c>
      <c r="E239" s="244" t="s">
        <v>1</v>
      </c>
      <c r="F239" s="245" t="s">
        <v>207</v>
      </c>
      <c r="G239" s="243"/>
      <c r="H239" s="246">
        <v>14.699999999999999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2" t="s">
        <v>118</v>
      </c>
      <c r="AU239" s="252" t="s">
        <v>80</v>
      </c>
      <c r="AV239" s="14" t="s">
        <v>82</v>
      </c>
      <c r="AW239" s="14" t="s">
        <v>30</v>
      </c>
      <c r="AX239" s="14" t="s">
        <v>73</v>
      </c>
      <c r="AY239" s="252" t="s">
        <v>112</v>
      </c>
    </row>
    <row r="240" s="15" customFormat="1">
      <c r="A240" s="15"/>
      <c r="B240" s="253"/>
      <c r="C240" s="254"/>
      <c r="D240" s="233" t="s">
        <v>118</v>
      </c>
      <c r="E240" s="255" t="s">
        <v>1</v>
      </c>
      <c r="F240" s="256" t="s">
        <v>123</v>
      </c>
      <c r="G240" s="254"/>
      <c r="H240" s="257">
        <v>15.285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3" t="s">
        <v>118</v>
      </c>
      <c r="AU240" s="263" t="s">
        <v>80</v>
      </c>
      <c r="AV240" s="15" t="s">
        <v>117</v>
      </c>
      <c r="AW240" s="15" t="s">
        <v>30</v>
      </c>
      <c r="AX240" s="15" t="s">
        <v>80</v>
      </c>
      <c r="AY240" s="263" t="s">
        <v>112</v>
      </c>
    </row>
    <row r="241" s="2" customFormat="1" ht="16.5" customHeight="1">
      <c r="A241" s="38"/>
      <c r="B241" s="39"/>
      <c r="C241" s="264" t="s">
        <v>208</v>
      </c>
      <c r="D241" s="264" t="s">
        <v>194</v>
      </c>
      <c r="E241" s="265" t="s">
        <v>195</v>
      </c>
      <c r="F241" s="266" t="s">
        <v>196</v>
      </c>
      <c r="G241" s="267" t="s">
        <v>187</v>
      </c>
      <c r="H241" s="268">
        <v>287.23500000000001</v>
      </c>
      <c r="I241" s="269"/>
      <c r="J241" s="270">
        <f>ROUND(I241*H241,2)</f>
        <v>0</v>
      </c>
      <c r="K241" s="271"/>
      <c r="L241" s="272"/>
      <c r="M241" s="273" t="s">
        <v>1</v>
      </c>
      <c r="N241" s="274" t="s">
        <v>38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141</v>
      </c>
      <c r="AT241" s="229" t="s">
        <v>194</v>
      </c>
      <c r="AU241" s="229" t="s">
        <v>80</v>
      </c>
      <c r="AY241" s="17" t="s">
        <v>112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80</v>
      </c>
      <c r="BK241" s="230">
        <f>ROUND(I241*H241,2)</f>
        <v>0</v>
      </c>
      <c r="BL241" s="17" t="s">
        <v>117</v>
      </c>
      <c r="BM241" s="229" t="s">
        <v>209</v>
      </c>
    </row>
    <row r="242" s="13" customFormat="1">
      <c r="A242" s="13"/>
      <c r="B242" s="231"/>
      <c r="C242" s="232"/>
      <c r="D242" s="233" t="s">
        <v>118</v>
      </c>
      <c r="E242" s="234" t="s">
        <v>1</v>
      </c>
      <c r="F242" s="235" t="s">
        <v>210</v>
      </c>
      <c r="G242" s="232"/>
      <c r="H242" s="234" t="s">
        <v>1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118</v>
      </c>
      <c r="AU242" s="241" t="s">
        <v>80</v>
      </c>
      <c r="AV242" s="13" t="s">
        <v>80</v>
      </c>
      <c r="AW242" s="13" t="s">
        <v>30</v>
      </c>
      <c r="AX242" s="13" t="s">
        <v>73</v>
      </c>
      <c r="AY242" s="241" t="s">
        <v>112</v>
      </c>
    </row>
    <row r="243" s="14" customFormat="1">
      <c r="A243" s="14"/>
      <c r="B243" s="242"/>
      <c r="C243" s="243"/>
      <c r="D243" s="233" t="s">
        <v>118</v>
      </c>
      <c r="E243" s="244" t="s">
        <v>1</v>
      </c>
      <c r="F243" s="245" t="s">
        <v>211</v>
      </c>
      <c r="G243" s="243"/>
      <c r="H243" s="246">
        <v>22.23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118</v>
      </c>
      <c r="AU243" s="252" t="s">
        <v>80</v>
      </c>
      <c r="AV243" s="14" t="s">
        <v>82</v>
      </c>
      <c r="AW243" s="14" t="s">
        <v>30</v>
      </c>
      <c r="AX243" s="14" t="s">
        <v>73</v>
      </c>
      <c r="AY243" s="252" t="s">
        <v>112</v>
      </c>
    </row>
    <row r="244" s="13" customFormat="1">
      <c r="A244" s="13"/>
      <c r="B244" s="231"/>
      <c r="C244" s="232"/>
      <c r="D244" s="233" t="s">
        <v>118</v>
      </c>
      <c r="E244" s="234" t="s">
        <v>1</v>
      </c>
      <c r="F244" s="235" t="s">
        <v>212</v>
      </c>
      <c r="G244" s="232"/>
      <c r="H244" s="234" t="s">
        <v>1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118</v>
      </c>
      <c r="AU244" s="241" t="s">
        <v>80</v>
      </c>
      <c r="AV244" s="13" t="s">
        <v>80</v>
      </c>
      <c r="AW244" s="13" t="s">
        <v>30</v>
      </c>
      <c r="AX244" s="13" t="s">
        <v>73</v>
      </c>
      <c r="AY244" s="241" t="s">
        <v>112</v>
      </c>
    </row>
    <row r="245" s="14" customFormat="1">
      <c r="A245" s="14"/>
      <c r="B245" s="242"/>
      <c r="C245" s="243"/>
      <c r="D245" s="233" t="s">
        <v>118</v>
      </c>
      <c r="E245" s="244" t="s">
        <v>1</v>
      </c>
      <c r="F245" s="245" t="s">
        <v>213</v>
      </c>
      <c r="G245" s="243"/>
      <c r="H245" s="246">
        <v>89.504999999999995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118</v>
      </c>
      <c r="AU245" s="252" t="s">
        <v>80</v>
      </c>
      <c r="AV245" s="14" t="s">
        <v>82</v>
      </c>
      <c r="AW245" s="14" t="s">
        <v>30</v>
      </c>
      <c r="AX245" s="14" t="s">
        <v>73</v>
      </c>
      <c r="AY245" s="252" t="s">
        <v>112</v>
      </c>
    </row>
    <row r="246" s="13" customFormat="1">
      <c r="A246" s="13"/>
      <c r="B246" s="231"/>
      <c r="C246" s="232"/>
      <c r="D246" s="233" t="s">
        <v>118</v>
      </c>
      <c r="E246" s="234" t="s">
        <v>1</v>
      </c>
      <c r="F246" s="235" t="s">
        <v>214</v>
      </c>
      <c r="G246" s="232"/>
      <c r="H246" s="234" t="s">
        <v>1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118</v>
      </c>
      <c r="AU246" s="241" t="s">
        <v>80</v>
      </c>
      <c r="AV246" s="13" t="s">
        <v>80</v>
      </c>
      <c r="AW246" s="13" t="s">
        <v>30</v>
      </c>
      <c r="AX246" s="13" t="s">
        <v>73</v>
      </c>
      <c r="AY246" s="241" t="s">
        <v>112</v>
      </c>
    </row>
    <row r="247" s="14" customFormat="1">
      <c r="A247" s="14"/>
      <c r="B247" s="242"/>
      <c r="C247" s="243"/>
      <c r="D247" s="233" t="s">
        <v>118</v>
      </c>
      <c r="E247" s="244" t="s">
        <v>1</v>
      </c>
      <c r="F247" s="245" t="s">
        <v>215</v>
      </c>
      <c r="G247" s="243"/>
      <c r="H247" s="246">
        <v>171.90000000000001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118</v>
      </c>
      <c r="AU247" s="252" t="s">
        <v>80</v>
      </c>
      <c r="AV247" s="14" t="s">
        <v>82</v>
      </c>
      <c r="AW247" s="14" t="s">
        <v>30</v>
      </c>
      <c r="AX247" s="14" t="s">
        <v>73</v>
      </c>
      <c r="AY247" s="252" t="s">
        <v>112</v>
      </c>
    </row>
    <row r="248" s="13" customFormat="1">
      <c r="A248" s="13"/>
      <c r="B248" s="231"/>
      <c r="C248" s="232"/>
      <c r="D248" s="233" t="s">
        <v>118</v>
      </c>
      <c r="E248" s="234" t="s">
        <v>1</v>
      </c>
      <c r="F248" s="235" t="s">
        <v>216</v>
      </c>
      <c r="G248" s="232"/>
      <c r="H248" s="234" t="s">
        <v>1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118</v>
      </c>
      <c r="AU248" s="241" t="s">
        <v>80</v>
      </c>
      <c r="AV248" s="13" t="s">
        <v>80</v>
      </c>
      <c r="AW248" s="13" t="s">
        <v>30</v>
      </c>
      <c r="AX248" s="13" t="s">
        <v>73</v>
      </c>
      <c r="AY248" s="241" t="s">
        <v>112</v>
      </c>
    </row>
    <row r="249" s="14" customFormat="1">
      <c r="A249" s="14"/>
      <c r="B249" s="242"/>
      <c r="C249" s="243"/>
      <c r="D249" s="233" t="s">
        <v>118</v>
      </c>
      <c r="E249" s="244" t="s">
        <v>1</v>
      </c>
      <c r="F249" s="245" t="s">
        <v>217</v>
      </c>
      <c r="G249" s="243"/>
      <c r="H249" s="246">
        <v>3.6000000000000001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2" t="s">
        <v>118</v>
      </c>
      <c r="AU249" s="252" t="s">
        <v>80</v>
      </c>
      <c r="AV249" s="14" t="s">
        <v>82</v>
      </c>
      <c r="AW249" s="14" t="s">
        <v>30</v>
      </c>
      <c r="AX249" s="14" t="s">
        <v>73</v>
      </c>
      <c r="AY249" s="252" t="s">
        <v>112</v>
      </c>
    </row>
    <row r="250" s="15" customFormat="1">
      <c r="A250" s="15"/>
      <c r="B250" s="253"/>
      <c r="C250" s="254"/>
      <c r="D250" s="233" t="s">
        <v>118</v>
      </c>
      <c r="E250" s="255" t="s">
        <v>1</v>
      </c>
      <c r="F250" s="256" t="s">
        <v>123</v>
      </c>
      <c r="G250" s="254"/>
      <c r="H250" s="257">
        <v>287.23500000000001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3" t="s">
        <v>118</v>
      </c>
      <c r="AU250" s="263" t="s">
        <v>80</v>
      </c>
      <c r="AV250" s="15" t="s">
        <v>117</v>
      </c>
      <c r="AW250" s="15" t="s">
        <v>30</v>
      </c>
      <c r="AX250" s="15" t="s">
        <v>80</v>
      </c>
      <c r="AY250" s="263" t="s">
        <v>112</v>
      </c>
    </row>
    <row r="251" s="2" customFormat="1" ht="24.15" customHeight="1">
      <c r="A251" s="38"/>
      <c r="B251" s="39"/>
      <c r="C251" s="217" t="s">
        <v>171</v>
      </c>
      <c r="D251" s="217" t="s">
        <v>113</v>
      </c>
      <c r="E251" s="218" t="s">
        <v>218</v>
      </c>
      <c r="F251" s="219" t="s">
        <v>219</v>
      </c>
      <c r="G251" s="220" t="s">
        <v>116</v>
      </c>
      <c r="H251" s="221">
        <v>833.39999999999998</v>
      </c>
      <c r="I251" s="222"/>
      <c r="J251" s="223">
        <f>ROUND(I251*H251,2)</f>
        <v>0</v>
      </c>
      <c r="K251" s="224"/>
      <c r="L251" s="44"/>
      <c r="M251" s="225" t="s">
        <v>1</v>
      </c>
      <c r="N251" s="226" t="s">
        <v>38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117</v>
      </c>
      <c r="AT251" s="229" t="s">
        <v>113</v>
      </c>
      <c r="AU251" s="229" t="s">
        <v>80</v>
      </c>
      <c r="AY251" s="17" t="s">
        <v>112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80</v>
      </c>
      <c r="BK251" s="230">
        <f>ROUND(I251*H251,2)</f>
        <v>0</v>
      </c>
      <c r="BL251" s="17" t="s">
        <v>117</v>
      </c>
      <c r="BM251" s="229" t="s">
        <v>220</v>
      </c>
    </row>
    <row r="252" s="13" customFormat="1">
      <c r="A252" s="13"/>
      <c r="B252" s="231"/>
      <c r="C252" s="232"/>
      <c r="D252" s="233" t="s">
        <v>118</v>
      </c>
      <c r="E252" s="234" t="s">
        <v>1</v>
      </c>
      <c r="F252" s="235" t="s">
        <v>134</v>
      </c>
      <c r="G252" s="232"/>
      <c r="H252" s="234" t="s">
        <v>1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118</v>
      </c>
      <c r="AU252" s="241" t="s">
        <v>80</v>
      </c>
      <c r="AV252" s="13" t="s">
        <v>80</v>
      </c>
      <c r="AW252" s="13" t="s">
        <v>30</v>
      </c>
      <c r="AX252" s="13" t="s">
        <v>73</v>
      </c>
      <c r="AY252" s="241" t="s">
        <v>112</v>
      </c>
    </row>
    <row r="253" s="14" customFormat="1">
      <c r="A253" s="14"/>
      <c r="B253" s="242"/>
      <c r="C253" s="243"/>
      <c r="D253" s="233" t="s">
        <v>118</v>
      </c>
      <c r="E253" s="244" t="s">
        <v>1</v>
      </c>
      <c r="F253" s="245" t="s">
        <v>135</v>
      </c>
      <c r="G253" s="243"/>
      <c r="H253" s="246">
        <v>795.39999999999998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118</v>
      </c>
      <c r="AU253" s="252" t="s">
        <v>80</v>
      </c>
      <c r="AV253" s="14" t="s">
        <v>82</v>
      </c>
      <c r="AW253" s="14" t="s">
        <v>30</v>
      </c>
      <c r="AX253" s="14" t="s">
        <v>73</v>
      </c>
      <c r="AY253" s="252" t="s">
        <v>112</v>
      </c>
    </row>
    <row r="254" s="13" customFormat="1">
      <c r="A254" s="13"/>
      <c r="B254" s="231"/>
      <c r="C254" s="232"/>
      <c r="D254" s="233" t="s">
        <v>118</v>
      </c>
      <c r="E254" s="234" t="s">
        <v>1</v>
      </c>
      <c r="F254" s="235" t="s">
        <v>119</v>
      </c>
      <c r="G254" s="232"/>
      <c r="H254" s="234" t="s">
        <v>1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118</v>
      </c>
      <c r="AU254" s="241" t="s">
        <v>80</v>
      </c>
      <c r="AV254" s="13" t="s">
        <v>80</v>
      </c>
      <c r="AW254" s="13" t="s">
        <v>30</v>
      </c>
      <c r="AX254" s="13" t="s">
        <v>73</v>
      </c>
      <c r="AY254" s="241" t="s">
        <v>112</v>
      </c>
    </row>
    <row r="255" s="14" customFormat="1">
      <c r="A255" s="14"/>
      <c r="B255" s="242"/>
      <c r="C255" s="243"/>
      <c r="D255" s="233" t="s">
        <v>118</v>
      </c>
      <c r="E255" s="244" t="s">
        <v>1</v>
      </c>
      <c r="F255" s="245" t="s">
        <v>137</v>
      </c>
      <c r="G255" s="243"/>
      <c r="H255" s="246">
        <v>38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118</v>
      </c>
      <c r="AU255" s="252" t="s">
        <v>80</v>
      </c>
      <c r="AV255" s="14" t="s">
        <v>82</v>
      </c>
      <c r="AW255" s="14" t="s">
        <v>30</v>
      </c>
      <c r="AX255" s="14" t="s">
        <v>73</v>
      </c>
      <c r="AY255" s="252" t="s">
        <v>112</v>
      </c>
    </row>
    <row r="256" s="15" customFormat="1">
      <c r="A256" s="15"/>
      <c r="B256" s="253"/>
      <c r="C256" s="254"/>
      <c r="D256" s="233" t="s">
        <v>118</v>
      </c>
      <c r="E256" s="255" t="s">
        <v>1</v>
      </c>
      <c r="F256" s="256" t="s">
        <v>123</v>
      </c>
      <c r="G256" s="254"/>
      <c r="H256" s="257">
        <v>833.39999999999998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3" t="s">
        <v>118</v>
      </c>
      <c r="AU256" s="263" t="s">
        <v>80</v>
      </c>
      <c r="AV256" s="15" t="s">
        <v>117</v>
      </c>
      <c r="AW256" s="15" t="s">
        <v>30</v>
      </c>
      <c r="AX256" s="15" t="s">
        <v>80</v>
      </c>
      <c r="AY256" s="263" t="s">
        <v>112</v>
      </c>
    </row>
    <row r="257" s="2" customFormat="1" ht="16.5" customHeight="1">
      <c r="A257" s="38"/>
      <c r="B257" s="39"/>
      <c r="C257" s="264" t="s">
        <v>221</v>
      </c>
      <c r="D257" s="264" t="s">
        <v>194</v>
      </c>
      <c r="E257" s="265" t="s">
        <v>222</v>
      </c>
      <c r="F257" s="266" t="s">
        <v>223</v>
      </c>
      <c r="G257" s="267" t="s">
        <v>224</v>
      </c>
      <c r="H257" s="268">
        <v>20.835000000000001</v>
      </c>
      <c r="I257" s="269"/>
      <c r="J257" s="270">
        <f>ROUND(I257*H257,2)</f>
        <v>0</v>
      </c>
      <c r="K257" s="271"/>
      <c r="L257" s="272"/>
      <c r="M257" s="273" t="s">
        <v>1</v>
      </c>
      <c r="N257" s="274" t="s">
        <v>38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141</v>
      </c>
      <c r="AT257" s="229" t="s">
        <v>194</v>
      </c>
      <c r="AU257" s="229" t="s">
        <v>80</v>
      </c>
      <c r="AY257" s="17" t="s">
        <v>112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80</v>
      </c>
      <c r="BK257" s="230">
        <f>ROUND(I257*H257,2)</f>
        <v>0</v>
      </c>
      <c r="BL257" s="17" t="s">
        <v>117</v>
      </c>
      <c r="BM257" s="229" t="s">
        <v>225</v>
      </c>
    </row>
    <row r="258" s="14" customFormat="1">
      <c r="A258" s="14"/>
      <c r="B258" s="242"/>
      <c r="C258" s="243"/>
      <c r="D258" s="233" t="s">
        <v>118</v>
      </c>
      <c r="E258" s="244" t="s">
        <v>1</v>
      </c>
      <c r="F258" s="245" t="s">
        <v>226</v>
      </c>
      <c r="G258" s="243"/>
      <c r="H258" s="246">
        <v>20.835000000000001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118</v>
      </c>
      <c r="AU258" s="252" t="s">
        <v>80</v>
      </c>
      <c r="AV258" s="14" t="s">
        <v>82</v>
      </c>
      <c r="AW258" s="14" t="s">
        <v>30</v>
      </c>
      <c r="AX258" s="14" t="s">
        <v>73</v>
      </c>
      <c r="AY258" s="252" t="s">
        <v>112</v>
      </c>
    </row>
    <row r="259" s="15" customFormat="1">
      <c r="A259" s="15"/>
      <c r="B259" s="253"/>
      <c r="C259" s="254"/>
      <c r="D259" s="233" t="s">
        <v>118</v>
      </c>
      <c r="E259" s="255" t="s">
        <v>1</v>
      </c>
      <c r="F259" s="256" t="s">
        <v>123</v>
      </c>
      <c r="G259" s="254"/>
      <c r="H259" s="257">
        <v>20.835000000000001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3" t="s">
        <v>118</v>
      </c>
      <c r="AU259" s="263" t="s">
        <v>80</v>
      </c>
      <c r="AV259" s="15" t="s">
        <v>117</v>
      </c>
      <c r="AW259" s="15" t="s">
        <v>30</v>
      </c>
      <c r="AX259" s="15" t="s">
        <v>80</v>
      </c>
      <c r="AY259" s="263" t="s">
        <v>112</v>
      </c>
    </row>
    <row r="260" s="2" customFormat="1" ht="16.5" customHeight="1">
      <c r="A260" s="38"/>
      <c r="B260" s="39"/>
      <c r="C260" s="217" t="s">
        <v>174</v>
      </c>
      <c r="D260" s="217" t="s">
        <v>113</v>
      </c>
      <c r="E260" s="218" t="s">
        <v>227</v>
      </c>
      <c r="F260" s="219" t="s">
        <v>228</v>
      </c>
      <c r="G260" s="220" t="s">
        <v>229</v>
      </c>
      <c r="H260" s="221">
        <v>4</v>
      </c>
      <c r="I260" s="222"/>
      <c r="J260" s="223">
        <f>ROUND(I260*H260,2)</f>
        <v>0</v>
      </c>
      <c r="K260" s="224"/>
      <c r="L260" s="44"/>
      <c r="M260" s="225" t="s">
        <v>1</v>
      </c>
      <c r="N260" s="226" t="s">
        <v>38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117</v>
      </c>
      <c r="AT260" s="229" t="s">
        <v>113</v>
      </c>
      <c r="AU260" s="229" t="s">
        <v>80</v>
      </c>
      <c r="AY260" s="17" t="s">
        <v>112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80</v>
      </c>
      <c r="BK260" s="230">
        <f>ROUND(I260*H260,2)</f>
        <v>0</v>
      </c>
      <c r="BL260" s="17" t="s">
        <v>117</v>
      </c>
      <c r="BM260" s="229" t="s">
        <v>230</v>
      </c>
    </row>
    <row r="261" s="12" customFormat="1" ht="22.8" customHeight="1">
      <c r="A261" s="12"/>
      <c r="B261" s="203"/>
      <c r="C261" s="204"/>
      <c r="D261" s="205" t="s">
        <v>72</v>
      </c>
      <c r="E261" s="275" t="s">
        <v>113</v>
      </c>
      <c r="F261" s="275" t="s">
        <v>113</v>
      </c>
      <c r="G261" s="204"/>
      <c r="H261" s="204"/>
      <c r="I261" s="207"/>
      <c r="J261" s="276">
        <f>BK261</f>
        <v>0</v>
      </c>
      <c r="K261" s="204"/>
      <c r="L261" s="209"/>
      <c r="M261" s="210"/>
      <c r="N261" s="211"/>
      <c r="O261" s="211"/>
      <c r="P261" s="212">
        <v>0</v>
      </c>
      <c r="Q261" s="211"/>
      <c r="R261" s="212">
        <v>0</v>
      </c>
      <c r="S261" s="211"/>
      <c r="T261" s="213"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4" t="s">
        <v>80</v>
      </c>
      <c r="AT261" s="215" t="s">
        <v>72</v>
      </c>
      <c r="AU261" s="215" t="s">
        <v>80</v>
      </c>
      <c r="AY261" s="214" t="s">
        <v>112</v>
      </c>
      <c r="BK261" s="216">
        <v>0</v>
      </c>
    </row>
    <row r="262" s="12" customFormat="1" ht="25.92" customHeight="1">
      <c r="A262" s="12"/>
      <c r="B262" s="203"/>
      <c r="C262" s="204"/>
      <c r="D262" s="205" t="s">
        <v>72</v>
      </c>
      <c r="E262" s="206" t="s">
        <v>113</v>
      </c>
      <c r="F262" s="206" t="s">
        <v>113</v>
      </c>
      <c r="G262" s="204"/>
      <c r="H262" s="204"/>
      <c r="I262" s="207"/>
      <c r="J262" s="208">
        <f>BK262</f>
        <v>0</v>
      </c>
      <c r="K262" s="204"/>
      <c r="L262" s="209"/>
      <c r="M262" s="210"/>
      <c r="N262" s="211"/>
      <c r="O262" s="211"/>
      <c r="P262" s="212">
        <f>SUM(P263:P291)</f>
        <v>0</v>
      </c>
      <c r="Q262" s="211"/>
      <c r="R262" s="212">
        <f>SUM(R263:R291)</f>
        <v>0</v>
      </c>
      <c r="S262" s="211"/>
      <c r="T262" s="213">
        <f>SUM(T263:T291)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80</v>
      </c>
      <c r="AT262" s="215" t="s">
        <v>72</v>
      </c>
      <c r="AU262" s="215" t="s">
        <v>73</v>
      </c>
      <c r="AY262" s="214" t="s">
        <v>112</v>
      </c>
      <c r="BK262" s="216">
        <f>SUM(BK263:BK291)</f>
        <v>0</v>
      </c>
    </row>
    <row r="263" s="2" customFormat="1" ht="16.5" customHeight="1">
      <c r="A263" s="38"/>
      <c r="B263" s="39"/>
      <c r="C263" s="217" t="s">
        <v>184</v>
      </c>
      <c r="D263" s="217" t="s">
        <v>113</v>
      </c>
      <c r="E263" s="218" t="s">
        <v>231</v>
      </c>
      <c r="F263" s="219" t="s">
        <v>232</v>
      </c>
      <c r="G263" s="220" t="s">
        <v>140</v>
      </c>
      <c r="H263" s="221">
        <v>30.359999999999999</v>
      </c>
      <c r="I263" s="222"/>
      <c r="J263" s="223">
        <f>ROUND(I263*H263,2)</f>
        <v>0</v>
      </c>
      <c r="K263" s="224"/>
      <c r="L263" s="44"/>
      <c r="M263" s="225" t="s">
        <v>1</v>
      </c>
      <c r="N263" s="226" t="s">
        <v>38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117</v>
      </c>
      <c r="AT263" s="229" t="s">
        <v>113</v>
      </c>
      <c r="AU263" s="229" t="s">
        <v>80</v>
      </c>
      <c r="AY263" s="17" t="s">
        <v>112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80</v>
      </c>
      <c r="BK263" s="230">
        <f>ROUND(I263*H263,2)</f>
        <v>0</v>
      </c>
      <c r="BL263" s="17" t="s">
        <v>117</v>
      </c>
      <c r="BM263" s="229" t="s">
        <v>233</v>
      </c>
    </row>
    <row r="264" s="13" customFormat="1">
      <c r="A264" s="13"/>
      <c r="B264" s="231"/>
      <c r="C264" s="232"/>
      <c r="D264" s="233" t="s">
        <v>118</v>
      </c>
      <c r="E264" s="234" t="s">
        <v>1</v>
      </c>
      <c r="F264" s="235" t="s">
        <v>234</v>
      </c>
      <c r="G264" s="232"/>
      <c r="H264" s="234" t="s">
        <v>1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118</v>
      </c>
      <c r="AU264" s="241" t="s">
        <v>80</v>
      </c>
      <c r="AV264" s="13" t="s">
        <v>80</v>
      </c>
      <c r="AW264" s="13" t="s">
        <v>30</v>
      </c>
      <c r="AX264" s="13" t="s">
        <v>73</v>
      </c>
      <c r="AY264" s="241" t="s">
        <v>112</v>
      </c>
    </row>
    <row r="265" s="14" customFormat="1">
      <c r="A265" s="14"/>
      <c r="B265" s="242"/>
      <c r="C265" s="243"/>
      <c r="D265" s="233" t="s">
        <v>118</v>
      </c>
      <c r="E265" s="244" t="s">
        <v>1</v>
      </c>
      <c r="F265" s="245" t="s">
        <v>235</v>
      </c>
      <c r="G265" s="243"/>
      <c r="H265" s="246">
        <v>14.4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118</v>
      </c>
      <c r="AU265" s="252" t="s">
        <v>80</v>
      </c>
      <c r="AV265" s="14" t="s">
        <v>82</v>
      </c>
      <c r="AW265" s="14" t="s">
        <v>30</v>
      </c>
      <c r="AX265" s="14" t="s">
        <v>73</v>
      </c>
      <c r="AY265" s="252" t="s">
        <v>112</v>
      </c>
    </row>
    <row r="266" s="13" customFormat="1">
      <c r="A266" s="13"/>
      <c r="B266" s="231"/>
      <c r="C266" s="232"/>
      <c r="D266" s="233" t="s">
        <v>118</v>
      </c>
      <c r="E266" s="234" t="s">
        <v>1</v>
      </c>
      <c r="F266" s="235" t="s">
        <v>236</v>
      </c>
      <c r="G266" s="232"/>
      <c r="H266" s="234" t="s">
        <v>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118</v>
      </c>
      <c r="AU266" s="241" t="s">
        <v>80</v>
      </c>
      <c r="AV266" s="13" t="s">
        <v>80</v>
      </c>
      <c r="AW266" s="13" t="s">
        <v>30</v>
      </c>
      <c r="AX266" s="13" t="s">
        <v>73</v>
      </c>
      <c r="AY266" s="241" t="s">
        <v>112</v>
      </c>
    </row>
    <row r="267" s="14" customFormat="1">
      <c r="A267" s="14"/>
      <c r="B267" s="242"/>
      <c r="C267" s="243"/>
      <c r="D267" s="233" t="s">
        <v>118</v>
      </c>
      <c r="E267" s="244" t="s">
        <v>1</v>
      </c>
      <c r="F267" s="245" t="s">
        <v>237</v>
      </c>
      <c r="G267" s="243"/>
      <c r="H267" s="246">
        <v>1.5600000000000001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118</v>
      </c>
      <c r="AU267" s="252" t="s">
        <v>80</v>
      </c>
      <c r="AV267" s="14" t="s">
        <v>82</v>
      </c>
      <c r="AW267" s="14" t="s">
        <v>30</v>
      </c>
      <c r="AX267" s="14" t="s">
        <v>73</v>
      </c>
      <c r="AY267" s="252" t="s">
        <v>112</v>
      </c>
    </row>
    <row r="268" s="13" customFormat="1">
      <c r="A268" s="13"/>
      <c r="B268" s="231"/>
      <c r="C268" s="232"/>
      <c r="D268" s="233" t="s">
        <v>118</v>
      </c>
      <c r="E268" s="234" t="s">
        <v>1</v>
      </c>
      <c r="F268" s="235" t="s">
        <v>238</v>
      </c>
      <c r="G268" s="232"/>
      <c r="H268" s="234" t="s">
        <v>1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118</v>
      </c>
      <c r="AU268" s="241" t="s">
        <v>80</v>
      </c>
      <c r="AV268" s="13" t="s">
        <v>80</v>
      </c>
      <c r="AW268" s="13" t="s">
        <v>30</v>
      </c>
      <c r="AX268" s="13" t="s">
        <v>73</v>
      </c>
      <c r="AY268" s="241" t="s">
        <v>112</v>
      </c>
    </row>
    <row r="269" s="14" customFormat="1">
      <c r="A269" s="14"/>
      <c r="B269" s="242"/>
      <c r="C269" s="243"/>
      <c r="D269" s="233" t="s">
        <v>118</v>
      </c>
      <c r="E269" s="244" t="s">
        <v>1</v>
      </c>
      <c r="F269" s="245" t="s">
        <v>235</v>
      </c>
      <c r="G269" s="243"/>
      <c r="H269" s="246">
        <v>14.4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118</v>
      </c>
      <c r="AU269" s="252" t="s">
        <v>80</v>
      </c>
      <c r="AV269" s="14" t="s">
        <v>82</v>
      </c>
      <c r="AW269" s="14" t="s">
        <v>30</v>
      </c>
      <c r="AX269" s="14" t="s">
        <v>73</v>
      </c>
      <c r="AY269" s="252" t="s">
        <v>112</v>
      </c>
    </row>
    <row r="270" s="15" customFormat="1">
      <c r="A270" s="15"/>
      <c r="B270" s="253"/>
      <c r="C270" s="254"/>
      <c r="D270" s="233" t="s">
        <v>118</v>
      </c>
      <c r="E270" s="255" t="s">
        <v>1</v>
      </c>
      <c r="F270" s="256" t="s">
        <v>123</v>
      </c>
      <c r="G270" s="254"/>
      <c r="H270" s="257">
        <v>30.359999999999999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3" t="s">
        <v>118</v>
      </c>
      <c r="AU270" s="263" t="s">
        <v>80</v>
      </c>
      <c r="AV270" s="15" t="s">
        <v>117</v>
      </c>
      <c r="AW270" s="15" t="s">
        <v>30</v>
      </c>
      <c r="AX270" s="15" t="s">
        <v>80</v>
      </c>
      <c r="AY270" s="263" t="s">
        <v>112</v>
      </c>
    </row>
    <row r="271" s="2" customFormat="1" ht="16.5" customHeight="1">
      <c r="A271" s="38"/>
      <c r="B271" s="39"/>
      <c r="C271" s="217" t="s">
        <v>239</v>
      </c>
      <c r="D271" s="217" t="s">
        <v>113</v>
      </c>
      <c r="E271" s="218" t="s">
        <v>240</v>
      </c>
      <c r="F271" s="219" t="s">
        <v>241</v>
      </c>
      <c r="G271" s="220" t="s">
        <v>140</v>
      </c>
      <c r="H271" s="221">
        <v>0.080000000000000002</v>
      </c>
      <c r="I271" s="222"/>
      <c r="J271" s="223">
        <f>ROUND(I271*H271,2)</f>
        <v>0</v>
      </c>
      <c r="K271" s="224"/>
      <c r="L271" s="44"/>
      <c r="M271" s="225" t="s">
        <v>1</v>
      </c>
      <c r="N271" s="226" t="s">
        <v>38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117</v>
      </c>
      <c r="AT271" s="229" t="s">
        <v>113</v>
      </c>
      <c r="AU271" s="229" t="s">
        <v>80</v>
      </c>
      <c r="AY271" s="17" t="s">
        <v>112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80</v>
      </c>
      <c r="BK271" s="230">
        <f>ROUND(I271*H271,2)</f>
        <v>0</v>
      </c>
      <c r="BL271" s="17" t="s">
        <v>117</v>
      </c>
      <c r="BM271" s="229" t="s">
        <v>242</v>
      </c>
    </row>
    <row r="272" s="13" customFormat="1">
      <c r="A272" s="13"/>
      <c r="B272" s="231"/>
      <c r="C272" s="232"/>
      <c r="D272" s="233" t="s">
        <v>118</v>
      </c>
      <c r="E272" s="234" t="s">
        <v>1</v>
      </c>
      <c r="F272" s="235" t="s">
        <v>243</v>
      </c>
      <c r="G272" s="232"/>
      <c r="H272" s="234" t="s">
        <v>1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118</v>
      </c>
      <c r="AU272" s="241" t="s">
        <v>80</v>
      </c>
      <c r="AV272" s="13" t="s">
        <v>80</v>
      </c>
      <c r="AW272" s="13" t="s">
        <v>30</v>
      </c>
      <c r="AX272" s="13" t="s">
        <v>73</v>
      </c>
      <c r="AY272" s="241" t="s">
        <v>112</v>
      </c>
    </row>
    <row r="273" s="14" customFormat="1">
      <c r="A273" s="14"/>
      <c r="B273" s="242"/>
      <c r="C273" s="243"/>
      <c r="D273" s="233" t="s">
        <v>118</v>
      </c>
      <c r="E273" s="244" t="s">
        <v>1</v>
      </c>
      <c r="F273" s="245" t="s">
        <v>244</v>
      </c>
      <c r="G273" s="243"/>
      <c r="H273" s="246">
        <v>0.080000000000000002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118</v>
      </c>
      <c r="AU273" s="252" t="s">
        <v>80</v>
      </c>
      <c r="AV273" s="14" t="s">
        <v>82</v>
      </c>
      <c r="AW273" s="14" t="s">
        <v>30</v>
      </c>
      <c r="AX273" s="14" t="s">
        <v>73</v>
      </c>
      <c r="AY273" s="252" t="s">
        <v>112</v>
      </c>
    </row>
    <row r="274" s="15" customFormat="1">
      <c r="A274" s="15"/>
      <c r="B274" s="253"/>
      <c r="C274" s="254"/>
      <c r="D274" s="233" t="s">
        <v>118</v>
      </c>
      <c r="E274" s="255" t="s">
        <v>1</v>
      </c>
      <c r="F274" s="256" t="s">
        <v>123</v>
      </c>
      <c r="G274" s="254"/>
      <c r="H274" s="257">
        <v>0.080000000000000002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3" t="s">
        <v>118</v>
      </c>
      <c r="AU274" s="263" t="s">
        <v>80</v>
      </c>
      <c r="AV274" s="15" t="s">
        <v>117</v>
      </c>
      <c r="AW274" s="15" t="s">
        <v>30</v>
      </c>
      <c r="AX274" s="15" t="s">
        <v>80</v>
      </c>
      <c r="AY274" s="263" t="s">
        <v>112</v>
      </c>
    </row>
    <row r="275" s="2" customFormat="1" ht="16.5" customHeight="1">
      <c r="A275" s="38"/>
      <c r="B275" s="39"/>
      <c r="C275" s="217" t="s">
        <v>188</v>
      </c>
      <c r="D275" s="217" t="s">
        <v>113</v>
      </c>
      <c r="E275" s="218" t="s">
        <v>245</v>
      </c>
      <c r="F275" s="219" t="s">
        <v>246</v>
      </c>
      <c r="G275" s="220" t="s">
        <v>140</v>
      </c>
      <c r="H275" s="221">
        <v>0.40000000000000002</v>
      </c>
      <c r="I275" s="222"/>
      <c r="J275" s="223">
        <f>ROUND(I275*H275,2)</f>
        <v>0</v>
      </c>
      <c r="K275" s="224"/>
      <c r="L275" s="44"/>
      <c r="M275" s="225" t="s">
        <v>1</v>
      </c>
      <c r="N275" s="226" t="s">
        <v>38</v>
      </c>
      <c r="O275" s="91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117</v>
      </c>
      <c r="AT275" s="229" t="s">
        <v>113</v>
      </c>
      <c r="AU275" s="229" t="s">
        <v>80</v>
      </c>
      <c r="AY275" s="17" t="s">
        <v>112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80</v>
      </c>
      <c r="BK275" s="230">
        <f>ROUND(I275*H275,2)</f>
        <v>0</v>
      </c>
      <c r="BL275" s="17" t="s">
        <v>117</v>
      </c>
      <c r="BM275" s="229" t="s">
        <v>247</v>
      </c>
    </row>
    <row r="276" s="2" customFormat="1" ht="16.5" customHeight="1">
      <c r="A276" s="38"/>
      <c r="B276" s="39"/>
      <c r="C276" s="217" t="s">
        <v>248</v>
      </c>
      <c r="D276" s="217" t="s">
        <v>113</v>
      </c>
      <c r="E276" s="218" t="s">
        <v>249</v>
      </c>
      <c r="F276" s="219" t="s">
        <v>250</v>
      </c>
      <c r="G276" s="220" t="s">
        <v>251</v>
      </c>
      <c r="H276" s="221">
        <v>4</v>
      </c>
      <c r="I276" s="222"/>
      <c r="J276" s="223">
        <f>ROUND(I276*H276,2)</f>
        <v>0</v>
      </c>
      <c r="K276" s="224"/>
      <c r="L276" s="44"/>
      <c r="M276" s="225" t="s">
        <v>1</v>
      </c>
      <c r="N276" s="226" t="s">
        <v>38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117</v>
      </c>
      <c r="AT276" s="229" t="s">
        <v>113</v>
      </c>
      <c r="AU276" s="229" t="s">
        <v>80</v>
      </c>
      <c r="AY276" s="17" t="s">
        <v>112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80</v>
      </c>
      <c r="BK276" s="230">
        <f>ROUND(I276*H276,2)</f>
        <v>0</v>
      </c>
      <c r="BL276" s="17" t="s">
        <v>117</v>
      </c>
      <c r="BM276" s="229" t="s">
        <v>252</v>
      </c>
    </row>
    <row r="277" s="13" customFormat="1">
      <c r="A277" s="13"/>
      <c r="B277" s="231"/>
      <c r="C277" s="232"/>
      <c r="D277" s="233" t="s">
        <v>118</v>
      </c>
      <c r="E277" s="234" t="s">
        <v>1</v>
      </c>
      <c r="F277" s="235" t="s">
        <v>253</v>
      </c>
      <c r="G277" s="232"/>
      <c r="H277" s="234" t="s">
        <v>1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118</v>
      </c>
      <c r="AU277" s="241" t="s">
        <v>80</v>
      </c>
      <c r="AV277" s="13" t="s">
        <v>80</v>
      </c>
      <c r="AW277" s="13" t="s">
        <v>30</v>
      </c>
      <c r="AX277" s="13" t="s">
        <v>73</v>
      </c>
      <c r="AY277" s="241" t="s">
        <v>112</v>
      </c>
    </row>
    <row r="278" s="14" customFormat="1">
      <c r="A278" s="14"/>
      <c r="B278" s="242"/>
      <c r="C278" s="243"/>
      <c r="D278" s="233" t="s">
        <v>118</v>
      </c>
      <c r="E278" s="244" t="s">
        <v>1</v>
      </c>
      <c r="F278" s="245" t="s">
        <v>117</v>
      </c>
      <c r="G278" s="243"/>
      <c r="H278" s="246">
        <v>4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118</v>
      </c>
      <c r="AU278" s="252" t="s">
        <v>80</v>
      </c>
      <c r="AV278" s="14" t="s">
        <v>82</v>
      </c>
      <c r="AW278" s="14" t="s">
        <v>30</v>
      </c>
      <c r="AX278" s="14" t="s">
        <v>73</v>
      </c>
      <c r="AY278" s="252" t="s">
        <v>112</v>
      </c>
    </row>
    <row r="279" s="15" customFormat="1">
      <c r="A279" s="15"/>
      <c r="B279" s="253"/>
      <c r="C279" s="254"/>
      <c r="D279" s="233" t="s">
        <v>118</v>
      </c>
      <c r="E279" s="255" t="s">
        <v>1</v>
      </c>
      <c r="F279" s="256" t="s">
        <v>123</v>
      </c>
      <c r="G279" s="254"/>
      <c r="H279" s="257">
        <v>4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3" t="s">
        <v>118</v>
      </c>
      <c r="AU279" s="263" t="s">
        <v>80</v>
      </c>
      <c r="AV279" s="15" t="s">
        <v>117</v>
      </c>
      <c r="AW279" s="15" t="s">
        <v>30</v>
      </c>
      <c r="AX279" s="15" t="s">
        <v>80</v>
      </c>
      <c r="AY279" s="263" t="s">
        <v>112</v>
      </c>
    </row>
    <row r="280" s="2" customFormat="1" ht="16.5" customHeight="1">
      <c r="A280" s="38"/>
      <c r="B280" s="39"/>
      <c r="C280" s="217" t="s">
        <v>193</v>
      </c>
      <c r="D280" s="217" t="s">
        <v>113</v>
      </c>
      <c r="E280" s="218" t="s">
        <v>254</v>
      </c>
      <c r="F280" s="219" t="s">
        <v>255</v>
      </c>
      <c r="G280" s="220" t="s">
        <v>251</v>
      </c>
      <c r="H280" s="221">
        <v>4</v>
      </c>
      <c r="I280" s="222"/>
      <c r="J280" s="223">
        <f>ROUND(I280*H280,2)</f>
        <v>0</v>
      </c>
      <c r="K280" s="224"/>
      <c r="L280" s="44"/>
      <c r="M280" s="225" t="s">
        <v>1</v>
      </c>
      <c r="N280" s="226" t="s">
        <v>38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117</v>
      </c>
      <c r="AT280" s="229" t="s">
        <v>113</v>
      </c>
      <c r="AU280" s="229" t="s">
        <v>80</v>
      </c>
      <c r="AY280" s="17" t="s">
        <v>112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80</v>
      </c>
      <c r="BK280" s="230">
        <f>ROUND(I280*H280,2)</f>
        <v>0</v>
      </c>
      <c r="BL280" s="17" t="s">
        <v>117</v>
      </c>
      <c r="BM280" s="229" t="s">
        <v>256</v>
      </c>
    </row>
    <row r="281" s="13" customFormat="1">
      <c r="A281" s="13"/>
      <c r="B281" s="231"/>
      <c r="C281" s="232"/>
      <c r="D281" s="233" t="s">
        <v>118</v>
      </c>
      <c r="E281" s="234" t="s">
        <v>1</v>
      </c>
      <c r="F281" s="235" t="s">
        <v>253</v>
      </c>
      <c r="G281" s="232"/>
      <c r="H281" s="234" t="s">
        <v>1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118</v>
      </c>
      <c r="AU281" s="241" t="s">
        <v>80</v>
      </c>
      <c r="AV281" s="13" t="s">
        <v>80</v>
      </c>
      <c r="AW281" s="13" t="s">
        <v>30</v>
      </c>
      <c r="AX281" s="13" t="s">
        <v>73</v>
      </c>
      <c r="AY281" s="241" t="s">
        <v>112</v>
      </c>
    </row>
    <row r="282" s="14" customFormat="1">
      <c r="A282" s="14"/>
      <c r="B282" s="242"/>
      <c r="C282" s="243"/>
      <c r="D282" s="233" t="s">
        <v>118</v>
      </c>
      <c r="E282" s="244" t="s">
        <v>1</v>
      </c>
      <c r="F282" s="245" t="s">
        <v>117</v>
      </c>
      <c r="G282" s="243"/>
      <c r="H282" s="246">
        <v>4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2" t="s">
        <v>118</v>
      </c>
      <c r="AU282" s="252" t="s">
        <v>80</v>
      </c>
      <c r="AV282" s="14" t="s">
        <v>82</v>
      </c>
      <c r="AW282" s="14" t="s">
        <v>30</v>
      </c>
      <c r="AX282" s="14" t="s">
        <v>73</v>
      </c>
      <c r="AY282" s="252" t="s">
        <v>112</v>
      </c>
    </row>
    <row r="283" s="15" customFormat="1">
      <c r="A283" s="15"/>
      <c r="B283" s="253"/>
      <c r="C283" s="254"/>
      <c r="D283" s="233" t="s">
        <v>118</v>
      </c>
      <c r="E283" s="255" t="s">
        <v>1</v>
      </c>
      <c r="F283" s="256" t="s">
        <v>123</v>
      </c>
      <c r="G283" s="254"/>
      <c r="H283" s="257">
        <v>4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3" t="s">
        <v>118</v>
      </c>
      <c r="AU283" s="263" t="s">
        <v>80</v>
      </c>
      <c r="AV283" s="15" t="s">
        <v>117</v>
      </c>
      <c r="AW283" s="15" t="s">
        <v>30</v>
      </c>
      <c r="AX283" s="15" t="s">
        <v>80</v>
      </c>
      <c r="AY283" s="263" t="s">
        <v>112</v>
      </c>
    </row>
    <row r="284" s="2" customFormat="1" ht="16.5" customHeight="1">
      <c r="A284" s="38"/>
      <c r="B284" s="39"/>
      <c r="C284" s="217" t="s">
        <v>257</v>
      </c>
      <c r="D284" s="217" t="s">
        <v>113</v>
      </c>
      <c r="E284" s="218" t="s">
        <v>258</v>
      </c>
      <c r="F284" s="219" t="s">
        <v>259</v>
      </c>
      <c r="G284" s="220" t="s">
        <v>251</v>
      </c>
      <c r="H284" s="221">
        <v>8</v>
      </c>
      <c r="I284" s="222"/>
      <c r="J284" s="223">
        <f>ROUND(I284*H284,2)</f>
        <v>0</v>
      </c>
      <c r="K284" s="224"/>
      <c r="L284" s="44"/>
      <c r="M284" s="225" t="s">
        <v>1</v>
      </c>
      <c r="N284" s="226" t="s">
        <v>38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117</v>
      </c>
      <c r="AT284" s="229" t="s">
        <v>113</v>
      </c>
      <c r="AU284" s="229" t="s">
        <v>80</v>
      </c>
      <c r="AY284" s="17" t="s">
        <v>112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80</v>
      </c>
      <c r="BK284" s="230">
        <f>ROUND(I284*H284,2)</f>
        <v>0</v>
      </c>
      <c r="BL284" s="17" t="s">
        <v>117</v>
      </c>
      <c r="BM284" s="229" t="s">
        <v>260</v>
      </c>
    </row>
    <row r="285" s="13" customFormat="1">
      <c r="A285" s="13"/>
      <c r="B285" s="231"/>
      <c r="C285" s="232"/>
      <c r="D285" s="233" t="s">
        <v>118</v>
      </c>
      <c r="E285" s="234" t="s">
        <v>1</v>
      </c>
      <c r="F285" s="235" t="s">
        <v>261</v>
      </c>
      <c r="G285" s="232"/>
      <c r="H285" s="234" t="s">
        <v>1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1" t="s">
        <v>118</v>
      </c>
      <c r="AU285" s="241" t="s">
        <v>80</v>
      </c>
      <c r="AV285" s="13" t="s">
        <v>80</v>
      </c>
      <c r="AW285" s="13" t="s">
        <v>30</v>
      </c>
      <c r="AX285" s="13" t="s">
        <v>73</v>
      </c>
      <c r="AY285" s="241" t="s">
        <v>112</v>
      </c>
    </row>
    <row r="286" s="14" customFormat="1">
      <c r="A286" s="14"/>
      <c r="B286" s="242"/>
      <c r="C286" s="243"/>
      <c r="D286" s="233" t="s">
        <v>118</v>
      </c>
      <c r="E286" s="244" t="s">
        <v>1</v>
      </c>
      <c r="F286" s="245" t="s">
        <v>141</v>
      </c>
      <c r="G286" s="243"/>
      <c r="H286" s="246">
        <v>8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2" t="s">
        <v>118</v>
      </c>
      <c r="AU286" s="252" t="s">
        <v>80</v>
      </c>
      <c r="AV286" s="14" t="s">
        <v>82</v>
      </c>
      <c r="AW286" s="14" t="s">
        <v>30</v>
      </c>
      <c r="AX286" s="14" t="s">
        <v>73</v>
      </c>
      <c r="AY286" s="252" t="s">
        <v>112</v>
      </c>
    </row>
    <row r="287" s="15" customFormat="1">
      <c r="A287" s="15"/>
      <c r="B287" s="253"/>
      <c r="C287" s="254"/>
      <c r="D287" s="233" t="s">
        <v>118</v>
      </c>
      <c r="E287" s="255" t="s">
        <v>1</v>
      </c>
      <c r="F287" s="256" t="s">
        <v>123</v>
      </c>
      <c r="G287" s="254"/>
      <c r="H287" s="257">
        <v>8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3" t="s">
        <v>118</v>
      </c>
      <c r="AU287" s="263" t="s">
        <v>80</v>
      </c>
      <c r="AV287" s="15" t="s">
        <v>117</v>
      </c>
      <c r="AW287" s="15" t="s">
        <v>30</v>
      </c>
      <c r="AX287" s="15" t="s">
        <v>80</v>
      </c>
      <c r="AY287" s="263" t="s">
        <v>112</v>
      </c>
    </row>
    <row r="288" s="2" customFormat="1" ht="16.5" customHeight="1">
      <c r="A288" s="38"/>
      <c r="B288" s="39"/>
      <c r="C288" s="217" t="s">
        <v>197</v>
      </c>
      <c r="D288" s="217" t="s">
        <v>113</v>
      </c>
      <c r="E288" s="218" t="s">
        <v>262</v>
      </c>
      <c r="F288" s="219" t="s">
        <v>263</v>
      </c>
      <c r="G288" s="220" t="s">
        <v>229</v>
      </c>
      <c r="H288" s="221">
        <v>8</v>
      </c>
      <c r="I288" s="222"/>
      <c r="J288" s="223">
        <f>ROUND(I288*H288,2)</f>
        <v>0</v>
      </c>
      <c r="K288" s="224"/>
      <c r="L288" s="44"/>
      <c r="M288" s="225" t="s">
        <v>1</v>
      </c>
      <c r="N288" s="226" t="s">
        <v>38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117</v>
      </c>
      <c r="AT288" s="229" t="s">
        <v>113</v>
      </c>
      <c r="AU288" s="229" t="s">
        <v>80</v>
      </c>
      <c r="AY288" s="17" t="s">
        <v>112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80</v>
      </c>
      <c r="BK288" s="230">
        <f>ROUND(I288*H288,2)</f>
        <v>0</v>
      </c>
      <c r="BL288" s="17" t="s">
        <v>117</v>
      </c>
      <c r="BM288" s="229" t="s">
        <v>264</v>
      </c>
    </row>
    <row r="289" s="13" customFormat="1">
      <c r="A289" s="13"/>
      <c r="B289" s="231"/>
      <c r="C289" s="232"/>
      <c r="D289" s="233" t="s">
        <v>118</v>
      </c>
      <c r="E289" s="234" t="s">
        <v>1</v>
      </c>
      <c r="F289" s="235" t="s">
        <v>263</v>
      </c>
      <c r="G289" s="232"/>
      <c r="H289" s="234" t="s">
        <v>1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118</v>
      </c>
      <c r="AU289" s="241" t="s">
        <v>80</v>
      </c>
      <c r="AV289" s="13" t="s">
        <v>80</v>
      </c>
      <c r="AW289" s="13" t="s">
        <v>30</v>
      </c>
      <c r="AX289" s="13" t="s">
        <v>73</v>
      </c>
      <c r="AY289" s="241" t="s">
        <v>112</v>
      </c>
    </row>
    <row r="290" s="14" customFormat="1">
      <c r="A290" s="14"/>
      <c r="B290" s="242"/>
      <c r="C290" s="243"/>
      <c r="D290" s="233" t="s">
        <v>118</v>
      </c>
      <c r="E290" s="244" t="s">
        <v>1</v>
      </c>
      <c r="F290" s="245" t="s">
        <v>141</v>
      </c>
      <c r="G290" s="243"/>
      <c r="H290" s="246">
        <v>8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2" t="s">
        <v>118</v>
      </c>
      <c r="AU290" s="252" t="s">
        <v>80</v>
      </c>
      <c r="AV290" s="14" t="s">
        <v>82</v>
      </c>
      <c r="AW290" s="14" t="s">
        <v>30</v>
      </c>
      <c r="AX290" s="14" t="s">
        <v>73</v>
      </c>
      <c r="AY290" s="252" t="s">
        <v>112</v>
      </c>
    </row>
    <row r="291" s="15" customFormat="1">
      <c r="A291" s="15"/>
      <c r="B291" s="253"/>
      <c r="C291" s="254"/>
      <c r="D291" s="233" t="s">
        <v>118</v>
      </c>
      <c r="E291" s="255" t="s">
        <v>1</v>
      </c>
      <c r="F291" s="256" t="s">
        <v>123</v>
      </c>
      <c r="G291" s="254"/>
      <c r="H291" s="257">
        <v>8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3" t="s">
        <v>118</v>
      </c>
      <c r="AU291" s="263" t="s">
        <v>80</v>
      </c>
      <c r="AV291" s="15" t="s">
        <v>117</v>
      </c>
      <c r="AW291" s="15" t="s">
        <v>30</v>
      </c>
      <c r="AX291" s="15" t="s">
        <v>80</v>
      </c>
      <c r="AY291" s="263" t="s">
        <v>112</v>
      </c>
    </row>
    <row r="292" s="12" customFormat="1" ht="25.92" customHeight="1">
      <c r="A292" s="12"/>
      <c r="B292" s="203"/>
      <c r="C292" s="204"/>
      <c r="D292" s="205" t="s">
        <v>72</v>
      </c>
      <c r="E292" s="206" t="s">
        <v>113</v>
      </c>
      <c r="F292" s="206" t="s">
        <v>113</v>
      </c>
      <c r="G292" s="204"/>
      <c r="H292" s="204"/>
      <c r="I292" s="207"/>
      <c r="J292" s="208">
        <f>BK292</f>
        <v>0</v>
      </c>
      <c r="K292" s="204"/>
      <c r="L292" s="209"/>
      <c r="M292" s="210"/>
      <c r="N292" s="211"/>
      <c r="O292" s="211"/>
      <c r="P292" s="212">
        <f>SUM(P293:P330)</f>
        <v>0</v>
      </c>
      <c r="Q292" s="211"/>
      <c r="R292" s="212">
        <f>SUM(R293:R330)</f>
        <v>0</v>
      </c>
      <c r="S292" s="211"/>
      <c r="T292" s="213">
        <f>SUM(T293:T330)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4" t="s">
        <v>80</v>
      </c>
      <c r="AT292" s="215" t="s">
        <v>72</v>
      </c>
      <c r="AU292" s="215" t="s">
        <v>73</v>
      </c>
      <c r="AY292" s="214" t="s">
        <v>112</v>
      </c>
      <c r="BK292" s="216">
        <f>SUM(BK293:BK330)</f>
        <v>0</v>
      </c>
    </row>
    <row r="293" s="2" customFormat="1" ht="24.15" customHeight="1">
      <c r="A293" s="38"/>
      <c r="B293" s="39"/>
      <c r="C293" s="217" t="s">
        <v>265</v>
      </c>
      <c r="D293" s="217" t="s">
        <v>113</v>
      </c>
      <c r="E293" s="218" t="s">
        <v>266</v>
      </c>
      <c r="F293" s="219" t="s">
        <v>267</v>
      </c>
      <c r="G293" s="220" t="s">
        <v>116</v>
      </c>
      <c r="H293" s="221">
        <v>2.2000000000000002</v>
      </c>
      <c r="I293" s="222"/>
      <c r="J293" s="223">
        <f>ROUND(I293*H293,2)</f>
        <v>0</v>
      </c>
      <c r="K293" s="224"/>
      <c r="L293" s="44"/>
      <c r="M293" s="225" t="s">
        <v>1</v>
      </c>
      <c r="N293" s="226" t="s">
        <v>38</v>
      </c>
      <c r="O293" s="91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117</v>
      </c>
      <c r="AT293" s="229" t="s">
        <v>113</v>
      </c>
      <c r="AU293" s="229" t="s">
        <v>80</v>
      </c>
      <c r="AY293" s="17" t="s">
        <v>112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80</v>
      </c>
      <c r="BK293" s="230">
        <f>ROUND(I293*H293,2)</f>
        <v>0</v>
      </c>
      <c r="BL293" s="17" t="s">
        <v>117</v>
      </c>
      <c r="BM293" s="229" t="s">
        <v>268</v>
      </c>
    </row>
    <row r="294" s="13" customFormat="1">
      <c r="A294" s="13"/>
      <c r="B294" s="231"/>
      <c r="C294" s="232"/>
      <c r="D294" s="233" t="s">
        <v>118</v>
      </c>
      <c r="E294" s="234" t="s">
        <v>1</v>
      </c>
      <c r="F294" s="235" t="s">
        <v>119</v>
      </c>
      <c r="G294" s="232"/>
      <c r="H294" s="234" t="s">
        <v>1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1" t="s">
        <v>118</v>
      </c>
      <c r="AU294" s="241" t="s">
        <v>80</v>
      </c>
      <c r="AV294" s="13" t="s">
        <v>80</v>
      </c>
      <c r="AW294" s="13" t="s">
        <v>30</v>
      </c>
      <c r="AX294" s="13" t="s">
        <v>73</v>
      </c>
      <c r="AY294" s="241" t="s">
        <v>112</v>
      </c>
    </row>
    <row r="295" s="14" customFormat="1">
      <c r="A295" s="14"/>
      <c r="B295" s="242"/>
      <c r="C295" s="243"/>
      <c r="D295" s="233" t="s">
        <v>118</v>
      </c>
      <c r="E295" s="244" t="s">
        <v>1</v>
      </c>
      <c r="F295" s="245" t="s">
        <v>120</v>
      </c>
      <c r="G295" s="243"/>
      <c r="H295" s="246">
        <v>0.5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2" t="s">
        <v>118</v>
      </c>
      <c r="AU295" s="252" t="s">
        <v>80</v>
      </c>
      <c r="AV295" s="14" t="s">
        <v>82</v>
      </c>
      <c r="AW295" s="14" t="s">
        <v>30</v>
      </c>
      <c r="AX295" s="14" t="s">
        <v>73</v>
      </c>
      <c r="AY295" s="252" t="s">
        <v>112</v>
      </c>
    </row>
    <row r="296" s="13" customFormat="1">
      <c r="A296" s="13"/>
      <c r="B296" s="231"/>
      <c r="C296" s="232"/>
      <c r="D296" s="233" t="s">
        <v>118</v>
      </c>
      <c r="E296" s="234" t="s">
        <v>1</v>
      </c>
      <c r="F296" s="235" t="s">
        <v>121</v>
      </c>
      <c r="G296" s="232"/>
      <c r="H296" s="234" t="s">
        <v>1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1" t="s">
        <v>118</v>
      </c>
      <c r="AU296" s="241" t="s">
        <v>80</v>
      </c>
      <c r="AV296" s="13" t="s">
        <v>80</v>
      </c>
      <c r="AW296" s="13" t="s">
        <v>30</v>
      </c>
      <c r="AX296" s="13" t="s">
        <v>73</v>
      </c>
      <c r="AY296" s="241" t="s">
        <v>112</v>
      </c>
    </row>
    <row r="297" s="14" customFormat="1">
      <c r="A297" s="14"/>
      <c r="B297" s="242"/>
      <c r="C297" s="243"/>
      <c r="D297" s="233" t="s">
        <v>118</v>
      </c>
      <c r="E297" s="244" t="s">
        <v>1</v>
      </c>
      <c r="F297" s="245" t="s">
        <v>122</v>
      </c>
      <c r="G297" s="243"/>
      <c r="H297" s="246">
        <v>1.7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2" t="s">
        <v>118</v>
      </c>
      <c r="AU297" s="252" t="s">
        <v>80</v>
      </c>
      <c r="AV297" s="14" t="s">
        <v>82</v>
      </c>
      <c r="AW297" s="14" t="s">
        <v>30</v>
      </c>
      <c r="AX297" s="14" t="s">
        <v>73</v>
      </c>
      <c r="AY297" s="252" t="s">
        <v>112</v>
      </c>
    </row>
    <row r="298" s="15" customFormat="1">
      <c r="A298" s="15"/>
      <c r="B298" s="253"/>
      <c r="C298" s="254"/>
      <c r="D298" s="233" t="s">
        <v>118</v>
      </c>
      <c r="E298" s="255" t="s">
        <v>1</v>
      </c>
      <c r="F298" s="256" t="s">
        <v>123</v>
      </c>
      <c r="G298" s="254"/>
      <c r="H298" s="257">
        <v>2.2000000000000002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3" t="s">
        <v>118</v>
      </c>
      <c r="AU298" s="263" t="s">
        <v>80</v>
      </c>
      <c r="AV298" s="15" t="s">
        <v>117</v>
      </c>
      <c r="AW298" s="15" t="s">
        <v>30</v>
      </c>
      <c r="AX298" s="15" t="s">
        <v>80</v>
      </c>
      <c r="AY298" s="263" t="s">
        <v>112</v>
      </c>
    </row>
    <row r="299" s="2" customFormat="1" ht="24.15" customHeight="1">
      <c r="A299" s="38"/>
      <c r="B299" s="39"/>
      <c r="C299" s="217" t="s">
        <v>200</v>
      </c>
      <c r="D299" s="217" t="s">
        <v>113</v>
      </c>
      <c r="E299" s="218" t="s">
        <v>269</v>
      </c>
      <c r="F299" s="219" t="s">
        <v>270</v>
      </c>
      <c r="G299" s="220" t="s">
        <v>116</v>
      </c>
      <c r="H299" s="221">
        <v>2.2000000000000002</v>
      </c>
      <c r="I299" s="222"/>
      <c r="J299" s="223">
        <f>ROUND(I299*H299,2)</f>
        <v>0</v>
      </c>
      <c r="K299" s="224"/>
      <c r="L299" s="44"/>
      <c r="M299" s="225" t="s">
        <v>1</v>
      </c>
      <c r="N299" s="226" t="s">
        <v>38</v>
      </c>
      <c r="O299" s="91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117</v>
      </c>
      <c r="AT299" s="229" t="s">
        <v>113</v>
      </c>
      <c r="AU299" s="229" t="s">
        <v>80</v>
      </c>
      <c r="AY299" s="17" t="s">
        <v>112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80</v>
      </c>
      <c r="BK299" s="230">
        <f>ROUND(I299*H299,2)</f>
        <v>0</v>
      </c>
      <c r="BL299" s="17" t="s">
        <v>117</v>
      </c>
      <c r="BM299" s="229" t="s">
        <v>271</v>
      </c>
    </row>
    <row r="300" s="13" customFormat="1">
      <c r="A300" s="13"/>
      <c r="B300" s="231"/>
      <c r="C300" s="232"/>
      <c r="D300" s="233" t="s">
        <v>118</v>
      </c>
      <c r="E300" s="234" t="s">
        <v>1</v>
      </c>
      <c r="F300" s="235" t="s">
        <v>119</v>
      </c>
      <c r="G300" s="232"/>
      <c r="H300" s="234" t="s">
        <v>1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118</v>
      </c>
      <c r="AU300" s="241" t="s">
        <v>80</v>
      </c>
      <c r="AV300" s="13" t="s">
        <v>80</v>
      </c>
      <c r="AW300" s="13" t="s">
        <v>30</v>
      </c>
      <c r="AX300" s="13" t="s">
        <v>73</v>
      </c>
      <c r="AY300" s="241" t="s">
        <v>112</v>
      </c>
    </row>
    <row r="301" s="14" customFormat="1">
      <c r="A301" s="14"/>
      <c r="B301" s="242"/>
      <c r="C301" s="243"/>
      <c r="D301" s="233" t="s">
        <v>118</v>
      </c>
      <c r="E301" s="244" t="s">
        <v>1</v>
      </c>
      <c r="F301" s="245" t="s">
        <v>120</v>
      </c>
      <c r="G301" s="243"/>
      <c r="H301" s="246">
        <v>0.5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2" t="s">
        <v>118</v>
      </c>
      <c r="AU301" s="252" t="s">
        <v>80</v>
      </c>
      <c r="AV301" s="14" t="s">
        <v>82</v>
      </c>
      <c r="AW301" s="14" t="s">
        <v>30</v>
      </c>
      <c r="AX301" s="14" t="s">
        <v>73</v>
      </c>
      <c r="AY301" s="252" t="s">
        <v>112</v>
      </c>
    </row>
    <row r="302" s="13" customFormat="1">
      <c r="A302" s="13"/>
      <c r="B302" s="231"/>
      <c r="C302" s="232"/>
      <c r="D302" s="233" t="s">
        <v>118</v>
      </c>
      <c r="E302" s="234" t="s">
        <v>1</v>
      </c>
      <c r="F302" s="235" t="s">
        <v>121</v>
      </c>
      <c r="G302" s="232"/>
      <c r="H302" s="234" t="s">
        <v>1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1" t="s">
        <v>118</v>
      </c>
      <c r="AU302" s="241" t="s">
        <v>80</v>
      </c>
      <c r="AV302" s="13" t="s">
        <v>80</v>
      </c>
      <c r="AW302" s="13" t="s">
        <v>30</v>
      </c>
      <c r="AX302" s="13" t="s">
        <v>73</v>
      </c>
      <c r="AY302" s="241" t="s">
        <v>112</v>
      </c>
    </row>
    <row r="303" s="14" customFormat="1">
      <c r="A303" s="14"/>
      <c r="B303" s="242"/>
      <c r="C303" s="243"/>
      <c r="D303" s="233" t="s">
        <v>118</v>
      </c>
      <c r="E303" s="244" t="s">
        <v>1</v>
      </c>
      <c r="F303" s="245" t="s">
        <v>122</v>
      </c>
      <c r="G303" s="243"/>
      <c r="H303" s="246">
        <v>1.7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2" t="s">
        <v>118</v>
      </c>
      <c r="AU303" s="252" t="s">
        <v>80</v>
      </c>
      <c r="AV303" s="14" t="s">
        <v>82</v>
      </c>
      <c r="AW303" s="14" t="s">
        <v>30</v>
      </c>
      <c r="AX303" s="14" t="s">
        <v>73</v>
      </c>
      <c r="AY303" s="252" t="s">
        <v>112</v>
      </c>
    </row>
    <row r="304" s="15" customFormat="1">
      <c r="A304" s="15"/>
      <c r="B304" s="253"/>
      <c r="C304" s="254"/>
      <c r="D304" s="233" t="s">
        <v>118</v>
      </c>
      <c r="E304" s="255" t="s">
        <v>1</v>
      </c>
      <c r="F304" s="256" t="s">
        <v>123</v>
      </c>
      <c r="G304" s="254"/>
      <c r="H304" s="257">
        <v>2.2000000000000002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3" t="s">
        <v>118</v>
      </c>
      <c r="AU304" s="263" t="s">
        <v>80</v>
      </c>
      <c r="AV304" s="15" t="s">
        <v>117</v>
      </c>
      <c r="AW304" s="15" t="s">
        <v>30</v>
      </c>
      <c r="AX304" s="15" t="s">
        <v>80</v>
      </c>
      <c r="AY304" s="263" t="s">
        <v>112</v>
      </c>
    </row>
    <row r="305" s="2" customFormat="1" ht="24.15" customHeight="1">
      <c r="A305" s="38"/>
      <c r="B305" s="39"/>
      <c r="C305" s="217" t="s">
        <v>272</v>
      </c>
      <c r="D305" s="217" t="s">
        <v>113</v>
      </c>
      <c r="E305" s="218" t="s">
        <v>273</v>
      </c>
      <c r="F305" s="219" t="s">
        <v>274</v>
      </c>
      <c r="G305" s="220" t="s">
        <v>116</v>
      </c>
      <c r="H305" s="221">
        <v>289.80000000000001</v>
      </c>
      <c r="I305" s="222"/>
      <c r="J305" s="223">
        <f>ROUND(I305*H305,2)</f>
        <v>0</v>
      </c>
      <c r="K305" s="224"/>
      <c r="L305" s="44"/>
      <c r="M305" s="225" t="s">
        <v>1</v>
      </c>
      <c r="N305" s="226" t="s">
        <v>38</v>
      </c>
      <c r="O305" s="91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117</v>
      </c>
      <c r="AT305" s="229" t="s">
        <v>113</v>
      </c>
      <c r="AU305" s="229" t="s">
        <v>80</v>
      </c>
      <c r="AY305" s="17" t="s">
        <v>112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80</v>
      </c>
      <c r="BK305" s="230">
        <f>ROUND(I305*H305,2)</f>
        <v>0</v>
      </c>
      <c r="BL305" s="17" t="s">
        <v>117</v>
      </c>
      <c r="BM305" s="229" t="s">
        <v>275</v>
      </c>
    </row>
    <row r="306" s="13" customFormat="1">
      <c r="A306" s="13"/>
      <c r="B306" s="231"/>
      <c r="C306" s="232"/>
      <c r="D306" s="233" t="s">
        <v>118</v>
      </c>
      <c r="E306" s="234" t="s">
        <v>1</v>
      </c>
      <c r="F306" s="235" t="s">
        <v>121</v>
      </c>
      <c r="G306" s="232"/>
      <c r="H306" s="234" t="s">
        <v>1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1" t="s">
        <v>118</v>
      </c>
      <c r="AU306" s="241" t="s">
        <v>80</v>
      </c>
      <c r="AV306" s="13" t="s">
        <v>80</v>
      </c>
      <c r="AW306" s="13" t="s">
        <v>30</v>
      </c>
      <c r="AX306" s="13" t="s">
        <v>73</v>
      </c>
      <c r="AY306" s="241" t="s">
        <v>112</v>
      </c>
    </row>
    <row r="307" s="14" customFormat="1">
      <c r="A307" s="14"/>
      <c r="B307" s="242"/>
      <c r="C307" s="243"/>
      <c r="D307" s="233" t="s">
        <v>118</v>
      </c>
      <c r="E307" s="244" t="s">
        <v>1</v>
      </c>
      <c r="F307" s="245" t="s">
        <v>276</v>
      </c>
      <c r="G307" s="243"/>
      <c r="H307" s="246">
        <v>3.2999999999999998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2" t="s">
        <v>118</v>
      </c>
      <c r="AU307" s="252" t="s">
        <v>80</v>
      </c>
      <c r="AV307" s="14" t="s">
        <v>82</v>
      </c>
      <c r="AW307" s="14" t="s">
        <v>30</v>
      </c>
      <c r="AX307" s="14" t="s">
        <v>73</v>
      </c>
      <c r="AY307" s="252" t="s">
        <v>112</v>
      </c>
    </row>
    <row r="308" s="13" customFormat="1">
      <c r="A308" s="13"/>
      <c r="B308" s="231"/>
      <c r="C308" s="232"/>
      <c r="D308" s="233" t="s">
        <v>118</v>
      </c>
      <c r="E308" s="234" t="s">
        <v>1</v>
      </c>
      <c r="F308" s="235" t="s">
        <v>277</v>
      </c>
      <c r="G308" s="232"/>
      <c r="H308" s="234" t="s">
        <v>1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1" t="s">
        <v>118</v>
      </c>
      <c r="AU308" s="241" t="s">
        <v>80</v>
      </c>
      <c r="AV308" s="13" t="s">
        <v>80</v>
      </c>
      <c r="AW308" s="13" t="s">
        <v>30</v>
      </c>
      <c r="AX308" s="13" t="s">
        <v>73</v>
      </c>
      <c r="AY308" s="241" t="s">
        <v>112</v>
      </c>
    </row>
    <row r="309" s="14" customFormat="1">
      <c r="A309" s="14"/>
      <c r="B309" s="242"/>
      <c r="C309" s="243"/>
      <c r="D309" s="233" t="s">
        <v>118</v>
      </c>
      <c r="E309" s="244" t="s">
        <v>1</v>
      </c>
      <c r="F309" s="245" t="s">
        <v>278</v>
      </c>
      <c r="G309" s="243"/>
      <c r="H309" s="246">
        <v>286.5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2" t="s">
        <v>118</v>
      </c>
      <c r="AU309" s="252" t="s">
        <v>80</v>
      </c>
      <c r="AV309" s="14" t="s">
        <v>82</v>
      </c>
      <c r="AW309" s="14" t="s">
        <v>30</v>
      </c>
      <c r="AX309" s="14" t="s">
        <v>73</v>
      </c>
      <c r="AY309" s="252" t="s">
        <v>112</v>
      </c>
    </row>
    <row r="310" s="15" customFormat="1">
      <c r="A310" s="15"/>
      <c r="B310" s="253"/>
      <c r="C310" s="254"/>
      <c r="D310" s="233" t="s">
        <v>118</v>
      </c>
      <c r="E310" s="255" t="s">
        <v>1</v>
      </c>
      <c r="F310" s="256" t="s">
        <v>123</v>
      </c>
      <c r="G310" s="254"/>
      <c r="H310" s="257">
        <v>289.80000000000001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3" t="s">
        <v>118</v>
      </c>
      <c r="AU310" s="263" t="s">
        <v>80</v>
      </c>
      <c r="AV310" s="15" t="s">
        <v>117</v>
      </c>
      <c r="AW310" s="15" t="s">
        <v>30</v>
      </c>
      <c r="AX310" s="15" t="s">
        <v>80</v>
      </c>
      <c r="AY310" s="263" t="s">
        <v>112</v>
      </c>
    </row>
    <row r="311" s="2" customFormat="1" ht="24.15" customHeight="1">
      <c r="A311" s="38"/>
      <c r="B311" s="39"/>
      <c r="C311" s="217" t="s">
        <v>203</v>
      </c>
      <c r="D311" s="217" t="s">
        <v>113</v>
      </c>
      <c r="E311" s="218" t="s">
        <v>279</v>
      </c>
      <c r="F311" s="219" t="s">
        <v>280</v>
      </c>
      <c r="G311" s="220" t="s">
        <v>116</v>
      </c>
      <c r="H311" s="221">
        <v>2.125</v>
      </c>
      <c r="I311" s="222"/>
      <c r="J311" s="223">
        <f>ROUND(I311*H311,2)</f>
        <v>0</v>
      </c>
      <c r="K311" s="224"/>
      <c r="L311" s="44"/>
      <c r="M311" s="225" t="s">
        <v>1</v>
      </c>
      <c r="N311" s="226" t="s">
        <v>38</v>
      </c>
      <c r="O311" s="91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117</v>
      </c>
      <c r="AT311" s="229" t="s">
        <v>113</v>
      </c>
      <c r="AU311" s="229" t="s">
        <v>80</v>
      </c>
      <c r="AY311" s="17" t="s">
        <v>112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80</v>
      </c>
      <c r="BK311" s="230">
        <f>ROUND(I311*H311,2)</f>
        <v>0</v>
      </c>
      <c r="BL311" s="17" t="s">
        <v>117</v>
      </c>
      <c r="BM311" s="229" t="s">
        <v>281</v>
      </c>
    </row>
    <row r="312" s="13" customFormat="1">
      <c r="A312" s="13"/>
      <c r="B312" s="231"/>
      <c r="C312" s="232"/>
      <c r="D312" s="233" t="s">
        <v>118</v>
      </c>
      <c r="E312" s="234" t="s">
        <v>1</v>
      </c>
      <c r="F312" s="235" t="s">
        <v>282</v>
      </c>
      <c r="G312" s="232"/>
      <c r="H312" s="234" t="s">
        <v>1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1" t="s">
        <v>118</v>
      </c>
      <c r="AU312" s="241" t="s">
        <v>80</v>
      </c>
      <c r="AV312" s="13" t="s">
        <v>80</v>
      </c>
      <c r="AW312" s="13" t="s">
        <v>30</v>
      </c>
      <c r="AX312" s="13" t="s">
        <v>73</v>
      </c>
      <c r="AY312" s="241" t="s">
        <v>112</v>
      </c>
    </row>
    <row r="313" s="14" customFormat="1">
      <c r="A313" s="14"/>
      <c r="B313" s="242"/>
      <c r="C313" s="243"/>
      <c r="D313" s="233" t="s">
        <v>118</v>
      </c>
      <c r="E313" s="244" t="s">
        <v>1</v>
      </c>
      <c r="F313" s="245" t="s">
        <v>283</v>
      </c>
      <c r="G313" s="243"/>
      <c r="H313" s="246">
        <v>2.125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118</v>
      </c>
      <c r="AU313" s="252" t="s">
        <v>80</v>
      </c>
      <c r="AV313" s="14" t="s">
        <v>82</v>
      </c>
      <c r="AW313" s="14" t="s">
        <v>30</v>
      </c>
      <c r="AX313" s="14" t="s">
        <v>73</v>
      </c>
      <c r="AY313" s="252" t="s">
        <v>112</v>
      </c>
    </row>
    <row r="314" s="15" customFormat="1">
      <c r="A314" s="15"/>
      <c r="B314" s="253"/>
      <c r="C314" s="254"/>
      <c r="D314" s="233" t="s">
        <v>118</v>
      </c>
      <c r="E314" s="255" t="s">
        <v>1</v>
      </c>
      <c r="F314" s="256" t="s">
        <v>123</v>
      </c>
      <c r="G314" s="254"/>
      <c r="H314" s="257">
        <v>2.125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3" t="s">
        <v>118</v>
      </c>
      <c r="AU314" s="263" t="s">
        <v>80</v>
      </c>
      <c r="AV314" s="15" t="s">
        <v>117</v>
      </c>
      <c r="AW314" s="15" t="s">
        <v>30</v>
      </c>
      <c r="AX314" s="15" t="s">
        <v>80</v>
      </c>
      <c r="AY314" s="263" t="s">
        <v>112</v>
      </c>
    </row>
    <row r="315" s="2" customFormat="1" ht="33" customHeight="1">
      <c r="A315" s="38"/>
      <c r="B315" s="39"/>
      <c r="C315" s="217" t="s">
        <v>284</v>
      </c>
      <c r="D315" s="217" t="s">
        <v>113</v>
      </c>
      <c r="E315" s="218" t="s">
        <v>285</v>
      </c>
      <c r="F315" s="219" t="s">
        <v>286</v>
      </c>
      <c r="G315" s="220" t="s">
        <v>116</v>
      </c>
      <c r="H315" s="221">
        <v>2.2000000000000002</v>
      </c>
      <c r="I315" s="222"/>
      <c r="J315" s="223">
        <f>ROUND(I315*H315,2)</f>
        <v>0</v>
      </c>
      <c r="K315" s="224"/>
      <c r="L315" s="44"/>
      <c r="M315" s="225" t="s">
        <v>1</v>
      </c>
      <c r="N315" s="226" t="s">
        <v>38</v>
      </c>
      <c r="O315" s="91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117</v>
      </c>
      <c r="AT315" s="229" t="s">
        <v>113</v>
      </c>
      <c r="AU315" s="229" t="s">
        <v>80</v>
      </c>
      <c r="AY315" s="17" t="s">
        <v>112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80</v>
      </c>
      <c r="BK315" s="230">
        <f>ROUND(I315*H315,2)</f>
        <v>0</v>
      </c>
      <c r="BL315" s="17" t="s">
        <v>117</v>
      </c>
      <c r="BM315" s="229" t="s">
        <v>287</v>
      </c>
    </row>
    <row r="316" s="14" customFormat="1">
      <c r="A316" s="14"/>
      <c r="B316" s="242"/>
      <c r="C316" s="243"/>
      <c r="D316" s="233" t="s">
        <v>118</v>
      </c>
      <c r="E316" s="244" t="s">
        <v>1</v>
      </c>
      <c r="F316" s="245" t="s">
        <v>120</v>
      </c>
      <c r="G316" s="243"/>
      <c r="H316" s="246">
        <v>0.5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2" t="s">
        <v>118</v>
      </c>
      <c r="AU316" s="252" t="s">
        <v>80</v>
      </c>
      <c r="AV316" s="14" t="s">
        <v>82</v>
      </c>
      <c r="AW316" s="14" t="s">
        <v>30</v>
      </c>
      <c r="AX316" s="14" t="s">
        <v>73</v>
      </c>
      <c r="AY316" s="252" t="s">
        <v>112</v>
      </c>
    </row>
    <row r="317" s="14" customFormat="1">
      <c r="A317" s="14"/>
      <c r="B317" s="242"/>
      <c r="C317" s="243"/>
      <c r="D317" s="233" t="s">
        <v>118</v>
      </c>
      <c r="E317" s="244" t="s">
        <v>1</v>
      </c>
      <c r="F317" s="245" t="s">
        <v>122</v>
      </c>
      <c r="G317" s="243"/>
      <c r="H317" s="246">
        <v>1.7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2" t="s">
        <v>118</v>
      </c>
      <c r="AU317" s="252" t="s">
        <v>80</v>
      </c>
      <c r="AV317" s="14" t="s">
        <v>82</v>
      </c>
      <c r="AW317" s="14" t="s">
        <v>30</v>
      </c>
      <c r="AX317" s="14" t="s">
        <v>73</v>
      </c>
      <c r="AY317" s="252" t="s">
        <v>112</v>
      </c>
    </row>
    <row r="318" s="15" customFormat="1">
      <c r="A318" s="15"/>
      <c r="B318" s="253"/>
      <c r="C318" s="254"/>
      <c r="D318" s="233" t="s">
        <v>118</v>
      </c>
      <c r="E318" s="255" t="s">
        <v>1</v>
      </c>
      <c r="F318" s="256" t="s">
        <v>123</v>
      </c>
      <c r="G318" s="254"/>
      <c r="H318" s="257">
        <v>2.2000000000000002</v>
      </c>
      <c r="I318" s="258"/>
      <c r="J318" s="254"/>
      <c r="K318" s="254"/>
      <c r="L318" s="259"/>
      <c r="M318" s="260"/>
      <c r="N318" s="261"/>
      <c r="O318" s="261"/>
      <c r="P318" s="261"/>
      <c r="Q318" s="261"/>
      <c r="R318" s="261"/>
      <c r="S318" s="261"/>
      <c r="T318" s="262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3" t="s">
        <v>118</v>
      </c>
      <c r="AU318" s="263" t="s">
        <v>80</v>
      </c>
      <c r="AV318" s="15" t="s">
        <v>117</v>
      </c>
      <c r="AW318" s="15" t="s">
        <v>30</v>
      </c>
      <c r="AX318" s="15" t="s">
        <v>80</v>
      </c>
      <c r="AY318" s="263" t="s">
        <v>112</v>
      </c>
    </row>
    <row r="319" s="2" customFormat="1" ht="16.5" customHeight="1">
      <c r="A319" s="38"/>
      <c r="B319" s="39"/>
      <c r="C319" s="217" t="s">
        <v>209</v>
      </c>
      <c r="D319" s="217" t="s">
        <v>113</v>
      </c>
      <c r="E319" s="218" t="s">
        <v>288</v>
      </c>
      <c r="F319" s="219" t="s">
        <v>289</v>
      </c>
      <c r="G319" s="220" t="s">
        <v>116</v>
      </c>
      <c r="H319" s="221">
        <v>2.2000000000000002</v>
      </c>
      <c r="I319" s="222"/>
      <c r="J319" s="223">
        <f>ROUND(I319*H319,2)</f>
        <v>0</v>
      </c>
      <c r="K319" s="224"/>
      <c r="L319" s="44"/>
      <c r="M319" s="225" t="s">
        <v>1</v>
      </c>
      <c r="N319" s="226" t="s">
        <v>38</v>
      </c>
      <c r="O319" s="91"/>
      <c r="P319" s="227">
        <f>O319*H319</f>
        <v>0</v>
      </c>
      <c r="Q319" s="227">
        <v>0</v>
      </c>
      <c r="R319" s="227">
        <f>Q319*H319</f>
        <v>0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117</v>
      </c>
      <c r="AT319" s="229" t="s">
        <v>113</v>
      </c>
      <c r="AU319" s="229" t="s">
        <v>80</v>
      </c>
      <c r="AY319" s="17" t="s">
        <v>112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80</v>
      </c>
      <c r="BK319" s="230">
        <f>ROUND(I319*H319,2)</f>
        <v>0</v>
      </c>
      <c r="BL319" s="17" t="s">
        <v>117</v>
      </c>
      <c r="BM319" s="229" t="s">
        <v>290</v>
      </c>
    </row>
    <row r="320" s="14" customFormat="1">
      <c r="A320" s="14"/>
      <c r="B320" s="242"/>
      <c r="C320" s="243"/>
      <c r="D320" s="233" t="s">
        <v>118</v>
      </c>
      <c r="E320" s="244" t="s">
        <v>1</v>
      </c>
      <c r="F320" s="245" t="s">
        <v>120</v>
      </c>
      <c r="G320" s="243"/>
      <c r="H320" s="246">
        <v>0.5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118</v>
      </c>
      <c r="AU320" s="252" t="s">
        <v>80</v>
      </c>
      <c r="AV320" s="14" t="s">
        <v>82</v>
      </c>
      <c r="AW320" s="14" t="s">
        <v>30</v>
      </c>
      <c r="AX320" s="14" t="s">
        <v>73</v>
      </c>
      <c r="AY320" s="252" t="s">
        <v>112</v>
      </c>
    </row>
    <row r="321" s="14" customFormat="1">
      <c r="A321" s="14"/>
      <c r="B321" s="242"/>
      <c r="C321" s="243"/>
      <c r="D321" s="233" t="s">
        <v>118</v>
      </c>
      <c r="E321" s="244" t="s">
        <v>1</v>
      </c>
      <c r="F321" s="245" t="s">
        <v>122</v>
      </c>
      <c r="G321" s="243"/>
      <c r="H321" s="246">
        <v>1.7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2" t="s">
        <v>118</v>
      </c>
      <c r="AU321" s="252" t="s">
        <v>80</v>
      </c>
      <c r="AV321" s="14" t="s">
        <v>82</v>
      </c>
      <c r="AW321" s="14" t="s">
        <v>30</v>
      </c>
      <c r="AX321" s="14" t="s">
        <v>73</v>
      </c>
      <c r="AY321" s="252" t="s">
        <v>112</v>
      </c>
    </row>
    <row r="322" s="15" customFormat="1">
      <c r="A322" s="15"/>
      <c r="B322" s="253"/>
      <c r="C322" s="254"/>
      <c r="D322" s="233" t="s">
        <v>118</v>
      </c>
      <c r="E322" s="255" t="s">
        <v>1</v>
      </c>
      <c r="F322" s="256" t="s">
        <v>123</v>
      </c>
      <c r="G322" s="254"/>
      <c r="H322" s="257">
        <v>2.2000000000000002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3" t="s">
        <v>118</v>
      </c>
      <c r="AU322" s="263" t="s">
        <v>80</v>
      </c>
      <c r="AV322" s="15" t="s">
        <v>117</v>
      </c>
      <c r="AW322" s="15" t="s">
        <v>30</v>
      </c>
      <c r="AX322" s="15" t="s">
        <v>80</v>
      </c>
      <c r="AY322" s="263" t="s">
        <v>112</v>
      </c>
    </row>
    <row r="323" s="2" customFormat="1" ht="24.15" customHeight="1">
      <c r="A323" s="38"/>
      <c r="B323" s="39"/>
      <c r="C323" s="217" t="s">
        <v>291</v>
      </c>
      <c r="D323" s="217" t="s">
        <v>113</v>
      </c>
      <c r="E323" s="218" t="s">
        <v>292</v>
      </c>
      <c r="F323" s="219" t="s">
        <v>293</v>
      </c>
      <c r="G323" s="220" t="s">
        <v>116</v>
      </c>
      <c r="H323" s="221">
        <v>2.2000000000000002</v>
      </c>
      <c r="I323" s="222"/>
      <c r="J323" s="223">
        <f>ROUND(I323*H323,2)</f>
        <v>0</v>
      </c>
      <c r="K323" s="224"/>
      <c r="L323" s="44"/>
      <c r="M323" s="225" t="s">
        <v>1</v>
      </c>
      <c r="N323" s="226" t="s">
        <v>38</v>
      </c>
      <c r="O323" s="91"/>
      <c r="P323" s="227">
        <f>O323*H323</f>
        <v>0</v>
      </c>
      <c r="Q323" s="227">
        <v>0</v>
      </c>
      <c r="R323" s="227">
        <f>Q323*H323</f>
        <v>0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117</v>
      </c>
      <c r="AT323" s="229" t="s">
        <v>113</v>
      </c>
      <c r="AU323" s="229" t="s">
        <v>80</v>
      </c>
      <c r="AY323" s="17" t="s">
        <v>112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80</v>
      </c>
      <c r="BK323" s="230">
        <f>ROUND(I323*H323,2)</f>
        <v>0</v>
      </c>
      <c r="BL323" s="17" t="s">
        <v>117</v>
      </c>
      <c r="BM323" s="229" t="s">
        <v>294</v>
      </c>
    </row>
    <row r="324" s="14" customFormat="1">
      <c r="A324" s="14"/>
      <c r="B324" s="242"/>
      <c r="C324" s="243"/>
      <c r="D324" s="233" t="s">
        <v>118</v>
      </c>
      <c r="E324" s="244" t="s">
        <v>1</v>
      </c>
      <c r="F324" s="245" t="s">
        <v>120</v>
      </c>
      <c r="G324" s="243"/>
      <c r="H324" s="246">
        <v>0.5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2" t="s">
        <v>118</v>
      </c>
      <c r="AU324" s="252" t="s">
        <v>80</v>
      </c>
      <c r="AV324" s="14" t="s">
        <v>82</v>
      </c>
      <c r="AW324" s="14" t="s">
        <v>30</v>
      </c>
      <c r="AX324" s="14" t="s">
        <v>73</v>
      </c>
      <c r="AY324" s="252" t="s">
        <v>112</v>
      </c>
    </row>
    <row r="325" s="14" customFormat="1">
      <c r="A325" s="14"/>
      <c r="B325" s="242"/>
      <c r="C325" s="243"/>
      <c r="D325" s="233" t="s">
        <v>118</v>
      </c>
      <c r="E325" s="244" t="s">
        <v>1</v>
      </c>
      <c r="F325" s="245" t="s">
        <v>122</v>
      </c>
      <c r="G325" s="243"/>
      <c r="H325" s="246">
        <v>1.7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2" t="s">
        <v>118</v>
      </c>
      <c r="AU325" s="252" t="s">
        <v>80</v>
      </c>
      <c r="AV325" s="14" t="s">
        <v>82</v>
      </c>
      <c r="AW325" s="14" t="s">
        <v>30</v>
      </c>
      <c r="AX325" s="14" t="s">
        <v>73</v>
      </c>
      <c r="AY325" s="252" t="s">
        <v>112</v>
      </c>
    </row>
    <row r="326" s="15" customFormat="1">
      <c r="A326" s="15"/>
      <c r="B326" s="253"/>
      <c r="C326" s="254"/>
      <c r="D326" s="233" t="s">
        <v>118</v>
      </c>
      <c r="E326" s="255" t="s">
        <v>1</v>
      </c>
      <c r="F326" s="256" t="s">
        <v>123</v>
      </c>
      <c r="G326" s="254"/>
      <c r="H326" s="257">
        <v>2.2000000000000002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3" t="s">
        <v>118</v>
      </c>
      <c r="AU326" s="263" t="s">
        <v>80</v>
      </c>
      <c r="AV326" s="15" t="s">
        <v>117</v>
      </c>
      <c r="AW326" s="15" t="s">
        <v>30</v>
      </c>
      <c r="AX326" s="15" t="s">
        <v>80</v>
      </c>
      <c r="AY326" s="263" t="s">
        <v>112</v>
      </c>
    </row>
    <row r="327" s="2" customFormat="1" ht="33" customHeight="1">
      <c r="A327" s="38"/>
      <c r="B327" s="39"/>
      <c r="C327" s="217" t="s">
        <v>220</v>
      </c>
      <c r="D327" s="217" t="s">
        <v>113</v>
      </c>
      <c r="E327" s="218" t="s">
        <v>295</v>
      </c>
      <c r="F327" s="219" t="s">
        <v>296</v>
      </c>
      <c r="G327" s="220" t="s">
        <v>116</v>
      </c>
      <c r="H327" s="221">
        <v>2.2000000000000002</v>
      </c>
      <c r="I327" s="222"/>
      <c r="J327" s="223">
        <f>ROUND(I327*H327,2)</f>
        <v>0</v>
      </c>
      <c r="K327" s="224"/>
      <c r="L327" s="44"/>
      <c r="M327" s="225" t="s">
        <v>1</v>
      </c>
      <c r="N327" s="226" t="s">
        <v>38</v>
      </c>
      <c r="O327" s="91"/>
      <c r="P327" s="227">
        <f>O327*H327</f>
        <v>0</v>
      </c>
      <c r="Q327" s="227">
        <v>0</v>
      </c>
      <c r="R327" s="227">
        <f>Q327*H327</f>
        <v>0</v>
      </c>
      <c r="S327" s="227">
        <v>0</v>
      </c>
      <c r="T327" s="22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117</v>
      </c>
      <c r="AT327" s="229" t="s">
        <v>113</v>
      </c>
      <c r="AU327" s="229" t="s">
        <v>80</v>
      </c>
      <c r="AY327" s="17" t="s">
        <v>112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80</v>
      </c>
      <c r="BK327" s="230">
        <f>ROUND(I327*H327,2)</f>
        <v>0</v>
      </c>
      <c r="BL327" s="17" t="s">
        <v>117</v>
      </c>
      <c r="BM327" s="229" t="s">
        <v>297</v>
      </c>
    </row>
    <row r="328" s="14" customFormat="1">
      <c r="A328" s="14"/>
      <c r="B328" s="242"/>
      <c r="C328" s="243"/>
      <c r="D328" s="233" t="s">
        <v>118</v>
      </c>
      <c r="E328" s="244" t="s">
        <v>1</v>
      </c>
      <c r="F328" s="245" t="s">
        <v>120</v>
      </c>
      <c r="G328" s="243"/>
      <c r="H328" s="246">
        <v>0.5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2" t="s">
        <v>118</v>
      </c>
      <c r="AU328" s="252" t="s">
        <v>80</v>
      </c>
      <c r="AV328" s="14" t="s">
        <v>82</v>
      </c>
      <c r="AW328" s="14" t="s">
        <v>30</v>
      </c>
      <c r="AX328" s="14" t="s">
        <v>73</v>
      </c>
      <c r="AY328" s="252" t="s">
        <v>112</v>
      </c>
    </row>
    <row r="329" s="14" customFormat="1">
      <c r="A329" s="14"/>
      <c r="B329" s="242"/>
      <c r="C329" s="243"/>
      <c r="D329" s="233" t="s">
        <v>118</v>
      </c>
      <c r="E329" s="244" t="s">
        <v>1</v>
      </c>
      <c r="F329" s="245" t="s">
        <v>122</v>
      </c>
      <c r="G329" s="243"/>
      <c r="H329" s="246">
        <v>1.7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2" t="s">
        <v>118</v>
      </c>
      <c r="AU329" s="252" t="s">
        <v>80</v>
      </c>
      <c r="AV329" s="14" t="s">
        <v>82</v>
      </c>
      <c r="AW329" s="14" t="s">
        <v>30</v>
      </c>
      <c r="AX329" s="14" t="s">
        <v>73</v>
      </c>
      <c r="AY329" s="252" t="s">
        <v>112</v>
      </c>
    </row>
    <row r="330" s="15" customFormat="1">
      <c r="A330" s="15"/>
      <c r="B330" s="253"/>
      <c r="C330" s="254"/>
      <c r="D330" s="233" t="s">
        <v>118</v>
      </c>
      <c r="E330" s="255" t="s">
        <v>1</v>
      </c>
      <c r="F330" s="256" t="s">
        <v>123</v>
      </c>
      <c r="G330" s="254"/>
      <c r="H330" s="257">
        <v>2.2000000000000002</v>
      </c>
      <c r="I330" s="258"/>
      <c r="J330" s="254"/>
      <c r="K330" s="254"/>
      <c r="L330" s="259"/>
      <c r="M330" s="260"/>
      <c r="N330" s="261"/>
      <c r="O330" s="261"/>
      <c r="P330" s="261"/>
      <c r="Q330" s="261"/>
      <c r="R330" s="261"/>
      <c r="S330" s="261"/>
      <c r="T330" s="262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3" t="s">
        <v>118</v>
      </c>
      <c r="AU330" s="263" t="s">
        <v>80</v>
      </c>
      <c r="AV330" s="15" t="s">
        <v>117</v>
      </c>
      <c r="AW330" s="15" t="s">
        <v>30</v>
      </c>
      <c r="AX330" s="15" t="s">
        <v>80</v>
      </c>
      <c r="AY330" s="263" t="s">
        <v>112</v>
      </c>
    </row>
    <row r="331" s="12" customFormat="1" ht="25.92" customHeight="1">
      <c r="A331" s="12"/>
      <c r="B331" s="203"/>
      <c r="C331" s="204"/>
      <c r="D331" s="205" t="s">
        <v>72</v>
      </c>
      <c r="E331" s="206" t="s">
        <v>113</v>
      </c>
      <c r="F331" s="206" t="s">
        <v>113</v>
      </c>
      <c r="G331" s="204"/>
      <c r="H331" s="204"/>
      <c r="I331" s="207"/>
      <c r="J331" s="208">
        <f>BK331</f>
        <v>0</v>
      </c>
      <c r="K331" s="204"/>
      <c r="L331" s="209"/>
      <c r="M331" s="210"/>
      <c r="N331" s="211"/>
      <c r="O331" s="211"/>
      <c r="P331" s="212">
        <f>SUM(P332:P393)</f>
        <v>0</v>
      </c>
      <c r="Q331" s="211"/>
      <c r="R331" s="212">
        <f>SUM(R332:R393)</f>
        <v>0</v>
      </c>
      <c r="S331" s="211"/>
      <c r="T331" s="213">
        <f>SUM(T332:T393)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4" t="s">
        <v>80</v>
      </c>
      <c r="AT331" s="215" t="s">
        <v>72</v>
      </c>
      <c r="AU331" s="215" t="s">
        <v>73</v>
      </c>
      <c r="AY331" s="214" t="s">
        <v>112</v>
      </c>
      <c r="BK331" s="216">
        <f>SUM(BK332:BK393)</f>
        <v>0</v>
      </c>
    </row>
    <row r="332" s="2" customFormat="1" ht="24.15" customHeight="1">
      <c r="A332" s="38"/>
      <c r="B332" s="39"/>
      <c r="C332" s="217" t="s">
        <v>298</v>
      </c>
      <c r="D332" s="217" t="s">
        <v>113</v>
      </c>
      <c r="E332" s="218" t="s">
        <v>299</v>
      </c>
      <c r="F332" s="219" t="s">
        <v>300</v>
      </c>
      <c r="G332" s="220" t="s">
        <v>251</v>
      </c>
      <c r="H332" s="221">
        <v>196</v>
      </c>
      <c r="I332" s="222"/>
      <c r="J332" s="223">
        <f>ROUND(I332*H332,2)</f>
        <v>0</v>
      </c>
      <c r="K332" s="224"/>
      <c r="L332" s="44"/>
      <c r="M332" s="225" t="s">
        <v>1</v>
      </c>
      <c r="N332" s="226" t="s">
        <v>38</v>
      </c>
      <c r="O332" s="91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117</v>
      </c>
      <c r="AT332" s="229" t="s">
        <v>113</v>
      </c>
      <c r="AU332" s="229" t="s">
        <v>80</v>
      </c>
      <c r="AY332" s="17" t="s">
        <v>112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80</v>
      </c>
      <c r="BK332" s="230">
        <f>ROUND(I332*H332,2)</f>
        <v>0</v>
      </c>
      <c r="BL332" s="17" t="s">
        <v>117</v>
      </c>
      <c r="BM332" s="229" t="s">
        <v>301</v>
      </c>
    </row>
    <row r="333" s="14" customFormat="1">
      <c r="A333" s="14"/>
      <c r="B333" s="242"/>
      <c r="C333" s="243"/>
      <c r="D333" s="233" t="s">
        <v>118</v>
      </c>
      <c r="E333" s="244" t="s">
        <v>1</v>
      </c>
      <c r="F333" s="245" t="s">
        <v>302</v>
      </c>
      <c r="G333" s="243"/>
      <c r="H333" s="246">
        <v>196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2" t="s">
        <v>118</v>
      </c>
      <c r="AU333" s="252" t="s">
        <v>80</v>
      </c>
      <c r="AV333" s="14" t="s">
        <v>82</v>
      </c>
      <c r="AW333" s="14" t="s">
        <v>30</v>
      </c>
      <c r="AX333" s="14" t="s">
        <v>73</v>
      </c>
      <c r="AY333" s="252" t="s">
        <v>112</v>
      </c>
    </row>
    <row r="334" s="15" customFormat="1">
      <c r="A334" s="15"/>
      <c r="B334" s="253"/>
      <c r="C334" s="254"/>
      <c r="D334" s="233" t="s">
        <v>118</v>
      </c>
      <c r="E334" s="255" t="s">
        <v>1</v>
      </c>
      <c r="F334" s="256" t="s">
        <v>123</v>
      </c>
      <c r="G334" s="254"/>
      <c r="H334" s="257">
        <v>196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3" t="s">
        <v>118</v>
      </c>
      <c r="AU334" s="263" t="s">
        <v>80</v>
      </c>
      <c r="AV334" s="15" t="s">
        <v>117</v>
      </c>
      <c r="AW334" s="15" t="s">
        <v>30</v>
      </c>
      <c r="AX334" s="15" t="s">
        <v>80</v>
      </c>
      <c r="AY334" s="263" t="s">
        <v>112</v>
      </c>
    </row>
    <row r="335" s="2" customFormat="1" ht="16.5" customHeight="1">
      <c r="A335" s="38"/>
      <c r="B335" s="39"/>
      <c r="C335" s="264" t="s">
        <v>225</v>
      </c>
      <c r="D335" s="264" t="s">
        <v>194</v>
      </c>
      <c r="E335" s="265" t="s">
        <v>303</v>
      </c>
      <c r="F335" s="266" t="s">
        <v>304</v>
      </c>
      <c r="G335" s="267" t="s">
        <v>251</v>
      </c>
      <c r="H335" s="268">
        <v>201.88</v>
      </c>
      <c r="I335" s="269"/>
      <c r="J335" s="270">
        <f>ROUND(I335*H335,2)</f>
        <v>0</v>
      </c>
      <c r="K335" s="271"/>
      <c r="L335" s="272"/>
      <c r="M335" s="273" t="s">
        <v>1</v>
      </c>
      <c r="N335" s="274" t="s">
        <v>38</v>
      </c>
      <c r="O335" s="91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141</v>
      </c>
      <c r="AT335" s="229" t="s">
        <v>194</v>
      </c>
      <c r="AU335" s="229" t="s">
        <v>80</v>
      </c>
      <c r="AY335" s="17" t="s">
        <v>112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80</v>
      </c>
      <c r="BK335" s="230">
        <f>ROUND(I335*H335,2)</f>
        <v>0</v>
      </c>
      <c r="BL335" s="17" t="s">
        <v>117</v>
      </c>
      <c r="BM335" s="229" t="s">
        <v>305</v>
      </c>
    </row>
    <row r="336" s="2" customFormat="1" ht="24.15" customHeight="1">
      <c r="A336" s="38"/>
      <c r="B336" s="39"/>
      <c r="C336" s="217" t="s">
        <v>306</v>
      </c>
      <c r="D336" s="217" t="s">
        <v>113</v>
      </c>
      <c r="E336" s="218" t="s">
        <v>307</v>
      </c>
      <c r="F336" s="219" t="s">
        <v>308</v>
      </c>
      <c r="G336" s="220" t="s">
        <v>251</v>
      </c>
      <c r="H336" s="221">
        <v>192</v>
      </c>
      <c r="I336" s="222"/>
      <c r="J336" s="223">
        <f>ROUND(I336*H336,2)</f>
        <v>0</v>
      </c>
      <c r="K336" s="224"/>
      <c r="L336" s="44"/>
      <c r="M336" s="225" t="s">
        <v>1</v>
      </c>
      <c r="N336" s="226" t="s">
        <v>38</v>
      </c>
      <c r="O336" s="91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9" t="s">
        <v>117</v>
      </c>
      <c r="AT336" s="229" t="s">
        <v>113</v>
      </c>
      <c r="AU336" s="229" t="s">
        <v>80</v>
      </c>
      <c r="AY336" s="17" t="s">
        <v>112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7" t="s">
        <v>80</v>
      </c>
      <c r="BK336" s="230">
        <f>ROUND(I336*H336,2)</f>
        <v>0</v>
      </c>
      <c r="BL336" s="17" t="s">
        <v>117</v>
      </c>
      <c r="BM336" s="229" t="s">
        <v>309</v>
      </c>
    </row>
    <row r="337" s="13" customFormat="1">
      <c r="A337" s="13"/>
      <c r="B337" s="231"/>
      <c r="C337" s="232"/>
      <c r="D337" s="233" t="s">
        <v>118</v>
      </c>
      <c r="E337" s="234" t="s">
        <v>1</v>
      </c>
      <c r="F337" s="235" t="s">
        <v>119</v>
      </c>
      <c r="G337" s="232"/>
      <c r="H337" s="234" t="s">
        <v>1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1" t="s">
        <v>118</v>
      </c>
      <c r="AU337" s="241" t="s">
        <v>80</v>
      </c>
      <c r="AV337" s="13" t="s">
        <v>80</v>
      </c>
      <c r="AW337" s="13" t="s">
        <v>30</v>
      </c>
      <c r="AX337" s="13" t="s">
        <v>73</v>
      </c>
      <c r="AY337" s="241" t="s">
        <v>112</v>
      </c>
    </row>
    <row r="338" s="14" customFormat="1">
      <c r="A338" s="14"/>
      <c r="B338" s="242"/>
      <c r="C338" s="243"/>
      <c r="D338" s="233" t="s">
        <v>118</v>
      </c>
      <c r="E338" s="244" t="s">
        <v>1</v>
      </c>
      <c r="F338" s="245" t="s">
        <v>310</v>
      </c>
      <c r="G338" s="243"/>
      <c r="H338" s="246">
        <v>192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2" t="s">
        <v>118</v>
      </c>
      <c r="AU338" s="252" t="s">
        <v>80</v>
      </c>
      <c r="AV338" s="14" t="s">
        <v>82</v>
      </c>
      <c r="AW338" s="14" t="s">
        <v>30</v>
      </c>
      <c r="AX338" s="14" t="s">
        <v>73</v>
      </c>
      <c r="AY338" s="252" t="s">
        <v>112</v>
      </c>
    </row>
    <row r="339" s="15" customFormat="1">
      <c r="A339" s="15"/>
      <c r="B339" s="253"/>
      <c r="C339" s="254"/>
      <c r="D339" s="233" t="s">
        <v>118</v>
      </c>
      <c r="E339" s="255" t="s">
        <v>1</v>
      </c>
      <c r="F339" s="256" t="s">
        <v>123</v>
      </c>
      <c r="G339" s="254"/>
      <c r="H339" s="257">
        <v>192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3" t="s">
        <v>118</v>
      </c>
      <c r="AU339" s="263" t="s">
        <v>80</v>
      </c>
      <c r="AV339" s="15" t="s">
        <v>117</v>
      </c>
      <c r="AW339" s="15" t="s">
        <v>30</v>
      </c>
      <c r="AX339" s="15" t="s">
        <v>80</v>
      </c>
      <c r="AY339" s="263" t="s">
        <v>112</v>
      </c>
    </row>
    <row r="340" s="2" customFormat="1" ht="21.75" customHeight="1">
      <c r="A340" s="38"/>
      <c r="B340" s="39"/>
      <c r="C340" s="264" t="s">
        <v>230</v>
      </c>
      <c r="D340" s="264" t="s">
        <v>194</v>
      </c>
      <c r="E340" s="265" t="s">
        <v>311</v>
      </c>
      <c r="F340" s="266" t="s">
        <v>312</v>
      </c>
      <c r="G340" s="267" t="s">
        <v>251</v>
      </c>
      <c r="H340" s="268">
        <v>197.75999999999999</v>
      </c>
      <c r="I340" s="269"/>
      <c r="J340" s="270">
        <f>ROUND(I340*H340,2)</f>
        <v>0</v>
      </c>
      <c r="K340" s="271"/>
      <c r="L340" s="272"/>
      <c r="M340" s="273" t="s">
        <v>1</v>
      </c>
      <c r="N340" s="274" t="s">
        <v>38</v>
      </c>
      <c r="O340" s="91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9" t="s">
        <v>141</v>
      </c>
      <c r="AT340" s="229" t="s">
        <v>194</v>
      </c>
      <c r="AU340" s="229" t="s">
        <v>80</v>
      </c>
      <c r="AY340" s="17" t="s">
        <v>112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7" t="s">
        <v>80</v>
      </c>
      <c r="BK340" s="230">
        <f>ROUND(I340*H340,2)</f>
        <v>0</v>
      </c>
      <c r="BL340" s="17" t="s">
        <v>117</v>
      </c>
      <c r="BM340" s="229" t="s">
        <v>313</v>
      </c>
    </row>
    <row r="341" s="2" customFormat="1" ht="24.15" customHeight="1">
      <c r="A341" s="38"/>
      <c r="B341" s="39"/>
      <c r="C341" s="217" t="s">
        <v>314</v>
      </c>
      <c r="D341" s="217" t="s">
        <v>113</v>
      </c>
      <c r="E341" s="218" t="s">
        <v>315</v>
      </c>
      <c r="F341" s="219" t="s">
        <v>316</v>
      </c>
      <c r="G341" s="220" t="s">
        <v>251</v>
      </c>
      <c r="H341" s="221">
        <v>196</v>
      </c>
      <c r="I341" s="222"/>
      <c r="J341" s="223">
        <f>ROUND(I341*H341,2)</f>
        <v>0</v>
      </c>
      <c r="K341" s="224"/>
      <c r="L341" s="44"/>
      <c r="M341" s="225" t="s">
        <v>1</v>
      </c>
      <c r="N341" s="226" t="s">
        <v>38</v>
      </c>
      <c r="O341" s="91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117</v>
      </c>
      <c r="AT341" s="229" t="s">
        <v>113</v>
      </c>
      <c r="AU341" s="229" t="s">
        <v>80</v>
      </c>
      <c r="AY341" s="17" t="s">
        <v>112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80</v>
      </c>
      <c r="BK341" s="230">
        <f>ROUND(I341*H341,2)</f>
        <v>0</v>
      </c>
      <c r="BL341" s="17" t="s">
        <v>117</v>
      </c>
      <c r="BM341" s="229" t="s">
        <v>317</v>
      </c>
    </row>
    <row r="342" s="13" customFormat="1">
      <c r="A342" s="13"/>
      <c r="B342" s="231"/>
      <c r="C342" s="232"/>
      <c r="D342" s="233" t="s">
        <v>118</v>
      </c>
      <c r="E342" s="234" t="s">
        <v>1</v>
      </c>
      <c r="F342" s="235" t="s">
        <v>121</v>
      </c>
      <c r="G342" s="232"/>
      <c r="H342" s="234" t="s">
        <v>1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1" t="s">
        <v>118</v>
      </c>
      <c r="AU342" s="241" t="s">
        <v>80</v>
      </c>
      <c r="AV342" s="13" t="s">
        <v>80</v>
      </c>
      <c r="AW342" s="13" t="s">
        <v>30</v>
      </c>
      <c r="AX342" s="13" t="s">
        <v>73</v>
      </c>
      <c r="AY342" s="241" t="s">
        <v>112</v>
      </c>
    </row>
    <row r="343" s="14" customFormat="1">
      <c r="A343" s="14"/>
      <c r="B343" s="242"/>
      <c r="C343" s="243"/>
      <c r="D343" s="233" t="s">
        <v>118</v>
      </c>
      <c r="E343" s="244" t="s">
        <v>1</v>
      </c>
      <c r="F343" s="245" t="s">
        <v>302</v>
      </c>
      <c r="G343" s="243"/>
      <c r="H343" s="246">
        <v>196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2" t="s">
        <v>118</v>
      </c>
      <c r="AU343" s="252" t="s">
        <v>80</v>
      </c>
      <c r="AV343" s="14" t="s">
        <v>82</v>
      </c>
      <c r="AW343" s="14" t="s">
        <v>30</v>
      </c>
      <c r="AX343" s="14" t="s">
        <v>73</v>
      </c>
      <c r="AY343" s="252" t="s">
        <v>112</v>
      </c>
    </row>
    <row r="344" s="15" customFormat="1">
      <c r="A344" s="15"/>
      <c r="B344" s="253"/>
      <c r="C344" s="254"/>
      <c r="D344" s="233" t="s">
        <v>118</v>
      </c>
      <c r="E344" s="255" t="s">
        <v>1</v>
      </c>
      <c r="F344" s="256" t="s">
        <v>123</v>
      </c>
      <c r="G344" s="254"/>
      <c r="H344" s="257">
        <v>196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3" t="s">
        <v>118</v>
      </c>
      <c r="AU344" s="263" t="s">
        <v>80</v>
      </c>
      <c r="AV344" s="15" t="s">
        <v>117</v>
      </c>
      <c r="AW344" s="15" t="s">
        <v>30</v>
      </c>
      <c r="AX344" s="15" t="s">
        <v>80</v>
      </c>
      <c r="AY344" s="263" t="s">
        <v>112</v>
      </c>
    </row>
    <row r="345" s="2" customFormat="1" ht="24.15" customHeight="1">
      <c r="A345" s="38"/>
      <c r="B345" s="39"/>
      <c r="C345" s="264" t="s">
        <v>233</v>
      </c>
      <c r="D345" s="264" t="s">
        <v>194</v>
      </c>
      <c r="E345" s="265" t="s">
        <v>318</v>
      </c>
      <c r="F345" s="266" t="s">
        <v>319</v>
      </c>
      <c r="G345" s="267" t="s">
        <v>251</v>
      </c>
      <c r="H345" s="268">
        <v>201.88</v>
      </c>
      <c r="I345" s="269"/>
      <c r="J345" s="270">
        <f>ROUND(I345*H345,2)</f>
        <v>0</v>
      </c>
      <c r="K345" s="271"/>
      <c r="L345" s="272"/>
      <c r="M345" s="273" t="s">
        <v>1</v>
      </c>
      <c r="N345" s="274" t="s">
        <v>38</v>
      </c>
      <c r="O345" s="91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9" t="s">
        <v>141</v>
      </c>
      <c r="AT345" s="229" t="s">
        <v>194</v>
      </c>
      <c r="AU345" s="229" t="s">
        <v>80</v>
      </c>
      <c r="AY345" s="17" t="s">
        <v>112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7" t="s">
        <v>80</v>
      </c>
      <c r="BK345" s="230">
        <f>ROUND(I345*H345,2)</f>
        <v>0</v>
      </c>
      <c r="BL345" s="17" t="s">
        <v>117</v>
      </c>
      <c r="BM345" s="229" t="s">
        <v>320</v>
      </c>
    </row>
    <row r="346" s="2" customFormat="1" ht="24.15" customHeight="1">
      <c r="A346" s="38"/>
      <c r="B346" s="39"/>
      <c r="C346" s="217" t="s">
        <v>321</v>
      </c>
      <c r="D346" s="217" t="s">
        <v>113</v>
      </c>
      <c r="E346" s="218" t="s">
        <v>322</v>
      </c>
      <c r="F346" s="219" t="s">
        <v>323</v>
      </c>
      <c r="G346" s="220" t="s">
        <v>229</v>
      </c>
      <c r="H346" s="221">
        <v>3</v>
      </c>
      <c r="I346" s="222"/>
      <c r="J346" s="223">
        <f>ROUND(I346*H346,2)</f>
        <v>0</v>
      </c>
      <c r="K346" s="224"/>
      <c r="L346" s="44"/>
      <c r="M346" s="225" t="s">
        <v>1</v>
      </c>
      <c r="N346" s="226" t="s">
        <v>38</v>
      </c>
      <c r="O346" s="91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117</v>
      </c>
      <c r="AT346" s="229" t="s">
        <v>113</v>
      </c>
      <c r="AU346" s="229" t="s">
        <v>80</v>
      </c>
      <c r="AY346" s="17" t="s">
        <v>112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80</v>
      </c>
      <c r="BK346" s="230">
        <f>ROUND(I346*H346,2)</f>
        <v>0</v>
      </c>
      <c r="BL346" s="17" t="s">
        <v>117</v>
      </c>
      <c r="BM346" s="229" t="s">
        <v>324</v>
      </c>
    </row>
    <row r="347" s="14" customFormat="1">
      <c r="A347" s="14"/>
      <c r="B347" s="242"/>
      <c r="C347" s="243"/>
      <c r="D347" s="233" t="s">
        <v>118</v>
      </c>
      <c r="E347" s="244" t="s">
        <v>1</v>
      </c>
      <c r="F347" s="245" t="s">
        <v>130</v>
      </c>
      <c r="G347" s="243"/>
      <c r="H347" s="246">
        <v>3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2" t="s">
        <v>118</v>
      </c>
      <c r="AU347" s="252" t="s">
        <v>80</v>
      </c>
      <c r="AV347" s="14" t="s">
        <v>82</v>
      </c>
      <c r="AW347" s="14" t="s">
        <v>30</v>
      </c>
      <c r="AX347" s="14" t="s">
        <v>73</v>
      </c>
      <c r="AY347" s="252" t="s">
        <v>112</v>
      </c>
    </row>
    <row r="348" s="15" customFormat="1">
      <c r="A348" s="15"/>
      <c r="B348" s="253"/>
      <c r="C348" s="254"/>
      <c r="D348" s="233" t="s">
        <v>118</v>
      </c>
      <c r="E348" s="255" t="s">
        <v>1</v>
      </c>
      <c r="F348" s="256" t="s">
        <v>123</v>
      </c>
      <c r="G348" s="254"/>
      <c r="H348" s="257">
        <v>3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3" t="s">
        <v>118</v>
      </c>
      <c r="AU348" s="263" t="s">
        <v>80</v>
      </c>
      <c r="AV348" s="15" t="s">
        <v>117</v>
      </c>
      <c r="AW348" s="15" t="s">
        <v>30</v>
      </c>
      <c r="AX348" s="15" t="s">
        <v>80</v>
      </c>
      <c r="AY348" s="263" t="s">
        <v>112</v>
      </c>
    </row>
    <row r="349" s="2" customFormat="1" ht="16.5" customHeight="1">
      <c r="A349" s="38"/>
      <c r="B349" s="39"/>
      <c r="C349" s="264" t="s">
        <v>242</v>
      </c>
      <c r="D349" s="264" t="s">
        <v>194</v>
      </c>
      <c r="E349" s="265" t="s">
        <v>325</v>
      </c>
      <c r="F349" s="266" t="s">
        <v>326</v>
      </c>
      <c r="G349" s="267" t="s">
        <v>229</v>
      </c>
      <c r="H349" s="268">
        <v>3</v>
      </c>
      <c r="I349" s="269"/>
      <c r="J349" s="270">
        <f>ROUND(I349*H349,2)</f>
        <v>0</v>
      </c>
      <c r="K349" s="271"/>
      <c r="L349" s="272"/>
      <c r="M349" s="273" t="s">
        <v>1</v>
      </c>
      <c r="N349" s="274" t="s">
        <v>38</v>
      </c>
      <c r="O349" s="91"/>
      <c r="P349" s="227">
        <f>O349*H349</f>
        <v>0</v>
      </c>
      <c r="Q349" s="227">
        <v>0</v>
      </c>
      <c r="R349" s="227">
        <f>Q349*H349</f>
        <v>0</v>
      </c>
      <c r="S349" s="227">
        <v>0</v>
      </c>
      <c r="T349" s="22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9" t="s">
        <v>141</v>
      </c>
      <c r="AT349" s="229" t="s">
        <v>194</v>
      </c>
      <c r="AU349" s="229" t="s">
        <v>80</v>
      </c>
      <c r="AY349" s="17" t="s">
        <v>112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7" t="s">
        <v>80</v>
      </c>
      <c r="BK349" s="230">
        <f>ROUND(I349*H349,2)</f>
        <v>0</v>
      </c>
      <c r="BL349" s="17" t="s">
        <v>117</v>
      </c>
      <c r="BM349" s="229" t="s">
        <v>327</v>
      </c>
    </row>
    <row r="350" s="14" customFormat="1">
      <c r="A350" s="14"/>
      <c r="B350" s="242"/>
      <c r="C350" s="243"/>
      <c r="D350" s="233" t="s">
        <v>118</v>
      </c>
      <c r="E350" s="244" t="s">
        <v>1</v>
      </c>
      <c r="F350" s="245" t="s">
        <v>130</v>
      </c>
      <c r="G350" s="243"/>
      <c r="H350" s="246">
        <v>3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2" t="s">
        <v>118</v>
      </c>
      <c r="AU350" s="252" t="s">
        <v>80</v>
      </c>
      <c r="AV350" s="14" t="s">
        <v>82</v>
      </c>
      <c r="AW350" s="14" t="s">
        <v>30</v>
      </c>
      <c r="AX350" s="14" t="s">
        <v>73</v>
      </c>
      <c r="AY350" s="252" t="s">
        <v>112</v>
      </c>
    </row>
    <row r="351" s="15" customFormat="1">
      <c r="A351" s="15"/>
      <c r="B351" s="253"/>
      <c r="C351" s="254"/>
      <c r="D351" s="233" t="s">
        <v>118</v>
      </c>
      <c r="E351" s="255" t="s">
        <v>1</v>
      </c>
      <c r="F351" s="256" t="s">
        <v>123</v>
      </c>
      <c r="G351" s="254"/>
      <c r="H351" s="257">
        <v>3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3" t="s">
        <v>118</v>
      </c>
      <c r="AU351" s="263" t="s">
        <v>80</v>
      </c>
      <c r="AV351" s="15" t="s">
        <v>117</v>
      </c>
      <c r="AW351" s="15" t="s">
        <v>30</v>
      </c>
      <c r="AX351" s="15" t="s">
        <v>80</v>
      </c>
      <c r="AY351" s="263" t="s">
        <v>112</v>
      </c>
    </row>
    <row r="352" s="2" customFormat="1" ht="24.15" customHeight="1">
      <c r="A352" s="38"/>
      <c r="B352" s="39"/>
      <c r="C352" s="217" t="s">
        <v>328</v>
      </c>
      <c r="D352" s="217" t="s">
        <v>113</v>
      </c>
      <c r="E352" s="218" t="s">
        <v>329</v>
      </c>
      <c r="F352" s="219" t="s">
        <v>330</v>
      </c>
      <c r="G352" s="220" t="s">
        <v>229</v>
      </c>
      <c r="H352" s="221">
        <v>31</v>
      </c>
      <c r="I352" s="222"/>
      <c r="J352" s="223">
        <f>ROUND(I352*H352,2)</f>
        <v>0</v>
      </c>
      <c r="K352" s="224"/>
      <c r="L352" s="44"/>
      <c r="M352" s="225" t="s">
        <v>1</v>
      </c>
      <c r="N352" s="226" t="s">
        <v>38</v>
      </c>
      <c r="O352" s="91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117</v>
      </c>
      <c r="AT352" s="229" t="s">
        <v>113</v>
      </c>
      <c r="AU352" s="229" t="s">
        <v>80</v>
      </c>
      <c r="AY352" s="17" t="s">
        <v>112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80</v>
      </c>
      <c r="BK352" s="230">
        <f>ROUND(I352*H352,2)</f>
        <v>0</v>
      </c>
      <c r="BL352" s="17" t="s">
        <v>117</v>
      </c>
      <c r="BM352" s="229" t="s">
        <v>331</v>
      </c>
    </row>
    <row r="353" s="14" customFormat="1">
      <c r="A353" s="14"/>
      <c r="B353" s="242"/>
      <c r="C353" s="243"/>
      <c r="D353" s="233" t="s">
        <v>118</v>
      </c>
      <c r="E353" s="244" t="s">
        <v>1</v>
      </c>
      <c r="F353" s="245" t="s">
        <v>272</v>
      </c>
      <c r="G353" s="243"/>
      <c r="H353" s="246">
        <v>31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2" t="s">
        <v>118</v>
      </c>
      <c r="AU353" s="252" t="s">
        <v>80</v>
      </c>
      <c r="AV353" s="14" t="s">
        <v>82</v>
      </c>
      <c r="AW353" s="14" t="s">
        <v>30</v>
      </c>
      <c r="AX353" s="14" t="s">
        <v>73</v>
      </c>
      <c r="AY353" s="252" t="s">
        <v>112</v>
      </c>
    </row>
    <row r="354" s="15" customFormat="1">
      <c r="A354" s="15"/>
      <c r="B354" s="253"/>
      <c r="C354" s="254"/>
      <c r="D354" s="233" t="s">
        <v>118</v>
      </c>
      <c r="E354" s="255" t="s">
        <v>1</v>
      </c>
      <c r="F354" s="256" t="s">
        <v>123</v>
      </c>
      <c r="G354" s="254"/>
      <c r="H354" s="257">
        <v>31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3" t="s">
        <v>118</v>
      </c>
      <c r="AU354" s="263" t="s">
        <v>80</v>
      </c>
      <c r="AV354" s="15" t="s">
        <v>117</v>
      </c>
      <c r="AW354" s="15" t="s">
        <v>30</v>
      </c>
      <c r="AX354" s="15" t="s">
        <v>80</v>
      </c>
      <c r="AY354" s="263" t="s">
        <v>112</v>
      </c>
    </row>
    <row r="355" s="2" customFormat="1" ht="24.15" customHeight="1">
      <c r="A355" s="38"/>
      <c r="B355" s="39"/>
      <c r="C355" s="264" t="s">
        <v>247</v>
      </c>
      <c r="D355" s="264" t="s">
        <v>194</v>
      </c>
      <c r="E355" s="265" t="s">
        <v>332</v>
      </c>
      <c r="F355" s="266" t="s">
        <v>333</v>
      </c>
      <c r="G355" s="267" t="s">
        <v>229</v>
      </c>
      <c r="H355" s="268">
        <v>31</v>
      </c>
      <c r="I355" s="269"/>
      <c r="J355" s="270">
        <f>ROUND(I355*H355,2)</f>
        <v>0</v>
      </c>
      <c r="K355" s="271"/>
      <c r="L355" s="272"/>
      <c r="M355" s="273" t="s">
        <v>1</v>
      </c>
      <c r="N355" s="274" t="s">
        <v>38</v>
      </c>
      <c r="O355" s="91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9" t="s">
        <v>141</v>
      </c>
      <c r="AT355" s="229" t="s">
        <v>194</v>
      </c>
      <c r="AU355" s="229" t="s">
        <v>80</v>
      </c>
      <c r="AY355" s="17" t="s">
        <v>112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7" t="s">
        <v>80</v>
      </c>
      <c r="BK355" s="230">
        <f>ROUND(I355*H355,2)</f>
        <v>0</v>
      </c>
      <c r="BL355" s="17" t="s">
        <v>117</v>
      </c>
      <c r="BM355" s="229" t="s">
        <v>334</v>
      </c>
    </row>
    <row r="356" s="14" customFormat="1">
      <c r="A356" s="14"/>
      <c r="B356" s="242"/>
      <c r="C356" s="243"/>
      <c r="D356" s="233" t="s">
        <v>118</v>
      </c>
      <c r="E356" s="244" t="s">
        <v>1</v>
      </c>
      <c r="F356" s="245" t="s">
        <v>272</v>
      </c>
      <c r="G356" s="243"/>
      <c r="H356" s="246">
        <v>31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2" t="s">
        <v>118</v>
      </c>
      <c r="AU356" s="252" t="s">
        <v>80</v>
      </c>
      <c r="AV356" s="14" t="s">
        <v>82</v>
      </c>
      <c r="AW356" s="14" t="s">
        <v>30</v>
      </c>
      <c r="AX356" s="14" t="s">
        <v>73</v>
      </c>
      <c r="AY356" s="252" t="s">
        <v>112</v>
      </c>
    </row>
    <row r="357" s="15" customFormat="1">
      <c r="A357" s="15"/>
      <c r="B357" s="253"/>
      <c r="C357" s="254"/>
      <c r="D357" s="233" t="s">
        <v>118</v>
      </c>
      <c r="E357" s="255" t="s">
        <v>1</v>
      </c>
      <c r="F357" s="256" t="s">
        <v>123</v>
      </c>
      <c r="G357" s="254"/>
      <c r="H357" s="257">
        <v>31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3" t="s">
        <v>118</v>
      </c>
      <c r="AU357" s="263" t="s">
        <v>80</v>
      </c>
      <c r="AV357" s="15" t="s">
        <v>117</v>
      </c>
      <c r="AW357" s="15" t="s">
        <v>30</v>
      </c>
      <c r="AX357" s="15" t="s">
        <v>80</v>
      </c>
      <c r="AY357" s="263" t="s">
        <v>112</v>
      </c>
    </row>
    <row r="358" s="2" customFormat="1" ht="24.15" customHeight="1">
      <c r="A358" s="38"/>
      <c r="B358" s="39"/>
      <c r="C358" s="217" t="s">
        <v>335</v>
      </c>
      <c r="D358" s="217" t="s">
        <v>113</v>
      </c>
      <c r="E358" s="218" t="s">
        <v>336</v>
      </c>
      <c r="F358" s="219" t="s">
        <v>337</v>
      </c>
      <c r="G358" s="220" t="s">
        <v>229</v>
      </c>
      <c r="H358" s="221">
        <v>4</v>
      </c>
      <c r="I358" s="222"/>
      <c r="J358" s="223">
        <f>ROUND(I358*H358,2)</f>
        <v>0</v>
      </c>
      <c r="K358" s="224"/>
      <c r="L358" s="44"/>
      <c r="M358" s="225" t="s">
        <v>1</v>
      </c>
      <c r="N358" s="226" t="s">
        <v>38</v>
      </c>
      <c r="O358" s="91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117</v>
      </c>
      <c r="AT358" s="229" t="s">
        <v>113</v>
      </c>
      <c r="AU358" s="229" t="s">
        <v>80</v>
      </c>
      <c r="AY358" s="17" t="s">
        <v>112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80</v>
      </c>
      <c r="BK358" s="230">
        <f>ROUND(I358*H358,2)</f>
        <v>0</v>
      </c>
      <c r="BL358" s="17" t="s">
        <v>117</v>
      </c>
      <c r="BM358" s="229" t="s">
        <v>338</v>
      </c>
    </row>
    <row r="359" s="14" customFormat="1">
      <c r="A359" s="14"/>
      <c r="B359" s="242"/>
      <c r="C359" s="243"/>
      <c r="D359" s="233" t="s">
        <v>118</v>
      </c>
      <c r="E359" s="244" t="s">
        <v>1</v>
      </c>
      <c r="F359" s="245" t="s">
        <v>117</v>
      </c>
      <c r="G359" s="243"/>
      <c r="H359" s="246">
        <v>4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2" t="s">
        <v>118</v>
      </c>
      <c r="AU359" s="252" t="s">
        <v>80</v>
      </c>
      <c r="AV359" s="14" t="s">
        <v>82</v>
      </c>
      <c r="AW359" s="14" t="s">
        <v>30</v>
      </c>
      <c r="AX359" s="14" t="s">
        <v>73</v>
      </c>
      <c r="AY359" s="252" t="s">
        <v>112</v>
      </c>
    </row>
    <row r="360" s="15" customFormat="1">
      <c r="A360" s="15"/>
      <c r="B360" s="253"/>
      <c r="C360" s="254"/>
      <c r="D360" s="233" t="s">
        <v>118</v>
      </c>
      <c r="E360" s="255" t="s">
        <v>1</v>
      </c>
      <c r="F360" s="256" t="s">
        <v>123</v>
      </c>
      <c r="G360" s="254"/>
      <c r="H360" s="257">
        <v>4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3" t="s">
        <v>118</v>
      </c>
      <c r="AU360" s="263" t="s">
        <v>80</v>
      </c>
      <c r="AV360" s="15" t="s">
        <v>117</v>
      </c>
      <c r="AW360" s="15" t="s">
        <v>30</v>
      </c>
      <c r="AX360" s="15" t="s">
        <v>80</v>
      </c>
      <c r="AY360" s="263" t="s">
        <v>112</v>
      </c>
    </row>
    <row r="361" s="2" customFormat="1" ht="16.5" customHeight="1">
      <c r="A361" s="38"/>
      <c r="B361" s="39"/>
      <c r="C361" s="264" t="s">
        <v>252</v>
      </c>
      <c r="D361" s="264" t="s">
        <v>194</v>
      </c>
      <c r="E361" s="265" t="s">
        <v>339</v>
      </c>
      <c r="F361" s="266" t="s">
        <v>340</v>
      </c>
      <c r="G361" s="267" t="s">
        <v>229</v>
      </c>
      <c r="H361" s="268">
        <v>4</v>
      </c>
      <c r="I361" s="269"/>
      <c r="J361" s="270">
        <f>ROUND(I361*H361,2)</f>
        <v>0</v>
      </c>
      <c r="K361" s="271"/>
      <c r="L361" s="272"/>
      <c r="M361" s="273" t="s">
        <v>1</v>
      </c>
      <c r="N361" s="274" t="s">
        <v>38</v>
      </c>
      <c r="O361" s="91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9" t="s">
        <v>141</v>
      </c>
      <c r="AT361" s="229" t="s">
        <v>194</v>
      </c>
      <c r="AU361" s="229" t="s">
        <v>80</v>
      </c>
      <c r="AY361" s="17" t="s">
        <v>112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7" t="s">
        <v>80</v>
      </c>
      <c r="BK361" s="230">
        <f>ROUND(I361*H361,2)</f>
        <v>0</v>
      </c>
      <c r="BL361" s="17" t="s">
        <v>117</v>
      </c>
      <c r="BM361" s="229" t="s">
        <v>341</v>
      </c>
    </row>
    <row r="362" s="14" customFormat="1">
      <c r="A362" s="14"/>
      <c r="B362" s="242"/>
      <c r="C362" s="243"/>
      <c r="D362" s="233" t="s">
        <v>118</v>
      </c>
      <c r="E362" s="244" t="s">
        <v>1</v>
      </c>
      <c r="F362" s="245" t="s">
        <v>117</v>
      </c>
      <c r="G362" s="243"/>
      <c r="H362" s="246">
        <v>4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2" t="s">
        <v>118</v>
      </c>
      <c r="AU362" s="252" t="s">
        <v>80</v>
      </c>
      <c r="AV362" s="14" t="s">
        <v>82</v>
      </c>
      <c r="AW362" s="14" t="s">
        <v>30</v>
      </c>
      <c r="AX362" s="14" t="s">
        <v>73</v>
      </c>
      <c r="AY362" s="252" t="s">
        <v>112</v>
      </c>
    </row>
    <row r="363" s="15" customFormat="1">
      <c r="A363" s="15"/>
      <c r="B363" s="253"/>
      <c r="C363" s="254"/>
      <c r="D363" s="233" t="s">
        <v>118</v>
      </c>
      <c r="E363" s="255" t="s">
        <v>1</v>
      </c>
      <c r="F363" s="256" t="s">
        <v>123</v>
      </c>
      <c r="G363" s="254"/>
      <c r="H363" s="257">
        <v>4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3" t="s">
        <v>118</v>
      </c>
      <c r="AU363" s="263" t="s">
        <v>80</v>
      </c>
      <c r="AV363" s="15" t="s">
        <v>117</v>
      </c>
      <c r="AW363" s="15" t="s">
        <v>30</v>
      </c>
      <c r="AX363" s="15" t="s">
        <v>80</v>
      </c>
      <c r="AY363" s="263" t="s">
        <v>112</v>
      </c>
    </row>
    <row r="364" s="2" customFormat="1" ht="24.15" customHeight="1">
      <c r="A364" s="38"/>
      <c r="B364" s="39"/>
      <c r="C364" s="217" t="s">
        <v>342</v>
      </c>
      <c r="D364" s="217" t="s">
        <v>113</v>
      </c>
      <c r="E364" s="218" t="s">
        <v>343</v>
      </c>
      <c r="F364" s="219" t="s">
        <v>344</v>
      </c>
      <c r="G364" s="220" t="s">
        <v>229</v>
      </c>
      <c r="H364" s="221">
        <v>4</v>
      </c>
      <c r="I364" s="222"/>
      <c r="J364" s="223">
        <f>ROUND(I364*H364,2)</f>
        <v>0</v>
      </c>
      <c r="K364" s="224"/>
      <c r="L364" s="44"/>
      <c r="M364" s="225" t="s">
        <v>1</v>
      </c>
      <c r="N364" s="226" t="s">
        <v>38</v>
      </c>
      <c r="O364" s="91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9" t="s">
        <v>117</v>
      </c>
      <c r="AT364" s="229" t="s">
        <v>113</v>
      </c>
      <c r="AU364" s="229" t="s">
        <v>80</v>
      </c>
      <c r="AY364" s="17" t="s">
        <v>112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7" t="s">
        <v>80</v>
      </c>
      <c r="BK364" s="230">
        <f>ROUND(I364*H364,2)</f>
        <v>0</v>
      </c>
      <c r="BL364" s="17" t="s">
        <v>117</v>
      </c>
      <c r="BM364" s="229" t="s">
        <v>345</v>
      </c>
    </row>
    <row r="365" s="14" customFormat="1">
      <c r="A365" s="14"/>
      <c r="B365" s="242"/>
      <c r="C365" s="243"/>
      <c r="D365" s="233" t="s">
        <v>118</v>
      </c>
      <c r="E365" s="244" t="s">
        <v>1</v>
      </c>
      <c r="F365" s="245" t="s">
        <v>117</v>
      </c>
      <c r="G365" s="243"/>
      <c r="H365" s="246">
        <v>4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2" t="s">
        <v>118</v>
      </c>
      <c r="AU365" s="252" t="s">
        <v>80</v>
      </c>
      <c r="AV365" s="14" t="s">
        <v>82</v>
      </c>
      <c r="AW365" s="14" t="s">
        <v>30</v>
      </c>
      <c r="AX365" s="14" t="s">
        <v>73</v>
      </c>
      <c r="AY365" s="252" t="s">
        <v>112</v>
      </c>
    </row>
    <row r="366" s="15" customFormat="1">
      <c r="A366" s="15"/>
      <c r="B366" s="253"/>
      <c r="C366" s="254"/>
      <c r="D366" s="233" t="s">
        <v>118</v>
      </c>
      <c r="E366" s="255" t="s">
        <v>1</v>
      </c>
      <c r="F366" s="256" t="s">
        <v>123</v>
      </c>
      <c r="G366" s="254"/>
      <c r="H366" s="257">
        <v>4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3" t="s">
        <v>118</v>
      </c>
      <c r="AU366" s="263" t="s">
        <v>80</v>
      </c>
      <c r="AV366" s="15" t="s">
        <v>117</v>
      </c>
      <c r="AW366" s="15" t="s">
        <v>30</v>
      </c>
      <c r="AX366" s="15" t="s">
        <v>80</v>
      </c>
      <c r="AY366" s="263" t="s">
        <v>112</v>
      </c>
    </row>
    <row r="367" s="2" customFormat="1" ht="16.5" customHeight="1">
      <c r="A367" s="38"/>
      <c r="B367" s="39"/>
      <c r="C367" s="264" t="s">
        <v>256</v>
      </c>
      <c r="D367" s="264" t="s">
        <v>194</v>
      </c>
      <c r="E367" s="265" t="s">
        <v>346</v>
      </c>
      <c r="F367" s="266" t="s">
        <v>347</v>
      </c>
      <c r="G367" s="267" t="s">
        <v>229</v>
      </c>
      <c r="H367" s="268">
        <v>4</v>
      </c>
      <c r="I367" s="269"/>
      <c r="J367" s="270">
        <f>ROUND(I367*H367,2)</f>
        <v>0</v>
      </c>
      <c r="K367" s="271"/>
      <c r="L367" s="272"/>
      <c r="M367" s="273" t="s">
        <v>1</v>
      </c>
      <c r="N367" s="274" t="s">
        <v>38</v>
      </c>
      <c r="O367" s="91"/>
      <c r="P367" s="227">
        <f>O367*H367</f>
        <v>0</v>
      </c>
      <c r="Q367" s="227">
        <v>0</v>
      </c>
      <c r="R367" s="227">
        <f>Q367*H367</f>
        <v>0</v>
      </c>
      <c r="S367" s="227">
        <v>0</v>
      </c>
      <c r="T367" s="22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9" t="s">
        <v>141</v>
      </c>
      <c r="AT367" s="229" t="s">
        <v>194</v>
      </c>
      <c r="AU367" s="229" t="s">
        <v>80</v>
      </c>
      <c r="AY367" s="17" t="s">
        <v>112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7" t="s">
        <v>80</v>
      </c>
      <c r="BK367" s="230">
        <f>ROUND(I367*H367,2)</f>
        <v>0</v>
      </c>
      <c r="BL367" s="17" t="s">
        <v>117</v>
      </c>
      <c r="BM367" s="229" t="s">
        <v>348</v>
      </c>
    </row>
    <row r="368" s="14" customFormat="1">
      <c r="A368" s="14"/>
      <c r="B368" s="242"/>
      <c r="C368" s="243"/>
      <c r="D368" s="233" t="s">
        <v>118</v>
      </c>
      <c r="E368" s="244" t="s">
        <v>1</v>
      </c>
      <c r="F368" s="245" t="s">
        <v>117</v>
      </c>
      <c r="G368" s="243"/>
      <c r="H368" s="246">
        <v>4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2" t="s">
        <v>118</v>
      </c>
      <c r="AU368" s="252" t="s">
        <v>80</v>
      </c>
      <c r="AV368" s="14" t="s">
        <v>82</v>
      </c>
      <c r="AW368" s="14" t="s">
        <v>30</v>
      </c>
      <c r="AX368" s="14" t="s">
        <v>73</v>
      </c>
      <c r="AY368" s="252" t="s">
        <v>112</v>
      </c>
    </row>
    <row r="369" s="15" customFormat="1">
      <c r="A369" s="15"/>
      <c r="B369" s="253"/>
      <c r="C369" s="254"/>
      <c r="D369" s="233" t="s">
        <v>118</v>
      </c>
      <c r="E369" s="255" t="s">
        <v>1</v>
      </c>
      <c r="F369" s="256" t="s">
        <v>123</v>
      </c>
      <c r="G369" s="254"/>
      <c r="H369" s="257">
        <v>4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3" t="s">
        <v>118</v>
      </c>
      <c r="AU369" s="263" t="s">
        <v>80</v>
      </c>
      <c r="AV369" s="15" t="s">
        <v>117</v>
      </c>
      <c r="AW369" s="15" t="s">
        <v>30</v>
      </c>
      <c r="AX369" s="15" t="s">
        <v>80</v>
      </c>
      <c r="AY369" s="263" t="s">
        <v>112</v>
      </c>
    </row>
    <row r="370" s="2" customFormat="1" ht="24.15" customHeight="1">
      <c r="A370" s="38"/>
      <c r="B370" s="39"/>
      <c r="C370" s="217" t="s">
        <v>349</v>
      </c>
      <c r="D370" s="217" t="s">
        <v>113</v>
      </c>
      <c r="E370" s="218" t="s">
        <v>350</v>
      </c>
      <c r="F370" s="219" t="s">
        <v>323</v>
      </c>
      <c r="G370" s="220" t="s">
        <v>351</v>
      </c>
      <c r="H370" s="221">
        <v>1</v>
      </c>
      <c r="I370" s="222"/>
      <c r="J370" s="223">
        <f>ROUND(I370*H370,2)</f>
        <v>0</v>
      </c>
      <c r="K370" s="224"/>
      <c r="L370" s="44"/>
      <c r="M370" s="225" t="s">
        <v>1</v>
      </c>
      <c r="N370" s="226" t="s">
        <v>38</v>
      </c>
      <c r="O370" s="91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9" t="s">
        <v>117</v>
      </c>
      <c r="AT370" s="229" t="s">
        <v>113</v>
      </c>
      <c r="AU370" s="229" t="s">
        <v>80</v>
      </c>
      <c r="AY370" s="17" t="s">
        <v>112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7" t="s">
        <v>80</v>
      </c>
      <c r="BK370" s="230">
        <f>ROUND(I370*H370,2)</f>
        <v>0</v>
      </c>
      <c r="BL370" s="17" t="s">
        <v>117</v>
      </c>
      <c r="BM370" s="229" t="s">
        <v>352</v>
      </c>
    </row>
    <row r="371" s="14" customFormat="1">
      <c r="A371" s="14"/>
      <c r="B371" s="242"/>
      <c r="C371" s="243"/>
      <c r="D371" s="233" t="s">
        <v>118</v>
      </c>
      <c r="E371" s="244" t="s">
        <v>1</v>
      </c>
      <c r="F371" s="245" t="s">
        <v>80</v>
      </c>
      <c r="G371" s="243"/>
      <c r="H371" s="246">
        <v>1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2" t="s">
        <v>118</v>
      </c>
      <c r="AU371" s="252" t="s">
        <v>80</v>
      </c>
      <c r="AV371" s="14" t="s">
        <v>82</v>
      </c>
      <c r="AW371" s="14" t="s">
        <v>30</v>
      </c>
      <c r="AX371" s="14" t="s">
        <v>73</v>
      </c>
      <c r="AY371" s="252" t="s">
        <v>112</v>
      </c>
    </row>
    <row r="372" s="15" customFormat="1">
      <c r="A372" s="15"/>
      <c r="B372" s="253"/>
      <c r="C372" s="254"/>
      <c r="D372" s="233" t="s">
        <v>118</v>
      </c>
      <c r="E372" s="255" t="s">
        <v>1</v>
      </c>
      <c r="F372" s="256" t="s">
        <v>123</v>
      </c>
      <c r="G372" s="254"/>
      <c r="H372" s="257">
        <v>1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3" t="s">
        <v>118</v>
      </c>
      <c r="AU372" s="263" t="s">
        <v>80</v>
      </c>
      <c r="AV372" s="15" t="s">
        <v>117</v>
      </c>
      <c r="AW372" s="15" t="s">
        <v>30</v>
      </c>
      <c r="AX372" s="15" t="s">
        <v>80</v>
      </c>
      <c r="AY372" s="263" t="s">
        <v>112</v>
      </c>
    </row>
    <row r="373" s="2" customFormat="1" ht="16.5" customHeight="1">
      <c r="A373" s="38"/>
      <c r="B373" s="39"/>
      <c r="C373" s="264" t="s">
        <v>260</v>
      </c>
      <c r="D373" s="264" t="s">
        <v>194</v>
      </c>
      <c r="E373" s="265" t="s">
        <v>353</v>
      </c>
      <c r="F373" s="266" t="s">
        <v>354</v>
      </c>
      <c r="G373" s="267" t="s">
        <v>351</v>
      </c>
      <c r="H373" s="268">
        <v>1</v>
      </c>
      <c r="I373" s="269"/>
      <c r="J373" s="270">
        <f>ROUND(I373*H373,2)</f>
        <v>0</v>
      </c>
      <c r="K373" s="271"/>
      <c r="L373" s="272"/>
      <c r="M373" s="273" t="s">
        <v>1</v>
      </c>
      <c r="N373" s="274" t="s">
        <v>38</v>
      </c>
      <c r="O373" s="91"/>
      <c r="P373" s="227">
        <f>O373*H373</f>
        <v>0</v>
      </c>
      <c r="Q373" s="227">
        <v>0</v>
      </c>
      <c r="R373" s="227">
        <f>Q373*H373</f>
        <v>0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141</v>
      </c>
      <c r="AT373" s="229" t="s">
        <v>194</v>
      </c>
      <c r="AU373" s="229" t="s">
        <v>80</v>
      </c>
      <c r="AY373" s="17" t="s">
        <v>112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80</v>
      </c>
      <c r="BK373" s="230">
        <f>ROUND(I373*H373,2)</f>
        <v>0</v>
      </c>
      <c r="BL373" s="17" t="s">
        <v>117</v>
      </c>
      <c r="BM373" s="229" t="s">
        <v>355</v>
      </c>
    </row>
    <row r="374" s="14" customFormat="1">
      <c r="A374" s="14"/>
      <c r="B374" s="242"/>
      <c r="C374" s="243"/>
      <c r="D374" s="233" t="s">
        <v>118</v>
      </c>
      <c r="E374" s="244" t="s">
        <v>1</v>
      </c>
      <c r="F374" s="245" t="s">
        <v>80</v>
      </c>
      <c r="G374" s="243"/>
      <c r="H374" s="246">
        <v>1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2" t="s">
        <v>118</v>
      </c>
      <c r="AU374" s="252" t="s">
        <v>80</v>
      </c>
      <c r="AV374" s="14" t="s">
        <v>82</v>
      </c>
      <c r="AW374" s="14" t="s">
        <v>30</v>
      </c>
      <c r="AX374" s="14" t="s">
        <v>73</v>
      </c>
      <c r="AY374" s="252" t="s">
        <v>112</v>
      </c>
    </row>
    <row r="375" s="15" customFormat="1">
      <c r="A375" s="15"/>
      <c r="B375" s="253"/>
      <c r="C375" s="254"/>
      <c r="D375" s="233" t="s">
        <v>118</v>
      </c>
      <c r="E375" s="255" t="s">
        <v>1</v>
      </c>
      <c r="F375" s="256" t="s">
        <v>123</v>
      </c>
      <c r="G375" s="254"/>
      <c r="H375" s="257">
        <v>1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3" t="s">
        <v>118</v>
      </c>
      <c r="AU375" s="263" t="s">
        <v>80</v>
      </c>
      <c r="AV375" s="15" t="s">
        <v>117</v>
      </c>
      <c r="AW375" s="15" t="s">
        <v>30</v>
      </c>
      <c r="AX375" s="15" t="s">
        <v>80</v>
      </c>
      <c r="AY375" s="263" t="s">
        <v>112</v>
      </c>
    </row>
    <row r="376" s="2" customFormat="1" ht="24.15" customHeight="1">
      <c r="A376" s="38"/>
      <c r="B376" s="39"/>
      <c r="C376" s="217" t="s">
        <v>356</v>
      </c>
      <c r="D376" s="217" t="s">
        <v>113</v>
      </c>
      <c r="E376" s="218" t="s">
        <v>357</v>
      </c>
      <c r="F376" s="219" t="s">
        <v>358</v>
      </c>
      <c r="G376" s="220" t="s">
        <v>229</v>
      </c>
      <c r="H376" s="221">
        <v>1</v>
      </c>
      <c r="I376" s="222"/>
      <c r="J376" s="223">
        <f>ROUND(I376*H376,2)</f>
        <v>0</v>
      </c>
      <c r="K376" s="224"/>
      <c r="L376" s="44"/>
      <c r="M376" s="225" t="s">
        <v>1</v>
      </c>
      <c r="N376" s="226" t="s">
        <v>38</v>
      </c>
      <c r="O376" s="91"/>
      <c r="P376" s="227">
        <f>O376*H376</f>
        <v>0</v>
      </c>
      <c r="Q376" s="227">
        <v>0</v>
      </c>
      <c r="R376" s="227">
        <f>Q376*H376</f>
        <v>0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117</v>
      </c>
      <c r="AT376" s="229" t="s">
        <v>113</v>
      </c>
      <c r="AU376" s="229" t="s">
        <v>80</v>
      </c>
      <c r="AY376" s="17" t="s">
        <v>112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80</v>
      </c>
      <c r="BK376" s="230">
        <f>ROUND(I376*H376,2)</f>
        <v>0</v>
      </c>
      <c r="BL376" s="17" t="s">
        <v>117</v>
      </c>
      <c r="BM376" s="229" t="s">
        <v>359</v>
      </c>
    </row>
    <row r="377" s="14" customFormat="1">
      <c r="A377" s="14"/>
      <c r="B377" s="242"/>
      <c r="C377" s="243"/>
      <c r="D377" s="233" t="s">
        <v>118</v>
      </c>
      <c r="E377" s="244" t="s">
        <v>1</v>
      </c>
      <c r="F377" s="245" t="s">
        <v>80</v>
      </c>
      <c r="G377" s="243"/>
      <c r="H377" s="246">
        <v>1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2" t="s">
        <v>118</v>
      </c>
      <c r="AU377" s="252" t="s">
        <v>80</v>
      </c>
      <c r="AV377" s="14" t="s">
        <v>82</v>
      </c>
      <c r="AW377" s="14" t="s">
        <v>30</v>
      </c>
      <c r="AX377" s="14" t="s">
        <v>73</v>
      </c>
      <c r="AY377" s="252" t="s">
        <v>112</v>
      </c>
    </row>
    <row r="378" s="15" customFormat="1">
      <c r="A378" s="15"/>
      <c r="B378" s="253"/>
      <c r="C378" s="254"/>
      <c r="D378" s="233" t="s">
        <v>118</v>
      </c>
      <c r="E378" s="255" t="s">
        <v>1</v>
      </c>
      <c r="F378" s="256" t="s">
        <v>123</v>
      </c>
      <c r="G378" s="254"/>
      <c r="H378" s="257">
        <v>1</v>
      </c>
      <c r="I378" s="258"/>
      <c r="J378" s="254"/>
      <c r="K378" s="254"/>
      <c r="L378" s="259"/>
      <c r="M378" s="260"/>
      <c r="N378" s="261"/>
      <c r="O378" s="261"/>
      <c r="P378" s="261"/>
      <c r="Q378" s="261"/>
      <c r="R378" s="261"/>
      <c r="S378" s="261"/>
      <c r="T378" s="262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3" t="s">
        <v>118</v>
      </c>
      <c r="AU378" s="263" t="s">
        <v>80</v>
      </c>
      <c r="AV378" s="15" t="s">
        <v>117</v>
      </c>
      <c r="AW378" s="15" t="s">
        <v>30</v>
      </c>
      <c r="AX378" s="15" t="s">
        <v>80</v>
      </c>
      <c r="AY378" s="263" t="s">
        <v>112</v>
      </c>
    </row>
    <row r="379" s="2" customFormat="1" ht="16.5" customHeight="1">
      <c r="A379" s="38"/>
      <c r="B379" s="39"/>
      <c r="C379" s="264" t="s">
        <v>264</v>
      </c>
      <c r="D379" s="264" t="s">
        <v>194</v>
      </c>
      <c r="E379" s="265" t="s">
        <v>360</v>
      </c>
      <c r="F379" s="266" t="s">
        <v>361</v>
      </c>
      <c r="G379" s="267" t="s">
        <v>351</v>
      </c>
      <c r="H379" s="268">
        <v>1</v>
      </c>
      <c r="I379" s="269"/>
      <c r="J379" s="270">
        <f>ROUND(I379*H379,2)</f>
        <v>0</v>
      </c>
      <c r="K379" s="271"/>
      <c r="L379" s="272"/>
      <c r="M379" s="273" t="s">
        <v>1</v>
      </c>
      <c r="N379" s="274" t="s">
        <v>38</v>
      </c>
      <c r="O379" s="91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9" t="s">
        <v>141</v>
      </c>
      <c r="AT379" s="229" t="s">
        <v>194</v>
      </c>
      <c r="AU379" s="229" t="s">
        <v>80</v>
      </c>
      <c r="AY379" s="17" t="s">
        <v>112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7" t="s">
        <v>80</v>
      </c>
      <c r="BK379" s="230">
        <f>ROUND(I379*H379,2)</f>
        <v>0</v>
      </c>
      <c r="BL379" s="17" t="s">
        <v>117</v>
      </c>
      <c r="BM379" s="229" t="s">
        <v>362</v>
      </c>
    </row>
    <row r="380" s="14" customFormat="1">
      <c r="A380" s="14"/>
      <c r="B380" s="242"/>
      <c r="C380" s="243"/>
      <c r="D380" s="233" t="s">
        <v>118</v>
      </c>
      <c r="E380" s="244" t="s">
        <v>1</v>
      </c>
      <c r="F380" s="245" t="s">
        <v>80</v>
      </c>
      <c r="G380" s="243"/>
      <c r="H380" s="246">
        <v>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2" t="s">
        <v>118</v>
      </c>
      <c r="AU380" s="252" t="s">
        <v>80</v>
      </c>
      <c r="AV380" s="14" t="s">
        <v>82</v>
      </c>
      <c r="AW380" s="14" t="s">
        <v>30</v>
      </c>
      <c r="AX380" s="14" t="s">
        <v>73</v>
      </c>
      <c r="AY380" s="252" t="s">
        <v>112</v>
      </c>
    </row>
    <row r="381" s="15" customFormat="1">
      <c r="A381" s="15"/>
      <c r="B381" s="253"/>
      <c r="C381" s="254"/>
      <c r="D381" s="233" t="s">
        <v>118</v>
      </c>
      <c r="E381" s="255" t="s">
        <v>1</v>
      </c>
      <c r="F381" s="256" t="s">
        <v>123</v>
      </c>
      <c r="G381" s="254"/>
      <c r="H381" s="257">
        <v>1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3" t="s">
        <v>118</v>
      </c>
      <c r="AU381" s="263" t="s">
        <v>80</v>
      </c>
      <c r="AV381" s="15" t="s">
        <v>117</v>
      </c>
      <c r="AW381" s="15" t="s">
        <v>30</v>
      </c>
      <c r="AX381" s="15" t="s">
        <v>80</v>
      </c>
      <c r="AY381" s="263" t="s">
        <v>112</v>
      </c>
    </row>
    <row r="382" s="2" customFormat="1" ht="16.5" customHeight="1">
      <c r="A382" s="38"/>
      <c r="B382" s="39"/>
      <c r="C382" s="217" t="s">
        <v>363</v>
      </c>
      <c r="D382" s="217" t="s">
        <v>113</v>
      </c>
      <c r="E382" s="218" t="s">
        <v>364</v>
      </c>
      <c r="F382" s="219" t="s">
        <v>365</v>
      </c>
      <c r="G382" s="220" t="s">
        <v>351</v>
      </c>
      <c r="H382" s="221">
        <v>1</v>
      </c>
      <c r="I382" s="222"/>
      <c r="J382" s="223">
        <f>ROUND(I382*H382,2)</f>
        <v>0</v>
      </c>
      <c r="K382" s="224"/>
      <c r="L382" s="44"/>
      <c r="M382" s="225" t="s">
        <v>1</v>
      </c>
      <c r="N382" s="226" t="s">
        <v>38</v>
      </c>
      <c r="O382" s="91"/>
      <c r="P382" s="227">
        <f>O382*H382</f>
        <v>0</v>
      </c>
      <c r="Q382" s="227">
        <v>0</v>
      </c>
      <c r="R382" s="227">
        <f>Q382*H382</f>
        <v>0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117</v>
      </c>
      <c r="AT382" s="229" t="s">
        <v>113</v>
      </c>
      <c r="AU382" s="229" t="s">
        <v>80</v>
      </c>
      <c r="AY382" s="17" t="s">
        <v>112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80</v>
      </c>
      <c r="BK382" s="230">
        <f>ROUND(I382*H382,2)</f>
        <v>0</v>
      </c>
      <c r="BL382" s="17" t="s">
        <v>117</v>
      </c>
      <c r="BM382" s="229" t="s">
        <v>366</v>
      </c>
    </row>
    <row r="383" s="14" customFormat="1">
      <c r="A383" s="14"/>
      <c r="B383" s="242"/>
      <c r="C383" s="243"/>
      <c r="D383" s="233" t="s">
        <v>118</v>
      </c>
      <c r="E383" s="244" t="s">
        <v>1</v>
      </c>
      <c r="F383" s="245" t="s">
        <v>80</v>
      </c>
      <c r="G383" s="243"/>
      <c r="H383" s="246">
        <v>1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2" t="s">
        <v>118</v>
      </c>
      <c r="AU383" s="252" t="s">
        <v>80</v>
      </c>
      <c r="AV383" s="14" t="s">
        <v>82</v>
      </c>
      <c r="AW383" s="14" t="s">
        <v>30</v>
      </c>
      <c r="AX383" s="14" t="s">
        <v>73</v>
      </c>
      <c r="AY383" s="252" t="s">
        <v>112</v>
      </c>
    </row>
    <row r="384" s="15" customFormat="1">
      <c r="A384" s="15"/>
      <c r="B384" s="253"/>
      <c r="C384" s="254"/>
      <c r="D384" s="233" t="s">
        <v>118</v>
      </c>
      <c r="E384" s="255" t="s">
        <v>1</v>
      </c>
      <c r="F384" s="256" t="s">
        <v>123</v>
      </c>
      <c r="G384" s="254"/>
      <c r="H384" s="257">
        <v>1</v>
      </c>
      <c r="I384" s="258"/>
      <c r="J384" s="254"/>
      <c r="K384" s="254"/>
      <c r="L384" s="259"/>
      <c r="M384" s="260"/>
      <c r="N384" s="261"/>
      <c r="O384" s="261"/>
      <c r="P384" s="261"/>
      <c r="Q384" s="261"/>
      <c r="R384" s="261"/>
      <c r="S384" s="261"/>
      <c r="T384" s="262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3" t="s">
        <v>118</v>
      </c>
      <c r="AU384" s="263" t="s">
        <v>80</v>
      </c>
      <c r="AV384" s="15" t="s">
        <v>117</v>
      </c>
      <c r="AW384" s="15" t="s">
        <v>30</v>
      </c>
      <c r="AX384" s="15" t="s">
        <v>80</v>
      </c>
      <c r="AY384" s="263" t="s">
        <v>112</v>
      </c>
    </row>
    <row r="385" s="2" customFormat="1" ht="16.5" customHeight="1">
      <c r="A385" s="38"/>
      <c r="B385" s="39"/>
      <c r="C385" s="264" t="s">
        <v>268</v>
      </c>
      <c r="D385" s="264" t="s">
        <v>194</v>
      </c>
      <c r="E385" s="265" t="s">
        <v>367</v>
      </c>
      <c r="F385" s="266" t="s">
        <v>368</v>
      </c>
      <c r="G385" s="267" t="s">
        <v>351</v>
      </c>
      <c r="H385" s="268">
        <v>1</v>
      </c>
      <c r="I385" s="269"/>
      <c r="J385" s="270">
        <f>ROUND(I385*H385,2)</f>
        <v>0</v>
      </c>
      <c r="K385" s="271"/>
      <c r="L385" s="272"/>
      <c r="M385" s="273" t="s">
        <v>1</v>
      </c>
      <c r="N385" s="274" t="s">
        <v>38</v>
      </c>
      <c r="O385" s="91"/>
      <c r="P385" s="227">
        <f>O385*H385</f>
        <v>0</v>
      </c>
      <c r="Q385" s="227">
        <v>0</v>
      </c>
      <c r="R385" s="227">
        <f>Q385*H385</f>
        <v>0</v>
      </c>
      <c r="S385" s="227">
        <v>0</v>
      </c>
      <c r="T385" s="228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9" t="s">
        <v>141</v>
      </c>
      <c r="AT385" s="229" t="s">
        <v>194</v>
      </c>
      <c r="AU385" s="229" t="s">
        <v>80</v>
      </c>
      <c r="AY385" s="17" t="s">
        <v>112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17" t="s">
        <v>80</v>
      </c>
      <c r="BK385" s="230">
        <f>ROUND(I385*H385,2)</f>
        <v>0</v>
      </c>
      <c r="BL385" s="17" t="s">
        <v>117</v>
      </c>
      <c r="BM385" s="229" t="s">
        <v>369</v>
      </c>
    </row>
    <row r="386" s="14" customFormat="1">
      <c r="A386" s="14"/>
      <c r="B386" s="242"/>
      <c r="C386" s="243"/>
      <c r="D386" s="233" t="s">
        <v>118</v>
      </c>
      <c r="E386" s="244" t="s">
        <v>1</v>
      </c>
      <c r="F386" s="245" t="s">
        <v>80</v>
      </c>
      <c r="G386" s="243"/>
      <c r="H386" s="246">
        <v>1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2" t="s">
        <v>118</v>
      </c>
      <c r="AU386" s="252" t="s">
        <v>80</v>
      </c>
      <c r="AV386" s="14" t="s">
        <v>82</v>
      </c>
      <c r="AW386" s="14" t="s">
        <v>30</v>
      </c>
      <c r="AX386" s="14" t="s">
        <v>73</v>
      </c>
      <c r="AY386" s="252" t="s">
        <v>112</v>
      </c>
    </row>
    <row r="387" s="15" customFormat="1">
      <c r="A387" s="15"/>
      <c r="B387" s="253"/>
      <c r="C387" s="254"/>
      <c r="D387" s="233" t="s">
        <v>118</v>
      </c>
      <c r="E387" s="255" t="s">
        <v>1</v>
      </c>
      <c r="F387" s="256" t="s">
        <v>123</v>
      </c>
      <c r="G387" s="254"/>
      <c r="H387" s="257">
        <v>1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3" t="s">
        <v>118</v>
      </c>
      <c r="AU387" s="263" t="s">
        <v>80</v>
      </c>
      <c r="AV387" s="15" t="s">
        <v>117</v>
      </c>
      <c r="AW387" s="15" t="s">
        <v>30</v>
      </c>
      <c r="AX387" s="15" t="s">
        <v>80</v>
      </c>
      <c r="AY387" s="263" t="s">
        <v>112</v>
      </c>
    </row>
    <row r="388" s="2" customFormat="1" ht="16.5" customHeight="1">
      <c r="A388" s="38"/>
      <c r="B388" s="39"/>
      <c r="C388" s="217" t="s">
        <v>370</v>
      </c>
      <c r="D388" s="217" t="s">
        <v>113</v>
      </c>
      <c r="E388" s="218" t="s">
        <v>371</v>
      </c>
      <c r="F388" s="219" t="s">
        <v>372</v>
      </c>
      <c r="G388" s="220" t="s">
        <v>351</v>
      </c>
      <c r="H388" s="221">
        <v>1</v>
      </c>
      <c r="I388" s="222"/>
      <c r="J388" s="223">
        <f>ROUND(I388*H388,2)</f>
        <v>0</v>
      </c>
      <c r="K388" s="224"/>
      <c r="L388" s="44"/>
      <c r="M388" s="225" t="s">
        <v>1</v>
      </c>
      <c r="N388" s="226" t="s">
        <v>38</v>
      </c>
      <c r="O388" s="91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9" t="s">
        <v>117</v>
      </c>
      <c r="AT388" s="229" t="s">
        <v>113</v>
      </c>
      <c r="AU388" s="229" t="s">
        <v>80</v>
      </c>
      <c r="AY388" s="17" t="s">
        <v>112</v>
      </c>
      <c r="BE388" s="230">
        <f>IF(N388="základní",J388,0)</f>
        <v>0</v>
      </c>
      <c r="BF388" s="230">
        <f>IF(N388="snížená",J388,0)</f>
        <v>0</v>
      </c>
      <c r="BG388" s="230">
        <f>IF(N388="zákl. přenesená",J388,0)</f>
        <v>0</v>
      </c>
      <c r="BH388" s="230">
        <f>IF(N388="sníž. přenesená",J388,0)</f>
        <v>0</v>
      </c>
      <c r="BI388" s="230">
        <f>IF(N388="nulová",J388,0)</f>
        <v>0</v>
      </c>
      <c r="BJ388" s="17" t="s">
        <v>80</v>
      </c>
      <c r="BK388" s="230">
        <f>ROUND(I388*H388,2)</f>
        <v>0</v>
      </c>
      <c r="BL388" s="17" t="s">
        <v>117</v>
      </c>
      <c r="BM388" s="229" t="s">
        <v>373</v>
      </c>
    </row>
    <row r="389" s="14" customFormat="1">
      <c r="A389" s="14"/>
      <c r="B389" s="242"/>
      <c r="C389" s="243"/>
      <c r="D389" s="233" t="s">
        <v>118</v>
      </c>
      <c r="E389" s="244" t="s">
        <v>1</v>
      </c>
      <c r="F389" s="245" t="s">
        <v>80</v>
      </c>
      <c r="G389" s="243"/>
      <c r="H389" s="246">
        <v>1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2" t="s">
        <v>118</v>
      </c>
      <c r="AU389" s="252" t="s">
        <v>80</v>
      </c>
      <c r="AV389" s="14" t="s">
        <v>82</v>
      </c>
      <c r="AW389" s="14" t="s">
        <v>30</v>
      </c>
      <c r="AX389" s="14" t="s">
        <v>73</v>
      </c>
      <c r="AY389" s="252" t="s">
        <v>112</v>
      </c>
    </row>
    <row r="390" s="15" customFormat="1">
      <c r="A390" s="15"/>
      <c r="B390" s="253"/>
      <c r="C390" s="254"/>
      <c r="D390" s="233" t="s">
        <v>118</v>
      </c>
      <c r="E390" s="255" t="s">
        <v>1</v>
      </c>
      <c r="F390" s="256" t="s">
        <v>123</v>
      </c>
      <c r="G390" s="254"/>
      <c r="H390" s="257">
        <v>1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3" t="s">
        <v>118</v>
      </c>
      <c r="AU390" s="263" t="s">
        <v>80</v>
      </c>
      <c r="AV390" s="15" t="s">
        <v>117</v>
      </c>
      <c r="AW390" s="15" t="s">
        <v>30</v>
      </c>
      <c r="AX390" s="15" t="s">
        <v>80</v>
      </c>
      <c r="AY390" s="263" t="s">
        <v>112</v>
      </c>
    </row>
    <row r="391" s="2" customFormat="1" ht="16.5" customHeight="1">
      <c r="A391" s="38"/>
      <c r="B391" s="39"/>
      <c r="C391" s="264" t="s">
        <v>271</v>
      </c>
      <c r="D391" s="264" t="s">
        <v>194</v>
      </c>
      <c r="E391" s="265" t="s">
        <v>374</v>
      </c>
      <c r="F391" s="266" t="s">
        <v>375</v>
      </c>
      <c r="G391" s="267" t="s">
        <v>351</v>
      </c>
      <c r="H391" s="268">
        <v>1</v>
      </c>
      <c r="I391" s="269"/>
      <c r="J391" s="270">
        <f>ROUND(I391*H391,2)</f>
        <v>0</v>
      </c>
      <c r="K391" s="271"/>
      <c r="L391" s="272"/>
      <c r="M391" s="273" t="s">
        <v>1</v>
      </c>
      <c r="N391" s="274" t="s">
        <v>38</v>
      </c>
      <c r="O391" s="91"/>
      <c r="P391" s="227">
        <f>O391*H391</f>
        <v>0</v>
      </c>
      <c r="Q391" s="227">
        <v>0</v>
      </c>
      <c r="R391" s="227">
        <f>Q391*H391</f>
        <v>0</v>
      </c>
      <c r="S391" s="227">
        <v>0</v>
      </c>
      <c r="T391" s="228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9" t="s">
        <v>141</v>
      </c>
      <c r="AT391" s="229" t="s">
        <v>194</v>
      </c>
      <c r="AU391" s="229" t="s">
        <v>80</v>
      </c>
      <c r="AY391" s="17" t="s">
        <v>112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17" t="s">
        <v>80</v>
      </c>
      <c r="BK391" s="230">
        <f>ROUND(I391*H391,2)</f>
        <v>0</v>
      </c>
      <c r="BL391" s="17" t="s">
        <v>117</v>
      </c>
      <c r="BM391" s="229" t="s">
        <v>376</v>
      </c>
    </row>
    <row r="392" s="14" customFormat="1">
      <c r="A392" s="14"/>
      <c r="B392" s="242"/>
      <c r="C392" s="243"/>
      <c r="D392" s="233" t="s">
        <v>118</v>
      </c>
      <c r="E392" s="244" t="s">
        <v>1</v>
      </c>
      <c r="F392" s="245" t="s">
        <v>80</v>
      </c>
      <c r="G392" s="243"/>
      <c r="H392" s="246">
        <v>1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2" t="s">
        <v>118</v>
      </c>
      <c r="AU392" s="252" t="s">
        <v>80</v>
      </c>
      <c r="AV392" s="14" t="s">
        <v>82</v>
      </c>
      <c r="AW392" s="14" t="s">
        <v>30</v>
      </c>
      <c r="AX392" s="14" t="s">
        <v>73</v>
      </c>
      <c r="AY392" s="252" t="s">
        <v>112</v>
      </c>
    </row>
    <row r="393" s="15" customFormat="1">
      <c r="A393" s="15"/>
      <c r="B393" s="253"/>
      <c r="C393" s="254"/>
      <c r="D393" s="233" t="s">
        <v>118</v>
      </c>
      <c r="E393" s="255" t="s">
        <v>1</v>
      </c>
      <c r="F393" s="256" t="s">
        <v>123</v>
      </c>
      <c r="G393" s="254"/>
      <c r="H393" s="257">
        <v>1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3" t="s">
        <v>118</v>
      </c>
      <c r="AU393" s="263" t="s">
        <v>80</v>
      </c>
      <c r="AV393" s="15" t="s">
        <v>117</v>
      </c>
      <c r="AW393" s="15" t="s">
        <v>30</v>
      </c>
      <c r="AX393" s="15" t="s">
        <v>80</v>
      </c>
      <c r="AY393" s="263" t="s">
        <v>112</v>
      </c>
    </row>
    <row r="394" s="12" customFormat="1" ht="25.92" customHeight="1">
      <c r="A394" s="12"/>
      <c r="B394" s="203"/>
      <c r="C394" s="204"/>
      <c r="D394" s="205" t="s">
        <v>72</v>
      </c>
      <c r="E394" s="206" t="s">
        <v>113</v>
      </c>
      <c r="F394" s="206" t="s">
        <v>113</v>
      </c>
      <c r="G394" s="204"/>
      <c r="H394" s="204"/>
      <c r="I394" s="207"/>
      <c r="J394" s="208">
        <f>BK394</f>
        <v>0</v>
      </c>
      <c r="K394" s="204"/>
      <c r="L394" s="209"/>
      <c r="M394" s="210"/>
      <c r="N394" s="211"/>
      <c r="O394" s="211"/>
      <c r="P394" s="212">
        <f>SUM(P395:P456)</f>
        <v>0</v>
      </c>
      <c r="Q394" s="211"/>
      <c r="R394" s="212">
        <f>SUM(R395:R456)</f>
        <v>0</v>
      </c>
      <c r="S394" s="211"/>
      <c r="T394" s="213">
        <f>SUM(T395:T456)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4" t="s">
        <v>80</v>
      </c>
      <c r="AT394" s="215" t="s">
        <v>72</v>
      </c>
      <c r="AU394" s="215" t="s">
        <v>73</v>
      </c>
      <c r="AY394" s="214" t="s">
        <v>112</v>
      </c>
      <c r="BK394" s="216">
        <f>SUM(BK395:BK456)</f>
        <v>0</v>
      </c>
    </row>
    <row r="395" s="2" customFormat="1" ht="44.25" customHeight="1">
      <c r="A395" s="38"/>
      <c r="B395" s="39"/>
      <c r="C395" s="217" t="s">
        <v>377</v>
      </c>
      <c r="D395" s="217" t="s">
        <v>113</v>
      </c>
      <c r="E395" s="218" t="s">
        <v>378</v>
      </c>
      <c r="F395" s="219" t="s">
        <v>379</v>
      </c>
      <c r="G395" s="220" t="s">
        <v>229</v>
      </c>
      <c r="H395" s="221">
        <v>2</v>
      </c>
      <c r="I395" s="222"/>
      <c r="J395" s="223">
        <f>ROUND(I395*H395,2)</f>
        <v>0</v>
      </c>
      <c r="K395" s="224"/>
      <c r="L395" s="44"/>
      <c r="M395" s="225" t="s">
        <v>1</v>
      </c>
      <c r="N395" s="226" t="s">
        <v>38</v>
      </c>
      <c r="O395" s="91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9" t="s">
        <v>117</v>
      </c>
      <c r="AT395" s="229" t="s">
        <v>113</v>
      </c>
      <c r="AU395" s="229" t="s">
        <v>80</v>
      </c>
      <c r="AY395" s="17" t="s">
        <v>112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7" t="s">
        <v>80</v>
      </c>
      <c r="BK395" s="230">
        <f>ROUND(I395*H395,2)</f>
        <v>0</v>
      </c>
      <c r="BL395" s="17" t="s">
        <v>117</v>
      </c>
      <c r="BM395" s="229" t="s">
        <v>380</v>
      </c>
    </row>
    <row r="396" s="14" customFormat="1">
      <c r="A396" s="14"/>
      <c r="B396" s="242"/>
      <c r="C396" s="243"/>
      <c r="D396" s="233" t="s">
        <v>118</v>
      </c>
      <c r="E396" s="244" t="s">
        <v>1</v>
      </c>
      <c r="F396" s="245" t="s">
        <v>82</v>
      </c>
      <c r="G396" s="243"/>
      <c r="H396" s="246">
        <v>2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2" t="s">
        <v>118</v>
      </c>
      <c r="AU396" s="252" t="s">
        <v>80</v>
      </c>
      <c r="AV396" s="14" t="s">
        <v>82</v>
      </c>
      <c r="AW396" s="14" t="s">
        <v>30</v>
      </c>
      <c r="AX396" s="14" t="s">
        <v>73</v>
      </c>
      <c r="AY396" s="252" t="s">
        <v>112</v>
      </c>
    </row>
    <row r="397" s="15" customFormat="1">
      <c r="A397" s="15"/>
      <c r="B397" s="253"/>
      <c r="C397" s="254"/>
      <c r="D397" s="233" t="s">
        <v>118</v>
      </c>
      <c r="E397" s="255" t="s">
        <v>1</v>
      </c>
      <c r="F397" s="256" t="s">
        <v>123</v>
      </c>
      <c r="G397" s="254"/>
      <c r="H397" s="257">
        <v>2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3" t="s">
        <v>118</v>
      </c>
      <c r="AU397" s="263" t="s">
        <v>80</v>
      </c>
      <c r="AV397" s="15" t="s">
        <v>117</v>
      </c>
      <c r="AW397" s="15" t="s">
        <v>30</v>
      </c>
      <c r="AX397" s="15" t="s">
        <v>80</v>
      </c>
      <c r="AY397" s="263" t="s">
        <v>112</v>
      </c>
    </row>
    <row r="398" s="2" customFormat="1" ht="44.25" customHeight="1">
      <c r="A398" s="38"/>
      <c r="B398" s="39"/>
      <c r="C398" s="264" t="s">
        <v>275</v>
      </c>
      <c r="D398" s="264" t="s">
        <v>194</v>
      </c>
      <c r="E398" s="265" t="s">
        <v>381</v>
      </c>
      <c r="F398" s="266" t="s">
        <v>382</v>
      </c>
      <c r="G398" s="267" t="s">
        <v>229</v>
      </c>
      <c r="H398" s="268">
        <v>2</v>
      </c>
      <c r="I398" s="269"/>
      <c r="J398" s="270">
        <f>ROUND(I398*H398,2)</f>
        <v>0</v>
      </c>
      <c r="K398" s="271"/>
      <c r="L398" s="272"/>
      <c r="M398" s="273" t="s">
        <v>1</v>
      </c>
      <c r="N398" s="274" t="s">
        <v>38</v>
      </c>
      <c r="O398" s="91"/>
      <c r="P398" s="227">
        <f>O398*H398</f>
        <v>0</v>
      </c>
      <c r="Q398" s="227">
        <v>0</v>
      </c>
      <c r="R398" s="227">
        <f>Q398*H398</f>
        <v>0</v>
      </c>
      <c r="S398" s="227">
        <v>0</v>
      </c>
      <c r="T398" s="228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9" t="s">
        <v>141</v>
      </c>
      <c r="AT398" s="229" t="s">
        <v>194</v>
      </c>
      <c r="AU398" s="229" t="s">
        <v>80</v>
      </c>
      <c r="AY398" s="17" t="s">
        <v>112</v>
      </c>
      <c r="BE398" s="230">
        <f>IF(N398="základní",J398,0)</f>
        <v>0</v>
      </c>
      <c r="BF398" s="230">
        <f>IF(N398="snížená",J398,0)</f>
        <v>0</v>
      </c>
      <c r="BG398" s="230">
        <f>IF(N398="zákl. přenesená",J398,0)</f>
        <v>0</v>
      </c>
      <c r="BH398" s="230">
        <f>IF(N398="sníž. přenesená",J398,0)</f>
        <v>0</v>
      </c>
      <c r="BI398" s="230">
        <f>IF(N398="nulová",J398,0)</f>
        <v>0</v>
      </c>
      <c r="BJ398" s="17" t="s">
        <v>80</v>
      </c>
      <c r="BK398" s="230">
        <f>ROUND(I398*H398,2)</f>
        <v>0</v>
      </c>
      <c r="BL398" s="17" t="s">
        <v>117</v>
      </c>
      <c r="BM398" s="229" t="s">
        <v>383</v>
      </c>
    </row>
    <row r="399" s="14" customFormat="1">
      <c r="A399" s="14"/>
      <c r="B399" s="242"/>
      <c r="C399" s="243"/>
      <c r="D399" s="233" t="s">
        <v>118</v>
      </c>
      <c r="E399" s="244" t="s">
        <v>1</v>
      </c>
      <c r="F399" s="245" t="s">
        <v>82</v>
      </c>
      <c r="G399" s="243"/>
      <c r="H399" s="246">
        <v>2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2" t="s">
        <v>118</v>
      </c>
      <c r="AU399" s="252" t="s">
        <v>80</v>
      </c>
      <c r="AV399" s="14" t="s">
        <v>82</v>
      </c>
      <c r="AW399" s="14" t="s">
        <v>30</v>
      </c>
      <c r="AX399" s="14" t="s">
        <v>73</v>
      </c>
      <c r="AY399" s="252" t="s">
        <v>112</v>
      </c>
    </row>
    <row r="400" s="15" customFormat="1">
      <c r="A400" s="15"/>
      <c r="B400" s="253"/>
      <c r="C400" s="254"/>
      <c r="D400" s="233" t="s">
        <v>118</v>
      </c>
      <c r="E400" s="255" t="s">
        <v>1</v>
      </c>
      <c r="F400" s="256" t="s">
        <v>123</v>
      </c>
      <c r="G400" s="254"/>
      <c r="H400" s="257">
        <v>2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3" t="s">
        <v>118</v>
      </c>
      <c r="AU400" s="263" t="s">
        <v>80</v>
      </c>
      <c r="AV400" s="15" t="s">
        <v>117</v>
      </c>
      <c r="AW400" s="15" t="s">
        <v>30</v>
      </c>
      <c r="AX400" s="15" t="s">
        <v>80</v>
      </c>
      <c r="AY400" s="263" t="s">
        <v>112</v>
      </c>
    </row>
    <row r="401" s="2" customFormat="1" ht="24.15" customHeight="1">
      <c r="A401" s="38"/>
      <c r="B401" s="39"/>
      <c r="C401" s="217" t="s">
        <v>384</v>
      </c>
      <c r="D401" s="217" t="s">
        <v>113</v>
      </c>
      <c r="E401" s="218" t="s">
        <v>385</v>
      </c>
      <c r="F401" s="219" t="s">
        <v>386</v>
      </c>
      <c r="G401" s="220" t="s">
        <v>351</v>
      </c>
      <c r="H401" s="221">
        <v>6</v>
      </c>
      <c r="I401" s="222"/>
      <c r="J401" s="223">
        <f>ROUND(I401*H401,2)</f>
        <v>0</v>
      </c>
      <c r="K401" s="224"/>
      <c r="L401" s="44"/>
      <c r="M401" s="225" t="s">
        <v>1</v>
      </c>
      <c r="N401" s="226" t="s">
        <v>38</v>
      </c>
      <c r="O401" s="91"/>
      <c r="P401" s="227">
        <f>O401*H401</f>
        <v>0</v>
      </c>
      <c r="Q401" s="227">
        <v>0</v>
      </c>
      <c r="R401" s="227">
        <f>Q401*H401</f>
        <v>0</v>
      </c>
      <c r="S401" s="227">
        <v>0</v>
      </c>
      <c r="T401" s="228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9" t="s">
        <v>117</v>
      </c>
      <c r="AT401" s="229" t="s">
        <v>113</v>
      </c>
      <c r="AU401" s="229" t="s">
        <v>80</v>
      </c>
      <c r="AY401" s="17" t="s">
        <v>112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17" t="s">
        <v>80</v>
      </c>
      <c r="BK401" s="230">
        <f>ROUND(I401*H401,2)</f>
        <v>0</v>
      </c>
      <c r="BL401" s="17" t="s">
        <v>117</v>
      </c>
      <c r="BM401" s="229" t="s">
        <v>387</v>
      </c>
    </row>
    <row r="402" s="14" customFormat="1">
      <c r="A402" s="14"/>
      <c r="B402" s="242"/>
      <c r="C402" s="243"/>
      <c r="D402" s="233" t="s">
        <v>118</v>
      </c>
      <c r="E402" s="244" t="s">
        <v>1</v>
      </c>
      <c r="F402" s="245" t="s">
        <v>133</v>
      </c>
      <c r="G402" s="243"/>
      <c r="H402" s="246">
        <v>6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2" t="s">
        <v>118</v>
      </c>
      <c r="AU402" s="252" t="s">
        <v>80</v>
      </c>
      <c r="AV402" s="14" t="s">
        <v>82</v>
      </c>
      <c r="AW402" s="14" t="s">
        <v>30</v>
      </c>
      <c r="AX402" s="14" t="s">
        <v>73</v>
      </c>
      <c r="AY402" s="252" t="s">
        <v>112</v>
      </c>
    </row>
    <row r="403" s="15" customFormat="1">
      <c r="A403" s="15"/>
      <c r="B403" s="253"/>
      <c r="C403" s="254"/>
      <c r="D403" s="233" t="s">
        <v>118</v>
      </c>
      <c r="E403" s="255" t="s">
        <v>1</v>
      </c>
      <c r="F403" s="256" t="s">
        <v>123</v>
      </c>
      <c r="G403" s="254"/>
      <c r="H403" s="257">
        <v>6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3" t="s">
        <v>118</v>
      </c>
      <c r="AU403" s="263" t="s">
        <v>80</v>
      </c>
      <c r="AV403" s="15" t="s">
        <v>117</v>
      </c>
      <c r="AW403" s="15" t="s">
        <v>30</v>
      </c>
      <c r="AX403" s="15" t="s">
        <v>80</v>
      </c>
      <c r="AY403" s="263" t="s">
        <v>112</v>
      </c>
    </row>
    <row r="404" s="2" customFormat="1" ht="16.5" customHeight="1">
      <c r="A404" s="38"/>
      <c r="B404" s="39"/>
      <c r="C404" s="217" t="s">
        <v>281</v>
      </c>
      <c r="D404" s="217" t="s">
        <v>113</v>
      </c>
      <c r="E404" s="218" t="s">
        <v>388</v>
      </c>
      <c r="F404" s="219" t="s">
        <v>389</v>
      </c>
      <c r="G404" s="220" t="s">
        <v>351</v>
      </c>
      <c r="H404" s="221">
        <v>6</v>
      </c>
      <c r="I404" s="222"/>
      <c r="J404" s="223">
        <f>ROUND(I404*H404,2)</f>
        <v>0</v>
      </c>
      <c r="K404" s="224"/>
      <c r="L404" s="44"/>
      <c r="M404" s="225" t="s">
        <v>1</v>
      </c>
      <c r="N404" s="226" t="s">
        <v>38</v>
      </c>
      <c r="O404" s="91"/>
      <c r="P404" s="227">
        <f>O404*H404</f>
        <v>0</v>
      </c>
      <c r="Q404" s="227">
        <v>0</v>
      </c>
      <c r="R404" s="227">
        <f>Q404*H404</f>
        <v>0</v>
      </c>
      <c r="S404" s="227">
        <v>0</v>
      </c>
      <c r="T404" s="228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9" t="s">
        <v>117</v>
      </c>
      <c r="AT404" s="229" t="s">
        <v>113</v>
      </c>
      <c r="AU404" s="229" t="s">
        <v>80</v>
      </c>
      <c r="AY404" s="17" t="s">
        <v>112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7" t="s">
        <v>80</v>
      </c>
      <c r="BK404" s="230">
        <f>ROUND(I404*H404,2)</f>
        <v>0</v>
      </c>
      <c r="BL404" s="17" t="s">
        <v>117</v>
      </c>
      <c r="BM404" s="229" t="s">
        <v>390</v>
      </c>
    </row>
    <row r="405" s="14" customFormat="1">
      <c r="A405" s="14"/>
      <c r="B405" s="242"/>
      <c r="C405" s="243"/>
      <c r="D405" s="233" t="s">
        <v>118</v>
      </c>
      <c r="E405" s="244" t="s">
        <v>1</v>
      </c>
      <c r="F405" s="245" t="s">
        <v>133</v>
      </c>
      <c r="G405" s="243"/>
      <c r="H405" s="246">
        <v>6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2" t="s">
        <v>118</v>
      </c>
      <c r="AU405" s="252" t="s">
        <v>80</v>
      </c>
      <c r="AV405" s="14" t="s">
        <v>82</v>
      </c>
      <c r="AW405" s="14" t="s">
        <v>30</v>
      </c>
      <c r="AX405" s="14" t="s">
        <v>73</v>
      </c>
      <c r="AY405" s="252" t="s">
        <v>112</v>
      </c>
    </row>
    <row r="406" s="15" customFormat="1">
      <c r="A406" s="15"/>
      <c r="B406" s="253"/>
      <c r="C406" s="254"/>
      <c r="D406" s="233" t="s">
        <v>118</v>
      </c>
      <c r="E406" s="255" t="s">
        <v>1</v>
      </c>
      <c r="F406" s="256" t="s">
        <v>123</v>
      </c>
      <c r="G406" s="254"/>
      <c r="H406" s="257">
        <v>6</v>
      </c>
      <c r="I406" s="258"/>
      <c r="J406" s="254"/>
      <c r="K406" s="254"/>
      <c r="L406" s="259"/>
      <c r="M406" s="260"/>
      <c r="N406" s="261"/>
      <c r="O406" s="261"/>
      <c r="P406" s="261"/>
      <c r="Q406" s="261"/>
      <c r="R406" s="261"/>
      <c r="S406" s="261"/>
      <c r="T406" s="262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3" t="s">
        <v>118</v>
      </c>
      <c r="AU406" s="263" t="s">
        <v>80</v>
      </c>
      <c r="AV406" s="15" t="s">
        <v>117</v>
      </c>
      <c r="AW406" s="15" t="s">
        <v>30</v>
      </c>
      <c r="AX406" s="15" t="s">
        <v>80</v>
      </c>
      <c r="AY406" s="263" t="s">
        <v>112</v>
      </c>
    </row>
    <row r="407" s="2" customFormat="1" ht="16.5" customHeight="1">
      <c r="A407" s="38"/>
      <c r="B407" s="39"/>
      <c r="C407" s="217" t="s">
        <v>391</v>
      </c>
      <c r="D407" s="217" t="s">
        <v>113</v>
      </c>
      <c r="E407" s="218" t="s">
        <v>392</v>
      </c>
      <c r="F407" s="219" t="s">
        <v>393</v>
      </c>
      <c r="G407" s="220" t="s">
        <v>351</v>
      </c>
      <c r="H407" s="221">
        <v>1</v>
      </c>
      <c r="I407" s="222"/>
      <c r="J407" s="223">
        <f>ROUND(I407*H407,2)</f>
        <v>0</v>
      </c>
      <c r="K407" s="224"/>
      <c r="L407" s="44"/>
      <c r="M407" s="225" t="s">
        <v>1</v>
      </c>
      <c r="N407" s="226" t="s">
        <v>38</v>
      </c>
      <c r="O407" s="91"/>
      <c r="P407" s="227">
        <f>O407*H407</f>
        <v>0</v>
      </c>
      <c r="Q407" s="227">
        <v>0</v>
      </c>
      <c r="R407" s="227">
        <f>Q407*H407</f>
        <v>0</v>
      </c>
      <c r="S407" s="227">
        <v>0</v>
      </c>
      <c r="T407" s="22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117</v>
      </c>
      <c r="AT407" s="229" t="s">
        <v>113</v>
      </c>
      <c r="AU407" s="229" t="s">
        <v>80</v>
      </c>
      <c r="AY407" s="17" t="s">
        <v>112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80</v>
      </c>
      <c r="BK407" s="230">
        <f>ROUND(I407*H407,2)</f>
        <v>0</v>
      </c>
      <c r="BL407" s="17" t="s">
        <v>117</v>
      </c>
      <c r="BM407" s="229" t="s">
        <v>394</v>
      </c>
    </row>
    <row r="408" s="14" customFormat="1">
      <c r="A408" s="14"/>
      <c r="B408" s="242"/>
      <c r="C408" s="243"/>
      <c r="D408" s="233" t="s">
        <v>118</v>
      </c>
      <c r="E408" s="244" t="s">
        <v>1</v>
      </c>
      <c r="F408" s="245" t="s">
        <v>80</v>
      </c>
      <c r="G408" s="243"/>
      <c r="H408" s="246">
        <v>1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2" t="s">
        <v>118</v>
      </c>
      <c r="AU408" s="252" t="s">
        <v>80</v>
      </c>
      <c r="AV408" s="14" t="s">
        <v>82</v>
      </c>
      <c r="AW408" s="14" t="s">
        <v>30</v>
      </c>
      <c r="AX408" s="14" t="s">
        <v>73</v>
      </c>
      <c r="AY408" s="252" t="s">
        <v>112</v>
      </c>
    </row>
    <row r="409" s="15" customFormat="1">
      <c r="A409" s="15"/>
      <c r="B409" s="253"/>
      <c r="C409" s="254"/>
      <c r="D409" s="233" t="s">
        <v>118</v>
      </c>
      <c r="E409" s="255" t="s">
        <v>1</v>
      </c>
      <c r="F409" s="256" t="s">
        <v>123</v>
      </c>
      <c r="G409" s="254"/>
      <c r="H409" s="257">
        <v>1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3" t="s">
        <v>118</v>
      </c>
      <c r="AU409" s="263" t="s">
        <v>80</v>
      </c>
      <c r="AV409" s="15" t="s">
        <v>117</v>
      </c>
      <c r="AW409" s="15" t="s">
        <v>30</v>
      </c>
      <c r="AX409" s="15" t="s">
        <v>80</v>
      </c>
      <c r="AY409" s="263" t="s">
        <v>112</v>
      </c>
    </row>
    <row r="410" s="2" customFormat="1" ht="16.5" customHeight="1">
      <c r="A410" s="38"/>
      <c r="B410" s="39"/>
      <c r="C410" s="217" t="s">
        <v>287</v>
      </c>
      <c r="D410" s="217" t="s">
        <v>113</v>
      </c>
      <c r="E410" s="218" t="s">
        <v>395</v>
      </c>
      <c r="F410" s="219" t="s">
        <v>396</v>
      </c>
      <c r="G410" s="220" t="s">
        <v>351</v>
      </c>
      <c r="H410" s="221">
        <v>6</v>
      </c>
      <c r="I410" s="222"/>
      <c r="J410" s="223">
        <f>ROUND(I410*H410,2)</f>
        <v>0</v>
      </c>
      <c r="K410" s="224"/>
      <c r="L410" s="44"/>
      <c r="M410" s="225" t="s">
        <v>1</v>
      </c>
      <c r="N410" s="226" t="s">
        <v>38</v>
      </c>
      <c r="O410" s="91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9" t="s">
        <v>117</v>
      </c>
      <c r="AT410" s="229" t="s">
        <v>113</v>
      </c>
      <c r="AU410" s="229" t="s">
        <v>80</v>
      </c>
      <c r="AY410" s="17" t="s">
        <v>112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7" t="s">
        <v>80</v>
      </c>
      <c r="BK410" s="230">
        <f>ROUND(I410*H410,2)</f>
        <v>0</v>
      </c>
      <c r="BL410" s="17" t="s">
        <v>117</v>
      </c>
      <c r="BM410" s="229" t="s">
        <v>397</v>
      </c>
    </row>
    <row r="411" s="14" customFormat="1">
      <c r="A411" s="14"/>
      <c r="B411" s="242"/>
      <c r="C411" s="243"/>
      <c r="D411" s="233" t="s">
        <v>118</v>
      </c>
      <c r="E411" s="244" t="s">
        <v>1</v>
      </c>
      <c r="F411" s="245" t="s">
        <v>133</v>
      </c>
      <c r="G411" s="243"/>
      <c r="H411" s="246">
        <v>6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2" t="s">
        <v>118</v>
      </c>
      <c r="AU411" s="252" t="s">
        <v>80</v>
      </c>
      <c r="AV411" s="14" t="s">
        <v>82</v>
      </c>
      <c r="AW411" s="14" t="s">
        <v>30</v>
      </c>
      <c r="AX411" s="14" t="s">
        <v>73</v>
      </c>
      <c r="AY411" s="252" t="s">
        <v>112</v>
      </c>
    </row>
    <row r="412" s="15" customFormat="1">
      <c r="A412" s="15"/>
      <c r="B412" s="253"/>
      <c r="C412" s="254"/>
      <c r="D412" s="233" t="s">
        <v>118</v>
      </c>
      <c r="E412" s="255" t="s">
        <v>1</v>
      </c>
      <c r="F412" s="256" t="s">
        <v>123</v>
      </c>
      <c r="G412" s="254"/>
      <c r="H412" s="257">
        <v>6</v>
      </c>
      <c r="I412" s="258"/>
      <c r="J412" s="254"/>
      <c r="K412" s="254"/>
      <c r="L412" s="259"/>
      <c r="M412" s="260"/>
      <c r="N412" s="261"/>
      <c r="O412" s="261"/>
      <c r="P412" s="261"/>
      <c r="Q412" s="261"/>
      <c r="R412" s="261"/>
      <c r="S412" s="261"/>
      <c r="T412" s="262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3" t="s">
        <v>118</v>
      </c>
      <c r="AU412" s="263" t="s">
        <v>80</v>
      </c>
      <c r="AV412" s="15" t="s">
        <v>117</v>
      </c>
      <c r="AW412" s="15" t="s">
        <v>30</v>
      </c>
      <c r="AX412" s="15" t="s">
        <v>80</v>
      </c>
      <c r="AY412" s="263" t="s">
        <v>112</v>
      </c>
    </row>
    <row r="413" s="2" customFormat="1" ht="24.15" customHeight="1">
      <c r="A413" s="38"/>
      <c r="B413" s="39"/>
      <c r="C413" s="217" t="s">
        <v>398</v>
      </c>
      <c r="D413" s="217" t="s">
        <v>113</v>
      </c>
      <c r="E413" s="218" t="s">
        <v>399</v>
      </c>
      <c r="F413" s="219" t="s">
        <v>400</v>
      </c>
      <c r="G413" s="220" t="s">
        <v>351</v>
      </c>
      <c r="H413" s="221">
        <v>5</v>
      </c>
      <c r="I413" s="222"/>
      <c r="J413" s="223">
        <f>ROUND(I413*H413,2)</f>
        <v>0</v>
      </c>
      <c r="K413" s="224"/>
      <c r="L413" s="44"/>
      <c r="M413" s="225" t="s">
        <v>1</v>
      </c>
      <c r="N413" s="226" t="s">
        <v>38</v>
      </c>
      <c r="O413" s="91"/>
      <c r="P413" s="227">
        <f>O413*H413</f>
        <v>0</v>
      </c>
      <c r="Q413" s="227">
        <v>0</v>
      </c>
      <c r="R413" s="227">
        <f>Q413*H413</f>
        <v>0</v>
      </c>
      <c r="S413" s="227">
        <v>0</v>
      </c>
      <c r="T413" s="228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9" t="s">
        <v>117</v>
      </c>
      <c r="AT413" s="229" t="s">
        <v>113</v>
      </c>
      <c r="AU413" s="229" t="s">
        <v>80</v>
      </c>
      <c r="AY413" s="17" t="s">
        <v>112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17" t="s">
        <v>80</v>
      </c>
      <c r="BK413" s="230">
        <f>ROUND(I413*H413,2)</f>
        <v>0</v>
      </c>
      <c r="BL413" s="17" t="s">
        <v>117</v>
      </c>
      <c r="BM413" s="229" t="s">
        <v>401</v>
      </c>
    </row>
    <row r="414" s="14" customFormat="1">
      <c r="A414" s="14"/>
      <c r="B414" s="242"/>
      <c r="C414" s="243"/>
      <c r="D414" s="233" t="s">
        <v>118</v>
      </c>
      <c r="E414" s="244" t="s">
        <v>1</v>
      </c>
      <c r="F414" s="245" t="s">
        <v>150</v>
      </c>
      <c r="G414" s="243"/>
      <c r="H414" s="246">
        <v>5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2" t="s">
        <v>118</v>
      </c>
      <c r="AU414" s="252" t="s">
        <v>80</v>
      </c>
      <c r="AV414" s="14" t="s">
        <v>82</v>
      </c>
      <c r="AW414" s="14" t="s">
        <v>30</v>
      </c>
      <c r="AX414" s="14" t="s">
        <v>73</v>
      </c>
      <c r="AY414" s="252" t="s">
        <v>112</v>
      </c>
    </row>
    <row r="415" s="15" customFormat="1">
      <c r="A415" s="15"/>
      <c r="B415" s="253"/>
      <c r="C415" s="254"/>
      <c r="D415" s="233" t="s">
        <v>118</v>
      </c>
      <c r="E415" s="255" t="s">
        <v>1</v>
      </c>
      <c r="F415" s="256" t="s">
        <v>123</v>
      </c>
      <c r="G415" s="254"/>
      <c r="H415" s="257">
        <v>5</v>
      </c>
      <c r="I415" s="258"/>
      <c r="J415" s="254"/>
      <c r="K415" s="254"/>
      <c r="L415" s="259"/>
      <c r="M415" s="260"/>
      <c r="N415" s="261"/>
      <c r="O415" s="261"/>
      <c r="P415" s="261"/>
      <c r="Q415" s="261"/>
      <c r="R415" s="261"/>
      <c r="S415" s="261"/>
      <c r="T415" s="262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3" t="s">
        <v>118</v>
      </c>
      <c r="AU415" s="263" t="s">
        <v>80</v>
      </c>
      <c r="AV415" s="15" t="s">
        <v>117</v>
      </c>
      <c r="AW415" s="15" t="s">
        <v>30</v>
      </c>
      <c r="AX415" s="15" t="s">
        <v>80</v>
      </c>
      <c r="AY415" s="263" t="s">
        <v>112</v>
      </c>
    </row>
    <row r="416" s="2" customFormat="1" ht="24.15" customHeight="1">
      <c r="A416" s="38"/>
      <c r="B416" s="39"/>
      <c r="C416" s="217" t="s">
        <v>290</v>
      </c>
      <c r="D416" s="217" t="s">
        <v>113</v>
      </c>
      <c r="E416" s="218" t="s">
        <v>402</v>
      </c>
      <c r="F416" s="219" t="s">
        <v>403</v>
      </c>
      <c r="G416" s="220" t="s">
        <v>351</v>
      </c>
      <c r="H416" s="221">
        <v>2</v>
      </c>
      <c r="I416" s="222"/>
      <c r="J416" s="223">
        <f>ROUND(I416*H416,2)</f>
        <v>0</v>
      </c>
      <c r="K416" s="224"/>
      <c r="L416" s="44"/>
      <c r="M416" s="225" t="s">
        <v>1</v>
      </c>
      <c r="N416" s="226" t="s">
        <v>38</v>
      </c>
      <c r="O416" s="91"/>
      <c r="P416" s="227">
        <f>O416*H416</f>
        <v>0</v>
      </c>
      <c r="Q416" s="227">
        <v>0</v>
      </c>
      <c r="R416" s="227">
        <f>Q416*H416</f>
        <v>0</v>
      </c>
      <c r="S416" s="227">
        <v>0</v>
      </c>
      <c r="T416" s="228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9" t="s">
        <v>117</v>
      </c>
      <c r="AT416" s="229" t="s">
        <v>113</v>
      </c>
      <c r="AU416" s="229" t="s">
        <v>80</v>
      </c>
      <c r="AY416" s="17" t="s">
        <v>112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17" t="s">
        <v>80</v>
      </c>
      <c r="BK416" s="230">
        <f>ROUND(I416*H416,2)</f>
        <v>0</v>
      </c>
      <c r="BL416" s="17" t="s">
        <v>117</v>
      </c>
      <c r="BM416" s="229" t="s">
        <v>404</v>
      </c>
    </row>
    <row r="417" s="14" customFormat="1">
      <c r="A417" s="14"/>
      <c r="B417" s="242"/>
      <c r="C417" s="243"/>
      <c r="D417" s="233" t="s">
        <v>118</v>
      </c>
      <c r="E417" s="244" t="s">
        <v>1</v>
      </c>
      <c r="F417" s="245" t="s">
        <v>82</v>
      </c>
      <c r="G417" s="243"/>
      <c r="H417" s="246">
        <v>2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2" t="s">
        <v>118</v>
      </c>
      <c r="AU417" s="252" t="s">
        <v>80</v>
      </c>
      <c r="AV417" s="14" t="s">
        <v>82</v>
      </c>
      <c r="AW417" s="14" t="s">
        <v>30</v>
      </c>
      <c r="AX417" s="14" t="s">
        <v>73</v>
      </c>
      <c r="AY417" s="252" t="s">
        <v>112</v>
      </c>
    </row>
    <row r="418" s="15" customFormat="1">
      <c r="A418" s="15"/>
      <c r="B418" s="253"/>
      <c r="C418" s="254"/>
      <c r="D418" s="233" t="s">
        <v>118</v>
      </c>
      <c r="E418" s="255" t="s">
        <v>1</v>
      </c>
      <c r="F418" s="256" t="s">
        <v>123</v>
      </c>
      <c r="G418" s="254"/>
      <c r="H418" s="257">
        <v>2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3" t="s">
        <v>118</v>
      </c>
      <c r="AU418" s="263" t="s">
        <v>80</v>
      </c>
      <c r="AV418" s="15" t="s">
        <v>117</v>
      </c>
      <c r="AW418" s="15" t="s">
        <v>30</v>
      </c>
      <c r="AX418" s="15" t="s">
        <v>80</v>
      </c>
      <c r="AY418" s="263" t="s">
        <v>112</v>
      </c>
    </row>
    <row r="419" s="2" customFormat="1" ht="24.15" customHeight="1">
      <c r="A419" s="38"/>
      <c r="B419" s="39"/>
      <c r="C419" s="217" t="s">
        <v>405</v>
      </c>
      <c r="D419" s="217" t="s">
        <v>113</v>
      </c>
      <c r="E419" s="218" t="s">
        <v>406</v>
      </c>
      <c r="F419" s="219" t="s">
        <v>407</v>
      </c>
      <c r="G419" s="220" t="s">
        <v>351</v>
      </c>
      <c r="H419" s="221">
        <v>6</v>
      </c>
      <c r="I419" s="222"/>
      <c r="J419" s="223">
        <f>ROUND(I419*H419,2)</f>
        <v>0</v>
      </c>
      <c r="K419" s="224"/>
      <c r="L419" s="44"/>
      <c r="M419" s="225" t="s">
        <v>1</v>
      </c>
      <c r="N419" s="226" t="s">
        <v>38</v>
      </c>
      <c r="O419" s="91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117</v>
      </c>
      <c r="AT419" s="229" t="s">
        <v>113</v>
      </c>
      <c r="AU419" s="229" t="s">
        <v>80</v>
      </c>
      <c r="AY419" s="17" t="s">
        <v>112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80</v>
      </c>
      <c r="BK419" s="230">
        <f>ROUND(I419*H419,2)</f>
        <v>0</v>
      </c>
      <c r="BL419" s="17" t="s">
        <v>117</v>
      </c>
      <c r="BM419" s="229" t="s">
        <v>408</v>
      </c>
    </row>
    <row r="420" s="14" customFormat="1">
      <c r="A420" s="14"/>
      <c r="B420" s="242"/>
      <c r="C420" s="243"/>
      <c r="D420" s="233" t="s">
        <v>118</v>
      </c>
      <c r="E420" s="244" t="s">
        <v>1</v>
      </c>
      <c r="F420" s="245" t="s">
        <v>133</v>
      </c>
      <c r="G420" s="243"/>
      <c r="H420" s="246">
        <v>6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2" t="s">
        <v>118</v>
      </c>
      <c r="AU420" s="252" t="s">
        <v>80</v>
      </c>
      <c r="AV420" s="14" t="s">
        <v>82</v>
      </c>
      <c r="AW420" s="14" t="s">
        <v>30</v>
      </c>
      <c r="AX420" s="14" t="s">
        <v>73</v>
      </c>
      <c r="AY420" s="252" t="s">
        <v>112</v>
      </c>
    </row>
    <row r="421" s="15" customFormat="1">
      <c r="A421" s="15"/>
      <c r="B421" s="253"/>
      <c r="C421" s="254"/>
      <c r="D421" s="233" t="s">
        <v>118</v>
      </c>
      <c r="E421" s="255" t="s">
        <v>1</v>
      </c>
      <c r="F421" s="256" t="s">
        <v>123</v>
      </c>
      <c r="G421" s="254"/>
      <c r="H421" s="257">
        <v>6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3" t="s">
        <v>118</v>
      </c>
      <c r="AU421" s="263" t="s">
        <v>80</v>
      </c>
      <c r="AV421" s="15" t="s">
        <v>117</v>
      </c>
      <c r="AW421" s="15" t="s">
        <v>30</v>
      </c>
      <c r="AX421" s="15" t="s">
        <v>80</v>
      </c>
      <c r="AY421" s="263" t="s">
        <v>112</v>
      </c>
    </row>
    <row r="422" s="2" customFormat="1" ht="16.5" customHeight="1">
      <c r="A422" s="38"/>
      <c r="B422" s="39"/>
      <c r="C422" s="217" t="s">
        <v>294</v>
      </c>
      <c r="D422" s="217" t="s">
        <v>113</v>
      </c>
      <c r="E422" s="218" t="s">
        <v>409</v>
      </c>
      <c r="F422" s="219" t="s">
        <v>410</v>
      </c>
      <c r="G422" s="220" t="s">
        <v>351</v>
      </c>
      <c r="H422" s="221">
        <v>13</v>
      </c>
      <c r="I422" s="222"/>
      <c r="J422" s="223">
        <f>ROUND(I422*H422,2)</f>
        <v>0</v>
      </c>
      <c r="K422" s="224"/>
      <c r="L422" s="44"/>
      <c r="M422" s="225" t="s">
        <v>1</v>
      </c>
      <c r="N422" s="226" t="s">
        <v>38</v>
      </c>
      <c r="O422" s="91"/>
      <c r="P422" s="227">
        <f>O422*H422</f>
        <v>0</v>
      </c>
      <c r="Q422" s="227">
        <v>0</v>
      </c>
      <c r="R422" s="227">
        <f>Q422*H422</f>
        <v>0</v>
      </c>
      <c r="S422" s="227">
        <v>0</v>
      </c>
      <c r="T422" s="228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9" t="s">
        <v>117</v>
      </c>
      <c r="AT422" s="229" t="s">
        <v>113</v>
      </c>
      <c r="AU422" s="229" t="s">
        <v>80</v>
      </c>
      <c r="AY422" s="17" t="s">
        <v>112</v>
      </c>
      <c r="BE422" s="230">
        <f>IF(N422="základní",J422,0)</f>
        <v>0</v>
      </c>
      <c r="BF422" s="230">
        <f>IF(N422="snížená",J422,0)</f>
        <v>0</v>
      </c>
      <c r="BG422" s="230">
        <f>IF(N422="zákl. přenesená",J422,0)</f>
        <v>0</v>
      </c>
      <c r="BH422" s="230">
        <f>IF(N422="sníž. přenesená",J422,0)</f>
        <v>0</v>
      </c>
      <c r="BI422" s="230">
        <f>IF(N422="nulová",J422,0)</f>
        <v>0</v>
      </c>
      <c r="BJ422" s="17" t="s">
        <v>80</v>
      </c>
      <c r="BK422" s="230">
        <f>ROUND(I422*H422,2)</f>
        <v>0</v>
      </c>
      <c r="BL422" s="17" t="s">
        <v>117</v>
      </c>
      <c r="BM422" s="229" t="s">
        <v>411</v>
      </c>
    </row>
    <row r="423" s="14" customFormat="1">
      <c r="A423" s="14"/>
      <c r="B423" s="242"/>
      <c r="C423" s="243"/>
      <c r="D423" s="233" t="s">
        <v>118</v>
      </c>
      <c r="E423" s="244" t="s">
        <v>1</v>
      </c>
      <c r="F423" s="245" t="s">
        <v>190</v>
      </c>
      <c r="G423" s="243"/>
      <c r="H423" s="246">
        <v>13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2" t="s">
        <v>118</v>
      </c>
      <c r="AU423" s="252" t="s">
        <v>80</v>
      </c>
      <c r="AV423" s="14" t="s">
        <v>82</v>
      </c>
      <c r="AW423" s="14" t="s">
        <v>30</v>
      </c>
      <c r="AX423" s="14" t="s">
        <v>73</v>
      </c>
      <c r="AY423" s="252" t="s">
        <v>112</v>
      </c>
    </row>
    <row r="424" s="15" customFormat="1">
      <c r="A424" s="15"/>
      <c r="B424" s="253"/>
      <c r="C424" s="254"/>
      <c r="D424" s="233" t="s">
        <v>118</v>
      </c>
      <c r="E424" s="255" t="s">
        <v>1</v>
      </c>
      <c r="F424" s="256" t="s">
        <v>123</v>
      </c>
      <c r="G424" s="254"/>
      <c r="H424" s="257">
        <v>13</v>
      </c>
      <c r="I424" s="258"/>
      <c r="J424" s="254"/>
      <c r="K424" s="254"/>
      <c r="L424" s="259"/>
      <c r="M424" s="260"/>
      <c r="N424" s="261"/>
      <c r="O424" s="261"/>
      <c r="P424" s="261"/>
      <c r="Q424" s="261"/>
      <c r="R424" s="261"/>
      <c r="S424" s="261"/>
      <c r="T424" s="262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3" t="s">
        <v>118</v>
      </c>
      <c r="AU424" s="263" t="s">
        <v>80</v>
      </c>
      <c r="AV424" s="15" t="s">
        <v>117</v>
      </c>
      <c r="AW424" s="15" t="s">
        <v>30</v>
      </c>
      <c r="AX424" s="15" t="s">
        <v>80</v>
      </c>
      <c r="AY424" s="263" t="s">
        <v>112</v>
      </c>
    </row>
    <row r="425" s="2" customFormat="1" ht="16.5" customHeight="1">
      <c r="A425" s="38"/>
      <c r="B425" s="39"/>
      <c r="C425" s="217" t="s">
        <v>412</v>
      </c>
      <c r="D425" s="217" t="s">
        <v>113</v>
      </c>
      <c r="E425" s="218" t="s">
        <v>413</v>
      </c>
      <c r="F425" s="219" t="s">
        <v>414</v>
      </c>
      <c r="G425" s="220" t="s">
        <v>251</v>
      </c>
      <c r="H425" s="221">
        <v>3</v>
      </c>
      <c r="I425" s="222"/>
      <c r="J425" s="223">
        <f>ROUND(I425*H425,2)</f>
        <v>0</v>
      </c>
      <c r="K425" s="224"/>
      <c r="L425" s="44"/>
      <c r="M425" s="225" t="s">
        <v>1</v>
      </c>
      <c r="N425" s="226" t="s">
        <v>38</v>
      </c>
      <c r="O425" s="91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9" t="s">
        <v>117</v>
      </c>
      <c r="AT425" s="229" t="s">
        <v>113</v>
      </c>
      <c r="AU425" s="229" t="s">
        <v>80</v>
      </c>
      <c r="AY425" s="17" t="s">
        <v>112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7" t="s">
        <v>80</v>
      </c>
      <c r="BK425" s="230">
        <f>ROUND(I425*H425,2)</f>
        <v>0</v>
      </c>
      <c r="BL425" s="17" t="s">
        <v>117</v>
      </c>
      <c r="BM425" s="229" t="s">
        <v>415</v>
      </c>
    </row>
    <row r="426" s="14" customFormat="1">
      <c r="A426" s="14"/>
      <c r="B426" s="242"/>
      <c r="C426" s="243"/>
      <c r="D426" s="233" t="s">
        <v>118</v>
      </c>
      <c r="E426" s="244" t="s">
        <v>1</v>
      </c>
      <c r="F426" s="245" t="s">
        <v>130</v>
      </c>
      <c r="G426" s="243"/>
      <c r="H426" s="246">
        <v>3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2" t="s">
        <v>118</v>
      </c>
      <c r="AU426" s="252" t="s">
        <v>80</v>
      </c>
      <c r="AV426" s="14" t="s">
        <v>82</v>
      </c>
      <c r="AW426" s="14" t="s">
        <v>30</v>
      </c>
      <c r="AX426" s="14" t="s">
        <v>73</v>
      </c>
      <c r="AY426" s="252" t="s">
        <v>112</v>
      </c>
    </row>
    <row r="427" s="15" customFormat="1">
      <c r="A427" s="15"/>
      <c r="B427" s="253"/>
      <c r="C427" s="254"/>
      <c r="D427" s="233" t="s">
        <v>118</v>
      </c>
      <c r="E427" s="255" t="s">
        <v>1</v>
      </c>
      <c r="F427" s="256" t="s">
        <v>123</v>
      </c>
      <c r="G427" s="254"/>
      <c r="H427" s="257">
        <v>3</v>
      </c>
      <c r="I427" s="258"/>
      <c r="J427" s="254"/>
      <c r="K427" s="254"/>
      <c r="L427" s="259"/>
      <c r="M427" s="260"/>
      <c r="N427" s="261"/>
      <c r="O427" s="261"/>
      <c r="P427" s="261"/>
      <c r="Q427" s="261"/>
      <c r="R427" s="261"/>
      <c r="S427" s="261"/>
      <c r="T427" s="262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3" t="s">
        <v>118</v>
      </c>
      <c r="AU427" s="263" t="s">
        <v>80</v>
      </c>
      <c r="AV427" s="15" t="s">
        <v>117</v>
      </c>
      <c r="AW427" s="15" t="s">
        <v>30</v>
      </c>
      <c r="AX427" s="15" t="s">
        <v>80</v>
      </c>
      <c r="AY427" s="263" t="s">
        <v>112</v>
      </c>
    </row>
    <row r="428" s="2" customFormat="1" ht="24.15" customHeight="1">
      <c r="A428" s="38"/>
      <c r="B428" s="39"/>
      <c r="C428" s="264" t="s">
        <v>297</v>
      </c>
      <c r="D428" s="264" t="s">
        <v>194</v>
      </c>
      <c r="E428" s="265" t="s">
        <v>416</v>
      </c>
      <c r="F428" s="266" t="s">
        <v>417</v>
      </c>
      <c r="G428" s="267" t="s">
        <v>251</v>
      </c>
      <c r="H428" s="268">
        <v>3</v>
      </c>
      <c r="I428" s="269"/>
      <c r="J428" s="270">
        <f>ROUND(I428*H428,2)</f>
        <v>0</v>
      </c>
      <c r="K428" s="271"/>
      <c r="L428" s="272"/>
      <c r="M428" s="273" t="s">
        <v>1</v>
      </c>
      <c r="N428" s="274" t="s">
        <v>38</v>
      </c>
      <c r="O428" s="91"/>
      <c r="P428" s="227">
        <f>O428*H428</f>
        <v>0</v>
      </c>
      <c r="Q428" s="227">
        <v>0</v>
      </c>
      <c r="R428" s="227">
        <f>Q428*H428</f>
        <v>0</v>
      </c>
      <c r="S428" s="227">
        <v>0</v>
      </c>
      <c r="T428" s="228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9" t="s">
        <v>141</v>
      </c>
      <c r="AT428" s="229" t="s">
        <v>194</v>
      </c>
      <c r="AU428" s="229" t="s">
        <v>80</v>
      </c>
      <c r="AY428" s="17" t="s">
        <v>112</v>
      </c>
      <c r="BE428" s="230">
        <f>IF(N428="základní",J428,0)</f>
        <v>0</v>
      </c>
      <c r="BF428" s="230">
        <f>IF(N428="snížená",J428,0)</f>
        <v>0</v>
      </c>
      <c r="BG428" s="230">
        <f>IF(N428="zákl. přenesená",J428,0)</f>
        <v>0</v>
      </c>
      <c r="BH428" s="230">
        <f>IF(N428="sníž. přenesená",J428,0)</f>
        <v>0</v>
      </c>
      <c r="BI428" s="230">
        <f>IF(N428="nulová",J428,0)</f>
        <v>0</v>
      </c>
      <c r="BJ428" s="17" t="s">
        <v>80</v>
      </c>
      <c r="BK428" s="230">
        <f>ROUND(I428*H428,2)</f>
        <v>0</v>
      </c>
      <c r="BL428" s="17" t="s">
        <v>117</v>
      </c>
      <c r="BM428" s="229" t="s">
        <v>418</v>
      </c>
    </row>
    <row r="429" s="14" customFormat="1">
      <c r="A429" s="14"/>
      <c r="B429" s="242"/>
      <c r="C429" s="243"/>
      <c r="D429" s="233" t="s">
        <v>118</v>
      </c>
      <c r="E429" s="244" t="s">
        <v>1</v>
      </c>
      <c r="F429" s="245" t="s">
        <v>130</v>
      </c>
      <c r="G429" s="243"/>
      <c r="H429" s="246">
        <v>3</v>
      </c>
      <c r="I429" s="247"/>
      <c r="J429" s="243"/>
      <c r="K429" s="243"/>
      <c r="L429" s="248"/>
      <c r="M429" s="249"/>
      <c r="N429" s="250"/>
      <c r="O429" s="250"/>
      <c r="P429" s="250"/>
      <c r="Q429" s="250"/>
      <c r="R429" s="250"/>
      <c r="S429" s="250"/>
      <c r="T429" s="251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2" t="s">
        <v>118</v>
      </c>
      <c r="AU429" s="252" t="s">
        <v>80</v>
      </c>
      <c r="AV429" s="14" t="s">
        <v>82</v>
      </c>
      <c r="AW429" s="14" t="s">
        <v>30</v>
      </c>
      <c r="AX429" s="14" t="s">
        <v>73</v>
      </c>
      <c r="AY429" s="252" t="s">
        <v>112</v>
      </c>
    </row>
    <row r="430" s="15" customFormat="1">
      <c r="A430" s="15"/>
      <c r="B430" s="253"/>
      <c r="C430" s="254"/>
      <c r="D430" s="233" t="s">
        <v>118</v>
      </c>
      <c r="E430" s="255" t="s">
        <v>1</v>
      </c>
      <c r="F430" s="256" t="s">
        <v>123</v>
      </c>
      <c r="G430" s="254"/>
      <c r="H430" s="257">
        <v>3</v>
      </c>
      <c r="I430" s="258"/>
      <c r="J430" s="254"/>
      <c r="K430" s="254"/>
      <c r="L430" s="259"/>
      <c r="M430" s="260"/>
      <c r="N430" s="261"/>
      <c r="O430" s="261"/>
      <c r="P430" s="261"/>
      <c r="Q430" s="261"/>
      <c r="R430" s="261"/>
      <c r="S430" s="261"/>
      <c r="T430" s="262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3" t="s">
        <v>118</v>
      </c>
      <c r="AU430" s="263" t="s">
        <v>80</v>
      </c>
      <c r="AV430" s="15" t="s">
        <v>117</v>
      </c>
      <c r="AW430" s="15" t="s">
        <v>30</v>
      </c>
      <c r="AX430" s="15" t="s">
        <v>80</v>
      </c>
      <c r="AY430" s="263" t="s">
        <v>112</v>
      </c>
    </row>
    <row r="431" s="2" customFormat="1" ht="16.5" customHeight="1">
      <c r="A431" s="38"/>
      <c r="B431" s="39"/>
      <c r="C431" s="217" t="s">
        <v>419</v>
      </c>
      <c r="D431" s="217" t="s">
        <v>113</v>
      </c>
      <c r="E431" s="218" t="s">
        <v>420</v>
      </c>
      <c r="F431" s="219" t="s">
        <v>421</v>
      </c>
      <c r="G431" s="220" t="s">
        <v>251</v>
      </c>
      <c r="H431" s="221">
        <v>192</v>
      </c>
      <c r="I431" s="222"/>
      <c r="J431" s="223">
        <f>ROUND(I431*H431,2)</f>
        <v>0</v>
      </c>
      <c r="K431" s="224"/>
      <c r="L431" s="44"/>
      <c r="M431" s="225" t="s">
        <v>1</v>
      </c>
      <c r="N431" s="226" t="s">
        <v>38</v>
      </c>
      <c r="O431" s="91"/>
      <c r="P431" s="227">
        <f>O431*H431</f>
        <v>0</v>
      </c>
      <c r="Q431" s="227">
        <v>0</v>
      </c>
      <c r="R431" s="227">
        <f>Q431*H431</f>
        <v>0</v>
      </c>
      <c r="S431" s="227">
        <v>0</v>
      </c>
      <c r="T431" s="228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9" t="s">
        <v>117</v>
      </c>
      <c r="AT431" s="229" t="s">
        <v>113</v>
      </c>
      <c r="AU431" s="229" t="s">
        <v>80</v>
      </c>
      <c r="AY431" s="17" t="s">
        <v>112</v>
      </c>
      <c r="BE431" s="230">
        <f>IF(N431="základní",J431,0)</f>
        <v>0</v>
      </c>
      <c r="BF431" s="230">
        <f>IF(N431="snížená",J431,0)</f>
        <v>0</v>
      </c>
      <c r="BG431" s="230">
        <f>IF(N431="zákl. přenesená",J431,0)</f>
        <v>0</v>
      </c>
      <c r="BH431" s="230">
        <f>IF(N431="sníž. přenesená",J431,0)</f>
        <v>0</v>
      </c>
      <c r="BI431" s="230">
        <f>IF(N431="nulová",J431,0)</f>
        <v>0</v>
      </c>
      <c r="BJ431" s="17" t="s">
        <v>80</v>
      </c>
      <c r="BK431" s="230">
        <f>ROUND(I431*H431,2)</f>
        <v>0</v>
      </c>
      <c r="BL431" s="17" t="s">
        <v>117</v>
      </c>
      <c r="BM431" s="229" t="s">
        <v>422</v>
      </c>
    </row>
    <row r="432" s="13" customFormat="1">
      <c r="A432" s="13"/>
      <c r="B432" s="231"/>
      <c r="C432" s="232"/>
      <c r="D432" s="233" t="s">
        <v>118</v>
      </c>
      <c r="E432" s="234" t="s">
        <v>1</v>
      </c>
      <c r="F432" s="235" t="s">
        <v>119</v>
      </c>
      <c r="G432" s="232"/>
      <c r="H432" s="234" t="s">
        <v>1</v>
      </c>
      <c r="I432" s="236"/>
      <c r="J432" s="232"/>
      <c r="K432" s="232"/>
      <c r="L432" s="237"/>
      <c r="M432" s="238"/>
      <c r="N432" s="239"/>
      <c r="O432" s="239"/>
      <c r="P432" s="239"/>
      <c r="Q432" s="239"/>
      <c r="R432" s="239"/>
      <c r="S432" s="239"/>
      <c r="T432" s="24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1" t="s">
        <v>118</v>
      </c>
      <c r="AU432" s="241" t="s">
        <v>80</v>
      </c>
      <c r="AV432" s="13" t="s">
        <v>80</v>
      </c>
      <c r="AW432" s="13" t="s">
        <v>30</v>
      </c>
      <c r="AX432" s="13" t="s">
        <v>73</v>
      </c>
      <c r="AY432" s="241" t="s">
        <v>112</v>
      </c>
    </row>
    <row r="433" s="14" customFormat="1">
      <c r="A433" s="14"/>
      <c r="B433" s="242"/>
      <c r="C433" s="243"/>
      <c r="D433" s="233" t="s">
        <v>118</v>
      </c>
      <c r="E433" s="244" t="s">
        <v>1</v>
      </c>
      <c r="F433" s="245" t="s">
        <v>310</v>
      </c>
      <c r="G433" s="243"/>
      <c r="H433" s="246">
        <v>192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2" t="s">
        <v>118</v>
      </c>
      <c r="AU433" s="252" t="s">
        <v>80</v>
      </c>
      <c r="AV433" s="14" t="s">
        <v>82</v>
      </c>
      <c r="AW433" s="14" t="s">
        <v>30</v>
      </c>
      <c r="AX433" s="14" t="s">
        <v>73</v>
      </c>
      <c r="AY433" s="252" t="s">
        <v>112</v>
      </c>
    </row>
    <row r="434" s="15" customFormat="1">
      <c r="A434" s="15"/>
      <c r="B434" s="253"/>
      <c r="C434" s="254"/>
      <c r="D434" s="233" t="s">
        <v>118</v>
      </c>
      <c r="E434" s="255" t="s">
        <v>1</v>
      </c>
      <c r="F434" s="256" t="s">
        <v>123</v>
      </c>
      <c r="G434" s="254"/>
      <c r="H434" s="257">
        <v>192</v>
      </c>
      <c r="I434" s="258"/>
      <c r="J434" s="254"/>
      <c r="K434" s="254"/>
      <c r="L434" s="259"/>
      <c r="M434" s="260"/>
      <c r="N434" s="261"/>
      <c r="O434" s="261"/>
      <c r="P434" s="261"/>
      <c r="Q434" s="261"/>
      <c r="R434" s="261"/>
      <c r="S434" s="261"/>
      <c r="T434" s="262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63" t="s">
        <v>118</v>
      </c>
      <c r="AU434" s="263" t="s">
        <v>80</v>
      </c>
      <c r="AV434" s="15" t="s">
        <v>117</v>
      </c>
      <c r="AW434" s="15" t="s">
        <v>30</v>
      </c>
      <c r="AX434" s="15" t="s">
        <v>80</v>
      </c>
      <c r="AY434" s="263" t="s">
        <v>112</v>
      </c>
    </row>
    <row r="435" s="2" customFormat="1" ht="21.75" customHeight="1">
      <c r="A435" s="38"/>
      <c r="B435" s="39"/>
      <c r="C435" s="217" t="s">
        <v>301</v>
      </c>
      <c r="D435" s="217" t="s">
        <v>113</v>
      </c>
      <c r="E435" s="218" t="s">
        <v>423</v>
      </c>
      <c r="F435" s="219" t="s">
        <v>424</v>
      </c>
      <c r="G435" s="220" t="s">
        <v>251</v>
      </c>
      <c r="H435" s="221">
        <v>388</v>
      </c>
      <c r="I435" s="222"/>
      <c r="J435" s="223">
        <f>ROUND(I435*H435,2)</f>
        <v>0</v>
      </c>
      <c r="K435" s="224"/>
      <c r="L435" s="44"/>
      <c r="M435" s="225" t="s">
        <v>1</v>
      </c>
      <c r="N435" s="226" t="s">
        <v>38</v>
      </c>
      <c r="O435" s="91"/>
      <c r="P435" s="227">
        <f>O435*H435</f>
        <v>0</v>
      </c>
      <c r="Q435" s="227">
        <v>0</v>
      </c>
      <c r="R435" s="227">
        <f>Q435*H435</f>
        <v>0</v>
      </c>
      <c r="S435" s="227">
        <v>0</v>
      </c>
      <c r="T435" s="228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9" t="s">
        <v>117</v>
      </c>
      <c r="AT435" s="229" t="s">
        <v>113</v>
      </c>
      <c r="AU435" s="229" t="s">
        <v>80</v>
      </c>
      <c r="AY435" s="17" t="s">
        <v>112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17" t="s">
        <v>80</v>
      </c>
      <c r="BK435" s="230">
        <f>ROUND(I435*H435,2)</f>
        <v>0</v>
      </c>
      <c r="BL435" s="17" t="s">
        <v>117</v>
      </c>
      <c r="BM435" s="229" t="s">
        <v>425</v>
      </c>
    </row>
    <row r="436" s="13" customFormat="1">
      <c r="A436" s="13"/>
      <c r="B436" s="231"/>
      <c r="C436" s="232"/>
      <c r="D436" s="233" t="s">
        <v>118</v>
      </c>
      <c r="E436" s="234" t="s">
        <v>1</v>
      </c>
      <c r="F436" s="235" t="s">
        <v>119</v>
      </c>
      <c r="G436" s="232"/>
      <c r="H436" s="234" t="s">
        <v>1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1" t="s">
        <v>118</v>
      </c>
      <c r="AU436" s="241" t="s">
        <v>80</v>
      </c>
      <c r="AV436" s="13" t="s">
        <v>80</v>
      </c>
      <c r="AW436" s="13" t="s">
        <v>30</v>
      </c>
      <c r="AX436" s="13" t="s">
        <v>73</v>
      </c>
      <c r="AY436" s="241" t="s">
        <v>112</v>
      </c>
    </row>
    <row r="437" s="14" customFormat="1">
      <c r="A437" s="14"/>
      <c r="B437" s="242"/>
      <c r="C437" s="243"/>
      <c r="D437" s="233" t="s">
        <v>118</v>
      </c>
      <c r="E437" s="244" t="s">
        <v>1</v>
      </c>
      <c r="F437" s="245" t="s">
        <v>310</v>
      </c>
      <c r="G437" s="243"/>
      <c r="H437" s="246">
        <v>192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2" t="s">
        <v>118</v>
      </c>
      <c r="AU437" s="252" t="s">
        <v>80</v>
      </c>
      <c r="AV437" s="14" t="s">
        <v>82</v>
      </c>
      <c r="AW437" s="14" t="s">
        <v>30</v>
      </c>
      <c r="AX437" s="14" t="s">
        <v>73</v>
      </c>
      <c r="AY437" s="252" t="s">
        <v>112</v>
      </c>
    </row>
    <row r="438" s="13" customFormat="1">
      <c r="A438" s="13"/>
      <c r="B438" s="231"/>
      <c r="C438" s="232"/>
      <c r="D438" s="233" t="s">
        <v>118</v>
      </c>
      <c r="E438" s="234" t="s">
        <v>1</v>
      </c>
      <c r="F438" s="235" t="s">
        <v>121</v>
      </c>
      <c r="G438" s="232"/>
      <c r="H438" s="234" t="s">
        <v>1</v>
      </c>
      <c r="I438" s="236"/>
      <c r="J438" s="232"/>
      <c r="K438" s="232"/>
      <c r="L438" s="237"/>
      <c r="M438" s="238"/>
      <c r="N438" s="239"/>
      <c r="O438" s="239"/>
      <c r="P438" s="239"/>
      <c r="Q438" s="239"/>
      <c r="R438" s="239"/>
      <c r="S438" s="239"/>
      <c r="T438" s="24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1" t="s">
        <v>118</v>
      </c>
      <c r="AU438" s="241" t="s">
        <v>80</v>
      </c>
      <c r="AV438" s="13" t="s">
        <v>80</v>
      </c>
      <c r="AW438" s="13" t="s">
        <v>30</v>
      </c>
      <c r="AX438" s="13" t="s">
        <v>73</v>
      </c>
      <c r="AY438" s="241" t="s">
        <v>112</v>
      </c>
    </row>
    <row r="439" s="14" customFormat="1">
      <c r="A439" s="14"/>
      <c r="B439" s="242"/>
      <c r="C439" s="243"/>
      <c r="D439" s="233" t="s">
        <v>118</v>
      </c>
      <c r="E439" s="244" t="s">
        <v>1</v>
      </c>
      <c r="F439" s="245" t="s">
        <v>302</v>
      </c>
      <c r="G439" s="243"/>
      <c r="H439" s="246">
        <v>196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2" t="s">
        <v>118</v>
      </c>
      <c r="AU439" s="252" t="s">
        <v>80</v>
      </c>
      <c r="AV439" s="14" t="s">
        <v>82</v>
      </c>
      <c r="AW439" s="14" t="s">
        <v>30</v>
      </c>
      <c r="AX439" s="14" t="s">
        <v>73</v>
      </c>
      <c r="AY439" s="252" t="s">
        <v>112</v>
      </c>
    </row>
    <row r="440" s="15" customFormat="1">
      <c r="A440" s="15"/>
      <c r="B440" s="253"/>
      <c r="C440" s="254"/>
      <c r="D440" s="233" t="s">
        <v>118</v>
      </c>
      <c r="E440" s="255" t="s">
        <v>1</v>
      </c>
      <c r="F440" s="256" t="s">
        <v>123</v>
      </c>
      <c r="G440" s="254"/>
      <c r="H440" s="257">
        <v>388</v>
      </c>
      <c r="I440" s="258"/>
      <c r="J440" s="254"/>
      <c r="K440" s="254"/>
      <c r="L440" s="259"/>
      <c r="M440" s="260"/>
      <c r="N440" s="261"/>
      <c r="O440" s="261"/>
      <c r="P440" s="261"/>
      <c r="Q440" s="261"/>
      <c r="R440" s="261"/>
      <c r="S440" s="261"/>
      <c r="T440" s="262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3" t="s">
        <v>118</v>
      </c>
      <c r="AU440" s="263" t="s">
        <v>80</v>
      </c>
      <c r="AV440" s="15" t="s">
        <v>117</v>
      </c>
      <c r="AW440" s="15" t="s">
        <v>30</v>
      </c>
      <c r="AX440" s="15" t="s">
        <v>80</v>
      </c>
      <c r="AY440" s="263" t="s">
        <v>112</v>
      </c>
    </row>
    <row r="441" s="2" customFormat="1" ht="21.75" customHeight="1">
      <c r="A441" s="38"/>
      <c r="B441" s="39"/>
      <c r="C441" s="217" t="s">
        <v>426</v>
      </c>
      <c r="D441" s="217" t="s">
        <v>113</v>
      </c>
      <c r="E441" s="218" t="s">
        <v>427</v>
      </c>
      <c r="F441" s="219" t="s">
        <v>428</v>
      </c>
      <c r="G441" s="220" t="s">
        <v>251</v>
      </c>
      <c r="H441" s="221">
        <v>192</v>
      </c>
      <c r="I441" s="222"/>
      <c r="J441" s="223">
        <f>ROUND(I441*H441,2)</f>
        <v>0</v>
      </c>
      <c r="K441" s="224"/>
      <c r="L441" s="44"/>
      <c r="M441" s="225" t="s">
        <v>1</v>
      </c>
      <c r="N441" s="226" t="s">
        <v>38</v>
      </c>
      <c r="O441" s="91"/>
      <c r="P441" s="227">
        <f>O441*H441</f>
        <v>0</v>
      </c>
      <c r="Q441" s="227">
        <v>0</v>
      </c>
      <c r="R441" s="227">
        <f>Q441*H441</f>
        <v>0</v>
      </c>
      <c r="S441" s="227">
        <v>0</v>
      </c>
      <c r="T441" s="228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9" t="s">
        <v>117</v>
      </c>
      <c r="AT441" s="229" t="s">
        <v>113</v>
      </c>
      <c r="AU441" s="229" t="s">
        <v>80</v>
      </c>
      <c r="AY441" s="17" t="s">
        <v>112</v>
      </c>
      <c r="BE441" s="230">
        <f>IF(N441="základní",J441,0)</f>
        <v>0</v>
      </c>
      <c r="BF441" s="230">
        <f>IF(N441="snížená",J441,0)</f>
        <v>0</v>
      </c>
      <c r="BG441" s="230">
        <f>IF(N441="zákl. přenesená",J441,0)</f>
        <v>0</v>
      </c>
      <c r="BH441" s="230">
        <f>IF(N441="sníž. přenesená",J441,0)</f>
        <v>0</v>
      </c>
      <c r="BI441" s="230">
        <f>IF(N441="nulová",J441,0)</f>
        <v>0</v>
      </c>
      <c r="BJ441" s="17" t="s">
        <v>80</v>
      </c>
      <c r="BK441" s="230">
        <f>ROUND(I441*H441,2)</f>
        <v>0</v>
      </c>
      <c r="BL441" s="17" t="s">
        <v>117</v>
      </c>
      <c r="BM441" s="229" t="s">
        <v>429</v>
      </c>
    </row>
    <row r="442" s="14" customFormat="1">
      <c r="A442" s="14"/>
      <c r="B442" s="242"/>
      <c r="C442" s="243"/>
      <c r="D442" s="233" t="s">
        <v>118</v>
      </c>
      <c r="E442" s="244" t="s">
        <v>1</v>
      </c>
      <c r="F442" s="245" t="s">
        <v>310</v>
      </c>
      <c r="G442" s="243"/>
      <c r="H442" s="246">
        <v>192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2" t="s">
        <v>118</v>
      </c>
      <c r="AU442" s="252" t="s">
        <v>80</v>
      </c>
      <c r="AV442" s="14" t="s">
        <v>82</v>
      </c>
      <c r="AW442" s="14" t="s">
        <v>30</v>
      </c>
      <c r="AX442" s="14" t="s">
        <v>73</v>
      </c>
      <c r="AY442" s="252" t="s">
        <v>112</v>
      </c>
    </row>
    <row r="443" s="15" customFormat="1">
      <c r="A443" s="15"/>
      <c r="B443" s="253"/>
      <c r="C443" s="254"/>
      <c r="D443" s="233" t="s">
        <v>118</v>
      </c>
      <c r="E443" s="255" t="s">
        <v>1</v>
      </c>
      <c r="F443" s="256" t="s">
        <v>123</v>
      </c>
      <c r="G443" s="254"/>
      <c r="H443" s="257">
        <v>192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3" t="s">
        <v>118</v>
      </c>
      <c r="AU443" s="263" t="s">
        <v>80</v>
      </c>
      <c r="AV443" s="15" t="s">
        <v>117</v>
      </c>
      <c r="AW443" s="15" t="s">
        <v>30</v>
      </c>
      <c r="AX443" s="15" t="s">
        <v>80</v>
      </c>
      <c r="AY443" s="263" t="s">
        <v>112</v>
      </c>
    </row>
    <row r="444" s="2" customFormat="1" ht="16.5" customHeight="1">
      <c r="A444" s="38"/>
      <c r="B444" s="39"/>
      <c r="C444" s="217" t="s">
        <v>305</v>
      </c>
      <c r="D444" s="217" t="s">
        <v>113</v>
      </c>
      <c r="E444" s="218" t="s">
        <v>430</v>
      </c>
      <c r="F444" s="219" t="s">
        <v>431</v>
      </c>
      <c r="G444" s="220" t="s">
        <v>251</v>
      </c>
      <c r="H444" s="221">
        <v>192</v>
      </c>
      <c r="I444" s="222"/>
      <c r="J444" s="223">
        <f>ROUND(I444*H444,2)</f>
        <v>0</v>
      </c>
      <c r="K444" s="224"/>
      <c r="L444" s="44"/>
      <c r="M444" s="225" t="s">
        <v>1</v>
      </c>
      <c r="N444" s="226" t="s">
        <v>38</v>
      </c>
      <c r="O444" s="91"/>
      <c r="P444" s="227">
        <f>O444*H444</f>
        <v>0</v>
      </c>
      <c r="Q444" s="227">
        <v>0</v>
      </c>
      <c r="R444" s="227">
        <f>Q444*H444</f>
        <v>0</v>
      </c>
      <c r="S444" s="227">
        <v>0</v>
      </c>
      <c r="T444" s="228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9" t="s">
        <v>117</v>
      </c>
      <c r="AT444" s="229" t="s">
        <v>113</v>
      </c>
      <c r="AU444" s="229" t="s">
        <v>80</v>
      </c>
      <c r="AY444" s="17" t="s">
        <v>112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17" t="s">
        <v>80</v>
      </c>
      <c r="BK444" s="230">
        <f>ROUND(I444*H444,2)</f>
        <v>0</v>
      </c>
      <c r="BL444" s="17" t="s">
        <v>117</v>
      </c>
      <c r="BM444" s="229" t="s">
        <v>432</v>
      </c>
    </row>
    <row r="445" s="14" customFormat="1">
      <c r="A445" s="14"/>
      <c r="B445" s="242"/>
      <c r="C445" s="243"/>
      <c r="D445" s="233" t="s">
        <v>118</v>
      </c>
      <c r="E445" s="244" t="s">
        <v>1</v>
      </c>
      <c r="F445" s="245" t="s">
        <v>310</v>
      </c>
      <c r="G445" s="243"/>
      <c r="H445" s="246">
        <v>192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2" t="s">
        <v>118</v>
      </c>
      <c r="AU445" s="252" t="s">
        <v>80</v>
      </c>
      <c r="AV445" s="14" t="s">
        <v>82</v>
      </c>
      <c r="AW445" s="14" t="s">
        <v>30</v>
      </c>
      <c r="AX445" s="14" t="s">
        <v>73</v>
      </c>
      <c r="AY445" s="252" t="s">
        <v>112</v>
      </c>
    </row>
    <row r="446" s="15" customFormat="1">
      <c r="A446" s="15"/>
      <c r="B446" s="253"/>
      <c r="C446" s="254"/>
      <c r="D446" s="233" t="s">
        <v>118</v>
      </c>
      <c r="E446" s="255" t="s">
        <v>1</v>
      </c>
      <c r="F446" s="256" t="s">
        <v>123</v>
      </c>
      <c r="G446" s="254"/>
      <c r="H446" s="257">
        <v>192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3" t="s">
        <v>118</v>
      </c>
      <c r="AU446" s="263" t="s">
        <v>80</v>
      </c>
      <c r="AV446" s="15" t="s">
        <v>117</v>
      </c>
      <c r="AW446" s="15" t="s">
        <v>30</v>
      </c>
      <c r="AX446" s="15" t="s">
        <v>80</v>
      </c>
      <c r="AY446" s="263" t="s">
        <v>112</v>
      </c>
    </row>
    <row r="447" s="2" customFormat="1" ht="24.15" customHeight="1">
      <c r="A447" s="38"/>
      <c r="B447" s="39"/>
      <c r="C447" s="217" t="s">
        <v>433</v>
      </c>
      <c r="D447" s="217" t="s">
        <v>113</v>
      </c>
      <c r="E447" s="218" t="s">
        <v>434</v>
      </c>
      <c r="F447" s="219" t="s">
        <v>435</v>
      </c>
      <c r="G447" s="220" t="s">
        <v>229</v>
      </c>
      <c r="H447" s="221">
        <v>5</v>
      </c>
      <c r="I447" s="222"/>
      <c r="J447" s="223">
        <f>ROUND(I447*H447,2)</f>
        <v>0</v>
      </c>
      <c r="K447" s="224"/>
      <c r="L447" s="44"/>
      <c r="M447" s="225" t="s">
        <v>1</v>
      </c>
      <c r="N447" s="226" t="s">
        <v>38</v>
      </c>
      <c r="O447" s="91"/>
      <c r="P447" s="227">
        <f>O447*H447</f>
        <v>0</v>
      </c>
      <c r="Q447" s="227">
        <v>0</v>
      </c>
      <c r="R447" s="227">
        <f>Q447*H447</f>
        <v>0</v>
      </c>
      <c r="S447" s="227">
        <v>0</v>
      </c>
      <c r="T447" s="228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9" t="s">
        <v>117</v>
      </c>
      <c r="AT447" s="229" t="s">
        <v>113</v>
      </c>
      <c r="AU447" s="229" t="s">
        <v>80</v>
      </c>
      <c r="AY447" s="17" t="s">
        <v>112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17" t="s">
        <v>80</v>
      </c>
      <c r="BK447" s="230">
        <f>ROUND(I447*H447,2)</f>
        <v>0</v>
      </c>
      <c r="BL447" s="17" t="s">
        <v>117</v>
      </c>
      <c r="BM447" s="229" t="s">
        <v>436</v>
      </c>
    </row>
    <row r="448" s="14" customFormat="1">
      <c r="A448" s="14"/>
      <c r="B448" s="242"/>
      <c r="C448" s="243"/>
      <c r="D448" s="233" t="s">
        <v>118</v>
      </c>
      <c r="E448" s="244" t="s">
        <v>1</v>
      </c>
      <c r="F448" s="245" t="s">
        <v>150</v>
      </c>
      <c r="G448" s="243"/>
      <c r="H448" s="246">
        <v>5</v>
      </c>
      <c r="I448" s="247"/>
      <c r="J448" s="243"/>
      <c r="K448" s="243"/>
      <c r="L448" s="248"/>
      <c r="M448" s="249"/>
      <c r="N448" s="250"/>
      <c r="O448" s="250"/>
      <c r="P448" s="250"/>
      <c r="Q448" s="250"/>
      <c r="R448" s="250"/>
      <c r="S448" s="250"/>
      <c r="T448" s="25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2" t="s">
        <v>118</v>
      </c>
      <c r="AU448" s="252" t="s">
        <v>80</v>
      </c>
      <c r="AV448" s="14" t="s">
        <v>82</v>
      </c>
      <c r="AW448" s="14" t="s">
        <v>30</v>
      </c>
      <c r="AX448" s="14" t="s">
        <v>73</v>
      </c>
      <c r="AY448" s="252" t="s">
        <v>112</v>
      </c>
    </row>
    <row r="449" s="15" customFormat="1">
      <c r="A449" s="15"/>
      <c r="B449" s="253"/>
      <c r="C449" s="254"/>
      <c r="D449" s="233" t="s">
        <v>118</v>
      </c>
      <c r="E449" s="255" t="s">
        <v>1</v>
      </c>
      <c r="F449" s="256" t="s">
        <v>123</v>
      </c>
      <c r="G449" s="254"/>
      <c r="H449" s="257">
        <v>5</v>
      </c>
      <c r="I449" s="258"/>
      <c r="J449" s="254"/>
      <c r="K449" s="254"/>
      <c r="L449" s="259"/>
      <c r="M449" s="260"/>
      <c r="N449" s="261"/>
      <c r="O449" s="261"/>
      <c r="P449" s="261"/>
      <c r="Q449" s="261"/>
      <c r="R449" s="261"/>
      <c r="S449" s="261"/>
      <c r="T449" s="262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3" t="s">
        <v>118</v>
      </c>
      <c r="AU449" s="263" t="s">
        <v>80</v>
      </c>
      <c r="AV449" s="15" t="s">
        <v>117</v>
      </c>
      <c r="AW449" s="15" t="s">
        <v>30</v>
      </c>
      <c r="AX449" s="15" t="s">
        <v>80</v>
      </c>
      <c r="AY449" s="263" t="s">
        <v>112</v>
      </c>
    </row>
    <row r="450" s="2" customFormat="1" ht="16.5" customHeight="1">
      <c r="A450" s="38"/>
      <c r="B450" s="39"/>
      <c r="C450" s="217" t="s">
        <v>309</v>
      </c>
      <c r="D450" s="217" t="s">
        <v>113</v>
      </c>
      <c r="E450" s="218" t="s">
        <v>437</v>
      </c>
      <c r="F450" s="219" t="s">
        <v>438</v>
      </c>
      <c r="G450" s="220" t="s">
        <v>251</v>
      </c>
      <c r="H450" s="221">
        <v>388</v>
      </c>
      <c r="I450" s="222"/>
      <c r="J450" s="223">
        <f>ROUND(I450*H450,2)</f>
        <v>0</v>
      </c>
      <c r="K450" s="224"/>
      <c r="L450" s="44"/>
      <c r="M450" s="225" t="s">
        <v>1</v>
      </c>
      <c r="N450" s="226" t="s">
        <v>38</v>
      </c>
      <c r="O450" s="91"/>
      <c r="P450" s="227">
        <f>O450*H450</f>
        <v>0</v>
      </c>
      <c r="Q450" s="227">
        <v>0</v>
      </c>
      <c r="R450" s="227">
        <f>Q450*H450</f>
        <v>0</v>
      </c>
      <c r="S450" s="227">
        <v>0</v>
      </c>
      <c r="T450" s="228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29" t="s">
        <v>117</v>
      </c>
      <c r="AT450" s="229" t="s">
        <v>113</v>
      </c>
      <c r="AU450" s="229" t="s">
        <v>80</v>
      </c>
      <c r="AY450" s="17" t="s">
        <v>112</v>
      </c>
      <c r="BE450" s="230">
        <f>IF(N450="základní",J450,0)</f>
        <v>0</v>
      </c>
      <c r="BF450" s="230">
        <f>IF(N450="snížená",J450,0)</f>
        <v>0</v>
      </c>
      <c r="BG450" s="230">
        <f>IF(N450="zákl. přenesená",J450,0)</f>
        <v>0</v>
      </c>
      <c r="BH450" s="230">
        <f>IF(N450="sníž. přenesená",J450,0)</f>
        <v>0</v>
      </c>
      <c r="BI450" s="230">
        <f>IF(N450="nulová",J450,0)</f>
        <v>0</v>
      </c>
      <c r="BJ450" s="17" t="s">
        <v>80</v>
      </c>
      <c r="BK450" s="230">
        <f>ROUND(I450*H450,2)</f>
        <v>0</v>
      </c>
      <c r="BL450" s="17" t="s">
        <v>117</v>
      </c>
      <c r="BM450" s="229" t="s">
        <v>439</v>
      </c>
    </row>
    <row r="451" s="13" customFormat="1">
      <c r="A451" s="13"/>
      <c r="B451" s="231"/>
      <c r="C451" s="232"/>
      <c r="D451" s="233" t="s">
        <v>118</v>
      </c>
      <c r="E451" s="234" t="s">
        <v>1</v>
      </c>
      <c r="F451" s="235" t="s">
        <v>119</v>
      </c>
      <c r="G451" s="232"/>
      <c r="H451" s="234" t="s">
        <v>1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1" t="s">
        <v>118</v>
      </c>
      <c r="AU451" s="241" t="s">
        <v>80</v>
      </c>
      <c r="AV451" s="13" t="s">
        <v>80</v>
      </c>
      <c r="AW451" s="13" t="s">
        <v>30</v>
      </c>
      <c r="AX451" s="13" t="s">
        <v>73</v>
      </c>
      <c r="AY451" s="241" t="s">
        <v>112</v>
      </c>
    </row>
    <row r="452" s="14" customFormat="1">
      <c r="A452" s="14"/>
      <c r="B452" s="242"/>
      <c r="C452" s="243"/>
      <c r="D452" s="233" t="s">
        <v>118</v>
      </c>
      <c r="E452" s="244" t="s">
        <v>1</v>
      </c>
      <c r="F452" s="245" t="s">
        <v>310</v>
      </c>
      <c r="G452" s="243"/>
      <c r="H452" s="246">
        <v>192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2" t="s">
        <v>118</v>
      </c>
      <c r="AU452" s="252" t="s">
        <v>80</v>
      </c>
      <c r="AV452" s="14" t="s">
        <v>82</v>
      </c>
      <c r="AW452" s="14" t="s">
        <v>30</v>
      </c>
      <c r="AX452" s="14" t="s">
        <v>73</v>
      </c>
      <c r="AY452" s="252" t="s">
        <v>112</v>
      </c>
    </row>
    <row r="453" s="13" customFormat="1">
      <c r="A453" s="13"/>
      <c r="B453" s="231"/>
      <c r="C453" s="232"/>
      <c r="D453" s="233" t="s">
        <v>118</v>
      </c>
      <c r="E453" s="234" t="s">
        <v>1</v>
      </c>
      <c r="F453" s="235" t="s">
        <v>121</v>
      </c>
      <c r="G453" s="232"/>
      <c r="H453" s="234" t="s">
        <v>1</v>
      </c>
      <c r="I453" s="236"/>
      <c r="J453" s="232"/>
      <c r="K453" s="232"/>
      <c r="L453" s="237"/>
      <c r="M453" s="238"/>
      <c r="N453" s="239"/>
      <c r="O453" s="239"/>
      <c r="P453" s="239"/>
      <c r="Q453" s="239"/>
      <c r="R453" s="239"/>
      <c r="S453" s="239"/>
      <c r="T453" s="24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1" t="s">
        <v>118</v>
      </c>
      <c r="AU453" s="241" t="s">
        <v>80</v>
      </c>
      <c r="AV453" s="13" t="s">
        <v>80</v>
      </c>
      <c r="AW453" s="13" t="s">
        <v>30</v>
      </c>
      <c r="AX453" s="13" t="s">
        <v>73</v>
      </c>
      <c r="AY453" s="241" t="s">
        <v>112</v>
      </c>
    </row>
    <row r="454" s="14" customFormat="1">
      <c r="A454" s="14"/>
      <c r="B454" s="242"/>
      <c r="C454" s="243"/>
      <c r="D454" s="233" t="s">
        <v>118</v>
      </c>
      <c r="E454" s="244" t="s">
        <v>1</v>
      </c>
      <c r="F454" s="245" t="s">
        <v>302</v>
      </c>
      <c r="G454" s="243"/>
      <c r="H454" s="246">
        <v>196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2" t="s">
        <v>118</v>
      </c>
      <c r="AU454" s="252" t="s">
        <v>80</v>
      </c>
      <c r="AV454" s="14" t="s">
        <v>82</v>
      </c>
      <c r="AW454" s="14" t="s">
        <v>30</v>
      </c>
      <c r="AX454" s="14" t="s">
        <v>73</v>
      </c>
      <c r="AY454" s="252" t="s">
        <v>112</v>
      </c>
    </row>
    <row r="455" s="15" customFormat="1">
      <c r="A455" s="15"/>
      <c r="B455" s="253"/>
      <c r="C455" s="254"/>
      <c r="D455" s="233" t="s">
        <v>118</v>
      </c>
      <c r="E455" s="255" t="s">
        <v>1</v>
      </c>
      <c r="F455" s="256" t="s">
        <v>123</v>
      </c>
      <c r="G455" s="254"/>
      <c r="H455" s="257">
        <v>388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3" t="s">
        <v>118</v>
      </c>
      <c r="AU455" s="263" t="s">
        <v>80</v>
      </c>
      <c r="AV455" s="15" t="s">
        <v>117</v>
      </c>
      <c r="AW455" s="15" t="s">
        <v>30</v>
      </c>
      <c r="AX455" s="15" t="s">
        <v>80</v>
      </c>
      <c r="AY455" s="263" t="s">
        <v>112</v>
      </c>
    </row>
    <row r="456" s="2" customFormat="1" ht="16.5" customHeight="1">
      <c r="A456" s="38"/>
      <c r="B456" s="39"/>
      <c r="C456" s="217" t="s">
        <v>440</v>
      </c>
      <c r="D456" s="217" t="s">
        <v>113</v>
      </c>
      <c r="E456" s="218" t="s">
        <v>441</v>
      </c>
      <c r="F456" s="219" t="s">
        <v>442</v>
      </c>
      <c r="G456" s="220" t="s">
        <v>229</v>
      </c>
      <c r="H456" s="221">
        <v>1</v>
      </c>
      <c r="I456" s="222"/>
      <c r="J456" s="223">
        <f>ROUND(I456*H456,2)</f>
        <v>0</v>
      </c>
      <c r="K456" s="224"/>
      <c r="L456" s="44"/>
      <c r="M456" s="225" t="s">
        <v>1</v>
      </c>
      <c r="N456" s="226" t="s">
        <v>38</v>
      </c>
      <c r="O456" s="91"/>
      <c r="P456" s="227">
        <f>O456*H456</f>
        <v>0</v>
      </c>
      <c r="Q456" s="227">
        <v>0</v>
      </c>
      <c r="R456" s="227">
        <f>Q456*H456</f>
        <v>0</v>
      </c>
      <c r="S456" s="227">
        <v>0</v>
      </c>
      <c r="T456" s="228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29" t="s">
        <v>117</v>
      </c>
      <c r="AT456" s="229" t="s">
        <v>113</v>
      </c>
      <c r="AU456" s="229" t="s">
        <v>80</v>
      </c>
      <c r="AY456" s="17" t="s">
        <v>112</v>
      </c>
      <c r="BE456" s="230">
        <f>IF(N456="základní",J456,0)</f>
        <v>0</v>
      </c>
      <c r="BF456" s="230">
        <f>IF(N456="snížená",J456,0)</f>
        <v>0</v>
      </c>
      <c r="BG456" s="230">
        <f>IF(N456="zákl. přenesená",J456,0)</f>
        <v>0</v>
      </c>
      <c r="BH456" s="230">
        <f>IF(N456="sníž. přenesená",J456,0)</f>
        <v>0</v>
      </c>
      <c r="BI456" s="230">
        <f>IF(N456="nulová",J456,0)</f>
        <v>0</v>
      </c>
      <c r="BJ456" s="17" t="s">
        <v>80</v>
      </c>
      <c r="BK456" s="230">
        <f>ROUND(I456*H456,2)</f>
        <v>0</v>
      </c>
      <c r="BL456" s="17" t="s">
        <v>117</v>
      </c>
      <c r="BM456" s="229" t="s">
        <v>443</v>
      </c>
    </row>
    <row r="457" s="12" customFormat="1" ht="25.92" customHeight="1">
      <c r="A457" s="12"/>
      <c r="B457" s="203"/>
      <c r="C457" s="204"/>
      <c r="D457" s="205" t="s">
        <v>72</v>
      </c>
      <c r="E457" s="206" t="s">
        <v>113</v>
      </c>
      <c r="F457" s="206" t="s">
        <v>113</v>
      </c>
      <c r="G457" s="204"/>
      <c r="H457" s="204"/>
      <c r="I457" s="207"/>
      <c r="J457" s="208">
        <f>BK457</f>
        <v>0</v>
      </c>
      <c r="K457" s="204"/>
      <c r="L457" s="209"/>
      <c r="M457" s="210"/>
      <c r="N457" s="211"/>
      <c r="O457" s="211"/>
      <c r="P457" s="212">
        <f>SUM(P458:P462)</f>
        <v>0</v>
      </c>
      <c r="Q457" s="211"/>
      <c r="R457" s="212">
        <f>SUM(R458:R462)</f>
        <v>0</v>
      </c>
      <c r="S457" s="211"/>
      <c r="T457" s="213">
        <f>SUM(T458:T462)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14" t="s">
        <v>80</v>
      </c>
      <c r="AT457" s="215" t="s">
        <v>72</v>
      </c>
      <c r="AU457" s="215" t="s">
        <v>73</v>
      </c>
      <c r="AY457" s="214" t="s">
        <v>112</v>
      </c>
      <c r="BK457" s="216">
        <f>SUM(BK458:BK462)</f>
        <v>0</v>
      </c>
    </row>
    <row r="458" s="2" customFormat="1" ht="37.8" customHeight="1">
      <c r="A458" s="38"/>
      <c r="B458" s="39"/>
      <c r="C458" s="217" t="s">
        <v>313</v>
      </c>
      <c r="D458" s="217" t="s">
        <v>113</v>
      </c>
      <c r="E458" s="218" t="s">
        <v>444</v>
      </c>
      <c r="F458" s="219" t="s">
        <v>445</v>
      </c>
      <c r="G458" s="220" t="s">
        <v>187</v>
      </c>
      <c r="H458" s="221">
        <v>1.4299999999999999</v>
      </c>
      <c r="I458" s="222"/>
      <c r="J458" s="223">
        <f>ROUND(I458*H458,2)</f>
        <v>0</v>
      </c>
      <c r="K458" s="224"/>
      <c r="L458" s="44"/>
      <c r="M458" s="225" t="s">
        <v>1</v>
      </c>
      <c r="N458" s="226" t="s">
        <v>38</v>
      </c>
      <c r="O458" s="91"/>
      <c r="P458" s="227">
        <f>O458*H458</f>
        <v>0</v>
      </c>
      <c r="Q458" s="227">
        <v>0</v>
      </c>
      <c r="R458" s="227">
        <f>Q458*H458</f>
        <v>0</v>
      </c>
      <c r="S458" s="227">
        <v>0</v>
      </c>
      <c r="T458" s="228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29" t="s">
        <v>117</v>
      </c>
      <c r="AT458" s="229" t="s">
        <v>113</v>
      </c>
      <c r="AU458" s="229" t="s">
        <v>80</v>
      </c>
      <c r="AY458" s="17" t="s">
        <v>112</v>
      </c>
      <c r="BE458" s="230">
        <f>IF(N458="základní",J458,0)</f>
        <v>0</v>
      </c>
      <c r="BF458" s="230">
        <f>IF(N458="snížená",J458,0)</f>
        <v>0</v>
      </c>
      <c r="BG458" s="230">
        <f>IF(N458="zákl. přenesená",J458,0)</f>
        <v>0</v>
      </c>
      <c r="BH458" s="230">
        <f>IF(N458="sníž. přenesená",J458,0)</f>
        <v>0</v>
      </c>
      <c r="BI458" s="230">
        <f>IF(N458="nulová",J458,0)</f>
        <v>0</v>
      </c>
      <c r="BJ458" s="17" t="s">
        <v>80</v>
      </c>
      <c r="BK458" s="230">
        <f>ROUND(I458*H458,2)</f>
        <v>0</v>
      </c>
      <c r="BL458" s="17" t="s">
        <v>117</v>
      </c>
      <c r="BM458" s="229" t="s">
        <v>446</v>
      </c>
    </row>
    <row r="459" s="2" customFormat="1" ht="49.05" customHeight="1">
      <c r="A459" s="38"/>
      <c r="B459" s="39"/>
      <c r="C459" s="217" t="s">
        <v>447</v>
      </c>
      <c r="D459" s="217" t="s">
        <v>113</v>
      </c>
      <c r="E459" s="218" t="s">
        <v>448</v>
      </c>
      <c r="F459" s="219" t="s">
        <v>449</v>
      </c>
      <c r="G459" s="220" t="s">
        <v>187</v>
      </c>
      <c r="H459" s="221">
        <v>27.170000000000002</v>
      </c>
      <c r="I459" s="222"/>
      <c r="J459" s="223">
        <f>ROUND(I459*H459,2)</f>
        <v>0</v>
      </c>
      <c r="K459" s="224"/>
      <c r="L459" s="44"/>
      <c r="M459" s="225" t="s">
        <v>1</v>
      </c>
      <c r="N459" s="226" t="s">
        <v>38</v>
      </c>
      <c r="O459" s="91"/>
      <c r="P459" s="227">
        <f>O459*H459</f>
        <v>0</v>
      </c>
      <c r="Q459" s="227">
        <v>0</v>
      </c>
      <c r="R459" s="227">
        <f>Q459*H459</f>
        <v>0</v>
      </c>
      <c r="S459" s="227">
        <v>0</v>
      </c>
      <c r="T459" s="228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29" t="s">
        <v>117</v>
      </c>
      <c r="AT459" s="229" t="s">
        <v>113</v>
      </c>
      <c r="AU459" s="229" t="s">
        <v>80</v>
      </c>
      <c r="AY459" s="17" t="s">
        <v>112</v>
      </c>
      <c r="BE459" s="230">
        <f>IF(N459="základní",J459,0)</f>
        <v>0</v>
      </c>
      <c r="BF459" s="230">
        <f>IF(N459="snížená",J459,0)</f>
        <v>0</v>
      </c>
      <c r="BG459" s="230">
        <f>IF(N459="zákl. přenesená",J459,0)</f>
        <v>0</v>
      </c>
      <c r="BH459" s="230">
        <f>IF(N459="sníž. přenesená",J459,0)</f>
        <v>0</v>
      </c>
      <c r="BI459" s="230">
        <f>IF(N459="nulová",J459,0)</f>
        <v>0</v>
      </c>
      <c r="BJ459" s="17" t="s">
        <v>80</v>
      </c>
      <c r="BK459" s="230">
        <f>ROUND(I459*H459,2)</f>
        <v>0</v>
      </c>
      <c r="BL459" s="17" t="s">
        <v>117</v>
      </c>
      <c r="BM459" s="229" t="s">
        <v>450</v>
      </c>
    </row>
    <row r="460" s="2" customFormat="1" ht="24.15" customHeight="1">
      <c r="A460" s="38"/>
      <c r="B460" s="39"/>
      <c r="C460" s="217" t="s">
        <v>317</v>
      </c>
      <c r="D460" s="217" t="s">
        <v>113</v>
      </c>
      <c r="E460" s="218" t="s">
        <v>451</v>
      </c>
      <c r="F460" s="219" t="s">
        <v>452</v>
      </c>
      <c r="G460" s="220" t="s">
        <v>187</v>
      </c>
      <c r="H460" s="221">
        <v>1.4299999999999999</v>
      </c>
      <c r="I460" s="222"/>
      <c r="J460" s="223">
        <f>ROUND(I460*H460,2)</f>
        <v>0</v>
      </c>
      <c r="K460" s="224"/>
      <c r="L460" s="44"/>
      <c r="M460" s="225" t="s">
        <v>1</v>
      </c>
      <c r="N460" s="226" t="s">
        <v>38</v>
      </c>
      <c r="O460" s="91"/>
      <c r="P460" s="227">
        <f>O460*H460</f>
        <v>0</v>
      </c>
      <c r="Q460" s="227">
        <v>0</v>
      </c>
      <c r="R460" s="227">
        <f>Q460*H460</f>
        <v>0</v>
      </c>
      <c r="S460" s="227">
        <v>0</v>
      </c>
      <c r="T460" s="228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29" t="s">
        <v>117</v>
      </c>
      <c r="AT460" s="229" t="s">
        <v>113</v>
      </c>
      <c r="AU460" s="229" t="s">
        <v>80</v>
      </c>
      <c r="AY460" s="17" t="s">
        <v>112</v>
      </c>
      <c r="BE460" s="230">
        <f>IF(N460="základní",J460,0)</f>
        <v>0</v>
      </c>
      <c r="BF460" s="230">
        <f>IF(N460="snížená",J460,0)</f>
        <v>0</v>
      </c>
      <c r="BG460" s="230">
        <f>IF(N460="zákl. přenesená",J460,0)</f>
        <v>0</v>
      </c>
      <c r="BH460" s="230">
        <f>IF(N460="sníž. přenesená",J460,0)</f>
        <v>0</v>
      </c>
      <c r="BI460" s="230">
        <f>IF(N460="nulová",J460,0)</f>
        <v>0</v>
      </c>
      <c r="BJ460" s="17" t="s">
        <v>80</v>
      </c>
      <c r="BK460" s="230">
        <f>ROUND(I460*H460,2)</f>
        <v>0</v>
      </c>
      <c r="BL460" s="17" t="s">
        <v>117</v>
      </c>
      <c r="BM460" s="229" t="s">
        <v>453</v>
      </c>
    </row>
    <row r="461" s="2" customFormat="1" ht="24.15" customHeight="1">
      <c r="A461" s="38"/>
      <c r="B461" s="39"/>
      <c r="C461" s="217" t="s">
        <v>454</v>
      </c>
      <c r="D461" s="217" t="s">
        <v>113</v>
      </c>
      <c r="E461" s="218" t="s">
        <v>455</v>
      </c>
      <c r="F461" s="219" t="s">
        <v>456</v>
      </c>
      <c r="G461" s="220" t="s">
        <v>187</v>
      </c>
      <c r="H461" s="221">
        <v>1.1879999999999999</v>
      </c>
      <c r="I461" s="222"/>
      <c r="J461" s="223">
        <f>ROUND(I461*H461,2)</f>
        <v>0</v>
      </c>
      <c r="K461" s="224"/>
      <c r="L461" s="44"/>
      <c r="M461" s="225" t="s">
        <v>1</v>
      </c>
      <c r="N461" s="226" t="s">
        <v>38</v>
      </c>
      <c r="O461" s="91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9" t="s">
        <v>117</v>
      </c>
      <c r="AT461" s="229" t="s">
        <v>113</v>
      </c>
      <c r="AU461" s="229" t="s">
        <v>80</v>
      </c>
      <c r="AY461" s="17" t="s">
        <v>112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17" t="s">
        <v>80</v>
      </c>
      <c r="BK461" s="230">
        <f>ROUND(I461*H461,2)</f>
        <v>0</v>
      </c>
      <c r="BL461" s="17" t="s">
        <v>117</v>
      </c>
      <c r="BM461" s="229" t="s">
        <v>457</v>
      </c>
    </row>
    <row r="462" s="2" customFormat="1" ht="44.25" customHeight="1">
      <c r="A462" s="38"/>
      <c r="B462" s="39"/>
      <c r="C462" s="217" t="s">
        <v>320</v>
      </c>
      <c r="D462" s="217" t="s">
        <v>113</v>
      </c>
      <c r="E462" s="218" t="s">
        <v>458</v>
      </c>
      <c r="F462" s="219" t="s">
        <v>459</v>
      </c>
      <c r="G462" s="220" t="s">
        <v>187</v>
      </c>
      <c r="H462" s="221">
        <v>0.24199999999999999</v>
      </c>
      <c r="I462" s="222"/>
      <c r="J462" s="223">
        <f>ROUND(I462*H462,2)</f>
        <v>0</v>
      </c>
      <c r="K462" s="224"/>
      <c r="L462" s="44"/>
      <c r="M462" s="225" t="s">
        <v>1</v>
      </c>
      <c r="N462" s="226" t="s">
        <v>38</v>
      </c>
      <c r="O462" s="91"/>
      <c r="P462" s="227">
        <f>O462*H462</f>
        <v>0</v>
      </c>
      <c r="Q462" s="227">
        <v>0</v>
      </c>
      <c r="R462" s="227">
        <f>Q462*H462</f>
        <v>0</v>
      </c>
      <c r="S462" s="227">
        <v>0</v>
      </c>
      <c r="T462" s="228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29" t="s">
        <v>117</v>
      </c>
      <c r="AT462" s="229" t="s">
        <v>113</v>
      </c>
      <c r="AU462" s="229" t="s">
        <v>80</v>
      </c>
      <c r="AY462" s="17" t="s">
        <v>112</v>
      </c>
      <c r="BE462" s="230">
        <f>IF(N462="základní",J462,0)</f>
        <v>0</v>
      </c>
      <c r="BF462" s="230">
        <f>IF(N462="snížená",J462,0)</f>
        <v>0</v>
      </c>
      <c r="BG462" s="230">
        <f>IF(N462="zákl. přenesená",J462,0)</f>
        <v>0</v>
      </c>
      <c r="BH462" s="230">
        <f>IF(N462="sníž. přenesená",J462,0)</f>
        <v>0</v>
      </c>
      <c r="BI462" s="230">
        <f>IF(N462="nulová",J462,0)</f>
        <v>0</v>
      </c>
      <c r="BJ462" s="17" t="s">
        <v>80</v>
      </c>
      <c r="BK462" s="230">
        <f>ROUND(I462*H462,2)</f>
        <v>0</v>
      </c>
      <c r="BL462" s="17" t="s">
        <v>117</v>
      </c>
      <c r="BM462" s="229" t="s">
        <v>460</v>
      </c>
    </row>
    <row r="463" s="12" customFormat="1" ht="25.92" customHeight="1">
      <c r="A463" s="12"/>
      <c r="B463" s="203"/>
      <c r="C463" s="204"/>
      <c r="D463" s="205" t="s">
        <v>72</v>
      </c>
      <c r="E463" s="206" t="s">
        <v>113</v>
      </c>
      <c r="F463" s="206" t="s">
        <v>113</v>
      </c>
      <c r="G463" s="204"/>
      <c r="H463" s="204"/>
      <c r="I463" s="207"/>
      <c r="J463" s="208">
        <f>BK463</f>
        <v>0</v>
      </c>
      <c r="K463" s="204"/>
      <c r="L463" s="209"/>
      <c r="M463" s="277"/>
      <c r="N463" s="278"/>
      <c r="O463" s="278"/>
      <c r="P463" s="279">
        <v>0</v>
      </c>
      <c r="Q463" s="278"/>
      <c r="R463" s="279">
        <v>0</v>
      </c>
      <c r="S463" s="278"/>
      <c r="T463" s="280"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4" t="s">
        <v>80</v>
      </c>
      <c r="AT463" s="215" t="s">
        <v>72</v>
      </c>
      <c r="AU463" s="215" t="s">
        <v>73</v>
      </c>
      <c r="AY463" s="214" t="s">
        <v>112</v>
      </c>
      <c r="BK463" s="216">
        <v>0</v>
      </c>
    </row>
    <row r="464" s="2" customFormat="1" ht="6.96" customHeight="1">
      <c r="A464" s="38"/>
      <c r="B464" s="66"/>
      <c r="C464" s="67"/>
      <c r="D464" s="67"/>
      <c r="E464" s="67"/>
      <c r="F464" s="67"/>
      <c r="G464" s="67"/>
      <c r="H464" s="67"/>
      <c r="I464" s="67"/>
      <c r="J464" s="67"/>
      <c r="K464" s="67"/>
      <c r="L464" s="44"/>
      <c r="M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</row>
  </sheetData>
  <sheetProtection sheet="1" autoFilter="0" formatColumns="0" formatRows="0" objects="1" scenarios="1" spinCount="100000" saltValue="xQ1filoirKTwntdt60m9ISJ9Fo+67bRHeH58ip+FWJFXMiXlB67qHK+ekF4byz9Hv3XCU6YGwFVDrgP3Q/FYkw==" hashValue="huwl3rT2Zl0qFNCZbDnx32pRwIrpeS9VNqS3x4AQatIp+LctmE27Ap4bH4dT3gCtaN8TJF2Z3+jpTZ+sIMLiEw==" algorithmName="SHA-512" password="CC35"/>
  <autoFilter ref="C123:K46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82</v>
      </c>
    </row>
    <row r="4" s="1" customFormat="1" ht="24.96" customHeight="1">
      <c r="B4" s="20"/>
      <c r="D4" s="138" t="s">
        <v>86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Rozpocet_Belkovice_VODKA_IO01.1_IO02.1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87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461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15. 5. 2023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ROUND((SUM(BE121:BE153)),  2)</f>
        <v>0</v>
      </c>
      <c r="G33" s="38"/>
      <c r="H33" s="38"/>
      <c r="I33" s="155">
        <v>0.20999999999999999</v>
      </c>
      <c r="J33" s="154">
        <f>ROUND(((SUM(BE121:BE153))*I33),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39</v>
      </c>
      <c r="F34" s="154">
        <f>ROUND((SUM(BF121:BF153)),  2)</f>
        <v>0</v>
      </c>
      <c r="G34" s="38"/>
      <c r="H34" s="38"/>
      <c r="I34" s="155">
        <v>0.14999999999999999</v>
      </c>
      <c r="J34" s="154">
        <f>ROUND(((SUM(BF121:BF153))*I34),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40</v>
      </c>
      <c r="F35" s="154">
        <f>ROUND((SUM(BG121:BG153)),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41</v>
      </c>
      <c r="F36" s="154">
        <f>ROUND((SUM(BH121:BH153)),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42</v>
      </c>
      <c r="F37" s="154">
        <f>ROUND((SUM(BI121:BI153)),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Rozpocet_Belkovice_VODKA_IO01.1_IO02.1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Objekt2 -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15. 5. 2023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90</v>
      </c>
      <c r="D94" s="176"/>
      <c r="E94" s="176"/>
      <c r="F94" s="176"/>
      <c r="G94" s="176"/>
      <c r="H94" s="176"/>
      <c r="I94" s="176"/>
      <c r="J94" s="177" t="s">
        <v>91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92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="9" customFormat="1" ht="24.96" customHeight="1">
      <c r="A97" s="9"/>
      <c r="B97" s="179"/>
      <c r="C97" s="180"/>
      <c r="D97" s="181" t="s">
        <v>462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463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464</v>
      </c>
      <c r="E99" s="188"/>
      <c r="F99" s="188"/>
      <c r="G99" s="188"/>
      <c r="H99" s="188"/>
      <c r="I99" s="188"/>
      <c r="J99" s="189">
        <f>J144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465</v>
      </c>
      <c r="E100" s="188"/>
      <c r="F100" s="188"/>
      <c r="G100" s="188"/>
      <c r="H100" s="188"/>
      <c r="I100" s="188"/>
      <c r="J100" s="189">
        <f>J146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466</v>
      </c>
      <c r="E101" s="188"/>
      <c r="F101" s="188"/>
      <c r="G101" s="188"/>
      <c r="H101" s="188"/>
      <c r="I101" s="188"/>
      <c r="J101" s="189">
        <f>J151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97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74" t="str">
        <f>E7</f>
        <v>Rozpocet_Belkovice_VODKA_IO01.1_IO02.1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87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Objekt2 - VRN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15. 5. 2023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91"/>
      <c r="B120" s="192"/>
      <c r="C120" s="193" t="s">
        <v>98</v>
      </c>
      <c r="D120" s="194" t="s">
        <v>58</v>
      </c>
      <c r="E120" s="194" t="s">
        <v>54</v>
      </c>
      <c r="F120" s="194" t="s">
        <v>55</v>
      </c>
      <c r="G120" s="194" t="s">
        <v>99</v>
      </c>
      <c r="H120" s="194" t="s">
        <v>100</v>
      </c>
      <c r="I120" s="194" t="s">
        <v>101</v>
      </c>
      <c r="J120" s="195" t="s">
        <v>91</v>
      </c>
      <c r="K120" s="196" t="s">
        <v>102</v>
      </c>
      <c r="L120" s="197"/>
      <c r="M120" s="100" t="s">
        <v>1</v>
      </c>
      <c r="N120" s="101" t="s">
        <v>37</v>
      </c>
      <c r="O120" s="101" t="s">
        <v>103</v>
      </c>
      <c r="P120" s="101" t="s">
        <v>104</v>
      </c>
      <c r="Q120" s="101" t="s">
        <v>105</v>
      </c>
      <c r="R120" s="101" t="s">
        <v>106</v>
      </c>
      <c r="S120" s="101" t="s">
        <v>107</v>
      </c>
      <c r="T120" s="102" t="s">
        <v>108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="2" customFormat="1" ht="22.8" customHeight="1">
      <c r="A121" s="38"/>
      <c r="B121" s="39"/>
      <c r="C121" s="107" t="s">
        <v>109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93</v>
      </c>
      <c r="BK121" s="202">
        <f>BK122</f>
        <v>0</v>
      </c>
    </row>
    <row r="122" s="12" customFormat="1" ht="25.92" customHeight="1">
      <c r="A122" s="12"/>
      <c r="B122" s="203"/>
      <c r="C122" s="204"/>
      <c r="D122" s="205" t="s">
        <v>72</v>
      </c>
      <c r="E122" s="206" t="s">
        <v>84</v>
      </c>
      <c r="F122" s="206" t="s">
        <v>467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P123+P144+P146+P151</f>
        <v>0</v>
      </c>
      <c r="Q122" s="211"/>
      <c r="R122" s="212">
        <f>R123+R144+R146+R151</f>
        <v>0</v>
      </c>
      <c r="S122" s="211"/>
      <c r="T122" s="213">
        <f>T123+T144+T146+T151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150</v>
      </c>
      <c r="AT122" s="215" t="s">
        <v>72</v>
      </c>
      <c r="AU122" s="215" t="s">
        <v>73</v>
      </c>
      <c r="AY122" s="214" t="s">
        <v>112</v>
      </c>
      <c r="BK122" s="216">
        <f>BK123+BK144+BK146+BK151</f>
        <v>0</v>
      </c>
    </row>
    <row r="123" s="12" customFormat="1" ht="22.8" customHeight="1">
      <c r="A123" s="12"/>
      <c r="B123" s="203"/>
      <c r="C123" s="204"/>
      <c r="D123" s="205" t="s">
        <v>72</v>
      </c>
      <c r="E123" s="275" t="s">
        <v>468</v>
      </c>
      <c r="F123" s="275" t="s">
        <v>469</v>
      </c>
      <c r="G123" s="204"/>
      <c r="H123" s="204"/>
      <c r="I123" s="207"/>
      <c r="J123" s="276">
        <f>BK123</f>
        <v>0</v>
      </c>
      <c r="K123" s="204"/>
      <c r="L123" s="209"/>
      <c r="M123" s="210"/>
      <c r="N123" s="211"/>
      <c r="O123" s="211"/>
      <c r="P123" s="212">
        <f>SUM(P124:P143)</f>
        <v>0</v>
      </c>
      <c r="Q123" s="211"/>
      <c r="R123" s="212">
        <f>SUM(R124:R143)</f>
        <v>0</v>
      </c>
      <c r="S123" s="211"/>
      <c r="T123" s="213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150</v>
      </c>
      <c r="AT123" s="215" t="s">
        <v>72</v>
      </c>
      <c r="AU123" s="215" t="s">
        <v>80</v>
      </c>
      <c r="AY123" s="214" t="s">
        <v>112</v>
      </c>
      <c r="BK123" s="216">
        <f>SUM(BK124:BK143)</f>
        <v>0</v>
      </c>
    </row>
    <row r="124" s="2" customFormat="1" ht="24.15" customHeight="1">
      <c r="A124" s="38"/>
      <c r="B124" s="39"/>
      <c r="C124" s="217" t="s">
        <v>80</v>
      </c>
      <c r="D124" s="217" t="s">
        <v>113</v>
      </c>
      <c r="E124" s="218" t="s">
        <v>470</v>
      </c>
      <c r="F124" s="219" t="s">
        <v>471</v>
      </c>
      <c r="G124" s="220" t="s">
        <v>472</v>
      </c>
      <c r="H124" s="221">
        <v>1</v>
      </c>
      <c r="I124" s="222"/>
      <c r="J124" s="223">
        <f>ROUND(I124*H124,2)</f>
        <v>0</v>
      </c>
      <c r="K124" s="224"/>
      <c r="L124" s="44"/>
      <c r="M124" s="225" t="s">
        <v>1</v>
      </c>
      <c r="N124" s="226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117</v>
      </c>
      <c r="AT124" s="229" t="s">
        <v>113</v>
      </c>
      <c r="AU124" s="229" t="s">
        <v>82</v>
      </c>
      <c r="AY124" s="17" t="s">
        <v>112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80</v>
      </c>
      <c r="BK124" s="230">
        <f>ROUND(I124*H124,2)</f>
        <v>0</v>
      </c>
      <c r="BL124" s="17" t="s">
        <v>117</v>
      </c>
      <c r="BM124" s="229" t="s">
        <v>82</v>
      </c>
    </row>
    <row r="125" s="13" customFormat="1">
      <c r="A125" s="13"/>
      <c r="B125" s="231"/>
      <c r="C125" s="232"/>
      <c r="D125" s="233" t="s">
        <v>118</v>
      </c>
      <c r="E125" s="234" t="s">
        <v>1</v>
      </c>
      <c r="F125" s="235" t="s">
        <v>473</v>
      </c>
      <c r="G125" s="232"/>
      <c r="H125" s="234" t="s">
        <v>1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118</v>
      </c>
      <c r="AU125" s="241" t="s">
        <v>82</v>
      </c>
      <c r="AV125" s="13" t="s">
        <v>80</v>
      </c>
      <c r="AW125" s="13" t="s">
        <v>30</v>
      </c>
      <c r="AX125" s="13" t="s">
        <v>73</v>
      </c>
      <c r="AY125" s="241" t="s">
        <v>112</v>
      </c>
    </row>
    <row r="126" s="13" customFormat="1">
      <c r="A126" s="13"/>
      <c r="B126" s="231"/>
      <c r="C126" s="232"/>
      <c r="D126" s="233" t="s">
        <v>118</v>
      </c>
      <c r="E126" s="234" t="s">
        <v>1</v>
      </c>
      <c r="F126" s="235" t="s">
        <v>474</v>
      </c>
      <c r="G126" s="232"/>
      <c r="H126" s="234" t="s">
        <v>1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118</v>
      </c>
      <c r="AU126" s="241" t="s">
        <v>82</v>
      </c>
      <c r="AV126" s="13" t="s">
        <v>80</v>
      </c>
      <c r="AW126" s="13" t="s">
        <v>30</v>
      </c>
      <c r="AX126" s="13" t="s">
        <v>73</v>
      </c>
      <c r="AY126" s="241" t="s">
        <v>112</v>
      </c>
    </row>
    <row r="127" s="14" customFormat="1">
      <c r="A127" s="14"/>
      <c r="B127" s="242"/>
      <c r="C127" s="243"/>
      <c r="D127" s="233" t="s">
        <v>118</v>
      </c>
      <c r="E127" s="244" t="s">
        <v>1</v>
      </c>
      <c r="F127" s="245" t="s">
        <v>80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118</v>
      </c>
      <c r="AU127" s="252" t="s">
        <v>82</v>
      </c>
      <c r="AV127" s="14" t="s">
        <v>82</v>
      </c>
      <c r="AW127" s="14" t="s">
        <v>30</v>
      </c>
      <c r="AX127" s="14" t="s">
        <v>73</v>
      </c>
      <c r="AY127" s="252" t="s">
        <v>112</v>
      </c>
    </row>
    <row r="128" s="15" customFormat="1">
      <c r="A128" s="15"/>
      <c r="B128" s="253"/>
      <c r="C128" s="254"/>
      <c r="D128" s="233" t="s">
        <v>118</v>
      </c>
      <c r="E128" s="255" t="s">
        <v>1</v>
      </c>
      <c r="F128" s="256" t="s">
        <v>123</v>
      </c>
      <c r="G128" s="254"/>
      <c r="H128" s="257">
        <v>1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3" t="s">
        <v>118</v>
      </c>
      <c r="AU128" s="263" t="s">
        <v>82</v>
      </c>
      <c r="AV128" s="15" t="s">
        <v>117</v>
      </c>
      <c r="AW128" s="15" t="s">
        <v>30</v>
      </c>
      <c r="AX128" s="15" t="s">
        <v>80</v>
      </c>
      <c r="AY128" s="263" t="s">
        <v>112</v>
      </c>
    </row>
    <row r="129" s="2" customFormat="1" ht="24.15" customHeight="1">
      <c r="A129" s="38"/>
      <c r="B129" s="39"/>
      <c r="C129" s="217" t="s">
        <v>82</v>
      </c>
      <c r="D129" s="217" t="s">
        <v>113</v>
      </c>
      <c r="E129" s="218" t="s">
        <v>475</v>
      </c>
      <c r="F129" s="219" t="s">
        <v>476</v>
      </c>
      <c r="G129" s="220" t="s">
        <v>472</v>
      </c>
      <c r="H129" s="221">
        <v>1</v>
      </c>
      <c r="I129" s="222"/>
      <c r="J129" s="223">
        <f>ROUND(I129*H129,2)</f>
        <v>0</v>
      </c>
      <c r="K129" s="224"/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117</v>
      </c>
      <c r="AT129" s="229" t="s">
        <v>113</v>
      </c>
      <c r="AU129" s="229" t="s">
        <v>82</v>
      </c>
      <c r="AY129" s="17" t="s">
        <v>112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80</v>
      </c>
      <c r="BK129" s="230">
        <f>ROUND(I129*H129,2)</f>
        <v>0</v>
      </c>
      <c r="BL129" s="17" t="s">
        <v>117</v>
      </c>
      <c r="BM129" s="229" t="s">
        <v>117</v>
      </c>
    </row>
    <row r="130" s="14" customFormat="1">
      <c r="A130" s="14"/>
      <c r="B130" s="242"/>
      <c r="C130" s="243"/>
      <c r="D130" s="233" t="s">
        <v>118</v>
      </c>
      <c r="E130" s="244" t="s">
        <v>1</v>
      </c>
      <c r="F130" s="245" t="s">
        <v>80</v>
      </c>
      <c r="G130" s="243"/>
      <c r="H130" s="246">
        <v>1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118</v>
      </c>
      <c r="AU130" s="252" t="s">
        <v>82</v>
      </c>
      <c r="AV130" s="14" t="s">
        <v>82</v>
      </c>
      <c r="AW130" s="14" t="s">
        <v>30</v>
      </c>
      <c r="AX130" s="14" t="s">
        <v>73</v>
      </c>
      <c r="AY130" s="252" t="s">
        <v>112</v>
      </c>
    </row>
    <row r="131" s="15" customFormat="1">
      <c r="A131" s="15"/>
      <c r="B131" s="253"/>
      <c r="C131" s="254"/>
      <c r="D131" s="233" t="s">
        <v>118</v>
      </c>
      <c r="E131" s="255" t="s">
        <v>1</v>
      </c>
      <c r="F131" s="256" t="s">
        <v>123</v>
      </c>
      <c r="G131" s="254"/>
      <c r="H131" s="257">
        <v>1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3" t="s">
        <v>118</v>
      </c>
      <c r="AU131" s="263" t="s">
        <v>82</v>
      </c>
      <c r="AV131" s="15" t="s">
        <v>117</v>
      </c>
      <c r="AW131" s="15" t="s">
        <v>30</v>
      </c>
      <c r="AX131" s="15" t="s">
        <v>80</v>
      </c>
      <c r="AY131" s="263" t="s">
        <v>112</v>
      </c>
    </row>
    <row r="132" s="2" customFormat="1" ht="37.8" customHeight="1">
      <c r="A132" s="38"/>
      <c r="B132" s="39"/>
      <c r="C132" s="217" t="s">
        <v>130</v>
      </c>
      <c r="D132" s="217" t="s">
        <v>113</v>
      </c>
      <c r="E132" s="218" t="s">
        <v>477</v>
      </c>
      <c r="F132" s="219" t="s">
        <v>478</v>
      </c>
      <c r="G132" s="220" t="s">
        <v>472</v>
      </c>
      <c r="H132" s="221">
        <v>1</v>
      </c>
      <c r="I132" s="222"/>
      <c r="J132" s="223">
        <f>ROUND(I132*H132,2)</f>
        <v>0</v>
      </c>
      <c r="K132" s="224"/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117</v>
      </c>
      <c r="AT132" s="229" t="s">
        <v>113</v>
      </c>
      <c r="AU132" s="229" t="s">
        <v>82</v>
      </c>
      <c r="AY132" s="17" t="s">
        <v>112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80</v>
      </c>
      <c r="BK132" s="230">
        <f>ROUND(I132*H132,2)</f>
        <v>0</v>
      </c>
      <c r="BL132" s="17" t="s">
        <v>117</v>
      </c>
      <c r="BM132" s="229" t="s">
        <v>133</v>
      </c>
    </row>
    <row r="133" s="13" customFormat="1">
      <c r="A133" s="13"/>
      <c r="B133" s="231"/>
      <c r="C133" s="232"/>
      <c r="D133" s="233" t="s">
        <v>118</v>
      </c>
      <c r="E133" s="234" t="s">
        <v>1</v>
      </c>
      <c r="F133" s="235" t="s">
        <v>479</v>
      </c>
      <c r="G133" s="232"/>
      <c r="H133" s="234" t="s">
        <v>1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118</v>
      </c>
      <c r="AU133" s="241" t="s">
        <v>82</v>
      </c>
      <c r="AV133" s="13" t="s">
        <v>80</v>
      </c>
      <c r="AW133" s="13" t="s">
        <v>30</v>
      </c>
      <c r="AX133" s="13" t="s">
        <v>73</v>
      </c>
      <c r="AY133" s="241" t="s">
        <v>112</v>
      </c>
    </row>
    <row r="134" s="14" customFormat="1">
      <c r="A134" s="14"/>
      <c r="B134" s="242"/>
      <c r="C134" s="243"/>
      <c r="D134" s="233" t="s">
        <v>118</v>
      </c>
      <c r="E134" s="244" t="s">
        <v>1</v>
      </c>
      <c r="F134" s="245" t="s">
        <v>80</v>
      </c>
      <c r="G134" s="243"/>
      <c r="H134" s="246">
        <v>1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118</v>
      </c>
      <c r="AU134" s="252" t="s">
        <v>82</v>
      </c>
      <c r="AV134" s="14" t="s">
        <v>82</v>
      </c>
      <c r="AW134" s="14" t="s">
        <v>30</v>
      </c>
      <c r="AX134" s="14" t="s">
        <v>73</v>
      </c>
      <c r="AY134" s="252" t="s">
        <v>112</v>
      </c>
    </row>
    <row r="135" s="15" customFormat="1">
      <c r="A135" s="15"/>
      <c r="B135" s="253"/>
      <c r="C135" s="254"/>
      <c r="D135" s="233" t="s">
        <v>118</v>
      </c>
      <c r="E135" s="255" t="s">
        <v>1</v>
      </c>
      <c r="F135" s="256" t="s">
        <v>123</v>
      </c>
      <c r="G135" s="254"/>
      <c r="H135" s="257">
        <v>1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3" t="s">
        <v>118</v>
      </c>
      <c r="AU135" s="263" t="s">
        <v>82</v>
      </c>
      <c r="AV135" s="15" t="s">
        <v>117</v>
      </c>
      <c r="AW135" s="15" t="s">
        <v>30</v>
      </c>
      <c r="AX135" s="15" t="s">
        <v>80</v>
      </c>
      <c r="AY135" s="263" t="s">
        <v>112</v>
      </c>
    </row>
    <row r="136" s="2" customFormat="1" ht="49.05" customHeight="1">
      <c r="A136" s="38"/>
      <c r="B136" s="39"/>
      <c r="C136" s="217" t="s">
        <v>117</v>
      </c>
      <c r="D136" s="217" t="s">
        <v>113</v>
      </c>
      <c r="E136" s="218" t="s">
        <v>480</v>
      </c>
      <c r="F136" s="219" t="s">
        <v>481</v>
      </c>
      <c r="G136" s="220" t="s">
        <v>472</v>
      </c>
      <c r="H136" s="221">
        <v>1</v>
      </c>
      <c r="I136" s="222"/>
      <c r="J136" s="223">
        <f>ROUND(I136*H136,2)</f>
        <v>0</v>
      </c>
      <c r="K136" s="224"/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117</v>
      </c>
      <c r="AT136" s="229" t="s">
        <v>113</v>
      </c>
      <c r="AU136" s="229" t="s">
        <v>82</v>
      </c>
      <c r="AY136" s="17" t="s">
        <v>112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80</v>
      </c>
      <c r="BK136" s="230">
        <f>ROUND(I136*H136,2)</f>
        <v>0</v>
      </c>
      <c r="BL136" s="17" t="s">
        <v>117</v>
      </c>
      <c r="BM136" s="229" t="s">
        <v>141</v>
      </c>
    </row>
    <row r="137" s="13" customFormat="1">
      <c r="A137" s="13"/>
      <c r="B137" s="231"/>
      <c r="C137" s="232"/>
      <c r="D137" s="233" t="s">
        <v>118</v>
      </c>
      <c r="E137" s="234" t="s">
        <v>1</v>
      </c>
      <c r="F137" s="235" t="s">
        <v>479</v>
      </c>
      <c r="G137" s="232"/>
      <c r="H137" s="234" t="s">
        <v>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118</v>
      </c>
      <c r="AU137" s="241" t="s">
        <v>82</v>
      </c>
      <c r="AV137" s="13" t="s">
        <v>80</v>
      </c>
      <c r="AW137" s="13" t="s">
        <v>30</v>
      </c>
      <c r="AX137" s="13" t="s">
        <v>73</v>
      </c>
      <c r="AY137" s="241" t="s">
        <v>112</v>
      </c>
    </row>
    <row r="138" s="14" customFormat="1">
      <c r="A138" s="14"/>
      <c r="B138" s="242"/>
      <c r="C138" s="243"/>
      <c r="D138" s="233" t="s">
        <v>118</v>
      </c>
      <c r="E138" s="244" t="s">
        <v>1</v>
      </c>
      <c r="F138" s="245" t="s">
        <v>80</v>
      </c>
      <c r="G138" s="243"/>
      <c r="H138" s="246">
        <v>1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118</v>
      </c>
      <c r="AU138" s="252" t="s">
        <v>82</v>
      </c>
      <c r="AV138" s="14" t="s">
        <v>82</v>
      </c>
      <c r="AW138" s="14" t="s">
        <v>30</v>
      </c>
      <c r="AX138" s="14" t="s">
        <v>73</v>
      </c>
      <c r="AY138" s="252" t="s">
        <v>112</v>
      </c>
    </row>
    <row r="139" s="15" customFormat="1">
      <c r="A139" s="15"/>
      <c r="B139" s="253"/>
      <c r="C139" s="254"/>
      <c r="D139" s="233" t="s">
        <v>118</v>
      </c>
      <c r="E139" s="255" t="s">
        <v>1</v>
      </c>
      <c r="F139" s="256" t="s">
        <v>123</v>
      </c>
      <c r="G139" s="254"/>
      <c r="H139" s="257">
        <v>1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3" t="s">
        <v>118</v>
      </c>
      <c r="AU139" s="263" t="s">
        <v>82</v>
      </c>
      <c r="AV139" s="15" t="s">
        <v>117</v>
      </c>
      <c r="AW139" s="15" t="s">
        <v>30</v>
      </c>
      <c r="AX139" s="15" t="s">
        <v>80</v>
      </c>
      <c r="AY139" s="263" t="s">
        <v>112</v>
      </c>
    </row>
    <row r="140" s="2" customFormat="1" ht="49.05" customHeight="1">
      <c r="A140" s="38"/>
      <c r="B140" s="39"/>
      <c r="C140" s="217" t="s">
        <v>150</v>
      </c>
      <c r="D140" s="217" t="s">
        <v>113</v>
      </c>
      <c r="E140" s="218" t="s">
        <v>482</v>
      </c>
      <c r="F140" s="219" t="s">
        <v>483</v>
      </c>
      <c r="G140" s="220" t="s">
        <v>472</v>
      </c>
      <c r="H140" s="221">
        <v>1</v>
      </c>
      <c r="I140" s="222"/>
      <c r="J140" s="223">
        <f>ROUND(I140*H140,2)</f>
        <v>0</v>
      </c>
      <c r="K140" s="224"/>
      <c r="L140" s="44"/>
      <c r="M140" s="225" t="s">
        <v>1</v>
      </c>
      <c r="N140" s="226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117</v>
      </c>
      <c r="AT140" s="229" t="s">
        <v>113</v>
      </c>
      <c r="AU140" s="229" t="s">
        <v>82</v>
      </c>
      <c r="AY140" s="17" t="s">
        <v>112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80</v>
      </c>
      <c r="BK140" s="230">
        <f>ROUND(I140*H140,2)</f>
        <v>0</v>
      </c>
      <c r="BL140" s="17" t="s">
        <v>117</v>
      </c>
      <c r="BM140" s="229" t="s">
        <v>153</v>
      </c>
    </row>
    <row r="141" s="13" customFormat="1">
      <c r="A141" s="13"/>
      <c r="B141" s="231"/>
      <c r="C141" s="232"/>
      <c r="D141" s="233" t="s">
        <v>118</v>
      </c>
      <c r="E141" s="234" t="s">
        <v>1</v>
      </c>
      <c r="F141" s="235" t="s">
        <v>484</v>
      </c>
      <c r="G141" s="232"/>
      <c r="H141" s="234" t="s">
        <v>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118</v>
      </c>
      <c r="AU141" s="241" t="s">
        <v>82</v>
      </c>
      <c r="AV141" s="13" t="s">
        <v>80</v>
      </c>
      <c r="AW141" s="13" t="s">
        <v>30</v>
      </c>
      <c r="AX141" s="13" t="s">
        <v>73</v>
      </c>
      <c r="AY141" s="241" t="s">
        <v>112</v>
      </c>
    </row>
    <row r="142" s="14" customFormat="1">
      <c r="A142" s="14"/>
      <c r="B142" s="242"/>
      <c r="C142" s="243"/>
      <c r="D142" s="233" t="s">
        <v>118</v>
      </c>
      <c r="E142" s="244" t="s">
        <v>1</v>
      </c>
      <c r="F142" s="245" t="s">
        <v>80</v>
      </c>
      <c r="G142" s="243"/>
      <c r="H142" s="246">
        <v>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118</v>
      </c>
      <c r="AU142" s="252" t="s">
        <v>82</v>
      </c>
      <c r="AV142" s="14" t="s">
        <v>82</v>
      </c>
      <c r="AW142" s="14" t="s">
        <v>30</v>
      </c>
      <c r="AX142" s="14" t="s">
        <v>73</v>
      </c>
      <c r="AY142" s="252" t="s">
        <v>112</v>
      </c>
    </row>
    <row r="143" s="15" customFormat="1">
      <c r="A143" s="15"/>
      <c r="B143" s="253"/>
      <c r="C143" s="254"/>
      <c r="D143" s="233" t="s">
        <v>118</v>
      </c>
      <c r="E143" s="255" t="s">
        <v>1</v>
      </c>
      <c r="F143" s="256" t="s">
        <v>123</v>
      </c>
      <c r="G143" s="254"/>
      <c r="H143" s="257">
        <v>1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3" t="s">
        <v>118</v>
      </c>
      <c r="AU143" s="263" t="s">
        <v>82</v>
      </c>
      <c r="AV143" s="15" t="s">
        <v>117</v>
      </c>
      <c r="AW143" s="15" t="s">
        <v>30</v>
      </c>
      <c r="AX143" s="15" t="s">
        <v>80</v>
      </c>
      <c r="AY143" s="263" t="s">
        <v>112</v>
      </c>
    </row>
    <row r="144" s="12" customFormat="1" ht="22.8" customHeight="1">
      <c r="A144" s="12"/>
      <c r="B144" s="203"/>
      <c r="C144" s="204"/>
      <c r="D144" s="205" t="s">
        <v>72</v>
      </c>
      <c r="E144" s="275" t="s">
        <v>485</v>
      </c>
      <c r="F144" s="275" t="s">
        <v>486</v>
      </c>
      <c r="G144" s="204"/>
      <c r="H144" s="204"/>
      <c r="I144" s="207"/>
      <c r="J144" s="276">
        <f>BK144</f>
        <v>0</v>
      </c>
      <c r="K144" s="204"/>
      <c r="L144" s="209"/>
      <c r="M144" s="210"/>
      <c r="N144" s="211"/>
      <c r="O144" s="211"/>
      <c r="P144" s="212">
        <f>P145</f>
        <v>0</v>
      </c>
      <c r="Q144" s="211"/>
      <c r="R144" s="212">
        <f>R145</f>
        <v>0</v>
      </c>
      <c r="S144" s="211"/>
      <c r="T144" s="213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150</v>
      </c>
      <c r="AT144" s="215" t="s">
        <v>72</v>
      </c>
      <c r="AU144" s="215" t="s">
        <v>80</v>
      </c>
      <c r="AY144" s="214" t="s">
        <v>112</v>
      </c>
      <c r="BK144" s="216">
        <f>BK145</f>
        <v>0</v>
      </c>
    </row>
    <row r="145" s="2" customFormat="1" ht="24.15" customHeight="1">
      <c r="A145" s="38"/>
      <c r="B145" s="39"/>
      <c r="C145" s="217" t="s">
        <v>133</v>
      </c>
      <c r="D145" s="217" t="s">
        <v>113</v>
      </c>
      <c r="E145" s="218" t="s">
        <v>487</v>
      </c>
      <c r="F145" s="219" t="s">
        <v>488</v>
      </c>
      <c r="G145" s="220" t="s">
        <v>472</v>
      </c>
      <c r="H145" s="221">
        <v>1</v>
      </c>
      <c r="I145" s="222"/>
      <c r="J145" s="223">
        <f>ROUND(I145*H145,2)</f>
        <v>0</v>
      </c>
      <c r="K145" s="224"/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117</v>
      </c>
      <c r="AT145" s="229" t="s">
        <v>113</v>
      </c>
      <c r="AU145" s="229" t="s">
        <v>82</v>
      </c>
      <c r="AY145" s="17" t="s">
        <v>112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80</v>
      </c>
      <c r="BK145" s="230">
        <f>ROUND(I145*H145,2)</f>
        <v>0</v>
      </c>
      <c r="BL145" s="17" t="s">
        <v>117</v>
      </c>
      <c r="BM145" s="229" t="s">
        <v>159</v>
      </c>
    </row>
    <row r="146" s="12" customFormat="1" ht="22.8" customHeight="1">
      <c r="A146" s="12"/>
      <c r="B146" s="203"/>
      <c r="C146" s="204"/>
      <c r="D146" s="205" t="s">
        <v>72</v>
      </c>
      <c r="E146" s="275" t="s">
        <v>489</v>
      </c>
      <c r="F146" s="275" t="s">
        <v>80</v>
      </c>
      <c r="G146" s="204"/>
      <c r="H146" s="204"/>
      <c r="I146" s="207"/>
      <c r="J146" s="276">
        <f>BK146</f>
        <v>0</v>
      </c>
      <c r="K146" s="204"/>
      <c r="L146" s="209"/>
      <c r="M146" s="210"/>
      <c r="N146" s="211"/>
      <c r="O146" s="211"/>
      <c r="P146" s="212">
        <f>SUM(P147:P150)</f>
        <v>0</v>
      </c>
      <c r="Q146" s="211"/>
      <c r="R146" s="212">
        <f>SUM(R147:R150)</f>
        <v>0</v>
      </c>
      <c r="S146" s="211"/>
      <c r="T146" s="213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80</v>
      </c>
      <c r="AT146" s="215" t="s">
        <v>72</v>
      </c>
      <c r="AU146" s="215" t="s">
        <v>80</v>
      </c>
      <c r="AY146" s="214" t="s">
        <v>112</v>
      </c>
      <c r="BK146" s="216">
        <f>SUM(BK147:BK150)</f>
        <v>0</v>
      </c>
    </row>
    <row r="147" s="2" customFormat="1" ht="16.5" customHeight="1">
      <c r="A147" s="38"/>
      <c r="B147" s="39"/>
      <c r="C147" s="217" t="s">
        <v>161</v>
      </c>
      <c r="D147" s="217" t="s">
        <v>113</v>
      </c>
      <c r="E147" s="218" t="s">
        <v>490</v>
      </c>
      <c r="F147" s="219" t="s">
        <v>491</v>
      </c>
      <c r="G147" s="220" t="s">
        <v>492</v>
      </c>
      <c r="H147" s="221">
        <v>1</v>
      </c>
      <c r="I147" s="222"/>
      <c r="J147" s="223">
        <f>ROUND(I147*H147,2)</f>
        <v>0</v>
      </c>
      <c r="K147" s="224"/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117</v>
      </c>
      <c r="AT147" s="229" t="s">
        <v>113</v>
      </c>
      <c r="AU147" s="229" t="s">
        <v>82</v>
      </c>
      <c r="AY147" s="17" t="s">
        <v>112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80</v>
      </c>
      <c r="BK147" s="230">
        <f>ROUND(I147*H147,2)</f>
        <v>0</v>
      </c>
      <c r="BL147" s="17" t="s">
        <v>117</v>
      </c>
      <c r="BM147" s="229" t="s">
        <v>164</v>
      </c>
    </row>
    <row r="148" s="14" customFormat="1">
      <c r="A148" s="14"/>
      <c r="B148" s="242"/>
      <c r="C148" s="243"/>
      <c r="D148" s="233" t="s">
        <v>118</v>
      </c>
      <c r="E148" s="244" t="s">
        <v>1</v>
      </c>
      <c r="F148" s="245" t="s">
        <v>80</v>
      </c>
      <c r="G148" s="243"/>
      <c r="H148" s="246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118</v>
      </c>
      <c r="AU148" s="252" t="s">
        <v>82</v>
      </c>
      <c r="AV148" s="14" t="s">
        <v>82</v>
      </c>
      <c r="AW148" s="14" t="s">
        <v>30</v>
      </c>
      <c r="AX148" s="14" t="s">
        <v>73</v>
      </c>
      <c r="AY148" s="252" t="s">
        <v>112</v>
      </c>
    </row>
    <row r="149" s="15" customFormat="1">
      <c r="A149" s="15"/>
      <c r="B149" s="253"/>
      <c r="C149" s="254"/>
      <c r="D149" s="233" t="s">
        <v>118</v>
      </c>
      <c r="E149" s="255" t="s">
        <v>1</v>
      </c>
      <c r="F149" s="256" t="s">
        <v>123</v>
      </c>
      <c r="G149" s="254"/>
      <c r="H149" s="257">
        <v>1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3" t="s">
        <v>118</v>
      </c>
      <c r="AU149" s="263" t="s">
        <v>82</v>
      </c>
      <c r="AV149" s="15" t="s">
        <v>117</v>
      </c>
      <c r="AW149" s="15" t="s">
        <v>30</v>
      </c>
      <c r="AX149" s="15" t="s">
        <v>80</v>
      </c>
      <c r="AY149" s="263" t="s">
        <v>112</v>
      </c>
    </row>
    <row r="150" s="2" customFormat="1" ht="37.8" customHeight="1">
      <c r="A150" s="38"/>
      <c r="B150" s="39"/>
      <c r="C150" s="217" t="s">
        <v>141</v>
      </c>
      <c r="D150" s="217" t="s">
        <v>113</v>
      </c>
      <c r="E150" s="218" t="s">
        <v>493</v>
      </c>
      <c r="F150" s="219" t="s">
        <v>494</v>
      </c>
      <c r="G150" s="220" t="s">
        <v>472</v>
      </c>
      <c r="H150" s="221">
        <v>1</v>
      </c>
      <c r="I150" s="222"/>
      <c r="J150" s="223">
        <f>ROUND(I150*H150,2)</f>
        <v>0</v>
      </c>
      <c r="K150" s="224"/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117</v>
      </c>
      <c r="AT150" s="229" t="s">
        <v>113</v>
      </c>
      <c r="AU150" s="229" t="s">
        <v>82</v>
      </c>
      <c r="AY150" s="17" t="s">
        <v>112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80</v>
      </c>
      <c r="BK150" s="230">
        <f>ROUND(I150*H150,2)</f>
        <v>0</v>
      </c>
      <c r="BL150" s="17" t="s">
        <v>117</v>
      </c>
      <c r="BM150" s="229" t="s">
        <v>167</v>
      </c>
    </row>
    <row r="151" s="12" customFormat="1" ht="22.8" customHeight="1">
      <c r="A151" s="12"/>
      <c r="B151" s="203"/>
      <c r="C151" s="204"/>
      <c r="D151" s="205" t="s">
        <v>72</v>
      </c>
      <c r="E151" s="275" t="s">
        <v>495</v>
      </c>
      <c r="F151" s="275" t="s">
        <v>496</v>
      </c>
      <c r="G151" s="204"/>
      <c r="H151" s="204"/>
      <c r="I151" s="207"/>
      <c r="J151" s="276">
        <f>BK151</f>
        <v>0</v>
      </c>
      <c r="K151" s="204"/>
      <c r="L151" s="209"/>
      <c r="M151" s="210"/>
      <c r="N151" s="211"/>
      <c r="O151" s="211"/>
      <c r="P151" s="212">
        <f>SUM(P152:P153)</f>
        <v>0</v>
      </c>
      <c r="Q151" s="211"/>
      <c r="R151" s="212">
        <f>SUM(R152:R153)</f>
        <v>0</v>
      </c>
      <c r="S151" s="211"/>
      <c r="T151" s="213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150</v>
      </c>
      <c r="AT151" s="215" t="s">
        <v>72</v>
      </c>
      <c r="AU151" s="215" t="s">
        <v>80</v>
      </c>
      <c r="AY151" s="214" t="s">
        <v>112</v>
      </c>
      <c r="BK151" s="216">
        <f>SUM(BK152:BK153)</f>
        <v>0</v>
      </c>
    </row>
    <row r="152" s="2" customFormat="1" ht="33" customHeight="1">
      <c r="A152" s="38"/>
      <c r="B152" s="39"/>
      <c r="C152" s="217" t="s">
        <v>168</v>
      </c>
      <c r="D152" s="217" t="s">
        <v>113</v>
      </c>
      <c r="E152" s="218" t="s">
        <v>497</v>
      </c>
      <c r="F152" s="219" t="s">
        <v>498</v>
      </c>
      <c r="G152" s="220" t="s">
        <v>472</v>
      </c>
      <c r="H152" s="221">
        <v>1</v>
      </c>
      <c r="I152" s="222"/>
      <c r="J152" s="223">
        <f>ROUND(I152*H152,2)</f>
        <v>0</v>
      </c>
      <c r="K152" s="224"/>
      <c r="L152" s="44"/>
      <c r="M152" s="225" t="s">
        <v>1</v>
      </c>
      <c r="N152" s="226" t="s">
        <v>38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117</v>
      </c>
      <c r="AT152" s="229" t="s">
        <v>113</v>
      </c>
      <c r="AU152" s="229" t="s">
        <v>82</v>
      </c>
      <c r="AY152" s="17" t="s">
        <v>112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80</v>
      </c>
      <c r="BK152" s="230">
        <f>ROUND(I152*H152,2)</f>
        <v>0</v>
      </c>
      <c r="BL152" s="17" t="s">
        <v>117</v>
      </c>
      <c r="BM152" s="229" t="s">
        <v>171</v>
      </c>
    </row>
    <row r="153" s="2" customFormat="1" ht="16.5" customHeight="1">
      <c r="A153" s="38"/>
      <c r="B153" s="39"/>
      <c r="C153" s="217" t="s">
        <v>153</v>
      </c>
      <c r="D153" s="217" t="s">
        <v>113</v>
      </c>
      <c r="E153" s="218" t="s">
        <v>499</v>
      </c>
      <c r="F153" s="219" t="s">
        <v>80</v>
      </c>
      <c r="G153" s="220" t="s">
        <v>472</v>
      </c>
      <c r="H153" s="221">
        <v>1</v>
      </c>
      <c r="I153" s="222"/>
      <c r="J153" s="223">
        <f>ROUND(I153*H153,2)</f>
        <v>0</v>
      </c>
      <c r="K153" s="224"/>
      <c r="L153" s="44"/>
      <c r="M153" s="281" t="s">
        <v>1</v>
      </c>
      <c r="N153" s="282" t="s">
        <v>38</v>
      </c>
      <c r="O153" s="283"/>
      <c r="P153" s="284">
        <f>O153*H153</f>
        <v>0</v>
      </c>
      <c r="Q153" s="284">
        <v>0</v>
      </c>
      <c r="R153" s="284">
        <f>Q153*H153</f>
        <v>0</v>
      </c>
      <c r="S153" s="284">
        <v>0</v>
      </c>
      <c r="T153" s="28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117</v>
      </c>
      <c r="AT153" s="229" t="s">
        <v>113</v>
      </c>
      <c r="AU153" s="229" t="s">
        <v>82</v>
      </c>
      <c r="AY153" s="17" t="s">
        <v>112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80</v>
      </c>
      <c r="BK153" s="230">
        <f>ROUND(I153*H153,2)</f>
        <v>0</v>
      </c>
      <c r="BL153" s="17" t="s">
        <v>117</v>
      </c>
      <c r="BM153" s="229" t="s">
        <v>174</v>
      </c>
    </row>
    <row r="154" s="2" customFormat="1" ht="6.96" customHeight="1">
      <c r="A154" s="38"/>
      <c r="B154" s="66"/>
      <c r="C154" s="67"/>
      <c r="D154" s="67"/>
      <c r="E154" s="67"/>
      <c r="F154" s="67"/>
      <c r="G154" s="67"/>
      <c r="H154" s="67"/>
      <c r="I154" s="67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sheet="1" autoFilter="0" formatColumns="0" formatRows="0" objects="1" scenarios="1" spinCount="100000" saltValue="98HyCo2qGohLl9UCcJEpxhvqsW6Z7wF1GpDm+UDb4lfNb3UtNZ1nxKd4M8pRHcLeZg3fRfuX0bcKM6rdK2Gbtw==" hashValue="/rOu75ciSdqBjPM8i+cQ9s1nW+/RAUqeFvSgmghfn0c/6cYkeaVZewybx1owVC3ZQ7hZqNJMlA3ITF+GeTqKYw==" algorithmName="SHA-512" password="CC35"/>
  <autoFilter ref="C120:K15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Horská Petra Ing.</dc:creator>
  <cp:lastModifiedBy>Horská Petra Ing.</cp:lastModifiedBy>
  <dcterms:created xsi:type="dcterms:W3CDTF">2023-05-15T14:50:09Z</dcterms:created>
  <dcterms:modified xsi:type="dcterms:W3CDTF">2023-05-15T14:50:14Z</dcterms:modified>
</cp:coreProperties>
</file>