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Users\Bezpa\Desktop\"/>
    </mc:Choice>
  </mc:AlternateContent>
  <xr:revisionPtr revIDLastSave="0" documentId="13_ncr:1_{BB1E2DBA-A8FC-4795-B897-3FB8B0903C6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kapitulácia stavby" sheetId="1" r:id="rId1"/>
    <sheet name="Rozpočet poschodie" sheetId="2" r:id="rId2"/>
    <sheet name="Poschodie" sheetId="3" r:id="rId3"/>
    <sheet name="Rozpočet prízemie" sheetId="4" r:id="rId4"/>
    <sheet name="Prízemie" sheetId="5" r:id="rId5"/>
  </sheets>
  <definedNames>
    <definedName name="_xlnm._FilterDatabase" localSheetId="1" hidden="1">'Rozpočet poschodie'!$C$118:$K$144</definedName>
  </definedNames>
  <calcPr calcId="191029"/>
  <extLst>
    <ext uri="GoogleSheetsCustomDataVersion2">
      <go:sheetsCustomData xmlns:go="http://customooxmlschemas.google.com/" r:id="rId9" roundtripDataChecksum="vl/VwELZg1WUW00FpH9sDBDM8oMd9tBnGwX2VtehPDg="/>
    </ext>
  </extLst>
</workbook>
</file>

<file path=xl/calcChain.xml><?xml version="1.0" encoding="utf-8"?>
<calcChain xmlns="http://schemas.openxmlformats.org/spreadsheetml/2006/main">
  <c r="D49" i="5" l="1"/>
  <c r="G49" i="5" s="1"/>
  <c r="D48" i="5"/>
  <c r="D51" i="5" s="1"/>
  <c r="D52" i="5" s="1"/>
  <c r="G46" i="5"/>
  <c r="D46" i="5"/>
  <c r="D45" i="5"/>
  <c r="G45" i="5" s="1"/>
  <c r="G44" i="5"/>
  <c r="H47" i="5" s="1"/>
  <c r="D44" i="5"/>
  <c r="G42" i="5"/>
  <c r="D42" i="5"/>
  <c r="D41" i="5"/>
  <c r="G41" i="5" s="1"/>
  <c r="D40" i="5"/>
  <c r="G40" i="5" s="1"/>
  <c r="D39" i="5"/>
  <c r="G39" i="5" s="1"/>
  <c r="D38" i="5"/>
  <c r="G38" i="5" s="1"/>
  <c r="D37" i="5"/>
  <c r="G37" i="5" s="1"/>
  <c r="D35" i="5"/>
  <c r="G35" i="5" s="1"/>
  <c r="D34" i="5"/>
  <c r="G34" i="5" s="1"/>
  <c r="G33" i="5"/>
  <c r="D33" i="5"/>
  <c r="D32" i="5"/>
  <c r="G32" i="5" s="1"/>
  <c r="G31" i="5"/>
  <c r="D31" i="5"/>
  <c r="G30" i="5"/>
  <c r="D30" i="5"/>
  <c r="D28" i="5"/>
  <c r="G28" i="5" s="1"/>
  <c r="G27" i="5"/>
  <c r="D27" i="5"/>
  <c r="D26" i="5"/>
  <c r="G26" i="5" s="1"/>
  <c r="D25" i="5"/>
  <c r="G25" i="5" s="1"/>
  <c r="D24" i="5"/>
  <c r="G24" i="5" s="1"/>
  <c r="D23" i="5"/>
  <c r="G23" i="5" s="1"/>
  <c r="H26" i="5" s="1"/>
  <c r="D21" i="5"/>
  <c r="G21" i="5" s="1"/>
  <c r="D20" i="5"/>
  <c r="G20" i="5" s="1"/>
  <c r="D19" i="5"/>
  <c r="G19" i="5" s="1"/>
  <c r="G18" i="5"/>
  <c r="D18" i="5"/>
  <c r="G17" i="5"/>
  <c r="D17" i="5"/>
  <c r="D16" i="5"/>
  <c r="G16" i="5" s="1"/>
  <c r="P14" i="5"/>
  <c r="M14" i="5"/>
  <c r="G14" i="5"/>
  <c r="D14" i="5"/>
  <c r="M13" i="5"/>
  <c r="P13" i="5" s="1"/>
  <c r="G13" i="5"/>
  <c r="D13" i="5"/>
  <c r="P12" i="5"/>
  <c r="G12" i="5"/>
  <c r="M11" i="5"/>
  <c r="P11" i="5" s="1"/>
  <c r="D11" i="5"/>
  <c r="G11" i="5" s="1"/>
  <c r="M10" i="5"/>
  <c r="P10" i="5" s="1"/>
  <c r="D10" i="5"/>
  <c r="G10" i="5" s="1"/>
  <c r="M9" i="5"/>
  <c r="P9" i="5" s="1"/>
  <c r="D9" i="5"/>
  <c r="G9" i="5" s="1"/>
  <c r="M7" i="5"/>
  <c r="P7" i="5" s="1"/>
  <c r="D7" i="5"/>
  <c r="G7" i="5" s="1"/>
  <c r="M6" i="5"/>
  <c r="P6" i="5" s="1"/>
  <c r="D6" i="5"/>
  <c r="G6" i="5" s="1"/>
  <c r="P5" i="5"/>
  <c r="G5" i="5"/>
  <c r="M4" i="5"/>
  <c r="P4" i="5" s="1"/>
  <c r="G4" i="5"/>
  <c r="D4" i="5"/>
  <c r="P3" i="5"/>
  <c r="M3" i="5"/>
  <c r="D3" i="5"/>
  <c r="G3" i="5" s="1"/>
  <c r="P2" i="5"/>
  <c r="M2" i="5"/>
  <c r="G2" i="5"/>
  <c r="H5" i="5" s="1"/>
  <c r="D2" i="5"/>
  <c r="I151" i="4"/>
  <c r="BK144" i="4"/>
  <c r="BI144" i="4"/>
  <c r="BH144" i="4"/>
  <c r="BG144" i="4"/>
  <c r="BF144" i="4"/>
  <c r="BE144" i="4"/>
  <c r="T144" i="4"/>
  <c r="R144" i="4"/>
  <c r="P144" i="4"/>
  <c r="BK143" i="4"/>
  <c r="BK142" i="4" s="1"/>
  <c r="BI143" i="4"/>
  <c r="BH143" i="4"/>
  <c r="BG143" i="4"/>
  <c r="BF143" i="4"/>
  <c r="BE143" i="4"/>
  <c r="T143" i="4"/>
  <c r="T142" i="4" s="1"/>
  <c r="R143" i="4"/>
  <c r="R142" i="4" s="1"/>
  <c r="P143" i="4"/>
  <c r="P142" i="4"/>
  <c r="BK141" i="4"/>
  <c r="BI141" i="4"/>
  <c r="BH141" i="4"/>
  <c r="BG141" i="4"/>
  <c r="BF141" i="4"/>
  <c r="BE141" i="4"/>
  <c r="T141" i="4"/>
  <c r="R141" i="4"/>
  <c r="P141" i="4"/>
  <c r="BK140" i="4"/>
  <c r="BK139" i="4" s="1"/>
  <c r="BI140" i="4"/>
  <c r="BH140" i="4"/>
  <c r="BG140" i="4"/>
  <c r="BE140" i="4"/>
  <c r="T140" i="4"/>
  <c r="T139" i="4" s="1"/>
  <c r="R140" i="4"/>
  <c r="P140" i="4"/>
  <c r="P139" i="4" s="1"/>
  <c r="BF140" i="4"/>
  <c r="R139" i="4"/>
  <c r="BK138" i="4"/>
  <c r="BK137" i="4" s="1"/>
  <c r="BI138" i="4"/>
  <c r="BH138" i="4"/>
  <c r="BG138" i="4"/>
  <c r="BE138" i="4"/>
  <c r="T138" i="4"/>
  <c r="T137" i="4" s="1"/>
  <c r="T136" i="4" s="1"/>
  <c r="R138" i="4"/>
  <c r="P138" i="4"/>
  <c r="P137" i="4" s="1"/>
  <c r="P136" i="4" s="1"/>
  <c r="BF138" i="4"/>
  <c r="R137" i="4"/>
  <c r="R136" i="4" s="1"/>
  <c r="BK135" i="4"/>
  <c r="BI135" i="4"/>
  <c r="BH135" i="4"/>
  <c r="BG135" i="4"/>
  <c r="BF135" i="4"/>
  <c r="BE135" i="4"/>
  <c r="T135" i="4"/>
  <c r="R135" i="4"/>
  <c r="P135" i="4"/>
  <c r="BK134" i="4"/>
  <c r="BI134" i="4"/>
  <c r="BH134" i="4"/>
  <c r="BG134" i="4"/>
  <c r="BE134" i="4"/>
  <c r="T134" i="4"/>
  <c r="R134" i="4"/>
  <c r="P134" i="4"/>
  <c r="BF134" i="4"/>
  <c r="BK133" i="4"/>
  <c r="BI133" i="4"/>
  <c r="BH133" i="4"/>
  <c r="BG133" i="4"/>
  <c r="BF133" i="4"/>
  <c r="BE133" i="4"/>
  <c r="T133" i="4"/>
  <c r="R133" i="4"/>
  <c r="P133" i="4"/>
  <c r="BK132" i="4"/>
  <c r="BI132" i="4"/>
  <c r="BH132" i="4"/>
  <c r="BG132" i="4"/>
  <c r="BF132" i="4"/>
  <c r="BE132" i="4"/>
  <c r="T132" i="4"/>
  <c r="R132" i="4"/>
  <c r="P132" i="4"/>
  <c r="BK131" i="4"/>
  <c r="BI131" i="4"/>
  <c r="BH131" i="4"/>
  <c r="BG131" i="4"/>
  <c r="BE131" i="4"/>
  <c r="T131" i="4"/>
  <c r="R131" i="4"/>
  <c r="P131" i="4"/>
  <c r="BF131" i="4"/>
  <c r="BK130" i="4"/>
  <c r="BI130" i="4"/>
  <c r="BH130" i="4"/>
  <c r="BG130" i="4"/>
  <c r="BF130" i="4"/>
  <c r="BE130" i="4"/>
  <c r="T130" i="4"/>
  <c r="R130" i="4"/>
  <c r="P130" i="4"/>
  <c r="BK129" i="4"/>
  <c r="BI129" i="4"/>
  <c r="BH129" i="4"/>
  <c r="BG129" i="4"/>
  <c r="BF129" i="4"/>
  <c r="BE129" i="4"/>
  <c r="T129" i="4"/>
  <c r="R129" i="4"/>
  <c r="R126" i="4" s="1"/>
  <c r="P129" i="4"/>
  <c r="BK128" i="4"/>
  <c r="BI128" i="4"/>
  <c r="BH128" i="4"/>
  <c r="BG128" i="4"/>
  <c r="BE128" i="4"/>
  <c r="T128" i="4"/>
  <c r="R128" i="4"/>
  <c r="P128" i="4"/>
  <c r="BF128" i="4"/>
  <c r="BK127" i="4"/>
  <c r="BI127" i="4"/>
  <c r="BH127" i="4"/>
  <c r="BG127" i="4"/>
  <c r="BF127" i="4"/>
  <c r="BE127" i="4"/>
  <c r="T127" i="4"/>
  <c r="R127" i="4"/>
  <c r="P127" i="4"/>
  <c r="P126" i="4" s="1"/>
  <c r="BK126" i="4"/>
  <c r="T126" i="4"/>
  <c r="BK125" i="4"/>
  <c r="BI125" i="4"/>
  <c r="BH125" i="4"/>
  <c r="BG125" i="4"/>
  <c r="BE125" i="4"/>
  <c r="T125" i="4"/>
  <c r="R125" i="4"/>
  <c r="P125" i="4"/>
  <c r="BF125" i="4"/>
  <c r="BK124" i="4"/>
  <c r="BI124" i="4"/>
  <c r="BH124" i="4"/>
  <c r="BG124" i="4"/>
  <c r="BF124" i="4"/>
  <c r="BE124" i="4"/>
  <c r="T124" i="4"/>
  <c r="R124" i="4"/>
  <c r="P124" i="4"/>
  <c r="BK123" i="4"/>
  <c r="BK121" i="4" s="1"/>
  <c r="BI123" i="4"/>
  <c r="BH123" i="4"/>
  <c r="BG123" i="4"/>
  <c r="BE123" i="4"/>
  <c r="T123" i="4"/>
  <c r="T121" i="4" s="1"/>
  <c r="T120" i="4" s="1"/>
  <c r="R123" i="4"/>
  <c r="P123" i="4"/>
  <c r="BF123" i="4"/>
  <c r="BK122" i="4"/>
  <c r="BI122" i="4"/>
  <c r="BH122" i="4"/>
  <c r="BG122" i="4"/>
  <c r="BF122" i="4"/>
  <c r="BE122" i="4"/>
  <c r="T122" i="4"/>
  <c r="R122" i="4"/>
  <c r="R121" i="4" s="1"/>
  <c r="R120" i="4" s="1"/>
  <c r="R119" i="4" s="1"/>
  <c r="P122" i="4"/>
  <c r="P121" i="4" s="1"/>
  <c r="J116" i="4"/>
  <c r="F116" i="4"/>
  <c r="F113" i="4"/>
  <c r="E111" i="4"/>
  <c r="F89" i="4"/>
  <c r="J87" i="4"/>
  <c r="F87" i="4"/>
  <c r="E85" i="4"/>
  <c r="J35" i="4"/>
  <c r="J34" i="4"/>
  <c r="J33" i="4"/>
  <c r="J22" i="4"/>
  <c r="E22" i="4"/>
  <c r="J90" i="4" s="1"/>
  <c r="J21" i="4"/>
  <c r="J19" i="4"/>
  <c r="E19" i="4"/>
  <c r="J115" i="4" s="1"/>
  <c r="J18" i="4"/>
  <c r="J16" i="4"/>
  <c r="E16" i="4"/>
  <c r="F90" i="4" s="1"/>
  <c r="J15" i="4"/>
  <c r="J13" i="4"/>
  <c r="E13" i="4"/>
  <c r="F115" i="4" s="1"/>
  <c r="J12" i="4"/>
  <c r="J10" i="4"/>
  <c r="J113" i="4" s="1"/>
  <c r="D56" i="3"/>
  <c r="D57" i="3" s="1"/>
  <c r="G54" i="3"/>
  <c r="D54" i="3"/>
  <c r="G53" i="3"/>
  <c r="D53" i="3"/>
  <c r="G52" i="3"/>
  <c r="D52" i="3"/>
  <c r="D51" i="3"/>
  <c r="G51" i="3" s="1"/>
  <c r="D50" i="3"/>
  <c r="G50" i="3" s="1"/>
  <c r="G49" i="3"/>
  <c r="D49" i="3"/>
  <c r="D47" i="3"/>
  <c r="G47" i="3" s="1"/>
  <c r="D46" i="3"/>
  <c r="G46" i="3" s="1"/>
  <c r="G45" i="3"/>
  <c r="D45" i="3"/>
  <c r="G44" i="3"/>
  <c r="D44" i="3"/>
  <c r="D43" i="3"/>
  <c r="G43" i="3" s="1"/>
  <c r="H45" i="3" s="1"/>
  <c r="G42" i="3"/>
  <c r="D42" i="3"/>
  <c r="G40" i="3"/>
  <c r="D40" i="3"/>
  <c r="D39" i="3"/>
  <c r="G39" i="3" s="1"/>
  <c r="D38" i="3"/>
  <c r="G38" i="3" s="1"/>
  <c r="D37" i="3"/>
  <c r="G37" i="3" s="1"/>
  <c r="G36" i="3"/>
  <c r="D36" i="3"/>
  <c r="D35" i="3"/>
  <c r="G35" i="3" s="1"/>
  <c r="D33" i="3"/>
  <c r="G33" i="3" s="1"/>
  <c r="G32" i="3"/>
  <c r="D32" i="3"/>
  <c r="G31" i="3"/>
  <c r="D31" i="3"/>
  <c r="D30" i="3"/>
  <c r="G30" i="3" s="1"/>
  <c r="H31" i="3" s="1"/>
  <c r="G28" i="3"/>
  <c r="D28" i="3"/>
  <c r="G27" i="3"/>
  <c r="D27" i="3"/>
  <c r="G26" i="3"/>
  <c r="D26" i="3"/>
  <c r="D25" i="3"/>
  <c r="G25" i="3" s="1"/>
  <c r="D24" i="3"/>
  <c r="G24" i="3" s="1"/>
  <c r="G23" i="3"/>
  <c r="D23" i="3"/>
  <c r="D21" i="3"/>
  <c r="G21" i="3" s="1"/>
  <c r="D20" i="3"/>
  <c r="G20" i="3" s="1"/>
  <c r="G19" i="3"/>
  <c r="D19" i="3"/>
  <c r="G18" i="3"/>
  <c r="D18" i="3"/>
  <c r="D17" i="3"/>
  <c r="G17" i="3" s="1"/>
  <c r="H19" i="3" s="1"/>
  <c r="G16" i="3"/>
  <c r="D16" i="3"/>
  <c r="G14" i="3"/>
  <c r="D14" i="3"/>
  <c r="D13" i="3"/>
  <c r="G13" i="3" s="1"/>
  <c r="D12" i="3"/>
  <c r="G12" i="3" s="1"/>
  <c r="D11" i="3"/>
  <c r="G11" i="3" s="1"/>
  <c r="G10" i="3"/>
  <c r="D10" i="3"/>
  <c r="D9" i="3"/>
  <c r="G9" i="3" s="1"/>
  <c r="D7" i="3"/>
  <c r="G7" i="3" s="1"/>
  <c r="G6" i="3"/>
  <c r="D6" i="3"/>
  <c r="G5" i="3"/>
  <c r="D5" i="3"/>
  <c r="D4" i="3"/>
  <c r="G4" i="3" s="1"/>
  <c r="G3" i="3"/>
  <c r="D3" i="3"/>
  <c r="G2" i="3"/>
  <c r="H5" i="3" s="1"/>
  <c r="D2" i="3"/>
  <c r="BK144" i="2"/>
  <c r="BI144" i="2"/>
  <c r="BH144" i="2"/>
  <c r="BG144" i="2"/>
  <c r="BE144" i="2"/>
  <c r="T144" i="2"/>
  <c r="R144" i="2"/>
  <c r="P144" i="2"/>
  <c r="P142" i="2" s="1"/>
  <c r="BF144" i="2"/>
  <c r="BK143" i="2"/>
  <c r="BI143" i="2"/>
  <c r="BH143" i="2"/>
  <c r="BG143" i="2"/>
  <c r="BF143" i="2"/>
  <c r="BE143" i="2"/>
  <c r="T143" i="2"/>
  <c r="R143" i="2"/>
  <c r="R142" i="2" s="1"/>
  <c r="P143" i="2"/>
  <c r="BK142" i="2"/>
  <c r="T142" i="2"/>
  <c r="BK141" i="2"/>
  <c r="BI141" i="2"/>
  <c r="BH141" i="2"/>
  <c r="BG141" i="2"/>
  <c r="BF141" i="2"/>
  <c r="BE141" i="2"/>
  <c r="T141" i="2"/>
  <c r="R141" i="2"/>
  <c r="R139" i="2" s="1"/>
  <c r="P141" i="2"/>
  <c r="BK140" i="2"/>
  <c r="BK139" i="2" s="1"/>
  <c r="BI140" i="2"/>
  <c r="BH140" i="2"/>
  <c r="BG140" i="2"/>
  <c r="BE140" i="2"/>
  <c r="T140" i="2"/>
  <c r="T139" i="2" s="1"/>
  <c r="R140" i="2"/>
  <c r="P140" i="2"/>
  <c r="P139" i="2" s="1"/>
  <c r="BF140" i="2"/>
  <c r="BK138" i="2"/>
  <c r="BK137" i="2" s="1"/>
  <c r="BI138" i="2"/>
  <c r="BH138" i="2"/>
  <c r="BG138" i="2"/>
  <c r="BE138" i="2"/>
  <c r="T138" i="2"/>
  <c r="T137" i="2" s="1"/>
  <c r="T136" i="2" s="1"/>
  <c r="R138" i="2"/>
  <c r="P138" i="2"/>
  <c r="BF138" i="2"/>
  <c r="R137" i="2"/>
  <c r="R136" i="2" s="1"/>
  <c r="P137" i="2"/>
  <c r="BK135" i="2"/>
  <c r="BI135" i="2"/>
  <c r="BH135" i="2"/>
  <c r="BG135" i="2"/>
  <c r="BF135" i="2"/>
  <c r="BE135" i="2"/>
  <c r="T135" i="2"/>
  <c r="R135" i="2"/>
  <c r="P135" i="2"/>
  <c r="BK134" i="2"/>
  <c r="BI134" i="2"/>
  <c r="BH134" i="2"/>
  <c r="BG134" i="2"/>
  <c r="BE134" i="2"/>
  <c r="T134" i="2"/>
  <c r="R134" i="2"/>
  <c r="P134" i="2"/>
  <c r="BF134" i="2"/>
  <c r="BK133" i="2"/>
  <c r="BI133" i="2"/>
  <c r="BH133" i="2"/>
  <c r="BG133" i="2"/>
  <c r="BE133" i="2"/>
  <c r="T133" i="2"/>
  <c r="R133" i="2"/>
  <c r="P133" i="2"/>
  <c r="BF133" i="2"/>
  <c r="BK132" i="2"/>
  <c r="BI132" i="2"/>
  <c r="BH132" i="2"/>
  <c r="BG132" i="2"/>
  <c r="BF132" i="2"/>
  <c r="BE132" i="2"/>
  <c r="T132" i="2"/>
  <c r="R132" i="2"/>
  <c r="P132" i="2"/>
  <c r="BK131" i="2"/>
  <c r="BI131" i="2"/>
  <c r="BH131" i="2"/>
  <c r="BG131" i="2"/>
  <c r="BE131" i="2"/>
  <c r="T131" i="2"/>
  <c r="R131" i="2"/>
  <c r="P131" i="2"/>
  <c r="BF131" i="2"/>
  <c r="BK130" i="2"/>
  <c r="BI130" i="2"/>
  <c r="BH130" i="2"/>
  <c r="BG130" i="2"/>
  <c r="BE130" i="2"/>
  <c r="T130" i="2"/>
  <c r="R130" i="2"/>
  <c r="P130" i="2"/>
  <c r="BF130" i="2"/>
  <c r="BK129" i="2"/>
  <c r="BI129" i="2"/>
  <c r="BH129" i="2"/>
  <c r="BG129" i="2"/>
  <c r="BF129" i="2"/>
  <c r="BE129" i="2"/>
  <c r="T129" i="2"/>
  <c r="R129" i="2"/>
  <c r="P129" i="2"/>
  <c r="BK128" i="2"/>
  <c r="BK126" i="2" s="1"/>
  <c r="BI128" i="2"/>
  <c r="BH128" i="2"/>
  <c r="BG128" i="2"/>
  <c r="BE128" i="2"/>
  <c r="T128" i="2"/>
  <c r="R128" i="2"/>
  <c r="P128" i="2"/>
  <c r="BF128" i="2"/>
  <c r="BK127" i="2"/>
  <c r="BI127" i="2"/>
  <c r="BH127" i="2"/>
  <c r="BG127" i="2"/>
  <c r="BE127" i="2"/>
  <c r="T127" i="2"/>
  <c r="T126" i="2" s="1"/>
  <c r="R127" i="2"/>
  <c r="R126" i="2" s="1"/>
  <c r="P127" i="2"/>
  <c r="P126" i="2" s="1"/>
  <c r="BF127" i="2"/>
  <c r="BK125" i="2"/>
  <c r="BI125" i="2"/>
  <c r="BH125" i="2"/>
  <c r="BG125" i="2"/>
  <c r="BF125" i="2"/>
  <c r="BE125" i="2"/>
  <c r="T125" i="2"/>
  <c r="R125" i="2"/>
  <c r="P125" i="2"/>
  <c r="BK124" i="2"/>
  <c r="BI124" i="2"/>
  <c r="BH124" i="2"/>
  <c r="BG124" i="2"/>
  <c r="BE124" i="2"/>
  <c r="T124" i="2"/>
  <c r="R124" i="2"/>
  <c r="R121" i="2" s="1"/>
  <c r="P124" i="2"/>
  <c r="BF124" i="2"/>
  <c r="BK123" i="2"/>
  <c r="BI123" i="2"/>
  <c r="BH123" i="2"/>
  <c r="BG123" i="2"/>
  <c r="BE123" i="2"/>
  <c r="T123" i="2"/>
  <c r="R123" i="2"/>
  <c r="P123" i="2"/>
  <c r="P121" i="2" s="1"/>
  <c r="BF123" i="2"/>
  <c r="BK122" i="2"/>
  <c r="BI122" i="2"/>
  <c r="BH122" i="2"/>
  <c r="BG122" i="2"/>
  <c r="BF122" i="2"/>
  <c r="BE122" i="2"/>
  <c r="T122" i="2"/>
  <c r="R122" i="2"/>
  <c r="P122" i="2"/>
  <c r="BK121" i="2"/>
  <c r="T121" i="2"/>
  <c r="T120" i="2" s="1"/>
  <c r="F115" i="2"/>
  <c r="F113" i="2"/>
  <c r="E111" i="2"/>
  <c r="J90" i="2"/>
  <c r="F90" i="2"/>
  <c r="F87" i="2"/>
  <c r="E85" i="2"/>
  <c r="J35" i="2"/>
  <c r="J34" i="2"/>
  <c r="J33" i="2"/>
  <c r="AX95" i="1" s="1"/>
  <c r="J22" i="2"/>
  <c r="E22" i="2"/>
  <c r="J116" i="2" s="1"/>
  <c r="J21" i="2"/>
  <c r="J19" i="2"/>
  <c r="E19" i="2"/>
  <c r="J89" i="2" s="1"/>
  <c r="J18" i="2"/>
  <c r="J16" i="2"/>
  <c r="E16" i="2"/>
  <c r="F116" i="2" s="1"/>
  <c r="J15" i="2"/>
  <c r="J13" i="2"/>
  <c r="E13" i="2"/>
  <c r="F89" i="2" s="1"/>
  <c r="J12" i="2"/>
  <c r="J10" i="2"/>
  <c r="J113" i="2" s="1"/>
  <c r="AY95" i="1"/>
  <c r="AS94" i="1"/>
  <c r="AM90" i="1"/>
  <c r="L90" i="1"/>
  <c r="AM89" i="1"/>
  <c r="L89" i="1"/>
  <c r="AM87" i="1"/>
  <c r="L87" i="1"/>
  <c r="L85" i="1"/>
  <c r="L84" i="1"/>
  <c r="J31" i="4" l="1"/>
  <c r="F34" i="4"/>
  <c r="F31" i="4"/>
  <c r="F33" i="4"/>
  <c r="F35" i="4"/>
  <c r="F33" i="2"/>
  <c r="BB95" i="1" s="1"/>
  <c r="BB94" i="1" s="1"/>
  <c r="AX94" i="1" s="1"/>
  <c r="J31" i="2"/>
  <c r="AV95" i="1" s="1"/>
  <c r="F34" i="2"/>
  <c r="BC95" i="1" s="1"/>
  <c r="BC94" i="1" s="1"/>
  <c r="W32" i="1" s="1"/>
  <c r="F35" i="2"/>
  <c r="BD95" i="1" s="1"/>
  <c r="BD94" i="1" s="1"/>
  <c r="W33" i="1" s="1"/>
  <c r="T119" i="2"/>
  <c r="J32" i="2"/>
  <c r="AW95" i="1" s="1"/>
  <c r="P120" i="2"/>
  <c r="P119" i="2" s="1"/>
  <c r="AU95" i="1" s="1"/>
  <c r="AU94" i="1" s="1"/>
  <c r="H12" i="5"/>
  <c r="BK136" i="2"/>
  <c r="H12" i="3"/>
  <c r="H26" i="3"/>
  <c r="F32" i="4"/>
  <c r="BK136" i="4"/>
  <c r="H33" i="5"/>
  <c r="P136" i="2"/>
  <c r="BK120" i="4"/>
  <c r="H19" i="5"/>
  <c r="H40" i="5"/>
  <c r="D53" i="5" s="1"/>
  <c r="R120" i="2"/>
  <c r="R119" i="2" s="1"/>
  <c r="H38" i="3"/>
  <c r="H52" i="3"/>
  <c r="D58" i="3" s="1"/>
  <c r="P120" i="4"/>
  <c r="P119" i="4" s="1"/>
  <c r="T119" i="4"/>
  <c r="G48" i="5"/>
  <c r="F31" i="2"/>
  <c r="AZ95" i="1" s="1"/>
  <c r="AZ94" i="1" s="1"/>
  <c r="J115" i="2"/>
  <c r="BK120" i="2"/>
  <c r="J89" i="4"/>
  <c r="J87" i="2"/>
  <c r="F32" i="2"/>
  <c r="BA95" i="1" s="1"/>
  <c r="BA94" i="1" s="1"/>
  <c r="AT95" i="1" l="1"/>
  <c r="W31" i="1"/>
  <c r="AY94" i="1"/>
  <c r="AW94" i="1"/>
  <c r="W30" i="1"/>
  <c r="BK119" i="2"/>
  <c r="BK119" i="4"/>
  <c r="W29" i="1"/>
  <c r="AV94" i="1"/>
  <c r="AK29" i="1" l="1"/>
  <c r="AT94" i="1"/>
  <c r="I148" i="4"/>
  <c r="AK35" i="1" l="1"/>
</calcChain>
</file>

<file path=xl/sharedStrings.xml><?xml version="1.0" encoding="utf-8"?>
<sst xmlns="http://schemas.openxmlformats.org/spreadsheetml/2006/main" count="1016" uniqueCount="241">
  <si>
    <t>Export Komplet</t>
  </si>
  <si>
    <t>2.0</t>
  </si>
  <si>
    <t>False</t>
  </si>
  <si>
    <t>{8cb193c8-a99a-4a72-ab08-85526a046db5}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</si>
  <si>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</si>
  <si>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</si>
  <si>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</si>
  <si>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</si>
  <si>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</si>
  <si>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</si>
  <si>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</si>
  <si>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189</t>
  </si>
  <si>
    <t>Stavba:</t>
  </si>
  <si>
    <t>Stavebné práce - Trnové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</si>
  <si>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</si>
  <si>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</si>
  <si>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</si>
  <si>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</si>
  <si>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</si>
  <si>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</si>
  <si>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</si>
  <si>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</si>
  <si>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</si>
  <si>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</si>
  <si>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</si>
  <si>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</si>
  <si>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</si>
  <si>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</si>
  <si>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</si>
  <si>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</si>
  <si>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</si>
  <si>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</si>
  <si>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</si>
  <si>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</si>
  <si>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</si>
  <si>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</si>
  <si>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</si>
  <si>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</si>
  <si>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</si>
  <si>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</si>
  <si>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</si>
  <si>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</si>
  <si>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</si>
  <si>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</si>
  <si>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</si>
  <si>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</si>
  <si>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</si>
  <si>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</si>
  <si>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</si>
  <si>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</si>
  <si>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</si>
  <si>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</si>
  <si>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</si>
  <si>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</si>
  <si>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</si>
  <si>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</si>
  <si>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</si>
  <si>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</si>
  <si>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</si>
  <si>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</si>
  <si>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</si>
  <si>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</si>
  <si>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</si>
  <si>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</si>
  <si>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</si>
  <si>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</si>
  <si>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</si>
  <si>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</si>
  <si>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</si>
  <si>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</si>
  <si>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</si>
  <si>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</si>
  <si>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</si>
  <si>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</si>
  <si>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</si>
  <si>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</si>
  <si>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</si>
  <si>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</si>
  <si>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</si>
  <si>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</si>
  <si>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</si>
  <si>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</si>
  <si>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</si>
  <si>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>PSV - Práce a dodávky PSV</t>
  </si>
  <si>
    <t xml:space="preserve">    725 - Kúpelňa</t>
  </si>
  <si>
    <t xml:space="preserve">    763 - Konštrukcie - drevostavby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</si>
  <si>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</si>
  <si>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</si>
  <si>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</si>
  <si>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</si>
  <si>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</si>
  <si>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</si>
  <si>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</si>
  <si>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</si>
  <si>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</si>
  <si>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</si>
  <si>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</si>
  <si>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</si>
  <si>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</si>
  <si>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</si>
  <si>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</si>
  <si>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</si>
  <si>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</si>
  <si>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</si>
  <si>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</si>
  <si>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342272102</t>
  </si>
  <si>
    <t>Priečky z tvárnic YTONG hr. 100 mm P2-500 hladkých, na MVC a maltu YTONG (100x249x599)</t>
  </si>
  <si>
    <t>m2</t>
  </si>
  <si>
    <t>4</t>
  </si>
  <si>
    <t>2</t>
  </si>
  <si>
    <t>1280075490</t>
  </si>
  <si>
    <t>342272103</t>
  </si>
  <si>
    <t>Priečky z tvárnic YTONG hr. 125 mm P2-500 hladkých, na MVC a maltu YTONG (125x249x599)</t>
  </si>
  <si>
    <t>-1536492763</t>
  </si>
  <si>
    <t>342272104</t>
  </si>
  <si>
    <t>Priečky z tvárnic YTONG hr. 150 mm P2-500 hladkých, na MVC a maltu YTONG (150x249x599)</t>
  </si>
  <si>
    <t>-104659877</t>
  </si>
  <si>
    <t>342272105</t>
  </si>
  <si>
    <t>Priečky z tvárnic YTONG hr. 200 mm P2-500 hladkých, na MVC a maltu YTONG (200x249x599)</t>
  </si>
  <si>
    <t>-1091635205</t>
  </si>
  <si>
    <t>6</t>
  </si>
  <si>
    <t>Úpravy povrchov, podlahy, osadenie</t>
  </si>
  <si>
    <t>5</t>
  </si>
  <si>
    <t>612460121.S</t>
  </si>
  <si>
    <t>Príprava vnútorného podkladu stien penetráciou základnou</t>
  </si>
  <si>
    <t>-449201049</t>
  </si>
  <si>
    <t>612466113.S</t>
  </si>
  <si>
    <t>Vnútorný sanačný systém stien bezcementový, sanačný prednástrek, krytie 100%</t>
  </si>
  <si>
    <t>-1187084549</t>
  </si>
  <si>
    <t>7</t>
  </si>
  <si>
    <t>612481119.S</t>
  </si>
  <si>
    <t>Potiahnutie vnútorných stien sklotextilnou mriežkou s celoplošným prilepením</t>
  </si>
  <si>
    <t>1101159941</t>
  </si>
  <si>
    <t>8</t>
  </si>
  <si>
    <t>612460206.S</t>
  </si>
  <si>
    <t>Vnútorná omietka stien vápenná štuková (jemná), hr. 3 mm</t>
  </si>
  <si>
    <t>-1935857266</t>
  </si>
  <si>
    <t>9</t>
  </si>
  <si>
    <t>612466163.S</t>
  </si>
  <si>
    <t>Vnútorný sanačný systém stien bezcementový, sanačná omietka, hr. 20 mm</t>
  </si>
  <si>
    <t>-1708200423</t>
  </si>
  <si>
    <t>10</t>
  </si>
  <si>
    <t>612466203.S</t>
  </si>
  <si>
    <t>Vnútorný sanačný systém stien bezcementový, štuková omietka, hr. 3 mm</t>
  </si>
  <si>
    <t>455197938</t>
  </si>
  <si>
    <t>11</t>
  </si>
  <si>
    <t>632001051.S</t>
  </si>
  <si>
    <t>Penetrácia podlahy pod potery a stierky</t>
  </si>
  <si>
    <t>-1632647685</t>
  </si>
  <si>
    <t>12</t>
  </si>
  <si>
    <t>632452644.S</t>
  </si>
  <si>
    <t>Cementová samonivelizačná stierka, pevnosti v tlaku 25 MPa, hr. 5 mm</t>
  </si>
  <si>
    <t>285117780</t>
  </si>
  <si>
    <t>13</t>
  </si>
  <si>
    <t>632452649.S</t>
  </si>
  <si>
    <t>Cementová samonivelizačná stierka, pevnosti v tlaku 25 MPa, hr. 10 mm</t>
  </si>
  <si>
    <t>715416636</t>
  </si>
  <si>
    <t>PSV</t>
  </si>
  <si>
    <t>Práce a dodávky PSV</t>
  </si>
  <si>
    <t>725</t>
  </si>
  <si>
    <t>Kúpelňa</t>
  </si>
  <si>
    <t>14</t>
  </si>
  <si>
    <t>725111</t>
  </si>
  <si>
    <t>Kúpelňa-komplet - kanalizácia, vodovod, dlažba, obklady, zariaďovacie predmety</t>
  </si>
  <si>
    <t>kpl</t>
  </si>
  <si>
    <t>16</t>
  </si>
  <si>
    <t>-113336433</t>
  </si>
  <si>
    <t>763</t>
  </si>
  <si>
    <t>Konštrukcie - drevostavby</t>
  </si>
  <si>
    <t>15</t>
  </si>
  <si>
    <t>763138220.S</t>
  </si>
  <si>
    <t>Podhľad SDK závesný na dvojúrovňovej oceľovej podkonštrukcií CD+UD, doska štandardná A 12.5 mm</t>
  </si>
  <si>
    <t>-1199840553</t>
  </si>
  <si>
    <t>763190010.S</t>
  </si>
  <si>
    <t>Úprava spojov medzi SDK konštrukciou a murivom, betónovou konštrukciou prepáskovaním a pretmelením</t>
  </si>
  <si>
    <t>m</t>
  </si>
  <si>
    <t>1210843269</t>
  </si>
  <si>
    <t>784</t>
  </si>
  <si>
    <t>Maľby</t>
  </si>
  <si>
    <t>17</t>
  </si>
  <si>
    <t>784410100.S</t>
  </si>
  <si>
    <t>Penetrovanie jednonásobné jemnozrnných podkladov výšky do 3,80 m</t>
  </si>
  <si>
    <t>-1445381513</t>
  </si>
  <si>
    <t>18</t>
  </si>
  <si>
    <t>784452371.S</t>
  </si>
  <si>
    <t>Maľby z maliarskych zmesí na vodnej báze, ručne nanášané tónované dvojnásobné na jemnozrnný podklad výšky do 3,80 m</t>
  </si>
  <si>
    <t>-1677261579</t>
  </si>
  <si>
    <t>Hajdúk</t>
  </si>
  <si>
    <t xml:space="preserve">preklad? </t>
  </si>
  <si>
    <t>6m</t>
  </si>
  <si>
    <t xml:space="preserve">stropy? </t>
  </si>
  <si>
    <t>Pokládka podlahy</t>
  </si>
  <si>
    <t>podlaha</t>
  </si>
  <si>
    <t>výmena dverí a zárubní</t>
  </si>
  <si>
    <t>montáž parapiet</t>
  </si>
  <si>
    <t>buranie - dokončovacie práce</t>
  </si>
  <si>
    <t>Kuchyňa</t>
  </si>
  <si>
    <t>Svetlá zásuvky, vypínače</t>
  </si>
  <si>
    <t>Elektrina</t>
  </si>
  <si>
    <t>z toho robota 1500</t>
  </si>
  <si>
    <t>lektrická revízia</t>
  </si>
  <si>
    <t>Voda, plyn</t>
  </si>
  <si>
    <t>Spolu</t>
  </si>
  <si>
    <t>Šírka</t>
  </si>
  <si>
    <t>Výška</t>
  </si>
  <si>
    <t>Okno</t>
  </si>
  <si>
    <t>Dvere</t>
  </si>
  <si>
    <t>Súčet</t>
  </si>
  <si>
    <t>Spálňa</t>
  </si>
  <si>
    <t>steny celkom</t>
  </si>
  <si>
    <t>Strop</t>
  </si>
  <si>
    <t>Podlaha</t>
  </si>
  <si>
    <t>Detská</t>
  </si>
  <si>
    <t>Steny spolu</t>
  </si>
  <si>
    <t>výmena okien</t>
  </si>
  <si>
    <t>Izba 2</t>
  </si>
  <si>
    <t>Obývačka</t>
  </si>
  <si>
    <t>Chodbička</t>
  </si>
  <si>
    <t>Chodba</t>
  </si>
  <si>
    <t>Kúpeľňa</t>
  </si>
  <si>
    <t>Stropy SPOLU</t>
  </si>
  <si>
    <t>Podlahy SPOLU</t>
  </si>
  <si>
    <t>Všetky steny spolu</t>
  </si>
  <si>
    <t>Ďalšie náklady</t>
  </si>
  <si>
    <t>Okná</t>
  </si>
  <si>
    <t>Výmena okien</t>
  </si>
  <si>
    <t>Podlahy</t>
  </si>
  <si>
    <t>Kúpeľne</t>
  </si>
  <si>
    <t>Svetlá, zásuvky, vypínač</t>
  </si>
  <si>
    <t>Elek. revízia</t>
  </si>
  <si>
    <t>Vonkajšia elektrina</t>
  </si>
  <si>
    <t>SPOLU</t>
  </si>
  <si>
    <t>spodok , frézovanie, štuk</t>
  </si>
  <si>
    <t>okno</t>
  </si>
  <si>
    <t>Učebňa 1</t>
  </si>
  <si>
    <t>Učebňa 2</t>
  </si>
  <si>
    <t>Kancelária</t>
  </si>
  <si>
    <t>stena priečka 8,6</t>
  </si>
  <si>
    <t>priečka 4,4</t>
  </si>
  <si>
    <t>priečka 3,7</t>
  </si>
  <si>
    <t>frezovanie, sanitačná stierka štuk malo by byť cca   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</si>
</sst>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color rgb="FF000000"/>
      <name val="Calibri"/>
      <scheme val="minor"/>
    </font>
    <font>
      <sz val="8"/>
      <color rgb="FFFFFFFF"/>
      <name val="Arial"/>
    </font>
    <font>
      <sz val="8"/>
      <color rgb="FF3366FF"/>
      <name val="Arial"/>
    </font>
    <font>
      <sz val="8"/>
      <name val="Calibri"/>
    </font>
    <font>
      <sz val="8"/>
      <color theme="1"/>
      <name val="Arial"/>
    </font>
    <font>
      <b/>
      <sz val="14"/>
      <color theme="1"/>
      <name val="Arial"/>
    </font>
    <font>
      <sz val="10"/>
      <color rgb="FF969696"/>
      <name val="Arial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rgb="FFFFFFFF"/>
      <name val="Arial"/>
    </font>
    <font>
      <b/>
      <sz val="10"/>
      <color rgb="FF969696"/>
      <name val="Arial"/>
    </font>
    <font>
      <b/>
      <sz val="12"/>
      <color theme="1"/>
      <name val="Arial"/>
    </font>
    <font>
      <b/>
      <sz val="10"/>
      <color rgb="FF464646"/>
      <name val="Arial"/>
    </font>
    <font>
      <sz val="12"/>
      <color rgb="FF969696"/>
      <name val="Arial"/>
    </font>
    <font>
      <sz val="9"/>
      <color theme="1"/>
      <name val="Arial"/>
    </font>
    <font>
      <sz val="9"/>
      <color rgb="FF969696"/>
      <name val="Arial"/>
    </font>
    <font>
      <b/>
      <sz val="12"/>
      <color rgb="FF960000"/>
      <name val="Arial"/>
    </font>
    <font>
      <u/>
      <sz val="18"/>
      <color rgb="FF0000FF"/>
      <name val="Noto Sans Symbols"/>
    </font>
    <font>
      <sz val="11"/>
      <color theme="1"/>
      <name val="Arial"/>
    </font>
    <font>
      <b/>
      <sz val="11"/>
      <color rgb="FF003366"/>
      <name val="Arial"/>
    </font>
    <font>
      <sz val="11"/>
      <color rgb="FF003366"/>
      <name val="Arial"/>
    </font>
    <font>
      <sz val="11"/>
      <color rgb="FF969696"/>
      <name val="Arial"/>
    </font>
    <font>
      <sz val="10"/>
      <color rgb="FF3366FF"/>
      <name val="Arial"/>
    </font>
    <font>
      <sz val="8"/>
      <color rgb="FF969696"/>
      <name val="Arial"/>
    </font>
    <font>
      <b/>
      <sz val="12"/>
      <color rgb="FF800000"/>
      <name val="Arial"/>
    </font>
    <font>
      <sz val="12"/>
      <color rgb="FF003366"/>
      <name val="Arial"/>
    </font>
    <font>
      <sz val="10"/>
      <color rgb="FF003366"/>
      <name val="Arial"/>
    </font>
    <font>
      <sz val="8"/>
      <color rgb="FF960000"/>
      <name val="Arial"/>
    </font>
    <font>
      <b/>
      <sz val="8"/>
      <color theme="1"/>
      <name val="Arial"/>
    </font>
    <font>
      <sz val="8"/>
      <color rgb="FF003366"/>
      <name val="Arial"/>
    </font>
    <font>
      <sz val="11"/>
      <color theme="1"/>
      <name val="Times New Roman"/>
    </font>
    <font>
      <sz val="8"/>
      <color theme="1"/>
      <name val="Calibri"/>
      <scheme val="minor"/>
    </font>
    <font>
      <b/>
      <i/>
      <sz val="12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EBEBE"/>
        <bgColor rgb="FFBEBEBE"/>
      </patternFill>
    </fill>
    <fill>
      <patternFill patternType="solid">
        <fgColor rgb="FFD2D2D2"/>
        <bgColor rgb="FFD2D2D2"/>
      </patternFill>
    </fill>
    <fill>
      <patternFill patternType="solid">
        <fgColor rgb="FFFFD965"/>
        <bgColor rgb="FFFFD965"/>
      </patternFill>
    </fill>
    <fill>
      <patternFill patternType="solid">
        <fgColor rgb="FFAEABAB"/>
        <bgColor rgb="FFAEABAB"/>
      </patternFill>
    </fill>
    <fill>
      <patternFill patternType="solid">
        <fgColor rgb="FFFFE598"/>
        <bgColor rgb="FFFFE598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4" fillId="0" borderId="21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4" fontId="14" fillId="0" borderId="22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2" fillId="0" borderId="27" xfId="0" applyNumberFormat="1" applyFont="1" applyBorder="1" applyAlignment="1">
      <alignment vertical="center"/>
    </xf>
    <xf numFmtId="4" fontId="22" fillId="0" borderId="28" xfId="0" applyNumberFormat="1" applyFont="1" applyBorder="1" applyAlignment="1">
      <alignment vertical="center"/>
    </xf>
    <xf numFmtId="166" fontId="22" fillId="0" borderId="28" xfId="0" applyNumberFormat="1" applyFont="1" applyBorder="1" applyAlignment="1">
      <alignment vertical="center"/>
    </xf>
    <xf numFmtId="4" fontId="22" fillId="0" borderId="29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4" fillId="4" borderId="9" xfId="0" applyFont="1" applyFill="1" applyBorder="1" applyAlignment="1">
      <alignment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vertical="center"/>
    </xf>
    <xf numFmtId="0" fontId="4" fillId="4" borderId="30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28" xfId="0" applyFont="1" applyBorder="1" applyAlignment="1">
      <alignment horizontal="left" vertical="center"/>
    </xf>
    <xf numFmtId="0" fontId="26" fillId="0" borderId="28" xfId="0" applyFont="1" applyBorder="1" applyAlignment="1">
      <alignment vertical="center"/>
    </xf>
    <xf numFmtId="4" fontId="26" fillId="0" borderId="28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28" xfId="0" applyFont="1" applyBorder="1" applyAlignment="1">
      <alignment horizontal="left" vertical="center"/>
    </xf>
    <xf numFmtId="0" fontId="27" fillId="0" borderId="28" xfId="0" applyFont="1" applyBorder="1" applyAlignment="1">
      <alignment vertical="center"/>
    </xf>
    <xf numFmtId="4" fontId="27" fillId="0" borderId="28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4" fontId="17" fillId="0" borderId="0" xfId="0" applyNumberFormat="1" applyFont="1"/>
    <xf numFmtId="166" fontId="28" fillId="0" borderId="19" xfId="0" applyNumberFormat="1" applyFont="1" applyBorder="1"/>
    <xf numFmtId="166" fontId="28" fillId="0" borderId="20" xfId="0" applyNumberFormat="1" applyFont="1" applyBorder="1"/>
    <xf numFmtId="4" fontId="29" fillId="0" borderId="0" xfId="0" applyNumberFormat="1" applyFont="1" applyAlignment="1">
      <alignment vertical="center"/>
    </xf>
    <xf numFmtId="0" fontId="30" fillId="0" borderId="0" xfId="0" applyFont="1"/>
    <xf numFmtId="0" fontId="30" fillId="0" borderId="6" xfId="0" applyFont="1" applyBorder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" fontId="26" fillId="0" borderId="0" xfId="0" applyNumberFormat="1" applyFont="1"/>
    <xf numFmtId="0" fontId="30" fillId="0" borderId="21" xfId="0" applyFont="1" applyBorder="1"/>
    <xf numFmtId="166" fontId="30" fillId="0" borderId="0" xfId="0" applyNumberFormat="1" applyFont="1"/>
    <xf numFmtId="166" fontId="30" fillId="0" borderId="22" xfId="0" applyNumberFormat="1" applyFont="1" applyBorder="1"/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vertical="center"/>
    </xf>
    <xf numFmtId="0" fontId="27" fillId="0" borderId="0" xfId="0" applyFont="1" applyAlignment="1">
      <alignment horizontal="left"/>
    </xf>
    <xf numFmtId="4" fontId="27" fillId="0" borderId="0" xfId="0" applyNumberFormat="1" applyFont="1"/>
    <xf numFmtId="0" fontId="15" fillId="0" borderId="34" xfId="0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 wrapText="1"/>
    </xf>
    <xf numFmtId="167" fontId="15" fillId="0" borderId="34" xfId="0" applyNumberFormat="1" applyFont="1" applyBorder="1" applyAlignment="1">
      <alignment vertical="center"/>
    </xf>
    <xf numFmtId="4" fontId="15" fillId="0" borderId="34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16" fillId="0" borderId="22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166" fontId="16" fillId="0" borderId="28" xfId="0" applyNumberFormat="1" applyFont="1" applyBorder="1" applyAlignment="1">
      <alignment vertical="center"/>
    </xf>
    <xf numFmtId="166" fontId="16" fillId="0" borderId="29" xfId="0" applyNumberFormat="1" applyFont="1" applyBorder="1" applyAlignment="1">
      <alignment vertical="center"/>
    </xf>
    <xf numFmtId="0" fontId="31" fillId="0" borderId="35" xfId="0" applyFont="1" applyBorder="1"/>
    <xf numFmtId="4" fontId="31" fillId="0" borderId="35" xfId="0" applyNumberFormat="1" applyFont="1" applyBorder="1"/>
    <xf numFmtId="0" fontId="31" fillId="0" borderId="36" xfId="0" applyFont="1" applyBorder="1"/>
    <xf numFmtId="0" fontId="31" fillId="0" borderId="35" xfId="0" applyFont="1" applyBorder="1" applyAlignment="1">
      <alignment horizontal="right"/>
    </xf>
    <xf numFmtId="0" fontId="32" fillId="0" borderId="35" xfId="0" applyFont="1" applyBorder="1"/>
    <xf numFmtId="0" fontId="7" fillId="0" borderId="0" xfId="0" applyFont="1"/>
    <xf numFmtId="0" fontId="33" fillId="0" borderId="0" xfId="0" applyFont="1"/>
    <xf numFmtId="0" fontId="9" fillId="0" borderId="0" xfId="0" applyFont="1"/>
    <xf numFmtId="0" fontId="7" fillId="5" borderId="9" xfId="0" applyFont="1" applyFill="1" applyBorder="1"/>
    <xf numFmtId="0" fontId="7" fillId="6" borderId="9" xfId="0" applyFont="1" applyFill="1" applyBorder="1"/>
    <xf numFmtId="0" fontId="12" fillId="0" borderId="0" xfId="0" applyFont="1"/>
    <xf numFmtId="0" fontId="7" fillId="7" borderId="9" xfId="0" applyFont="1" applyFill="1" applyBorder="1"/>
    <xf numFmtId="0" fontId="9" fillId="7" borderId="9" xfId="0" applyFont="1" applyFill="1" applyBorder="1"/>
    <xf numFmtId="0" fontId="9" fillId="6" borderId="9" xfId="0" applyFont="1" applyFill="1" applyBorder="1"/>
    <xf numFmtId="0" fontId="31" fillId="0" borderId="0" xfId="0" applyFont="1"/>
    <xf numFmtId="4" fontId="31" fillId="0" borderId="0" xfId="0" applyNumberFormat="1" applyFont="1"/>
    <xf numFmtId="8" fontId="31" fillId="0" borderId="0" xfId="0" applyNumberFormat="1" applyFont="1"/>
    <xf numFmtId="6" fontId="31" fillId="0" borderId="0" xfId="0" applyNumberFormat="1" applyFont="1"/>
    <xf numFmtId="0" fontId="32" fillId="0" borderId="0" xfId="0" applyFont="1"/>
    <xf numFmtId="0" fontId="9" fillId="5" borderId="9" xfId="0" applyFont="1" applyFill="1" applyBorder="1"/>
    <xf numFmtId="0" fontId="20" fillId="0" borderId="0" xfId="0" applyFont="1" applyAlignment="1">
      <alignment horizontal="left" vertical="center" wrapText="1"/>
    </xf>
    <xf numFmtId="0" fontId="0" fillId="0" borderId="0" xfId="0"/>
    <xf numFmtId="4" fontId="21" fillId="0" borderId="0" xfId="0" applyNumberFormat="1" applyFont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15" fillId="4" borderId="12" xfId="0" applyFont="1" applyFill="1" applyBorder="1" applyAlignment="1">
      <alignment horizontal="right" vertical="center"/>
    </xf>
    <xf numFmtId="0" fontId="3" fillId="0" borderId="15" xfId="0" applyFont="1" applyBorder="1"/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5" fillId="4" borderId="23" xfId="0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4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1" xfId="0" applyFont="1" applyBorder="1"/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4" fontId="9" fillId="0" borderId="8" xfId="0" applyNumberFormat="1" applyFont="1" applyBorder="1" applyAlignment="1">
      <alignment vertical="center"/>
    </xf>
    <xf numFmtId="0" fontId="3" fillId="0" borderId="8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000"/>
  <sheetViews>
    <sheetView showGridLines="0" topLeftCell="A133" workbookViewId="0">
      <selection activeCell="AN95" sqref="AN95:AP95"/>
    </sheetView>
  </sheetViews>
  <sheetFormatPr defaultColWidth="16.85546875" defaultRowHeight="15" customHeight="1"/>
  <cols>
    <col min="1" max="1" width="9.7109375" customWidth="1"/>
    <col min="2" max="2" width="2" customWidth="1"/>
    <col min="3" max="3" width="4.85546875" customWidth="1"/>
    <col min="4" max="33" width="3.140625" customWidth="1"/>
    <col min="34" max="34" width="3.85546875" customWidth="1"/>
    <col min="35" max="35" width="37" customWidth="1"/>
    <col min="36" max="37" width="2.85546875" customWidth="1"/>
    <col min="38" max="38" width="9.7109375" customWidth="1"/>
    <col min="39" max="39" width="3.85546875" customWidth="1"/>
    <col min="40" max="40" width="15.42578125" customWidth="1"/>
    <col min="41" max="41" width="8.7109375" customWidth="1"/>
    <col min="42" max="42" width="4.85546875" customWidth="1"/>
    <col min="43" max="43" width="18.28515625" hidden="1" customWidth="1"/>
    <col min="44" max="44" width="16" customWidth="1"/>
    <col min="45" max="47" width="30.140625" hidden="1" customWidth="1"/>
    <col min="48" max="49" width="25.28515625" hidden="1" customWidth="1"/>
    <col min="50" max="51" width="29.140625" hidden="1" customWidth="1"/>
    <col min="52" max="52" width="25.28515625" hidden="1" customWidth="1"/>
    <col min="53" max="53" width="22.28515625" hidden="1" customWidth="1"/>
    <col min="54" max="54" width="29.140625" hidden="1" customWidth="1"/>
    <col min="55" max="55" width="25.28515625" hidden="1" customWidth="1"/>
    <col min="56" max="56" width="22.28515625" hidden="1" customWidth="1"/>
    <col min="57" max="57" width="77.42578125" customWidth="1"/>
    <col min="58" max="70" width="9.85546875" customWidth="1"/>
    <col min="71" max="90" width="10.85546875" hidden="1" customWidth="1"/>
  </cols>
  <sheetData>
    <row r="1" spans="1:74" ht="9.75" customHeight="1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spans="1:74" ht="36.75" customHeight="1">
      <c r="AR2" s="184" t="s">
        <v>4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6"/>
      <c r="BS2" s="2" t="s">
        <v>5</v>
      </c>
      <c r="BT2" s="2" t="s">
        <v>6</v>
      </c>
    </row>
    <row r="3" spans="1:74" ht="6.7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5</v>
      </c>
      <c r="BT3" s="2" t="s">
        <v>6</v>
      </c>
    </row>
    <row r="4" spans="1:74" ht="24.75" customHeight="1">
      <c r="B4" s="5"/>
      <c r="D4" s="6" t="s">
        <v>7</v>
      </c>
      <c r="AR4" s="5"/>
      <c r="AS4" s="7" t="s">
        <v>8</v>
      </c>
      <c r="BS4" s="2" t="s">
        <v>9</v>
      </c>
    </row>
    <row r="5" spans="1:74" ht="12" customHeight="1">
      <c r="B5" s="5"/>
      <c r="D5" s="8" t="s">
        <v>10</v>
      </c>
      <c r="K5" s="187" t="s">
        <v>11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R5" s="5"/>
      <c r="BS5" s="2" t="s">
        <v>5</v>
      </c>
    </row>
    <row r="6" spans="1:74" ht="36.75" customHeight="1">
      <c r="B6" s="5"/>
      <c r="D6" s="10" t="s">
        <v>12</v>
      </c>
      <c r="K6" s="188" t="s">
        <v>13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R6" s="5"/>
      <c r="BS6" s="2" t="s">
        <v>5</v>
      </c>
    </row>
    <row r="7" spans="1:74" ht="12" customHeight="1">
      <c r="B7" s="5"/>
      <c r="D7" s="11" t="s">
        <v>14</v>
      </c>
      <c r="K7" s="9"/>
      <c r="AK7" s="11" t="s">
        <v>15</v>
      </c>
      <c r="AN7" s="9"/>
      <c r="AR7" s="5"/>
      <c r="BS7" s="2" t="s">
        <v>5</v>
      </c>
    </row>
    <row r="8" spans="1:74" ht="12" customHeight="1">
      <c r="B8" s="5"/>
      <c r="D8" s="11" t="s">
        <v>16</v>
      </c>
      <c r="K8" s="9" t="s">
        <v>17</v>
      </c>
      <c r="AK8" s="11" t="s">
        <v>18</v>
      </c>
      <c r="AN8" s="9"/>
      <c r="AR8" s="5"/>
      <c r="BS8" s="2" t="s">
        <v>5</v>
      </c>
    </row>
    <row r="9" spans="1:74" ht="14.25" customHeight="1">
      <c r="B9" s="5"/>
      <c r="AR9" s="5"/>
      <c r="BS9" s="2" t="s">
        <v>5</v>
      </c>
    </row>
    <row r="10" spans="1:74" ht="12" customHeight="1">
      <c r="B10" s="5"/>
      <c r="D10" s="11" t="s">
        <v>19</v>
      </c>
      <c r="AK10" s="11" t="s">
        <v>20</v>
      </c>
      <c r="AN10" s="9"/>
      <c r="AR10" s="5"/>
      <c r="BS10" s="2" t="s">
        <v>5</v>
      </c>
    </row>
    <row r="11" spans="1:74" ht="18" customHeight="1">
      <c r="B11" s="5"/>
      <c r="E11" s="9" t="s">
        <v>17</v>
      </c>
      <c r="AK11" s="11" t="s">
        <v>21</v>
      </c>
      <c r="AN11" s="9"/>
      <c r="AR11" s="5"/>
      <c r="BS11" s="2" t="s">
        <v>5</v>
      </c>
    </row>
    <row r="12" spans="1:74" ht="6.75" customHeight="1">
      <c r="B12" s="5"/>
      <c r="AR12" s="5"/>
      <c r="BS12" s="2" t="s">
        <v>5</v>
      </c>
    </row>
    <row r="13" spans="1:74" ht="12" customHeight="1">
      <c r="B13" s="5"/>
      <c r="D13" s="11" t="s">
        <v>22</v>
      </c>
      <c r="AK13" s="11" t="s">
        <v>20</v>
      </c>
      <c r="AN13" s="9"/>
      <c r="AR13" s="5"/>
      <c r="BS13" s="2" t="s">
        <v>5</v>
      </c>
    </row>
    <row r="14" spans="1:74" ht="9.75" customHeight="1">
      <c r="B14" s="5"/>
      <c r="E14" s="9" t="s">
        <v>17</v>
      </c>
      <c r="AK14" s="11" t="s">
        <v>21</v>
      </c>
      <c r="AN14" s="9"/>
      <c r="AR14" s="5"/>
      <c r="BS14" s="2" t="s">
        <v>5</v>
      </c>
    </row>
    <row r="15" spans="1:74" ht="6.75" customHeight="1">
      <c r="B15" s="5"/>
      <c r="AR15" s="5"/>
      <c r="BS15" s="2" t="s">
        <v>2</v>
      </c>
    </row>
    <row r="16" spans="1:74" ht="12" customHeight="1">
      <c r="B16" s="5"/>
      <c r="D16" s="11" t="s">
        <v>23</v>
      </c>
      <c r="AK16" s="11" t="s">
        <v>20</v>
      </c>
      <c r="AN16" s="9"/>
      <c r="AR16" s="5"/>
      <c r="BS16" s="2" t="s">
        <v>2</v>
      </c>
    </row>
    <row r="17" spans="1:90" ht="18" customHeight="1">
      <c r="B17" s="5"/>
      <c r="E17" s="9" t="s">
        <v>17</v>
      </c>
      <c r="AK17" s="11" t="s">
        <v>21</v>
      </c>
      <c r="AN17" s="9"/>
      <c r="AR17" s="5"/>
      <c r="BS17" s="2" t="s">
        <v>24</v>
      </c>
    </row>
    <row r="18" spans="1:90" ht="6.75" customHeight="1">
      <c r="B18" s="5"/>
      <c r="AR18" s="5"/>
      <c r="BS18" s="2" t="s">
        <v>5</v>
      </c>
    </row>
    <row r="19" spans="1:90" ht="12" customHeight="1">
      <c r="B19" s="5"/>
      <c r="D19" s="11" t="s">
        <v>25</v>
      </c>
      <c r="AK19" s="11" t="s">
        <v>20</v>
      </c>
      <c r="AN19" s="9"/>
      <c r="AR19" s="5"/>
      <c r="BS19" s="2" t="s">
        <v>5</v>
      </c>
    </row>
    <row r="20" spans="1:90" ht="18" customHeight="1">
      <c r="B20" s="5"/>
      <c r="E20" s="9" t="s">
        <v>17</v>
      </c>
      <c r="AK20" s="11" t="s">
        <v>21</v>
      </c>
      <c r="AN20" s="9"/>
      <c r="AR20" s="5"/>
      <c r="BS20" s="2" t="s">
        <v>24</v>
      </c>
    </row>
    <row r="21" spans="1:90" ht="6.75" customHeight="1">
      <c r="B21" s="5"/>
      <c r="AR21" s="5"/>
    </row>
    <row r="22" spans="1:90" ht="12" customHeight="1">
      <c r="B22" s="5"/>
      <c r="D22" s="11" t="s">
        <v>26</v>
      </c>
      <c r="AR22" s="5"/>
    </row>
    <row r="23" spans="1:90" ht="16.5" customHeight="1">
      <c r="B23" s="5"/>
      <c r="E23" s="189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5"/>
    </row>
    <row r="24" spans="1:90" ht="6.75" customHeight="1">
      <c r="B24" s="5"/>
      <c r="AR24" s="5"/>
    </row>
    <row r="25" spans="1:90" ht="6.75" customHeight="1">
      <c r="B25" s="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R25" s="5"/>
    </row>
    <row r="26" spans="1:90" ht="25.5" customHeight="1">
      <c r="A26" s="14"/>
      <c r="B26" s="15"/>
      <c r="C26" s="14"/>
      <c r="D26" s="16" t="s">
        <v>27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90"/>
      <c r="AL26" s="191"/>
      <c r="AM26" s="191"/>
      <c r="AN26" s="191"/>
      <c r="AO26" s="191"/>
      <c r="AP26" s="14"/>
      <c r="AQ26" s="14"/>
      <c r="AR26" s="15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</row>
    <row r="27" spans="1:90" ht="6.75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5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</row>
    <row r="28" spans="1:90" ht="9.75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82" t="s">
        <v>28</v>
      </c>
      <c r="M28" s="163"/>
      <c r="N28" s="163"/>
      <c r="O28" s="163"/>
      <c r="P28" s="163"/>
      <c r="Q28" s="14"/>
      <c r="R28" s="14"/>
      <c r="S28" s="14"/>
      <c r="T28" s="14"/>
      <c r="U28" s="14"/>
      <c r="V28" s="14"/>
      <c r="W28" s="182" t="s">
        <v>29</v>
      </c>
      <c r="X28" s="163"/>
      <c r="Y28" s="163"/>
      <c r="Z28" s="163"/>
      <c r="AA28" s="163"/>
      <c r="AB28" s="163"/>
      <c r="AC28" s="163"/>
      <c r="AD28" s="163"/>
      <c r="AE28" s="163"/>
      <c r="AF28" s="14"/>
      <c r="AG28" s="14"/>
      <c r="AH28" s="14"/>
      <c r="AI28" s="14"/>
      <c r="AJ28" s="14"/>
      <c r="AK28" s="182" t="s">
        <v>30</v>
      </c>
      <c r="AL28" s="163"/>
      <c r="AM28" s="163"/>
      <c r="AN28" s="163"/>
      <c r="AO28" s="163"/>
      <c r="AP28" s="14"/>
      <c r="AQ28" s="14"/>
      <c r="AR28" s="15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</row>
    <row r="29" spans="1:90" ht="14.25" customHeight="1">
      <c r="A29" s="19"/>
      <c r="B29" s="20"/>
      <c r="C29" s="19"/>
      <c r="D29" s="11" t="s">
        <v>31</v>
      </c>
      <c r="E29" s="19"/>
      <c r="F29" s="21" t="s">
        <v>32</v>
      </c>
      <c r="G29" s="19"/>
      <c r="H29" s="19"/>
      <c r="I29" s="19"/>
      <c r="J29" s="19"/>
      <c r="K29" s="19"/>
      <c r="L29" s="183">
        <v>0.2</v>
      </c>
      <c r="M29" s="163"/>
      <c r="N29" s="163"/>
      <c r="O29" s="163"/>
      <c r="P29" s="163"/>
      <c r="Q29" s="19"/>
      <c r="R29" s="19"/>
      <c r="S29" s="19"/>
      <c r="T29" s="19"/>
      <c r="U29" s="19"/>
      <c r="V29" s="19"/>
      <c r="W29" s="172">
        <f>ROUND(AZ94,2)</f>
        <v>0</v>
      </c>
      <c r="X29" s="163"/>
      <c r="Y29" s="163"/>
      <c r="Z29" s="163"/>
      <c r="AA29" s="163"/>
      <c r="AB29" s="163"/>
      <c r="AC29" s="163"/>
      <c r="AD29" s="163"/>
      <c r="AE29" s="163"/>
      <c r="AF29" s="19"/>
      <c r="AG29" s="19"/>
      <c r="AH29" s="19"/>
      <c r="AI29" s="19"/>
      <c r="AJ29" s="19"/>
      <c r="AK29" s="172">
        <f>ROUND(AV94,2)</f>
        <v>0</v>
      </c>
      <c r="AL29" s="163"/>
      <c r="AM29" s="163"/>
      <c r="AN29" s="163"/>
      <c r="AO29" s="163"/>
      <c r="AP29" s="19"/>
      <c r="AQ29" s="19"/>
      <c r="AR29" s="20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</row>
    <row r="30" spans="1:90" ht="14.25" customHeight="1">
      <c r="A30" s="19"/>
      <c r="B30" s="20"/>
      <c r="C30" s="19"/>
      <c r="D30" s="19"/>
      <c r="E30" s="19"/>
      <c r="F30" s="21" t="s">
        <v>33</v>
      </c>
      <c r="G30" s="19"/>
      <c r="H30" s="19"/>
      <c r="I30" s="19"/>
      <c r="J30" s="19"/>
      <c r="K30" s="19"/>
      <c r="L30" s="183">
        <v>0.2</v>
      </c>
      <c r="M30" s="163"/>
      <c r="N30" s="163"/>
      <c r="O30" s="163"/>
      <c r="P30" s="163"/>
      <c r="Q30" s="19"/>
      <c r="R30" s="19"/>
      <c r="S30" s="19"/>
      <c r="T30" s="19"/>
      <c r="U30" s="19"/>
      <c r="V30" s="19"/>
      <c r="W30" s="172">
        <f>ROUND(BA94,2)</f>
        <v>0</v>
      </c>
      <c r="X30" s="163"/>
      <c r="Y30" s="163"/>
      <c r="Z30" s="163"/>
      <c r="AA30" s="163"/>
      <c r="AB30" s="163"/>
      <c r="AC30" s="163"/>
      <c r="AD30" s="163"/>
      <c r="AE30" s="163"/>
      <c r="AF30" s="19"/>
      <c r="AG30" s="19"/>
      <c r="AH30" s="19"/>
      <c r="AI30" s="19"/>
      <c r="AJ30" s="19"/>
      <c r="AK30" s="172"/>
      <c r="AL30" s="163"/>
      <c r="AM30" s="163"/>
      <c r="AN30" s="163"/>
      <c r="AO30" s="163"/>
      <c r="AP30" s="19"/>
      <c r="AQ30" s="19"/>
      <c r="AR30" s="20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</row>
    <row r="31" spans="1:90" ht="14.25" hidden="1" customHeight="1">
      <c r="A31" s="19"/>
      <c r="B31" s="20"/>
      <c r="C31" s="19"/>
      <c r="D31" s="19"/>
      <c r="E31" s="19"/>
      <c r="F31" s="11" t="s">
        <v>34</v>
      </c>
      <c r="G31" s="19"/>
      <c r="H31" s="19"/>
      <c r="I31" s="19"/>
      <c r="J31" s="19"/>
      <c r="K31" s="19"/>
      <c r="L31" s="183">
        <v>0.2</v>
      </c>
      <c r="M31" s="163"/>
      <c r="N31" s="163"/>
      <c r="O31" s="163"/>
      <c r="P31" s="163"/>
      <c r="Q31" s="19"/>
      <c r="R31" s="19"/>
      <c r="S31" s="19"/>
      <c r="T31" s="19"/>
      <c r="U31" s="19"/>
      <c r="V31" s="19"/>
      <c r="W31" s="172">
        <f>ROUND(BB94,2)</f>
        <v>0</v>
      </c>
      <c r="X31" s="163"/>
      <c r="Y31" s="163"/>
      <c r="Z31" s="163"/>
      <c r="AA31" s="163"/>
      <c r="AB31" s="163"/>
      <c r="AC31" s="163"/>
      <c r="AD31" s="163"/>
      <c r="AE31" s="163"/>
      <c r="AF31" s="19"/>
      <c r="AG31" s="19"/>
      <c r="AH31" s="19"/>
      <c r="AI31" s="19"/>
      <c r="AJ31" s="19"/>
      <c r="AK31" s="172">
        <v>0</v>
      </c>
      <c r="AL31" s="163"/>
      <c r="AM31" s="163"/>
      <c r="AN31" s="163"/>
      <c r="AO31" s="163"/>
      <c r="AP31" s="19"/>
      <c r="AQ31" s="19"/>
      <c r="AR31" s="20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</row>
    <row r="32" spans="1:90" ht="14.25" hidden="1" customHeight="1">
      <c r="A32" s="19"/>
      <c r="B32" s="20"/>
      <c r="C32" s="19"/>
      <c r="D32" s="19"/>
      <c r="E32" s="19"/>
      <c r="F32" s="11" t="s">
        <v>35</v>
      </c>
      <c r="G32" s="19"/>
      <c r="H32" s="19"/>
      <c r="I32" s="19"/>
      <c r="J32" s="19"/>
      <c r="K32" s="19"/>
      <c r="L32" s="183">
        <v>0.2</v>
      </c>
      <c r="M32" s="163"/>
      <c r="N32" s="163"/>
      <c r="O32" s="163"/>
      <c r="P32" s="163"/>
      <c r="Q32" s="19"/>
      <c r="R32" s="19"/>
      <c r="S32" s="19"/>
      <c r="T32" s="19"/>
      <c r="U32" s="19"/>
      <c r="V32" s="19"/>
      <c r="W32" s="172">
        <f>ROUND(BC94,2)</f>
        <v>0</v>
      </c>
      <c r="X32" s="163"/>
      <c r="Y32" s="163"/>
      <c r="Z32" s="163"/>
      <c r="AA32" s="163"/>
      <c r="AB32" s="163"/>
      <c r="AC32" s="163"/>
      <c r="AD32" s="163"/>
      <c r="AE32" s="163"/>
      <c r="AF32" s="19"/>
      <c r="AG32" s="19"/>
      <c r="AH32" s="19"/>
      <c r="AI32" s="19"/>
      <c r="AJ32" s="19"/>
      <c r="AK32" s="172">
        <v>0</v>
      </c>
      <c r="AL32" s="163"/>
      <c r="AM32" s="163"/>
      <c r="AN32" s="163"/>
      <c r="AO32" s="163"/>
      <c r="AP32" s="19"/>
      <c r="AQ32" s="19"/>
      <c r="AR32" s="20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</row>
    <row r="33" spans="1:90" ht="14.25" hidden="1" customHeight="1">
      <c r="A33" s="19"/>
      <c r="B33" s="20"/>
      <c r="C33" s="19"/>
      <c r="D33" s="19"/>
      <c r="E33" s="19"/>
      <c r="F33" s="21" t="s">
        <v>36</v>
      </c>
      <c r="G33" s="19"/>
      <c r="H33" s="19"/>
      <c r="I33" s="19"/>
      <c r="J33" s="19"/>
      <c r="K33" s="19"/>
      <c r="L33" s="183">
        <v>0</v>
      </c>
      <c r="M33" s="163"/>
      <c r="N33" s="163"/>
      <c r="O33" s="163"/>
      <c r="P33" s="163"/>
      <c r="Q33" s="19"/>
      <c r="R33" s="19"/>
      <c r="S33" s="19"/>
      <c r="T33" s="19"/>
      <c r="U33" s="19"/>
      <c r="V33" s="19"/>
      <c r="W33" s="172">
        <f>ROUND(BD94,2)</f>
        <v>0</v>
      </c>
      <c r="X33" s="163"/>
      <c r="Y33" s="163"/>
      <c r="Z33" s="163"/>
      <c r="AA33" s="163"/>
      <c r="AB33" s="163"/>
      <c r="AC33" s="163"/>
      <c r="AD33" s="163"/>
      <c r="AE33" s="163"/>
      <c r="AF33" s="19"/>
      <c r="AG33" s="19"/>
      <c r="AH33" s="19"/>
      <c r="AI33" s="19"/>
      <c r="AJ33" s="19"/>
      <c r="AK33" s="172">
        <v>0</v>
      </c>
      <c r="AL33" s="163"/>
      <c r="AM33" s="163"/>
      <c r="AN33" s="163"/>
      <c r="AO33" s="163"/>
      <c r="AP33" s="19"/>
      <c r="AQ33" s="19"/>
      <c r="AR33" s="20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</row>
    <row r="34" spans="1:90" ht="6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5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</row>
    <row r="35" spans="1:90" ht="25.5" customHeight="1">
      <c r="A35" s="14"/>
      <c r="B35" s="15"/>
      <c r="C35" s="22"/>
      <c r="D35" s="23" t="s">
        <v>37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38</v>
      </c>
      <c r="U35" s="24"/>
      <c r="V35" s="24"/>
      <c r="W35" s="24"/>
      <c r="X35" s="173" t="s">
        <v>39</v>
      </c>
      <c r="Y35" s="166"/>
      <c r="Z35" s="166"/>
      <c r="AA35" s="166"/>
      <c r="AB35" s="167"/>
      <c r="AC35" s="24"/>
      <c r="AD35" s="24"/>
      <c r="AE35" s="24"/>
      <c r="AF35" s="24"/>
      <c r="AG35" s="24"/>
      <c r="AH35" s="24"/>
      <c r="AI35" s="24"/>
      <c r="AJ35" s="24"/>
      <c r="AK35" s="176">
        <f>SUM(AK26:AK33)</f>
        <v>0</v>
      </c>
      <c r="AL35" s="166"/>
      <c r="AM35" s="166"/>
      <c r="AN35" s="166"/>
      <c r="AO35" s="169"/>
      <c r="AP35" s="22"/>
      <c r="AQ35" s="22"/>
      <c r="AR35" s="15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</row>
    <row r="36" spans="1:90" ht="6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5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90" ht="14.2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5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90" ht="14.25" customHeight="1">
      <c r="B38" s="5"/>
      <c r="AR38" s="5"/>
    </row>
    <row r="39" spans="1:90" ht="14.25" customHeight="1">
      <c r="B39" s="5"/>
      <c r="AR39" s="5"/>
    </row>
    <row r="40" spans="1:90" ht="14.25" customHeight="1">
      <c r="B40" s="5"/>
      <c r="AR40" s="5"/>
    </row>
    <row r="41" spans="1:90" ht="14.25" customHeight="1">
      <c r="B41" s="5"/>
      <c r="AR41" s="5"/>
    </row>
    <row r="42" spans="1:90" ht="14.25" customHeight="1">
      <c r="B42" s="5"/>
      <c r="AR42" s="5"/>
    </row>
    <row r="43" spans="1:90" ht="14.25" customHeight="1">
      <c r="B43" s="5"/>
      <c r="AR43" s="5"/>
    </row>
    <row r="44" spans="1:90" ht="14.25" customHeight="1">
      <c r="B44" s="5"/>
      <c r="AR44" s="5"/>
    </row>
    <row r="45" spans="1:90" ht="14.25" customHeight="1">
      <c r="B45" s="5"/>
      <c r="AR45" s="5"/>
    </row>
    <row r="46" spans="1:90" ht="14.25" customHeight="1">
      <c r="B46" s="5"/>
      <c r="AR46" s="5"/>
    </row>
    <row r="47" spans="1:90" ht="14.25" customHeight="1">
      <c r="B47" s="5"/>
      <c r="AR47" s="5"/>
    </row>
    <row r="48" spans="1:90" ht="14.25" customHeight="1">
      <c r="B48" s="5"/>
      <c r="AR48" s="5"/>
    </row>
    <row r="49" spans="1:90" ht="14.25" customHeight="1">
      <c r="A49" s="14"/>
      <c r="B49" s="15"/>
      <c r="C49" s="14"/>
      <c r="D49" s="26" t="s">
        <v>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41</v>
      </c>
      <c r="AI49" s="27"/>
      <c r="AJ49" s="27"/>
      <c r="AK49" s="27"/>
      <c r="AL49" s="27"/>
      <c r="AM49" s="27"/>
      <c r="AN49" s="27"/>
      <c r="AO49" s="27"/>
      <c r="AP49" s="14"/>
      <c r="AQ49" s="14"/>
      <c r="AR49" s="15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</row>
    <row r="50" spans="1:90" ht="9.75" customHeight="1">
      <c r="B50" s="5"/>
      <c r="AR50" s="5"/>
    </row>
    <row r="51" spans="1:90" ht="9.75" customHeight="1">
      <c r="B51" s="5"/>
      <c r="AR51" s="5"/>
    </row>
    <row r="52" spans="1:90" ht="9.75" customHeight="1">
      <c r="B52" s="5"/>
      <c r="AR52" s="5"/>
    </row>
    <row r="53" spans="1:90" ht="9.75" customHeight="1">
      <c r="B53" s="5"/>
      <c r="AR53" s="5"/>
    </row>
    <row r="54" spans="1:90" ht="9.75" customHeight="1">
      <c r="B54" s="5"/>
      <c r="AR54" s="5"/>
    </row>
    <row r="55" spans="1:90" ht="9.75" customHeight="1">
      <c r="B55" s="5"/>
      <c r="AR55" s="5"/>
    </row>
    <row r="56" spans="1:90" ht="9.75" customHeight="1">
      <c r="B56" s="5"/>
      <c r="AR56" s="5"/>
    </row>
    <row r="57" spans="1:90" ht="9.75" customHeight="1">
      <c r="B57" s="5"/>
      <c r="AR57" s="5"/>
    </row>
    <row r="58" spans="1:90" ht="9.75" customHeight="1">
      <c r="B58" s="5"/>
      <c r="AR58" s="5"/>
    </row>
    <row r="59" spans="1:90" ht="9.75" customHeight="1">
      <c r="B59" s="5"/>
      <c r="AR59" s="5"/>
    </row>
    <row r="60" spans="1:90" ht="9.75" customHeight="1">
      <c r="A60" s="14"/>
      <c r="B60" s="15"/>
      <c r="C60" s="14"/>
      <c r="D60" s="28" t="s">
        <v>42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8" t="s">
        <v>43</v>
      </c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8" t="s">
        <v>42</v>
      </c>
      <c r="AI60" s="17"/>
      <c r="AJ60" s="17"/>
      <c r="AK60" s="17"/>
      <c r="AL60" s="17"/>
      <c r="AM60" s="28" t="s">
        <v>43</v>
      </c>
      <c r="AN60" s="17"/>
      <c r="AO60" s="17"/>
      <c r="AP60" s="14"/>
      <c r="AQ60" s="14"/>
      <c r="AR60" s="15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</row>
    <row r="61" spans="1:90" ht="9.75" customHeight="1">
      <c r="B61" s="5"/>
      <c r="AR61" s="5"/>
    </row>
    <row r="62" spans="1:90" ht="9.75" customHeight="1">
      <c r="B62" s="5"/>
      <c r="AR62" s="5"/>
    </row>
    <row r="63" spans="1:90" ht="9.75" customHeight="1">
      <c r="B63" s="5"/>
      <c r="AR63" s="5"/>
    </row>
    <row r="64" spans="1:90" ht="9.75" customHeight="1">
      <c r="A64" s="14"/>
      <c r="B64" s="15"/>
      <c r="C64" s="14"/>
      <c r="D64" s="26" t="s">
        <v>44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6" t="s">
        <v>45</v>
      </c>
      <c r="AI64" s="27"/>
      <c r="AJ64" s="27"/>
      <c r="AK64" s="27"/>
      <c r="AL64" s="27"/>
      <c r="AM64" s="27"/>
      <c r="AN64" s="27"/>
      <c r="AO64" s="27"/>
      <c r="AP64" s="14"/>
      <c r="AQ64" s="14"/>
      <c r="AR64" s="15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</row>
    <row r="65" spans="1:90" ht="9.75" customHeight="1">
      <c r="B65" s="5"/>
      <c r="AR65" s="5"/>
    </row>
    <row r="66" spans="1:90" ht="9.75" customHeight="1">
      <c r="B66" s="5"/>
      <c r="AR66" s="5"/>
    </row>
    <row r="67" spans="1:90" ht="9.75" customHeight="1">
      <c r="B67" s="5"/>
      <c r="AR67" s="5"/>
    </row>
    <row r="68" spans="1:90" ht="9.75" customHeight="1">
      <c r="B68" s="5"/>
      <c r="AR68" s="5"/>
    </row>
    <row r="69" spans="1:90" ht="9.75" customHeight="1">
      <c r="B69" s="5"/>
      <c r="AR69" s="5"/>
    </row>
    <row r="70" spans="1:90" ht="9.75" customHeight="1">
      <c r="B70" s="5"/>
      <c r="AR70" s="5"/>
    </row>
    <row r="71" spans="1:90" ht="9.75" customHeight="1">
      <c r="B71" s="5"/>
      <c r="AR71" s="5"/>
    </row>
    <row r="72" spans="1:90" ht="9.75" customHeight="1">
      <c r="B72" s="5"/>
      <c r="AR72" s="5"/>
    </row>
    <row r="73" spans="1:90" ht="9.75" customHeight="1">
      <c r="B73" s="5"/>
      <c r="AR73" s="5"/>
    </row>
    <row r="74" spans="1:90" ht="9.75" customHeight="1">
      <c r="B74" s="5"/>
      <c r="AR74" s="5"/>
    </row>
    <row r="75" spans="1:90" ht="9.75" customHeight="1">
      <c r="A75" s="14"/>
      <c r="B75" s="15"/>
      <c r="C75" s="14"/>
      <c r="D75" s="28" t="s">
        <v>42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8" t="s">
        <v>43</v>
      </c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28" t="s">
        <v>42</v>
      </c>
      <c r="AI75" s="17"/>
      <c r="AJ75" s="17"/>
      <c r="AK75" s="17"/>
      <c r="AL75" s="17"/>
      <c r="AM75" s="28" t="s">
        <v>43</v>
      </c>
      <c r="AN75" s="17"/>
      <c r="AO75" s="17"/>
      <c r="AP75" s="14"/>
      <c r="AQ75" s="14"/>
      <c r="AR75" s="15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</row>
    <row r="76" spans="1:90" ht="9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5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</row>
    <row r="77" spans="1:90" ht="6.75" customHeight="1">
      <c r="A77" s="14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15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</row>
    <row r="78" spans="1:90" ht="9.75" customHeight="1"/>
    <row r="79" spans="1:90" ht="9.75" customHeight="1"/>
    <row r="80" spans="1:90" ht="9.75" customHeight="1"/>
    <row r="81" spans="1:90" ht="6.75" customHeight="1">
      <c r="A81" s="14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15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</row>
    <row r="82" spans="1:90" ht="24.75" customHeight="1">
      <c r="A82" s="14"/>
      <c r="B82" s="15"/>
      <c r="C82" s="6" t="s">
        <v>46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5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</row>
    <row r="83" spans="1:90" ht="6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5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</row>
    <row r="84" spans="1:90" ht="12" customHeight="1">
      <c r="A84" s="33"/>
      <c r="B84" s="34"/>
      <c r="C84" s="11" t="s">
        <v>10</v>
      </c>
      <c r="D84" s="33"/>
      <c r="E84" s="33"/>
      <c r="F84" s="33"/>
      <c r="G84" s="33"/>
      <c r="H84" s="33"/>
      <c r="I84" s="33"/>
      <c r="J84" s="33"/>
      <c r="K84" s="33"/>
      <c r="L84" s="33" t="str">
        <f t="shared" ref="L84:L85" si="0">K5</f>
        <v>189</v>
      </c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4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</row>
    <row r="85" spans="1:90" ht="36.75" customHeight="1">
      <c r="A85" s="35"/>
      <c r="B85" s="36"/>
      <c r="C85" s="37" t="s">
        <v>12</v>
      </c>
      <c r="D85" s="35"/>
      <c r="E85" s="35"/>
      <c r="F85" s="35"/>
      <c r="G85" s="35"/>
      <c r="H85" s="35"/>
      <c r="I85" s="35"/>
      <c r="J85" s="35"/>
      <c r="K85" s="35"/>
      <c r="L85" s="174" t="str">
        <f t="shared" si="0"/>
        <v>Stavebné práce - Trnové</v>
      </c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35"/>
      <c r="AL85" s="35"/>
      <c r="AM85" s="35"/>
      <c r="AN85" s="35"/>
      <c r="AO85" s="35"/>
      <c r="AP85" s="35"/>
      <c r="AQ85" s="35"/>
      <c r="AR85" s="36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</row>
    <row r="86" spans="1:90" ht="6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5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</row>
    <row r="87" spans="1:90" ht="12" customHeight="1">
      <c r="A87" s="14"/>
      <c r="B87" s="15"/>
      <c r="C87" s="11" t="s">
        <v>16</v>
      </c>
      <c r="D87" s="14"/>
      <c r="E87" s="14"/>
      <c r="F87" s="14"/>
      <c r="G87" s="14"/>
      <c r="H87" s="14"/>
      <c r="I87" s="14"/>
      <c r="J87" s="14"/>
      <c r="K87" s="14"/>
      <c r="L87" s="38" t="str">
        <f>IF(K8="","",K8)</f>
        <v xml:space="preserve"> 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1" t="s">
        <v>18</v>
      </c>
      <c r="AJ87" s="14"/>
      <c r="AK87" s="14"/>
      <c r="AL87" s="14"/>
      <c r="AM87" s="177" t="str">
        <f>IF(AN8= "","",AN8)</f>
        <v/>
      </c>
      <c r="AN87" s="163"/>
      <c r="AO87" s="14"/>
      <c r="AP87" s="14"/>
      <c r="AQ87" s="14"/>
      <c r="AR87" s="15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</row>
    <row r="88" spans="1:90" ht="6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5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</row>
    <row r="89" spans="1:90" ht="15" customHeight="1">
      <c r="A89" s="14"/>
      <c r="B89" s="15"/>
      <c r="C89" s="11" t="s">
        <v>19</v>
      </c>
      <c r="D89" s="14"/>
      <c r="E89" s="14"/>
      <c r="F89" s="14"/>
      <c r="G89" s="14"/>
      <c r="H89" s="14"/>
      <c r="I89" s="14"/>
      <c r="J89" s="14"/>
      <c r="K89" s="14"/>
      <c r="L89" s="33" t="str">
        <f>IF(E11= "","",E11)</f>
        <v xml:space="preserve"> 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1" t="s">
        <v>23</v>
      </c>
      <c r="AJ89" s="14"/>
      <c r="AK89" s="14"/>
      <c r="AL89" s="14"/>
      <c r="AM89" s="178" t="str">
        <f>IF(E17="","",E17)</f>
        <v xml:space="preserve"> </v>
      </c>
      <c r="AN89" s="163"/>
      <c r="AO89" s="163"/>
      <c r="AP89" s="163"/>
      <c r="AQ89" s="14"/>
      <c r="AR89" s="15"/>
      <c r="AS89" s="179" t="s">
        <v>47</v>
      </c>
      <c r="AT89" s="180"/>
      <c r="AU89" s="40"/>
      <c r="AV89" s="40"/>
      <c r="AW89" s="40"/>
      <c r="AX89" s="40"/>
      <c r="AY89" s="40"/>
      <c r="AZ89" s="40"/>
      <c r="BA89" s="40"/>
      <c r="BB89" s="40"/>
      <c r="BC89" s="40"/>
      <c r="BD89" s="41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</row>
    <row r="90" spans="1:90" ht="15" customHeight="1">
      <c r="A90" s="14"/>
      <c r="B90" s="15"/>
      <c r="C90" s="11" t="s">
        <v>22</v>
      </c>
      <c r="D90" s="14"/>
      <c r="E90" s="14"/>
      <c r="F90" s="14"/>
      <c r="G90" s="14"/>
      <c r="H90" s="14"/>
      <c r="I90" s="14"/>
      <c r="J90" s="14"/>
      <c r="K90" s="14"/>
      <c r="L90" s="33" t="str">
        <f>IF(E14="","",E14)</f>
        <v xml:space="preserve"> 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1" t="s">
        <v>25</v>
      </c>
      <c r="AJ90" s="14"/>
      <c r="AK90" s="14"/>
      <c r="AL90" s="14"/>
      <c r="AM90" s="178" t="str">
        <f>IF(E20="","",E20)</f>
        <v xml:space="preserve"> </v>
      </c>
      <c r="AN90" s="163"/>
      <c r="AO90" s="163"/>
      <c r="AP90" s="163"/>
      <c r="AQ90" s="14"/>
      <c r="AR90" s="15"/>
      <c r="AS90" s="181"/>
      <c r="AT90" s="163"/>
      <c r="AU90" s="14"/>
      <c r="AV90" s="14"/>
      <c r="AW90" s="14"/>
      <c r="AX90" s="14"/>
      <c r="AY90" s="14"/>
      <c r="AZ90" s="14"/>
      <c r="BA90" s="14"/>
      <c r="BB90" s="14"/>
      <c r="BC90" s="14"/>
      <c r="BD90" s="42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</row>
    <row r="91" spans="1:90" ht="10.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5"/>
      <c r="AS91" s="181"/>
      <c r="AT91" s="163"/>
      <c r="AU91" s="14"/>
      <c r="AV91" s="14"/>
      <c r="AW91" s="14"/>
      <c r="AX91" s="14"/>
      <c r="AY91" s="14"/>
      <c r="AZ91" s="14"/>
      <c r="BA91" s="14"/>
      <c r="BB91" s="14"/>
      <c r="BC91" s="14"/>
      <c r="BD91" s="42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</row>
    <row r="92" spans="1:90" ht="29.25" customHeight="1">
      <c r="A92" s="14"/>
      <c r="B92" s="15"/>
      <c r="C92" s="175" t="s">
        <v>48</v>
      </c>
      <c r="D92" s="166"/>
      <c r="E92" s="166"/>
      <c r="F92" s="166"/>
      <c r="G92" s="167"/>
      <c r="H92" s="43"/>
      <c r="I92" s="165" t="s">
        <v>49</v>
      </c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7"/>
      <c r="AG92" s="168" t="s">
        <v>50</v>
      </c>
      <c r="AH92" s="166"/>
      <c r="AI92" s="166"/>
      <c r="AJ92" s="166"/>
      <c r="AK92" s="166"/>
      <c r="AL92" s="166"/>
      <c r="AM92" s="167"/>
      <c r="AN92" s="165" t="s">
        <v>51</v>
      </c>
      <c r="AO92" s="166"/>
      <c r="AP92" s="169"/>
      <c r="AQ92" s="44" t="s">
        <v>52</v>
      </c>
      <c r="AR92" s="15"/>
      <c r="AS92" s="45" t="s">
        <v>53</v>
      </c>
      <c r="AT92" s="46" t="s">
        <v>54</v>
      </c>
      <c r="AU92" s="46" t="s">
        <v>55</v>
      </c>
      <c r="AV92" s="46" t="s">
        <v>56</v>
      </c>
      <c r="AW92" s="46" t="s">
        <v>57</v>
      </c>
      <c r="AX92" s="46" t="s">
        <v>58</v>
      </c>
      <c r="AY92" s="46" t="s">
        <v>59</v>
      </c>
      <c r="AZ92" s="46" t="s">
        <v>60</v>
      </c>
      <c r="BA92" s="46" t="s">
        <v>61</v>
      </c>
      <c r="BB92" s="46" t="s">
        <v>62</v>
      </c>
      <c r="BC92" s="46" t="s">
        <v>63</v>
      </c>
      <c r="BD92" s="47" t="s">
        <v>64</v>
      </c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</row>
    <row r="93" spans="1:90" ht="10.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5"/>
      <c r="AS93" s="48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1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</row>
    <row r="94" spans="1:90" ht="32.25" customHeight="1">
      <c r="A94" s="49"/>
      <c r="B94" s="50"/>
      <c r="C94" s="51" t="s">
        <v>65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170"/>
      <c r="AH94" s="163"/>
      <c r="AI94" s="163"/>
      <c r="AJ94" s="163"/>
      <c r="AK94" s="163"/>
      <c r="AL94" s="163"/>
      <c r="AM94" s="163"/>
      <c r="AN94" s="171"/>
      <c r="AO94" s="163"/>
      <c r="AP94" s="163"/>
      <c r="AQ94" s="54"/>
      <c r="AR94" s="50"/>
      <c r="AS94" s="55">
        <f>ROUND(AS95,2)</f>
        <v>0</v>
      </c>
      <c r="AT94" s="56">
        <f t="shared" ref="AT94:AT95" si="1">ROUND(SUM(AV94:AW94),2)</f>
        <v>0</v>
      </c>
      <c r="AU94" s="57">
        <f>ROUND(AU95,5)</f>
        <v>175.19654</v>
      </c>
      <c r="AV94" s="56">
        <f>ROUND(AZ94*L29,2)</f>
        <v>0</v>
      </c>
      <c r="AW94" s="56">
        <f>ROUND(BA94*L30,2)</f>
        <v>0</v>
      </c>
      <c r="AX94" s="56">
        <f>ROUND(BB94*L29,2)</f>
        <v>0</v>
      </c>
      <c r="AY94" s="56">
        <f>ROUND(BC94*L30,2)</f>
        <v>0</v>
      </c>
      <c r="AZ94" s="56">
        <f t="shared" ref="AZ94:BD94" si="2">ROUND(AZ95,2)</f>
        <v>0</v>
      </c>
      <c r="BA94" s="56">
        <f t="shared" si="2"/>
        <v>0</v>
      </c>
      <c r="BB94" s="56">
        <f t="shared" si="2"/>
        <v>0</v>
      </c>
      <c r="BC94" s="56">
        <f t="shared" si="2"/>
        <v>0</v>
      </c>
      <c r="BD94" s="58">
        <f t="shared" si="2"/>
        <v>0</v>
      </c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59" t="s">
        <v>66</v>
      </c>
      <c r="BT94" s="59" t="s">
        <v>67</v>
      </c>
      <c r="BU94" s="49"/>
      <c r="BV94" s="59" t="s">
        <v>68</v>
      </c>
      <c r="BW94" s="59" t="s">
        <v>3</v>
      </c>
      <c r="BX94" s="59" t="s">
        <v>69</v>
      </c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59"/>
    </row>
    <row r="95" spans="1:90" ht="16.5" customHeight="1">
      <c r="A95" s="60" t="s">
        <v>70</v>
      </c>
      <c r="B95" s="61"/>
      <c r="C95" s="62"/>
      <c r="D95" s="162" t="s">
        <v>11</v>
      </c>
      <c r="E95" s="163"/>
      <c r="F95" s="163"/>
      <c r="G95" s="163"/>
      <c r="H95" s="163"/>
      <c r="I95" s="63"/>
      <c r="J95" s="162" t="s">
        <v>13</v>
      </c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4"/>
      <c r="AH95" s="163"/>
      <c r="AI95" s="163"/>
      <c r="AJ95" s="163"/>
      <c r="AK95" s="163"/>
      <c r="AL95" s="163"/>
      <c r="AM95" s="163"/>
      <c r="AN95" s="164"/>
      <c r="AO95" s="163"/>
      <c r="AP95" s="163"/>
      <c r="AQ95" s="64" t="s">
        <v>71</v>
      </c>
      <c r="AR95" s="61"/>
      <c r="AS95" s="65">
        <v>0</v>
      </c>
      <c r="AT95" s="66">
        <f t="shared" si="1"/>
        <v>0</v>
      </c>
      <c r="AU95" s="67">
        <f>'Rozpočet poschodie'!P119</f>
        <v>175.19653829999999</v>
      </c>
      <c r="AV95" s="66">
        <f>'Rozpočet poschodie'!J31</f>
        <v>0</v>
      </c>
      <c r="AW95" s="66">
        <f>'Rozpočet poschodie'!J32</f>
        <v>0</v>
      </c>
      <c r="AX95" s="66">
        <f>'Rozpočet poschodie'!J33</f>
        <v>0</v>
      </c>
      <c r="AY95" s="66">
        <f>'Rozpočet poschodie'!J34</f>
        <v>0</v>
      </c>
      <c r="AZ95" s="66">
        <f>'Rozpočet poschodie'!F31</f>
        <v>0</v>
      </c>
      <c r="BA95" s="66">
        <f>'Rozpočet poschodie'!F32</f>
        <v>0</v>
      </c>
      <c r="BB95" s="66">
        <f>'Rozpočet poschodie'!F33</f>
        <v>0</v>
      </c>
      <c r="BC95" s="66">
        <f>'Rozpočet poschodie'!F34</f>
        <v>0</v>
      </c>
      <c r="BD95" s="68">
        <f>'Rozpočet poschodie'!F35</f>
        <v>0</v>
      </c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70" t="s">
        <v>72</v>
      </c>
      <c r="BU95" s="70" t="s">
        <v>73</v>
      </c>
      <c r="BV95" s="70" t="s">
        <v>68</v>
      </c>
      <c r="BW95" s="70" t="s">
        <v>3</v>
      </c>
      <c r="BX95" s="70" t="s">
        <v>69</v>
      </c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70"/>
    </row>
    <row r="96" spans="1:90" ht="30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5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</row>
    <row r="97" spans="1:90" ht="6.75" customHeight="1">
      <c r="A97" s="14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15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</row>
    <row r="98" spans="1:90" ht="9.75" customHeight="1"/>
    <row r="99" spans="1:90" ht="9.75" customHeight="1"/>
    <row r="100" spans="1:90" ht="9.75" customHeight="1"/>
    <row r="101" spans="1:90" ht="9.75" customHeight="1"/>
    <row r="102" spans="1:90" ht="9.75" customHeight="1"/>
    <row r="103" spans="1:90" ht="9.75" customHeight="1"/>
    <row r="104" spans="1:90" ht="9.75" customHeight="1"/>
    <row r="105" spans="1:90" ht="9.75" customHeight="1"/>
    <row r="106" spans="1:90" ht="9.75" customHeight="1"/>
    <row r="107" spans="1:90" ht="9.75" customHeight="1"/>
    <row r="108" spans="1:90" ht="9.75" customHeight="1"/>
    <row r="109" spans="1:90" ht="9.75" customHeight="1"/>
    <row r="110" spans="1:90" ht="9.75" customHeight="1"/>
    <row r="111" spans="1:90" ht="9.75" customHeight="1"/>
    <row r="112" spans="1:90" ht="9.75" customHeight="1"/>
    <row r="113" ht="9.75" customHeight="1"/>
    <row r="114" ht="9.75" customHeight="1"/>
    <row r="115" ht="9.75" customHeight="1"/>
    <row r="116" ht="9.75" customHeight="1"/>
    <row r="117" ht="9.75" customHeight="1"/>
    <row r="118" ht="9.75" customHeight="1"/>
    <row r="119" ht="9.75" customHeight="1"/>
    <row r="120" ht="9.75" customHeight="1"/>
    <row r="121" ht="9.75" customHeight="1"/>
    <row r="122" ht="9.75" customHeight="1"/>
    <row r="123" ht="9.75" customHeight="1"/>
    <row r="124" ht="9.75" customHeight="1"/>
    <row r="125" ht="9.75" customHeight="1"/>
    <row r="126" ht="9.75" customHeight="1"/>
    <row r="127" ht="9.75" customHeight="1"/>
    <row r="128" ht="9.75" customHeight="1"/>
    <row r="129" ht="9.75" customHeight="1"/>
    <row r="130" ht="9.75" customHeight="1"/>
    <row r="131" ht="9.75" customHeight="1"/>
    <row r="132" ht="9.75" customHeight="1"/>
    <row r="133" ht="9.75" customHeight="1"/>
    <row r="134" ht="9.75" customHeight="1"/>
    <row r="135" ht="9.75" customHeight="1"/>
    <row r="136" ht="9.75" customHeight="1"/>
    <row r="137" ht="9.75" customHeight="1"/>
    <row r="138" ht="9.75" customHeight="1"/>
    <row r="139" ht="9.75" customHeight="1"/>
    <row r="140" ht="9.75" customHeight="1"/>
    <row r="141" ht="9.75" customHeight="1"/>
    <row r="142" ht="9.75" customHeight="1"/>
    <row r="143" ht="9.75" customHeight="1"/>
    <row r="144" ht="9.75" customHeight="1"/>
    <row r="145" ht="9.75" customHeight="1"/>
    <row r="146" ht="9.75" customHeight="1"/>
    <row r="147" ht="9.75" customHeight="1"/>
    <row r="148" ht="9.75" customHeight="1"/>
    <row r="149" ht="9.75" customHeight="1"/>
    <row r="150" ht="9.75" customHeight="1"/>
    <row r="151" ht="9.75" customHeight="1"/>
    <row r="152" ht="9.75" customHeight="1"/>
    <row r="153" ht="9.75" customHeight="1"/>
    <row r="154" ht="9.75" customHeight="1"/>
    <row r="155" ht="9.75" customHeight="1"/>
    <row r="156" ht="9.75" customHeight="1"/>
    <row r="157" ht="9.75" customHeight="1"/>
    <row r="158" ht="9.75" customHeight="1"/>
    <row r="159" ht="9.75" customHeight="1"/>
    <row r="160" ht="9.75" customHeight="1"/>
    <row r="161" ht="9.75" customHeight="1"/>
    <row r="162" ht="9.75" customHeight="1"/>
    <row r="163" ht="9.75" customHeight="1"/>
    <row r="164" ht="9.75" customHeight="1"/>
    <row r="165" ht="9.75" customHeight="1"/>
    <row r="166" ht="9.75" customHeight="1"/>
    <row r="167" ht="9.75" customHeight="1"/>
    <row r="168" ht="9.75" customHeight="1"/>
    <row r="169" ht="9.75" customHeight="1"/>
    <row r="170" ht="9.75" customHeight="1"/>
    <row r="171" ht="9.75" customHeight="1"/>
    <row r="172" ht="9.75" customHeight="1"/>
    <row r="173" ht="9.75" customHeight="1"/>
    <row r="174" ht="9.75" customHeight="1"/>
    <row r="175" ht="9.75" customHeight="1"/>
    <row r="176" ht="9.75" customHeight="1"/>
    <row r="177" ht="9.75" customHeight="1"/>
    <row r="178" ht="9.75" customHeight="1"/>
    <row r="179" ht="9.75" customHeight="1"/>
    <row r="180" ht="9.75" customHeight="1"/>
    <row r="181" ht="9.75" customHeight="1"/>
    <row r="182" ht="9.75" customHeight="1"/>
    <row r="183" ht="9.75" customHeight="1"/>
    <row r="184" ht="9.75" customHeight="1"/>
    <row r="185" ht="9.75" customHeight="1"/>
    <row r="186" ht="9.75" customHeight="1"/>
    <row r="187" ht="9.75" customHeight="1"/>
    <row r="188" ht="9.75" customHeight="1"/>
    <row r="189" ht="9.75" customHeight="1"/>
    <row r="190" ht="9.75" customHeight="1"/>
    <row r="191" ht="9.75" customHeight="1"/>
    <row r="192" ht="9.75" customHeight="1"/>
    <row r="193" ht="9.75" customHeight="1"/>
    <row r="194" ht="9.75" customHeight="1"/>
    <row r="195" ht="9.75" customHeight="1"/>
    <row r="196" ht="9.75" customHeight="1"/>
    <row r="197" ht="9.75" customHeight="1"/>
    <row r="198" ht="9.75" customHeight="1"/>
    <row r="199" ht="9.75" customHeight="1"/>
    <row r="200" ht="9.75" customHeight="1"/>
    <row r="201" ht="9.75" customHeight="1"/>
    <row r="202" ht="9.75" customHeight="1"/>
    <row r="203" ht="9.75" customHeight="1"/>
    <row r="204" ht="9.75" customHeight="1"/>
    <row r="205" ht="9.75" customHeight="1"/>
    <row r="206" ht="9.75" customHeight="1"/>
    <row r="207" ht="9.75" customHeight="1"/>
    <row r="208" ht="9.75" customHeight="1"/>
    <row r="209" ht="9.75" customHeight="1"/>
    <row r="210" ht="9.75" customHeight="1"/>
    <row r="211" ht="9.75" customHeight="1"/>
    <row r="212" ht="9.75" customHeight="1"/>
    <row r="213" ht="9.75" customHeight="1"/>
    <row r="214" ht="9.75" customHeight="1"/>
    <row r="215" ht="9.75" customHeight="1"/>
    <row r="216" ht="9.75" customHeight="1"/>
    <row r="217" ht="9.75" customHeight="1"/>
    <row r="218" ht="9.75" customHeight="1"/>
    <row r="219" ht="9.75" customHeight="1"/>
    <row r="220" ht="9.75" customHeight="1"/>
    <row r="221" ht="9.75" customHeight="1"/>
    <row r="222" ht="9.75" customHeight="1"/>
    <row r="223" ht="9.75" customHeight="1"/>
    <row r="224" ht="9.75" customHeight="1"/>
    <row r="225" ht="9.75" customHeight="1"/>
    <row r="226" ht="9.75" customHeight="1"/>
    <row r="227" ht="9.75" customHeight="1"/>
    <row r="228" ht="9.75" customHeight="1"/>
    <row r="229" ht="9.75" customHeight="1"/>
    <row r="230" ht="9.75" customHeight="1"/>
    <row r="231" ht="9.75" customHeight="1"/>
    <row r="232" ht="9.75" customHeight="1"/>
    <row r="233" ht="9.75" customHeight="1"/>
    <row r="234" ht="9.75" customHeight="1"/>
    <row r="235" ht="9.75" customHeight="1"/>
    <row r="236" ht="9.75" customHeight="1"/>
    <row r="237" ht="9.75" customHeight="1"/>
    <row r="238" ht="9.75" customHeight="1"/>
    <row r="239" ht="9.75" customHeight="1"/>
    <row r="240" ht="9.75" customHeight="1"/>
    <row r="241" ht="9.75" customHeight="1"/>
    <row r="242" ht="9.75" customHeight="1"/>
    <row r="243" ht="9.75" customHeight="1"/>
    <row r="244" ht="9.75" customHeight="1"/>
    <row r="245" ht="9.75" customHeight="1"/>
    <row r="246" ht="9.75" customHeight="1"/>
    <row r="247" ht="9.75" customHeight="1"/>
    <row r="248" ht="9.75" customHeight="1"/>
    <row r="249" ht="9.75" customHeight="1"/>
    <row r="250" ht="9.75" customHeight="1"/>
    <row r="251" ht="9.75" customHeight="1"/>
    <row r="252" ht="9.75" customHeight="1"/>
    <row r="253" ht="9.75" customHeight="1"/>
    <row r="254" ht="9.75" customHeight="1"/>
    <row r="255" ht="9.75" customHeight="1"/>
    <row r="256" ht="9.75" customHeight="1"/>
    <row r="257" ht="9.75" customHeight="1"/>
    <row r="258" ht="9.75" customHeight="1"/>
    <row r="259" ht="9.75" customHeight="1"/>
    <row r="260" ht="9.75" customHeight="1"/>
    <row r="261" ht="9.75" customHeight="1"/>
    <row r="262" ht="9.75" customHeight="1"/>
    <row r="263" ht="9.75" customHeight="1"/>
    <row r="264" ht="9.75" customHeight="1"/>
    <row r="265" ht="9.75" customHeight="1"/>
    <row r="266" ht="9.75" customHeight="1"/>
    <row r="267" ht="9.75" customHeight="1"/>
    <row r="268" ht="9.75" customHeight="1"/>
    <row r="269" ht="9.75" customHeight="1"/>
    <row r="270" ht="9.75" customHeight="1"/>
    <row r="271" ht="9.75" customHeight="1"/>
    <row r="272" ht="9.75" customHeight="1"/>
    <row r="273" ht="9.75" customHeight="1"/>
    <row r="274" ht="9.75" customHeight="1"/>
    <row r="275" ht="9.75" customHeight="1"/>
    <row r="276" ht="9.75" customHeight="1"/>
    <row r="277" ht="9.75" customHeight="1"/>
    <row r="278" ht="9.75" customHeight="1"/>
    <row r="279" ht="9.75" customHeight="1"/>
    <row r="280" ht="9.75" customHeight="1"/>
    <row r="281" ht="9.75" customHeight="1"/>
    <row r="282" ht="9.75" customHeight="1"/>
    <row r="283" ht="9.75" customHeight="1"/>
    <row r="284" ht="9.75" customHeight="1"/>
    <row r="285" ht="9.75" customHeight="1"/>
    <row r="286" ht="9.75" customHeight="1"/>
    <row r="287" ht="9.75" customHeight="1"/>
    <row r="288" ht="9.75" customHeight="1"/>
    <row r="289" ht="9.75" customHeight="1"/>
    <row r="290" ht="9.75" customHeight="1"/>
    <row r="291" ht="9.75" customHeight="1"/>
    <row r="292" ht="9.75" customHeight="1"/>
    <row r="293" ht="9.75" customHeight="1"/>
    <row r="294" ht="9.75" customHeight="1"/>
    <row r="295" ht="9.75" customHeight="1"/>
    <row r="296" ht="9.75" customHeight="1"/>
    <row r="297" ht="9.75" customHeight="1"/>
    <row r="298" ht="9.75" customHeight="1"/>
    <row r="299" ht="9.75" customHeight="1"/>
    <row r="300" ht="9.75" customHeight="1"/>
    <row r="301" ht="9.75" customHeight="1"/>
    <row r="302" ht="9.75" customHeight="1"/>
    <row r="303" ht="9.75" customHeight="1"/>
    <row r="304" ht="9.75" customHeight="1"/>
    <row r="305" ht="9.75" customHeight="1"/>
    <row r="306" ht="9.75" customHeight="1"/>
    <row r="307" ht="9.75" customHeight="1"/>
    <row r="308" ht="9.75" customHeight="1"/>
    <row r="309" ht="9.75" customHeight="1"/>
    <row r="310" ht="9.75" customHeight="1"/>
    <row r="311" ht="9.75" customHeight="1"/>
    <row r="312" ht="9.75" customHeight="1"/>
    <row r="313" ht="9.75" customHeight="1"/>
    <row r="314" ht="9.75" customHeight="1"/>
    <row r="315" ht="9.75" customHeight="1"/>
    <row r="316" ht="9.75" customHeight="1"/>
    <row r="317" ht="9.75" customHeight="1"/>
    <row r="318" ht="9.75" customHeight="1"/>
    <row r="319" ht="9.75" customHeight="1"/>
    <row r="320" ht="9.75" customHeight="1"/>
    <row r="321" ht="9.75" customHeight="1"/>
    <row r="322" ht="9.75" customHeight="1"/>
    <row r="323" ht="9.75" customHeight="1"/>
    <row r="324" ht="9.75" customHeight="1"/>
    <row r="325" ht="9.75" customHeight="1"/>
    <row r="326" ht="9.75" customHeight="1"/>
    <row r="327" ht="9.75" customHeight="1"/>
    <row r="328" ht="9.75" customHeight="1"/>
    <row r="329" ht="9.75" customHeight="1"/>
    <row r="330" ht="9.75" customHeight="1"/>
    <row r="331" ht="9.75" customHeight="1"/>
    <row r="332" ht="9.75" customHeight="1"/>
    <row r="333" ht="9.75" customHeight="1"/>
    <row r="334" ht="9.75" customHeight="1"/>
    <row r="335" ht="9.75" customHeight="1"/>
    <row r="336" ht="9.75" customHeight="1"/>
    <row r="337" ht="9.75" customHeight="1"/>
    <row r="338" ht="9.75" customHeight="1"/>
    <row r="339" ht="9.75" customHeight="1"/>
    <row r="340" ht="9.75" customHeight="1"/>
    <row r="341" ht="9.75" customHeight="1"/>
    <row r="342" ht="9.75" customHeight="1"/>
    <row r="343" ht="9.75" customHeight="1"/>
    <row r="344" ht="9.75" customHeight="1"/>
    <row r="345" ht="9.75" customHeight="1"/>
    <row r="346" ht="9.75" customHeight="1"/>
    <row r="347" ht="9.75" customHeight="1"/>
    <row r="348" ht="9.75" customHeight="1"/>
    <row r="349" ht="9.75" customHeight="1"/>
    <row r="350" ht="9.75" customHeight="1"/>
    <row r="351" ht="9.75" customHeight="1"/>
    <row r="352" ht="9.75" customHeight="1"/>
    <row r="353" ht="9.75" customHeight="1"/>
    <row r="354" ht="9.75" customHeight="1"/>
    <row r="355" ht="9.75" customHeight="1"/>
    <row r="356" ht="9.75" customHeight="1"/>
    <row r="357" ht="9.75" customHeight="1"/>
    <row r="358" ht="9.75" customHeight="1"/>
    <row r="359" ht="9.75" customHeight="1"/>
    <row r="360" ht="9.75" customHeight="1"/>
    <row r="361" ht="9.75" customHeight="1"/>
    <row r="362" ht="9.75" customHeight="1"/>
    <row r="363" ht="9.75" customHeight="1"/>
    <row r="364" ht="9.75" customHeight="1"/>
    <row r="365" ht="9.75" customHeight="1"/>
    <row r="366" ht="9.75" customHeight="1"/>
    <row r="367" ht="9.75" customHeight="1"/>
    <row r="368" ht="9.75" customHeight="1"/>
    <row r="369" ht="9.75" customHeight="1"/>
    <row r="370" ht="9.75" customHeight="1"/>
    <row r="371" ht="9.75" customHeight="1"/>
    <row r="372" ht="9.75" customHeight="1"/>
    <row r="373" ht="9.75" customHeight="1"/>
    <row r="374" ht="9.75" customHeight="1"/>
    <row r="375" ht="9.75" customHeight="1"/>
    <row r="376" ht="9.75" customHeight="1"/>
    <row r="377" ht="9.75" customHeight="1"/>
    <row r="378" ht="9.75" customHeight="1"/>
    <row r="379" ht="9.75" customHeight="1"/>
    <row r="380" ht="9.75" customHeight="1"/>
    <row r="381" ht="9.75" customHeight="1"/>
    <row r="382" ht="9.75" customHeight="1"/>
    <row r="383" ht="9.75" customHeight="1"/>
    <row r="384" ht="9.75" customHeight="1"/>
    <row r="385" ht="9.75" customHeight="1"/>
    <row r="386" ht="9.75" customHeight="1"/>
    <row r="387" ht="9.75" customHeight="1"/>
    <row r="388" ht="9.75" customHeight="1"/>
    <row r="389" ht="9.75" customHeight="1"/>
    <row r="390" ht="9.75" customHeight="1"/>
    <row r="391" ht="9.75" customHeight="1"/>
    <row r="392" ht="9.75" customHeight="1"/>
    <row r="393" ht="9.75" customHeight="1"/>
    <row r="394" ht="9.75" customHeight="1"/>
    <row r="395" ht="9.75" customHeight="1"/>
    <row r="396" ht="9.75" customHeight="1"/>
    <row r="397" ht="9.75" customHeight="1"/>
    <row r="398" ht="9.75" customHeight="1"/>
    <row r="399" ht="9.75" customHeight="1"/>
    <row r="400" ht="9.75" customHeight="1"/>
    <row r="401" ht="9.75" customHeight="1"/>
    <row r="402" ht="9.75" customHeight="1"/>
    <row r="403" ht="9.75" customHeight="1"/>
    <row r="404" ht="9.75" customHeight="1"/>
    <row r="405" ht="9.75" customHeight="1"/>
    <row r="406" ht="9.75" customHeight="1"/>
    <row r="407" ht="9.75" customHeight="1"/>
    <row r="408" ht="9.75" customHeight="1"/>
    <row r="409" ht="9.75" customHeight="1"/>
    <row r="410" ht="9.75" customHeight="1"/>
    <row r="411" ht="9.75" customHeight="1"/>
    <row r="412" ht="9.75" customHeight="1"/>
    <row r="413" ht="9.75" customHeight="1"/>
    <row r="414" ht="9.75" customHeight="1"/>
    <row r="415" ht="9.75" customHeight="1"/>
    <row r="416" ht="9.75" customHeight="1"/>
    <row r="417" ht="9.75" customHeight="1"/>
    <row r="418" ht="9.75" customHeight="1"/>
    <row r="419" ht="9.75" customHeight="1"/>
    <row r="420" ht="9.75" customHeight="1"/>
    <row r="421" ht="9.75" customHeight="1"/>
    <row r="422" ht="9.75" customHeight="1"/>
    <row r="423" ht="9.75" customHeight="1"/>
    <row r="424" ht="9.75" customHeight="1"/>
    <row r="425" ht="9.75" customHeight="1"/>
    <row r="426" ht="9.75" customHeight="1"/>
    <row r="427" ht="9.75" customHeight="1"/>
    <row r="428" ht="9.75" customHeight="1"/>
    <row r="429" ht="9.75" customHeight="1"/>
    <row r="430" ht="9.75" customHeight="1"/>
    <row r="431" ht="9.75" customHeight="1"/>
    <row r="432" ht="9.75" customHeight="1"/>
    <row r="433" ht="9.75" customHeight="1"/>
    <row r="434" ht="9.75" customHeight="1"/>
    <row r="435" ht="9.75" customHeight="1"/>
    <row r="436" ht="9.75" customHeight="1"/>
    <row r="437" ht="9.75" customHeight="1"/>
    <row r="438" ht="9.75" customHeight="1"/>
    <row r="439" ht="9.75" customHeight="1"/>
    <row r="440" ht="9.75" customHeight="1"/>
    <row r="441" ht="9.75" customHeight="1"/>
    <row r="442" ht="9.75" customHeight="1"/>
    <row r="443" ht="9.75" customHeight="1"/>
    <row r="444" ht="9.75" customHeight="1"/>
    <row r="445" ht="9.75" customHeight="1"/>
    <row r="446" ht="9.75" customHeight="1"/>
    <row r="447" ht="9.75" customHeight="1"/>
    <row r="448" ht="9.75" customHeight="1"/>
    <row r="449" ht="9.75" customHeight="1"/>
    <row r="450" ht="9.75" customHeight="1"/>
    <row r="451" ht="9.75" customHeight="1"/>
    <row r="452" ht="9.75" customHeight="1"/>
    <row r="453" ht="9.75" customHeight="1"/>
    <row r="454" ht="9.75" customHeight="1"/>
    <row r="455" ht="9.75" customHeight="1"/>
    <row r="456" ht="9.75" customHeight="1"/>
    <row r="457" ht="9.75" customHeight="1"/>
    <row r="458" ht="9.75" customHeight="1"/>
    <row r="459" ht="9.75" customHeight="1"/>
    <row r="460" ht="9.75" customHeight="1"/>
    <row r="461" ht="9.75" customHeight="1"/>
    <row r="462" ht="9.75" customHeight="1"/>
    <row r="463" ht="9.75" customHeight="1"/>
    <row r="464" ht="9.75" customHeight="1"/>
    <row r="465" ht="9.75" customHeight="1"/>
    <row r="466" ht="9.75" customHeight="1"/>
    <row r="467" ht="9.75" customHeight="1"/>
    <row r="468" ht="9.75" customHeight="1"/>
    <row r="469" ht="9.75" customHeight="1"/>
    <row r="470" ht="9.75" customHeight="1"/>
    <row r="471" ht="9.75" customHeight="1"/>
    <row r="472" ht="9.75" customHeight="1"/>
    <row r="473" ht="9.75" customHeight="1"/>
    <row r="474" ht="9.75" customHeight="1"/>
    <row r="475" ht="9.75" customHeight="1"/>
    <row r="476" ht="9.75" customHeight="1"/>
    <row r="477" ht="9.75" customHeight="1"/>
    <row r="478" ht="9.75" customHeight="1"/>
    <row r="479" ht="9.75" customHeight="1"/>
    <row r="480" ht="9.75" customHeight="1"/>
    <row r="481" ht="9.75" customHeight="1"/>
    <row r="482" ht="9.75" customHeight="1"/>
    <row r="483" ht="9.75" customHeight="1"/>
    <row r="484" ht="9.75" customHeight="1"/>
    <row r="485" ht="9.75" customHeight="1"/>
    <row r="486" ht="9.75" customHeight="1"/>
    <row r="487" ht="9.75" customHeight="1"/>
    <row r="488" ht="9.75" customHeight="1"/>
    <row r="489" ht="9.75" customHeight="1"/>
    <row r="490" ht="9.75" customHeight="1"/>
    <row r="491" ht="9.75" customHeight="1"/>
    <row r="492" ht="9.75" customHeight="1"/>
    <row r="493" ht="9.75" customHeight="1"/>
    <row r="494" ht="9.75" customHeight="1"/>
    <row r="495" ht="9.75" customHeight="1"/>
    <row r="496" ht="9.75" customHeight="1"/>
    <row r="497" ht="9.75" customHeight="1"/>
    <row r="498" ht="9.75" customHeight="1"/>
    <row r="499" ht="9.75" customHeight="1"/>
    <row r="500" ht="9.75" customHeight="1"/>
    <row r="501" ht="9.75" customHeight="1"/>
    <row r="502" ht="9.75" customHeight="1"/>
    <row r="503" ht="9.75" customHeight="1"/>
    <row r="504" ht="9.75" customHeight="1"/>
    <row r="505" ht="9.75" customHeight="1"/>
    <row r="506" ht="9.75" customHeight="1"/>
    <row r="507" ht="9.75" customHeight="1"/>
    <row r="508" ht="9.75" customHeight="1"/>
    <row r="509" ht="9.75" customHeight="1"/>
    <row r="510" ht="9.75" customHeight="1"/>
    <row r="511" ht="9.75" customHeight="1"/>
    <row r="512" ht="9.75" customHeight="1"/>
    <row r="513" ht="9.75" customHeight="1"/>
    <row r="514" ht="9.75" customHeight="1"/>
    <row r="515" ht="9.75" customHeight="1"/>
    <row r="516" ht="9.75" customHeight="1"/>
    <row r="517" ht="9.75" customHeight="1"/>
    <row r="518" ht="9.75" customHeight="1"/>
    <row r="519" ht="9.75" customHeight="1"/>
    <row r="520" ht="9.75" customHeight="1"/>
    <row r="521" ht="9.75" customHeight="1"/>
    <row r="522" ht="9.75" customHeight="1"/>
    <row r="523" ht="9.75" customHeight="1"/>
    <row r="524" ht="9.75" customHeight="1"/>
    <row r="525" ht="9.75" customHeight="1"/>
    <row r="526" ht="9.75" customHeight="1"/>
    <row r="527" ht="9.75" customHeight="1"/>
    <row r="528" ht="9.75" customHeight="1"/>
    <row r="529" ht="9.75" customHeight="1"/>
    <row r="530" ht="9.75" customHeight="1"/>
    <row r="531" ht="9.75" customHeight="1"/>
    <row r="532" ht="9.75" customHeight="1"/>
    <row r="533" ht="9.75" customHeight="1"/>
    <row r="534" ht="9.75" customHeight="1"/>
    <row r="535" ht="9.75" customHeight="1"/>
    <row r="536" ht="9.75" customHeight="1"/>
    <row r="537" ht="9.75" customHeight="1"/>
    <row r="538" ht="9.75" customHeight="1"/>
    <row r="539" ht="9.75" customHeight="1"/>
    <row r="540" ht="9.75" customHeight="1"/>
    <row r="541" ht="9.75" customHeight="1"/>
    <row r="542" ht="9.75" customHeight="1"/>
    <row r="543" ht="9.75" customHeight="1"/>
    <row r="544" ht="9.75" customHeight="1"/>
    <row r="545" ht="9.75" customHeight="1"/>
    <row r="546" ht="9.75" customHeight="1"/>
    <row r="547" ht="9.75" customHeight="1"/>
    <row r="548" ht="9.75" customHeight="1"/>
    <row r="549" ht="9.75" customHeight="1"/>
    <row r="550" ht="9.75" customHeight="1"/>
    <row r="551" ht="9.75" customHeight="1"/>
    <row r="552" ht="9.75" customHeight="1"/>
    <row r="553" ht="9.75" customHeight="1"/>
    <row r="554" ht="9.75" customHeight="1"/>
    <row r="555" ht="9.75" customHeight="1"/>
    <row r="556" ht="9.75" customHeight="1"/>
    <row r="557" ht="9.75" customHeight="1"/>
    <row r="558" ht="9.75" customHeight="1"/>
    <row r="559" ht="9.75" customHeight="1"/>
    <row r="560" ht="9.75" customHeight="1"/>
    <row r="561" ht="9.75" customHeight="1"/>
    <row r="562" ht="9.75" customHeight="1"/>
    <row r="563" ht="9.75" customHeight="1"/>
    <row r="564" ht="9.75" customHeight="1"/>
    <row r="565" ht="9.75" customHeight="1"/>
    <row r="566" ht="9.75" customHeight="1"/>
    <row r="567" ht="9.75" customHeight="1"/>
    <row r="568" ht="9.75" customHeight="1"/>
    <row r="569" ht="9.75" customHeight="1"/>
    <row r="570" ht="9.75" customHeight="1"/>
    <row r="571" ht="9.75" customHeight="1"/>
    <row r="572" ht="9.75" customHeight="1"/>
    <row r="573" ht="9.75" customHeight="1"/>
    <row r="574" ht="9.75" customHeight="1"/>
    <row r="575" ht="9.75" customHeight="1"/>
    <row r="576" ht="9.75" customHeight="1"/>
    <row r="577" ht="9.75" customHeight="1"/>
    <row r="578" ht="9.75" customHeight="1"/>
    <row r="579" ht="9.75" customHeight="1"/>
    <row r="580" ht="9.75" customHeight="1"/>
    <row r="581" ht="9.75" customHeight="1"/>
    <row r="582" ht="9.75" customHeight="1"/>
    <row r="583" ht="9.75" customHeight="1"/>
    <row r="584" ht="9.75" customHeight="1"/>
    <row r="585" ht="9.75" customHeight="1"/>
    <row r="586" ht="9.75" customHeight="1"/>
    <row r="587" ht="9.75" customHeight="1"/>
    <row r="588" ht="9.75" customHeight="1"/>
    <row r="589" ht="9.75" customHeight="1"/>
    <row r="590" ht="9.75" customHeight="1"/>
    <row r="591" ht="9.75" customHeight="1"/>
    <row r="592" ht="9.75" customHeight="1"/>
    <row r="593" ht="9.75" customHeight="1"/>
    <row r="594" ht="9.75" customHeight="1"/>
    <row r="595" ht="9.75" customHeight="1"/>
    <row r="596" ht="9.75" customHeight="1"/>
    <row r="597" ht="9.75" customHeight="1"/>
    <row r="598" ht="9.75" customHeight="1"/>
    <row r="599" ht="9.75" customHeight="1"/>
    <row r="600" ht="9.75" customHeight="1"/>
    <row r="601" ht="9.75" customHeight="1"/>
    <row r="602" ht="9.75" customHeight="1"/>
    <row r="603" ht="9.75" customHeight="1"/>
    <row r="604" ht="9.75" customHeight="1"/>
    <row r="605" ht="9.75" customHeight="1"/>
    <row r="606" ht="9.75" customHeight="1"/>
    <row r="607" ht="9.75" customHeight="1"/>
    <row r="608" ht="9.75" customHeight="1"/>
    <row r="609" ht="9.75" customHeight="1"/>
    <row r="610" ht="9.75" customHeight="1"/>
    <row r="611" ht="9.75" customHeight="1"/>
    <row r="612" ht="9.75" customHeight="1"/>
    <row r="613" ht="9.75" customHeight="1"/>
    <row r="614" ht="9.75" customHeight="1"/>
    <row r="615" ht="9.75" customHeight="1"/>
    <row r="616" ht="9.75" customHeight="1"/>
    <row r="617" ht="9.75" customHeight="1"/>
    <row r="618" ht="9.75" customHeight="1"/>
    <row r="619" ht="9.75" customHeight="1"/>
    <row r="620" ht="9.75" customHeight="1"/>
    <row r="621" ht="9.75" customHeight="1"/>
    <row r="622" ht="9.75" customHeight="1"/>
    <row r="623" ht="9.75" customHeight="1"/>
    <row r="624" ht="9.75" customHeight="1"/>
    <row r="625" ht="9.75" customHeight="1"/>
    <row r="626" ht="9.75" customHeight="1"/>
    <row r="627" ht="9.75" customHeight="1"/>
    <row r="628" ht="9.75" customHeight="1"/>
    <row r="629" ht="9.75" customHeight="1"/>
    <row r="630" ht="9.75" customHeight="1"/>
    <row r="631" ht="9.75" customHeight="1"/>
    <row r="632" ht="9.75" customHeight="1"/>
    <row r="633" ht="9.75" customHeight="1"/>
    <row r="634" ht="9.75" customHeight="1"/>
    <row r="635" ht="9.75" customHeight="1"/>
    <row r="636" ht="9.75" customHeight="1"/>
    <row r="637" ht="9.75" customHeight="1"/>
    <row r="638" ht="9.75" customHeight="1"/>
    <row r="639" ht="9.75" customHeight="1"/>
    <row r="640" ht="9.75" customHeight="1"/>
    <row r="641" ht="9.75" customHeight="1"/>
    <row r="642" ht="9.75" customHeight="1"/>
    <row r="643" ht="9.75" customHeight="1"/>
    <row r="644" ht="9.75" customHeight="1"/>
    <row r="645" ht="9.75" customHeight="1"/>
    <row r="646" ht="9.75" customHeight="1"/>
    <row r="647" ht="9.75" customHeight="1"/>
    <row r="648" ht="9.75" customHeight="1"/>
    <row r="649" ht="9.75" customHeight="1"/>
    <row r="650" ht="9.75" customHeight="1"/>
    <row r="651" ht="9.75" customHeight="1"/>
    <row r="652" ht="9.75" customHeight="1"/>
    <row r="653" ht="9.75" customHeight="1"/>
    <row r="654" ht="9.75" customHeight="1"/>
    <row r="655" ht="9.75" customHeight="1"/>
    <row r="656" ht="9.75" customHeight="1"/>
    <row r="657" ht="9.75" customHeight="1"/>
    <row r="658" ht="9.75" customHeight="1"/>
    <row r="659" ht="9.75" customHeight="1"/>
    <row r="660" ht="9.75" customHeight="1"/>
    <row r="661" ht="9.75" customHeight="1"/>
    <row r="662" ht="9.75" customHeight="1"/>
    <row r="663" ht="9.75" customHeight="1"/>
    <row r="664" ht="9.75" customHeight="1"/>
    <row r="665" ht="9.75" customHeight="1"/>
    <row r="666" ht="9.75" customHeight="1"/>
    <row r="667" ht="9.75" customHeight="1"/>
    <row r="668" ht="9.75" customHeight="1"/>
    <row r="669" ht="9.75" customHeight="1"/>
    <row r="670" ht="9.75" customHeight="1"/>
    <row r="671" ht="9.75" customHeight="1"/>
    <row r="672" ht="9.75" customHeight="1"/>
    <row r="673" ht="9.75" customHeight="1"/>
    <row r="674" ht="9.75" customHeight="1"/>
    <row r="675" ht="9.75" customHeight="1"/>
    <row r="676" ht="9.75" customHeight="1"/>
    <row r="677" ht="9.75" customHeight="1"/>
    <row r="678" ht="9.75" customHeight="1"/>
    <row r="679" ht="9.75" customHeight="1"/>
    <row r="680" ht="9.75" customHeight="1"/>
    <row r="681" ht="9.75" customHeight="1"/>
    <row r="682" ht="9.75" customHeight="1"/>
    <row r="683" ht="9.75" customHeight="1"/>
    <row r="684" ht="9.75" customHeight="1"/>
    <row r="685" ht="9.75" customHeight="1"/>
    <row r="686" ht="9.75" customHeight="1"/>
    <row r="687" ht="9.75" customHeight="1"/>
    <row r="688" ht="9.75" customHeight="1"/>
    <row r="689" ht="9.75" customHeight="1"/>
    <row r="690" ht="9.75" customHeight="1"/>
    <row r="691" ht="9.75" customHeight="1"/>
    <row r="692" ht="9.75" customHeight="1"/>
    <row r="693" ht="9.75" customHeight="1"/>
    <row r="694" ht="9.75" customHeight="1"/>
    <row r="695" ht="9.75" customHeight="1"/>
    <row r="696" ht="9.75" customHeight="1"/>
    <row r="697" ht="9.75" customHeight="1"/>
    <row r="698" ht="9.75" customHeight="1"/>
    <row r="699" ht="9.75" customHeight="1"/>
    <row r="700" ht="9.75" customHeight="1"/>
    <row r="701" ht="9.75" customHeight="1"/>
    <row r="702" ht="9.75" customHeight="1"/>
    <row r="703" ht="9.75" customHeight="1"/>
    <row r="704" ht="9.75" customHeight="1"/>
    <row r="705" ht="9.75" customHeight="1"/>
    <row r="706" ht="9.75" customHeight="1"/>
    <row r="707" ht="9.75" customHeight="1"/>
    <row r="708" ht="9.75" customHeight="1"/>
    <row r="709" ht="9.75" customHeight="1"/>
    <row r="710" ht="9.75" customHeight="1"/>
    <row r="711" ht="9.75" customHeight="1"/>
    <row r="712" ht="9.75" customHeight="1"/>
    <row r="713" ht="9.75" customHeight="1"/>
    <row r="714" ht="9.75" customHeight="1"/>
    <row r="715" ht="9.75" customHeight="1"/>
    <row r="716" ht="9.75" customHeight="1"/>
    <row r="717" ht="9.75" customHeight="1"/>
    <row r="718" ht="9.75" customHeight="1"/>
    <row r="719" ht="9.75" customHeight="1"/>
    <row r="720" ht="9.75" customHeight="1"/>
    <row r="721" ht="9.75" customHeight="1"/>
    <row r="722" ht="9.75" customHeight="1"/>
    <row r="723" ht="9.75" customHeight="1"/>
    <row r="724" ht="9.75" customHeight="1"/>
    <row r="725" ht="9.75" customHeight="1"/>
    <row r="726" ht="9.75" customHeight="1"/>
    <row r="727" ht="9.75" customHeight="1"/>
    <row r="728" ht="9.75" customHeight="1"/>
    <row r="729" ht="9.75" customHeight="1"/>
    <row r="730" ht="9.75" customHeight="1"/>
    <row r="731" ht="9.75" customHeight="1"/>
    <row r="732" ht="9.75" customHeight="1"/>
    <row r="733" ht="9.75" customHeight="1"/>
    <row r="734" ht="9.75" customHeight="1"/>
    <row r="735" ht="9.75" customHeight="1"/>
    <row r="736" ht="9.75" customHeight="1"/>
    <row r="737" ht="9.75" customHeight="1"/>
    <row r="738" ht="9.75" customHeight="1"/>
    <row r="739" ht="9.75" customHeight="1"/>
    <row r="740" ht="9.75" customHeight="1"/>
    <row r="741" ht="9.75" customHeight="1"/>
    <row r="742" ht="9.75" customHeight="1"/>
    <row r="743" ht="9.75" customHeight="1"/>
    <row r="744" ht="9.75" customHeight="1"/>
    <row r="745" ht="9.75" customHeight="1"/>
    <row r="746" ht="9.75" customHeight="1"/>
    <row r="747" ht="9.75" customHeight="1"/>
    <row r="748" ht="9.75" customHeight="1"/>
    <row r="749" ht="9.75" customHeight="1"/>
    <row r="750" ht="9.75" customHeight="1"/>
    <row r="751" ht="9.75" customHeight="1"/>
    <row r="752" ht="9.75" customHeight="1"/>
    <row r="753" ht="9.75" customHeight="1"/>
    <row r="754" ht="9.75" customHeight="1"/>
    <row r="755" ht="9.75" customHeight="1"/>
    <row r="756" ht="9.75" customHeight="1"/>
    <row r="757" ht="9.75" customHeight="1"/>
    <row r="758" ht="9.75" customHeight="1"/>
    <row r="759" ht="9.75" customHeight="1"/>
    <row r="760" ht="9.75" customHeight="1"/>
    <row r="761" ht="9.75" customHeight="1"/>
    <row r="762" ht="9.75" customHeight="1"/>
    <row r="763" ht="9.75" customHeight="1"/>
    <row r="764" ht="9.75" customHeight="1"/>
    <row r="765" ht="9.75" customHeight="1"/>
    <row r="766" ht="9.75" customHeight="1"/>
    <row r="767" ht="9.75" customHeight="1"/>
    <row r="768" ht="9.75" customHeight="1"/>
    <row r="769" ht="9.75" customHeight="1"/>
    <row r="770" ht="9.75" customHeight="1"/>
    <row r="771" ht="9.75" customHeight="1"/>
    <row r="772" ht="9.75" customHeight="1"/>
    <row r="773" ht="9.75" customHeight="1"/>
    <row r="774" ht="9.75" customHeight="1"/>
    <row r="775" ht="9.75" customHeight="1"/>
    <row r="776" ht="9.75" customHeight="1"/>
    <row r="777" ht="9.75" customHeight="1"/>
    <row r="778" ht="9.75" customHeight="1"/>
    <row r="779" ht="9.75" customHeight="1"/>
    <row r="780" ht="9.75" customHeight="1"/>
    <row r="781" ht="9.75" customHeight="1"/>
    <row r="782" ht="9.75" customHeight="1"/>
    <row r="783" ht="9.75" customHeight="1"/>
    <row r="784" ht="9.75" customHeight="1"/>
    <row r="785" ht="9.75" customHeight="1"/>
    <row r="786" ht="9.75" customHeight="1"/>
    <row r="787" ht="9.75" customHeight="1"/>
    <row r="788" ht="9.75" customHeight="1"/>
    <row r="789" ht="9.75" customHeight="1"/>
    <row r="790" ht="9.75" customHeight="1"/>
    <row r="791" ht="9.75" customHeight="1"/>
    <row r="792" ht="9.75" customHeight="1"/>
    <row r="793" ht="9.75" customHeight="1"/>
    <row r="794" ht="9.75" customHeight="1"/>
    <row r="795" ht="9.75" customHeight="1"/>
    <row r="796" ht="9.75" customHeight="1"/>
    <row r="797" ht="9.75" customHeight="1"/>
    <row r="798" ht="9.75" customHeight="1"/>
    <row r="799" ht="9.75" customHeight="1"/>
    <row r="800" ht="9.75" customHeight="1"/>
    <row r="801" ht="9.75" customHeight="1"/>
    <row r="802" ht="9.75" customHeight="1"/>
    <row r="803" ht="9.75" customHeight="1"/>
    <row r="804" ht="9.75" customHeight="1"/>
    <row r="805" ht="9.75" customHeight="1"/>
    <row r="806" ht="9.75" customHeight="1"/>
    <row r="807" ht="9.75" customHeight="1"/>
    <row r="808" ht="9.75" customHeight="1"/>
    <row r="809" ht="9.75" customHeight="1"/>
    <row r="810" ht="9.75" customHeight="1"/>
    <row r="811" ht="9.75" customHeight="1"/>
    <row r="812" ht="9.75" customHeight="1"/>
    <row r="813" ht="9.75" customHeight="1"/>
    <row r="814" ht="9.75" customHeight="1"/>
    <row r="815" ht="9.75" customHeight="1"/>
    <row r="816" ht="9.75" customHeight="1"/>
    <row r="817" ht="9.75" customHeight="1"/>
    <row r="818" ht="9.75" customHeight="1"/>
    <row r="819" ht="9.75" customHeight="1"/>
    <row r="820" ht="9.75" customHeight="1"/>
    <row r="821" ht="9.75" customHeight="1"/>
    <row r="822" ht="9.75" customHeight="1"/>
    <row r="823" ht="9.75" customHeight="1"/>
    <row r="824" ht="9.75" customHeight="1"/>
    <row r="825" ht="9.75" customHeight="1"/>
    <row r="826" ht="9.75" customHeight="1"/>
    <row r="827" ht="9.75" customHeight="1"/>
    <row r="828" ht="9.75" customHeight="1"/>
    <row r="829" ht="9.75" customHeight="1"/>
    <row r="830" ht="9.75" customHeight="1"/>
    <row r="831" ht="9.75" customHeight="1"/>
    <row r="832" ht="9.75" customHeight="1"/>
    <row r="833" ht="9.75" customHeight="1"/>
    <row r="834" ht="9.75" customHeight="1"/>
    <row r="835" ht="9.75" customHeight="1"/>
    <row r="836" ht="9.75" customHeight="1"/>
    <row r="837" ht="9.75" customHeight="1"/>
    <row r="838" ht="9.75" customHeight="1"/>
    <row r="839" ht="9.75" customHeight="1"/>
    <row r="840" ht="9.75" customHeight="1"/>
    <row r="841" ht="9.75" customHeight="1"/>
    <row r="842" ht="9.75" customHeight="1"/>
    <row r="843" ht="9.75" customHeight="1"/>
    <row r="844" ht="9.75" customHeight="1"/>
    <row r="845" ht="9.75" customHeight="1"/>
    <row r="846" ht="9.75" customHeight="1"/>
    <row r="847" ht="9.75" customHeight="1"/>
    <row r="848" ht="9.75" customHeight="1"/>
    <row r="849" ht="9.75" customHeight="1"/>
    <row r="850" ht="9.75" customHeight="1"/>
    <row r="851" ht="9.75" customHeight="1"/>
    <row r="852" ht="9.75" customHeight="1"/>
    <row r="853" ht="9.75" customHeight="1"/>
    <row r="854" ht="9.75" customHeight="1"/>
    <row r="855" ht="9.75" customHeight="1"/>
    <row r="856" ht="9.75" customHeight="1"/>
    <row r="857" ht="9.75" customHeight="1"/>
    <row r="858" ht="9.75" customHeight="1"/>
    <row r="859" ht="9.75" customHeight="1"/>
    <row r="860" ht="9.75" customHeight="1"/>
    <row r="861" ht="9.75" customHeight="1"/>
    <row r="862" ht="9.75" customHeight="1"/>
    <row r="863" ht="9.75" customHeight="1"/>
    <row r="864" ht="9.75" customHeight="1"/>
    <row r="865" ht="9.75" customHeight="1"/>
    <row r="866" ht="9.75" customHeight="1"/>
    <row r="867" ht="9.75" customHeight="1"/>
    <row r="868" ht="9.75" customHeight="1"/>
    <row r="869" ht="9.75" customHeight="1"/>
    <row r="870" ht="9.75" customHeight="1"/>
    <row r="871" ht="9.75" customHeight="1"/>
    <row r="872" ht="9.75" customHeight="1"/>
    <row r="873" ht="9.75" customHeight="1"/>
    <row r="874" ht="9.75" customHeight="1"/>
    <row r="875" ht="9.75" customHeight="1"/>
    <row r="876" ht="9.75" customHeight="1"/>
    <row r="877" ht="9.75" customHeight="1"/>
    <row r="878" ht="9.75" customHeight="1"/>
    <row r="879" ht="9.75" customHeight="1"/>
    <row r="880" ht="9.75" customHeight="1"/>
    <row r="881" ht="9.75" customHeight="1"/>
    <row r="882" ht="9.75" customHeight="1"/>
    <row r="883" ht="9.75" customHeight="1"/>
    <row r="884" ht="9.75" customHeight="1"/>
    <row r="885" ht="9.75" customHeight="1"/>
    <row r="886" ht="9.75" customHeight="1"/>
    <row r="887" ht="9.75" customHeight="1"/>
    <row r="888" ht="9.75" customHeight="1"/>
    <row r="889" ht="9.75" customHeight="1"/>
    <row r="890" ht="9.75" customHeight="1"/>
    <row r="891" ht="9.75" customHeight="1"/>
    <row r="892" ht="9.75" customHeight="1"/>
    <row r="893" ht="9.75" customHeight="1"/>
    <row r="894" ht="9.75" customHeight="1"/>
    <row r="895" ht="9.75" customHeight="1"/>
    <row r="896" ht="9.75" customHeight="1"/>
    <row r="897" ht="9.75" customHeight="1"/>
    <row r="898" ht="9.75" customHeight="1"/>
    <row r="899" ht="9.75" customHeight="1"/>
    <row r="900" ht="9.75" customHeight="1"/>
    <row r="901" ht="9.75" customHeight="1"/>
    <row r="902" ht="9.75" customHeight="1"/>
    <row r="903" ht="9.75" customHeight="1"/>
    <row r="904" ht="9.75" customHeight="1"/>
    <row r="905" ht="9.75" customHeight="1"/>
    <row r="906" ht="9.75" customHeight="1"/>
    <row r="907" ht="9.75" customHeight="1"/>
    <row r="908" ht="9.75" customHeight="1"/>
    <row r="909" ht="9.75" customHeight="1"/>
    <row r="910" ht="9.75" customHeight="1"/>
    <row r="911" ht="9.75" customHeight="1"/>
    <row r="912" ht="9.75" customHeight="1"/>
    <row r="913" ht="9.75" customHeight="1"/>
    <row r="914" ht="9.75" customHeight="1"/>
    <row r="915" ht="9.75" customHeight="1"/>
    <row r="916" ht="9.75" customHeight="1"/>
    <row r="917" ht="9.75" customHeight="1"/>
    <row r="918" ht="9.75" customHeight="1"/>
    <row r="919" ht="9.75" customHeight="1"/>
    <row r="920" ht="9.75" customHeight="1"/>
    <row r="921" ht="9.75" customHeight="1"/>
    <row r="922" ht="9.75" customHeight="1"/>
    <row r="923" ht="9.75" customHeight="1"/>
    <row r="924" ht="9.75" customHeight="1"/>
    <row r="925" ht="9.75" customHeight="1"/>
    <row r="926" ht="9.75" customHeight="1"/>
    <row r="927" ht="9.75" customHeight="1"/>
    <row r="928" ht="9.75" customHeight="1"/>
    <row r="929" ht="9.75" customHeight="1"/>
    <row r="930" ht="9.75" customHeight="1"/>
    <row r="931" ht="9.75" customHeight="1"/>
    <row r="932" ht="9.75" customHeight="1"/>
    <row r="933" ht="9.75" customHeight="1"/>
    <row r="934" ht="9.75" customHeight="1"/>
    <row r="935" ht="9.75" customHeight="1"/>
    <row r="936" ht="9.75" customHeight="1"/>
    <row r="937" ht="9.75" customHeight="1"/>
    <row r="938" ht="9.75" customHeight="1"/>
    <row r="939" ht="9.75" customHeight="1"/>
    <row r="940" ht="9.75" customHeight="1"/>
    <row r="941" ht="9.75" customHeight="1"/>
    <row r="942" ht="9.75" customHeight="1"/>
    <row r="943" ht="9.75" customHeight="1"/>
    <row r="944" ht="9.75" customHeight="1"/>
    <row r="945" ht="9.75" customHeight="1"/>
    <row r="946" ht="9.75" customHeight="1"/>
    <row r="947" ht="9.75" customHeight="1"/>
    <row r="948" ht="9.75" customHeight="1"/>
    <row r="949" ht="9.75" customHeight="1"/>
    <row r="950" ht="9.75" customHeight="1"/>
    <row r="951" ht="9.75" customHeight="1"/>
    <row r="952" ht="9.75" customHeight="1"/>
    <row r="953" ht="9.75" customHeight="1"/>
    <row r="954" ht="9.75" customHeight="1"/>
    <row r="955" ht="9.75" customHeight="1"/>
    <row r="956" ht="9.75" customHeight="1"/>
    <row r="957" ht="9.75" customHeight="1"/>
    <row r="958" ht="9.75" customHeight="1"/>
    <row r="959" ht="9.75" customHeight="1"/>
    <row r="960" ht="9.75" customHeight="1"/>
    <row r="961" ht="9.75" customHeight="1"/>
    <row r="962" ht="9.75" customHeight="1"/>
    <row r="963" ht="9.75" customHeight="1"/>
    <row r="964" ht="9.75" customHeight="1"/>
    <row r="965" ht="9.75" customHeight="1"/>
    <row r="966" ht="9.75" customHeight="1"/>
    <row r="967" ht="9.75" customHeight="1"/>
    <row r="968" ht="9.75" customHeight="1"/>
    <row r="969" ht="9.75" customHeight="1"/>
    <row r="970" ht="9.75" customHeight="1"/>
    <row r="971" ht="9.75" customHeight="1"/>
    <row r="972" ht="9.75" customHeight="1"/>
    <row r="973" ht="9.75" customHeight="1"/>
    <row r="974" ht="9.75" customHeight="1"/>
    <row r="975" ht="9.75" customHeight="1"/>
    <row r="976" ht="9.75" customHeight="1"/>
    <row r="977" ht="9.75" customHeight="1"/>
    <row r="978" ht="9.75" customHeight="1"/>
    <row r="979" ht="9.75" customHeight="1"/>
    <row r="980" ht="9.75" customHeight="1"/>
    <row r="981" ht="9.75" customHeight="1"/>
    <row r="982" ht="9.75" customHeight="1"/>
    <row r="983" ht="9.75" customHeight="1"/>
    <row r="984" ht="9.75" customHeight="1"/>
    <row r="985" ht="9.75" customHeight="1"/>
    <row r="986" ht="9.75" customHeight="1"/>
    <row r="987" ht="9.75" customHeight="1"/>
    <row r="988" ht="9.75" customHeight="1"/>
    <row r="989" ht="9.75" customHeight="1"/>
    <row r="990" ht="9.75" customHeight="1"/>
    <row r="991" ht="9.75" customHeight="1"/>
    <row r="992" ht="9.75" customHeight="1"/>
    <row r="993" ht="9.75" customHeight="1"/>
    <row r="994" ht="9.75" customHeight="1"/>
    <row r="995" ht="9.75" customHeight="1"/>
    <row r="996" ht="9.75" customHeight="1"/>
    <row r="997" ht="9.75" customHeight="1"/>
    <row r="998" ht="9.75" customHeight="1"/>
    <row r="999" ht="9.75" customHeight="1"/>
    <row r="1000" ht="9.75" customHeight="1"/>
  </sheetData>
  <mergeCells count="40">
    <mergeCell ref="AR2:BE2"/>
    <mergeCell ref="K5:AJ5"/>
    <mergeCell ref="K6:AJ6"/>
    <mergeCell ref="E23:AN23"/>
    <mergeCell ref="AK26:AO26"/>
    <mergeCell ref="W28:AE28"/>
    <mergeCell ref="AK28:AO28"/>
    <mergeCell ref="L31:P31"/>
    <mergeCell ref="L32:P32"/>
    <mergeCell ref="L33:P33"/>
    <mergeCell ref="AK32:AO32"/>
    <mergeCell ref="AK33:AO33"/>
    <mergeCell ref="L28:P28"/>
    <mergeCell ref="L29:P29"/>
    <mergeCell ref="W29:AE29"/>
    <mergeCell ref="AK29:AO29"/>
    <mergeCell ref="L30:P30"/>
    <mergeCell ref="AK30:AO30"/>
    <mergeCell ref="AK31:AO31"/>
    <mergeCell ref="W30:AE30"/>
    <mergeCell ref="W31:AE31"/>
    <mergeCell ref="AK35:AO35"/>
    <mergeCell ref="AM87:AN87"/>
    <mergeCell ref="AM89:AP89"/>
    <mergeCell ref="AS89:AT91"/>
    <mergeCell ref="AM90:AP90"/>
    <mergeCell ref="W32:AE32"/>
    <mergeCell ref="W33:AE33"/>
    <mergeCell ref="X35:AB35"/>
    <mergeCell ref="L85:AJ85"/>
    <mergeCell ref="C92:G92"/>
    <mergeCell ref="D95:H95"/>
    <mergeCell ref="J95:AF95"/>
    <mergeCell ref="AG95:AM95"/>
    <mergeCell ref="AN95:AP95"/>
    <mergeCell ref="I92:AF92"/>
    <mergeCell ref="AG92:AM92"/>
    <mergeCell ref="AN92:AP92"/>
    <mergeCell ref="AG94:AM94"/>
    <mergeCell ref="AN94:AP94"/>
  </mergeCells>
  <hyperlinks>
    <hyperlink ref="A95" location="null!'" display="/" xr:uid="{00000000-0004-0000-0000-000000000000}"/>
  </hyperlink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00"/>
  <sheetViews>
    <sheetView showGridLines="0" topLeftCell="A117" workbookViewId="0">
      <selection activeCell="F166" sqref="F166"/>
    </sheetView>
  </sheetViews>
  <sheetFormatPr defaultColWidth="16.85546875" defaultRowHeight="15" customHeight="1"/>
  <cols>
    <col min="1" max="1" width="9.7109375" customWidth="1"/>
    <col min="2" max="2" width="1.28515625" customWidth="1"/>
    <col min="3" max="3" width="4.85546875" customWidth="1"/>
    <col min="4" max="4" width="5" customWidth="1"/>
    <col min="5" max="5" width="20" customWidth="1"/>
    <col min="6" max="6" width="59.28515625" customWidth="1"/>
    <col min="7" max="7" width="8.7109375" customWidth="1"/>
    <col min="8" max="8" width="16.28515625" customWidth="1"/>
    <col min="9" max="9" width="18.42578125" customWidth="1"/>
    <col min="10" max="10" width="26" customWidth="1"/>
    <col min="11" max="11" width="26" hidden="1" customWidth="1"/>
    <col min="12" max="12" width="10.85546875" customWidth="1"/>
    <col min="13" max="13" width="12.7109375" hidden="1" customWidth="1"/>
    <col min="14" max="14" width="10.85546875" hidden="1" customWidth="1"/>
    <col min="15" max="20" width="16.42578125" hidden="1" customWidth="1"/>
    <col min="21" max="21" width="19" hidden="1" customWidth="1"/>
    <col min="22" max="22" width="14.28515625" customWidth="1"/>
    <col min="23" max="23" width="19" customWidth="1"/>
    <col min="24" max="24" width="14.28515625" customWidth="1"/>
    <col min="25" max="25" width="17.42578125" customWidth="1"/>
    <col min="26" max="26" width="12.85546875" customWidth="1"/>
    <col min="27" max="27" width="17.42578125" customWidth="1"/>
    <col min="28" max="28" width="19" customWidth="1"/>
    <col min="29" max="29" width="12.85546875" customWidth="1"/>
    <col min="30" max="30" width="17.42578125" customWidth="1"/>
    <col min="31" max="31" width="19" customWidth="1"/>
    <col min="32" max="43" width="9.85546875" customWidth="1"/>
    <col min="44" max="65" width="10.85546875" hidden="1" customWidth="1"/>
  </cols>
  <sheetData>
    <row r="1" spans="1:65" ht="9.75" customHeight="1"/>
    <row r="2" spans="1:65" ht="36.75" customHeight="1">
      <c r="L2" s="184" t="s">
        <v>4</v>
      </c>
      <c r="M2" s="185"/>
      <c r="N2" s="185"/>
      <c r="O2" s="185"/>
      <c r="P2" s="185"/>
      <c r="Q2" s="185"/>
      <c r="R2" s="185"/>
      <c r="S2" s="185"/>
      <c r="T2" s="185"/>
      <c r="U2" s="185"/>
      <c r="V2" s="186"/>
      <c r="AT2" s="2" t="s">
        <v>3</v>
      </c>
    </row>
    <row r="3" spans="1:65" ht="6.7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67</v>
      </c>
    </row>
    <row r="4" spans="1:65" ht="24.75" customHeight="1">
      <c r="B4" s="5"/>
      <c r="D4" s="6" t="s">
        <v>74</v>
      </c>
      <c r="L4" s="5"/>
      <c r="M4" s="71" t="s">
        <v>8</v>
      </c>
      <c r="AT4" s="2" t="s">
        <v>2</v>
      </c>
    </row>
    <row r="5" spans="1:65" ht="6.75" customHeight="1">
      <c r="B5" s="5"/>
      <c r="L5" s="5"/>
    </row>
    <row r="6" spans="1:65" ht="12" customHeight="1">
      <c r="A6" s="14"/>
      <c r="B6" s="15"/>
      <c r="C6" s="14"/>
      <c r="D6" s="11" t="s">
        <v>12</v>
      </c>
      <c r="E6" s="14"/>
      <c r="F6" s="14"/>
      <c r="G6" s="14"/>
      <c r="H6" s="14"/>
      <c r="I6" s="14"/>
      <c r="J6" s="14"/>
      <c r="K6" s="14"/>
      <c r="L6" s="1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1:65" ht="16.5" customHeight="1">
      <c r="A7" s="14"/>
      <c r="B7" s="15"/>
      <c r="C7" s="14"/>
      <c r="D7" s="14"/>
      <c r="E7" s="174" t="s">
        <v>13</v>
      </c>
      <c r="F7" s="163"/>
      <c r="G7" s="163"/>
      <c r="H7" s="163"/>
      <c r="I7" s="14"/>
      <c r="J7" s="14"/>
      <c r="K7" s="14"/>
      <c r="L7" s="1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1:65" ht="9.75" customHeight="1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ht="12" customHeight="1">
      <c r="A9" s="14"/>
      <c r="B9" s="15"/>
      <c r="C9" s="14"/>
      <c r="D9" s="11" t="s">
        <v>14</v>
      </c>
      <c r="E9" s="14"/>
      <c r="F9" s="9"/>
      <c r="G9" s="14"/>
      <c r="H9" s="14"/>
      <c r="I9" s="11" t="s">
        <v>15</v>
      </c>
      <c r="J9" s="9"/>
      <c r="K9" s="14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ht="12" customHeight="1">
      <c r="A10" s="14"/>
      <c r="B10" s="15"/>
      <c r="C10" s="14"/>
      <c r="D10" s="11" t="s">
        <v>16</v>
      </c>
      <c r="E10" s="14"/>
      <c r="F10" s="9" t="s">
        <v>17</v>
      </c>
      <c r="G10" s="14"/>
      <c r="H10" s="14"/>
      <c r="I10" s="11" t="s">
        <v>18</v>
      </c>
      <c r="J10" s="39">
        <f>'Rekapitulácia stavby'!AN8</f>
        <v>0</v>
      </c>
      <c r="K10" s="14"/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</row>
    <row r="11" spans="1:65" ht="10.5" customHeight="1">
      <c r="A11" s="14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ht="12" customHeight="1">
      <c r="A12" s="14"/>
      <c r="B12" s="15"/>
      <c r="C12" s="14"/>
      <c r="D12" s="11" t="s">
        <v>19</v>
      </c>
      <c r="E12" s="14"/>
      <c r="F12" s="14"/>
      <c r="G12" s="14"/>
      <c r="H12" s="14"/>
      <c r="I12" s="11" t="s">
        <v>20</v>
      </c>
      <c r="J12" s="9" t="str">
        <f>IF('Rekapitulácia stavby'!AN10="","",'Rekapitulácia stavby'!AN10)</f>
        <v/>
      </c>
      <c r="K12" s="14"/>
      <c r="L12" s="15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</row>
    <row r="13" spans="1:65" ht="18" customHeight="1">
      <c r="A13" s="14"/>
      <c r="B13" s="15"/>
      <c r="C13" s="14"/>
      <c r="D13" s="14"/>
      <c r="E13" s="9" t="str">
        <f>IF('Rekapitulácia stavby'!E11="","",'Rekapitulácia stavby'!E11)</f>
        <v xml:space="preserve"> </v>
      </c>
      <c r="F13" s="14"/>
      <c r="G13" s="14"/>
      <c r="H13" s="14"/>
      <c r="I13" s="11" t="s">
        <v>21</v>
      </c>
      <c r="J13" s="9" t="str">
        <f>IF('Rekapitulácia stavby'!AN11="","",'Rekapitulácia stavby'!AN11)</f>
        <v/>
      </c>
      <c r="K13" s="14"/>
      <c r="L13" s="15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</row>
    <row r="14" spans="1:65" ht="6.75" customHeight="1">
      <c r="A14" s="14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</row>
    <row r="15" spans="1:65" ht="12" customHeight="1">
      <c r="A15" s="14"/>
      <c r="B15" s="15"/>
      <c r="C15" s="14"/>
      <c r="D15" s="11" t="s">
        <v>22</v>
      </c>
      <c r="E15" s="14"/>
      <c r="F15" s="14"/>
      <c r="G15" s="14"/>
      <c r="H15" s="14"/>
      <c r="I15" s="11" t="s">
        <v>20</v>
      </c>
      <c r="J15" s="9">
        <f>'Rekapitulácia stavby'!AN13</f>
        <v>0</v>
      </c>
      <c r="K15" s="14"/>
      <c r="L15" s="15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</row>
    <row r="16" spans="1:65" ht="18" customHeight="1">
      <c r="A16" s="14"/>
      <c r="B16" s="15"/>
      <c r="C16" s="14"/>
      <c r="D16" s="14"/>
      <c r="E16" s="187" t="str">
        <f>'Rekapitulácia stavby'!E14</f>
        <v xml:space="preserve"> </v>
      </c>
      <c r="F16" s="163"/>
      <c r="G16" s="163"/>
      <c r="H16" s="163"/>
      <c r="I16" s="11" t="s">
        <v>21</v>
      </c>
      <c r="J16" s="9">
        <f>'Rekapitulácia stavby'!AN14</f>
        <v>0</v>
      </c>
      <c r="K16" s="14"/>
      <c r="L16" s="15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</row>
    <row r="17" spans="1:65" ht="6.75" customHeight="1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</row>
    <row r="18" spans="1:65" ht="12" customHeight="1">
      <c r="A18" s="14"/>
      <c r="B18" s="15"/>
      <c r="C18" s="14"/>
      <c r="D18" s="11" t="s">
        <v>23</v>
      </c>
      <c r="E18" s="14"/>
      <c r="F18" s="14"/>
      <c r="G18" s="14"/>
      <c r="H18" s="14"/>
      <c r="I18" s="11" t="s">
        <v>20</v>
      </c>
      <c r="J18" s="9" t="str">
        <f>IF('Rekapitulácia stavby'!AN16="","",'Rekapitulácia stavby'!AN16)</f>
        <v/>
      </c>
      <c r="K18" s="14"/>
      <c r="L18" s="15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18" customHeight="1">
      <c r="A19" s="14"/>
      <c r="B19" s="15"/>
      <c r="C19" s="14"/>
      <c r="D19" s="14"/>
      <c r="E19" s="9" t="str">
        <f>IF('Rekapitulácia stavby'!E17="","",'Rekapitulácia stavby'!E17)</f>
        <v xml:space="preserve"> </v>
      </c>
      <c r="F19" s="14"/>
      <c r="G19" s="14"/>
      <c r="H19" s="14"/>
      <c r="I19" s="11" t="s">
        <v>21</v>
      </c>
      <c r="J19" s="9" t="str">
        <f>IF('Rekapitulácia stavby'!AN17="","",'Rekapitulácia stavby'!AN17)</f>
        <v/>
      </c>
      <c r="K19" s="14"/>
      <c r="L19" s="15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6.75" customHeight="1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ht="12" customHeight="1">
      <c r="A21" s="14"/>
      <c r="B21" s="15"/>
      <c r="C21" s="14"/>
      <c r="D21" s="11" t="s">
        <v>25</v>
      </c>
      <c r="E21" s="14"/>
      <c r="F21" s="14"/>
      <c r="G21" s="14"/>
      <c r="H21" s="14"/>
      <c r="I21" s="11" t="s">
        <v>20</v>
      </c>
      <c r="J21" s="9" t="str">
        <f>IF('Rekapitulácia stavby'!AN19="","",'Rekapitulácia stavby'!AN19)</f>
        <v/>
      </c>
      <c r="K21" s="14"/>
      <c r="L21" s="15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18" customHeight="1">
      <c r="A22" s="14"/>
      <c r="B22" s="15"/>
      <c r="C22" s="14"/>
      <c r="D22" s="14"/>
      <c r="E22" s="9" t="str">
        <f>IF('Rekapitulácia stavby'!E20="","",'Rekapitulácia stavby'!E20)</f>
        <v xml:space="preserve"> </v>
      </c>
      <c r="F22" s="14"/>
      <c r="G22" s="14"/>
      <c r="H22" s="14"/>
      <c r="I22" s="11" t="s">
        <v>21</v>
      </c>
      <c r="J22" s="9" t="str">
        <f>IF('Rekapitulácia stavby'!AN20="","",'Rekapitulácia stavby'!AN20)</f>
        <v/>
      </c>
      <c r="K22" s="14"/>
      <c r="L22" s="15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6.75" customHeight="1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12" customHeight="1">
      <c r="A24" s="14"/>
      <c r="B24" s="15"/>
      <c r="C24" s="14"/>
      <c r="D24" s="11" t="s">
        <v>26</v>
      </c>
      <c r="E24" s="14"/>
      <c r="F24" s="14"/>
      <c r="G24" s="14"/>
      <c r="H24" s="14"/>
      <c r="I24" s="14"/>
      <c r="J24" s="14"/>
      <c r="K24" s="14"/>
      <c r="L24" s="15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ht="16.5" customHeight="1">
      <c r="A25" s="72"/>
      <c r="B25" s="73"/>
      <c r="C25" s="72"/>
      <c r="D25" s="72"/>
      <c r="E25" s="189"/>
      <c r="F25" s="163"/>
      <c r="G25" s="163"/>
      <c r="H25" s="163"/>
      <c r="I25" s="72"/>
      <c r="J25" s="72"/>
      <c r="K25" s="72"/>
      <c r="L25" s="73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</row>
    <row r="26" spans="1:65" ht="6.75" customHeight="1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ht="6.75" customHeight="1">
      <c r="A27" s="14"/>
      <c r="B27" s="15"/>
      <c r="C27" s="14"/>
      <c r="D27" s="40"/>
      <c r="E27" s="40"/>
      <c r="F27" s="40"/>
      <c r="G27" s="40"/>
      <c r="H27" s="40"/>
      <c r="I27" s="40"/>
      <c r="J27" s="40"/>
      <c r="K27" s="40"/>
      <c r="L27" s="15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ht="25.5" customHeight="1">
      <c r="A28" s="14"/>
      <c r="B28" s="15"/>
      <c r="C28" s="14"/>
      <c r="D28" s="74" t="s">
        <v>27</v>
      </c>
      <c r="E28" s="14"/>
      <c r="F28" s="14"/>
      <c r="G28" s="14"/>
      <c r="H28" s="14"/>
      <c r="I28" s="14"/>
      <c r="J28" s="53"/>
      <c r="K28" s="14"/>
      <c r="L28" s="15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6.75" customHeight="1">
      <c r="A29" s="14"/>
      <c r="B29" s="15"/>
      <c r="C29" s="14"/>
      <c r="D29" s="40"/>
      <c r="E29" s="40"/>
      <c r="F29" s="40"/>
      <c r="G29" s="40"/>
      <c r="H29" s="40"/>
      <c r="I29" s="40"/>
      <c r="J29" s="40"/>
      <c r="K29" s="40"/>
      <c r="L29" s="75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</row>
    <row r="30" spans="1:65" ht="14.25" customHeight="1">
      <c r="A30" s="14"/>
      <c r="B30" s="15"/>
      <c r="C30" s="14"/>
      <c r="D30" s="14"/>
      <c r="E30" s="14"/>
      <c r="F30" s="18" t="s">
        <v>29</v>
      </c>
      <c r="G30" s="14"/>
      <c r="H30" s="14"/>
      <c r="I30" s="18" t="s">
        <v>28</v>
      </c>
      <c r="J30" s="18" t="s">
        <v>30</v>
      </c>
      <c r="K30" s="14"/>
      <c r="L30" s="75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</row>
    <row r="31" spans="1:65" ht="14.25" customHeight="1">
      <c r="A31" s="14"/>
      <c r="B31" s="15"/>
      <c r="C31" s="14"/>
      <c r="D31" s="77" t="s">
        <v>31</v>
      </c>
      <c r="E31" s="21" t="s">
        <v>32</v>
      </c>
      <c r="F31" s="78">
        <f>ROUND((SUM(BE119:BE144)),  2)</f>
        <v>0</v>
      </c>
      <c r="G31" s="76"/>
      <c r="H31" s="76"/>
      <c r="I31" s="79">
        <v>0.2</v>
      </c>
      <c r="J31" s="78">
        <f>ROUND(((SUM(BE119:BE144))*I31),  2)</f>
        <v>0</v>
      </c>
      <c r="K31" s="14"/>
      <c r="L31" s="15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</row>
    <row r="32" spans="1:65" ht="14.25" customHeight="1">
      <c r="A32" s="14"/>
      <c r="B32" s="15"/>
      <c r="C32" s="14"/>
      <c r="D32" s="14"/>
      <c r="E32" s="21" t="s">
        <v>33</v>
      </c>
      <c r="F32" s="80">
        <f>ROUND((SUM(BF119:BF144)),  2)</f>
        <v>0</v>
      </c>
      <c r="G32" s="14"/>
      <c r="H32" s="14"/>
      <c r="I32" s="81">
        <v>0.2</v>
      </c>
      <c r="J32" s="80">
        <f>ROUND(((SUM(BF119:BF144))*I32),  2)</f>
        <v>0</v>
      </c>
      <c r="K32" s="14"/>
      <c r="L32" s="15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</row>
    <row r="33" spans="1:65" ht="14.25" hidden="1" customHeight="1">
      <c r="A33" s="14"/>
      <c r="B33" s="15"/>
      <c r="C33" s="14"/>
      <c r="D33" s="14"/>
      <c r="E33" s="11" t="s">
        <v>34</v>
      </c>
      <c r="F33" s="80">
        <f>ROUND((SUM(BG119:BG144)),  2)</f>
        <v>0</v>
      </c>
      <c r="G33" s="14"/>
      <c r="H33" s="14"/>
      <c r="I33" s="81">
        <v>0.2</v>
      </c>
      <c r="J33" s="80">
        <f t="shared" ref="J33:J35" si="0">0</f>
        <v>0</v>
      </c>
      <c r="K33" s="14"/>
      <c r="L33" s="75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</row>
    <row r="34" spans="1:65" ht="14.25" hidden="1" customHeight="1">
      <c r="A34" s="14"/>
      <c r="B34" s="15"/>
      <c r="C34" s="14"/>
      <c r="D34" s="14"/>
      <c r="E34" s="11" t="s">
        <v>35</v>
      </c>
      <c r="F34" s="80">
        <f>ROUND((SUM(BH119:BH144)),  2)</f>
        <v>0</v>
      </c>
      <c r="G34" s="14"/>
      <c r="H34" s="14"/>
      <c r="I34" s="81">
        <v>0.2</v>
      </c>
      <c r="J34" s="80">
        <f t="shared" si="0"/>
        <v>0</v>
      </c>
      <c r="K34" s="14"/>
      <c r="L34" s="15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</row>
    <row r="35" spans="1:65" ht="14.25" hidden="1" customHeight="1">
      <c r="A35" s="14"/>
      <c r="B35" s="15"/>
      <c r="C35" s="14"/>
      <c r="D35" s="14"/>
      <c r="E35" s="21" t="s">
        <v>36</v>
      </c>
      <c r="F35" s="78">
        <f>ROUND((SUM(BI119:BI144)),  2)</f>
        <v>0</v>
      </c>
      <c r="G35" s="76"/>
      <c r="H35" s="76"/>
      <c r="I35" s="79">
        <v>0</v>
      </c>
      <c r="J35" s="78">
        <f t="shared" si="0"/>
        <v>0</v>
      </c>
      <c r="K35" s="14"/>
      <c r="L35" s="15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</row>
    <row r="36" spans="1:65" ht="6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</row>
    <row r="37" spans="1:65" ht="25.5" customHeight="1">
      <c r="A37" s="14"/>
      <c r="B37" s="15"/>
      <c r="C37" s="82"/>
      <c r="D37" s="83" t="s">
        <v>37</v>
      </c>
      <c r="E37" s="43"/>
      <c r="F37" s="43"/>
      <c r="G37" s="84" t="s">
        <v>38</v>
      </c>
      <c r="H37" s="85" t="s">
        <v>39</v>
      </c>
      <c r="I37" s="43"/>
      <c r="J37" s="86"/>
      <c r="K37" s="87"/>
      <c r="L37" s="15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</row>
    <row r="38" spans="1:65" ht="14.2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</row>
    <row r="39" spans="1:65" ht="14.25" customHeight="1">
      <c r="B39" s="5"/>
      <c r="L39" s="5"/>
    </row>
    <row r="40" spans="1:65" ht="14.25" customHeight="1">
      <c r="B40" s="5"/>
      <c r="L40" s="5"/>
    </row>
    <row r="41" spans="1:65" ht="14.25" customHeight="1">
      <c r="B41" s="5"/>
      <c r="L41" s="5"/>
    </row>
    <row r="42" spans="1:65" ht="14.25" customHeight="1">
      <c r="B42" s="5"/>
      <c r="L42" s="5"/>
    </row>
    <row r="43" spans="1:65" ht="14.25" customHeight="1">
      <c r="B43" s="5"/>
      <c r="L43" s="5"/>
    </row>
    <row r="44" spans="1:65" ht="14.25" customHeight="1">
      <c r="B44" s="5"/>
      <c r="L44" s="5"/>
    </row>
    <row r="45" spans="1:65" ht="14.25" customHeight="1">
      <c r="B45" s="5"/>
      <c r="L45" s="5"/>
    </row>
    <row r="46" spans="1:65" ht="14.25" customHeight="1">
      <c r="B46" s="5"/>
      <c r="L46" s="5"/>
    </row>
    <row r="47" spans="1:65" ht="14.25" customHeight="1">
      <c r="B47" s="5"/>
      <c r="L47" s="5"/>
    </row>
    <row r="48" spans="1:65" ht="14.25" customHeight="1">
      <c r="B48" s="5"/>
      <c r="L48" s="5"/>
    </row>
    <row r="49" spans="1:65" ht="14.25" customHeight="1">
      <c r="B49" s="5"/>
      <c r="L49" s="5"/>
    </row>
    <row r="50" spans="1:65" ht="14.25" customHeight="1">
      <c r="A50" s="14"/>
      <c r="B50" s="15"/>
      <c r="C50" s="14"/>
      <c r="D50" s="26" t="s">
        <v>40</v>
      </c>
      <c r="E50" s="27"/>
      <c r="F50" s="27"/>
      <c r="G50" s="26" t="s">
        <v>41</v>
      </c>
      <c r="H50" s="27"/>
      <c r="I50" s="27"/>
      <c r="J50" s="27"/>
      <c r="K50" s="27"/>
      <c r="L50" s="15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</row>
    <row r="51" spans="1:65" ht="9.75" customHeight="1">
      <c r="B51" s="5"/>
      <c r="L51" s="5"/>
    </row>
    <row r="52" spans="1:65" ht="9.75" customHeight="1">
      <c r="B52" s="5"/>
      <c r="L52" s="5"/>
    </row>
    <row r="53" spans="1:65" ht="9.75" customHeight="1">
      <c r="B53" s="5"/>
      <c r="L53" s="5"/>
    </row>
    <row r="54" spans="1:65" ht="9.75" customHeight="1">
      <c r="B54" s="5"/>
      <c r="L54" s="5"/>
    </row>
    <row r="55" spans="1:65" ht="9.75" customHeight="1">
      <c r="B55" s="5"/>
      <c r="L55" s="5"/>
    </row>
    <row r="56" spans="1:65" ht="9.75" customHeight="1">
      <c r="B56" s="5"/>
      <c r="L56" s="5"/>
    </row>
    <row r="57" spans="1:65" ht="9.75" customHeight="1">
      <c r="B57" s="5"/>
      <c r="L57" s="5"/>
    </row>
    <row r="58" spans="1:65" ht="9.75" customHeight="1">
      <c r="B58" s="5"/>
      <c r="L58" s="5"/>
    </row>
    <row r="59" spans="1:65" ht="9.75" customHeight="1">
      <c r="B59" s="5"/>
      <c r="L59" s="5"/>
    </row>
    <row r="60" spans="1:65" ht="9.75" customHeight="1">
      <c r="B60" s="5"/>
      <c r="L60" s="5"/>
    </row>
    <row r="61" spans="1:65" ht="9.75" customHeight="1">
      <c r="A61" s="14"/>
      <c r="B61" s="15"/>
      <c r="C61" s="14"/>
      <c r="D61" s="28" t="s">
        <v>42</v>
      </c>
      <c r="E61" s="17"/>
      <c r="F61" s="88" t="s">
        <v>43</v>
      </c>
      <c r="G61" s="28" t="s">
        <v>42</v>
      </c>
      <c r="H61" s="17"/>
      <c r="I61" s="17"/>
      <c r="J61" s="89" t="s">
        <v>43</v>
      </c>
      <c r="K61" s="17"/>
      <c r="L61" s="1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</row>
    <row r="62" spans="1:65" ht="9.75" customHeight="1">
      <c r="B62" s="5"/>
      <c r="L62" s="5"/>
    </row>
    <row r="63" spans="1:65" ht="9.75" customHeight="1">
      <c r="B63" s="5"/>
      <c r="L63" s="5"/>
    </row>
    <row r="64" spans="1:65" ht="9.75" customHeight="1">
      <c r="B64" s="5"/>
      <c r="L64" s="5"/>
    </row>
    <row r="65" spans="1:65" ht="9.75" customHeight="1">
      <c r="A65" s="14"/>
      <c r="B65" s="15"/>
      <c r="C65" s="14"/>
      <c r="D65" s="26" t="s">
        <v>44</v>
      </c>
      <c r="E65" s="27"/>
      <c r="F65" s="27"/>
      <c r="G65" s="26" t="s">
        <v>45</v>
      </c>
      <c r="H65" s="27"/>
      <c r="I65" s="27"/>
      <c r="J65" s="27"/>
      <c r="K65" s="27"/>
      <c r="L65" s="15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</row>
    <row r="66" spans="1:65" ht="9.75" customHeight="1">
      <c r="B66" s="5"/>
      <c r="L66" s="5"/>
    </row>
    <row r="67" spans="1:65" ht="9.75" customHeight="1">
      <c r="B67" s="5"/>
      <c r="L67" s="5"/>
    </row>
    <row r="68" spans="1:65" ht="9.75" customHeight="1">
      <c r="B68" s="5"/>
      <c r="L68" s="5"/>
    </row>
    <row r="69" spans="1:65" ht="9.75" customHeight="1">
      <c r="B69" s="5"/>
      <c r="L69" s="5"/>
    </row>
    <row r="70" spans="1:65" ht="9.75" customHeight="1">
      <c r="B70" s="5"/>
      <c r="L70" s="5"/>
    </row>
    <row r="71" spans="1:65" ht="9.75" customHeight="1">
      <c r="B71" s="5"/>
      <c r="L71" s="5"/>
    </row>
    <row r="72" spans="1:65" ht="9.75" customHeight="1">
      <c r="B72" s="5"/>
      <c r="L72" s="5"/>
    </row>
    <row r="73" spans="1:65" ht="9.75" customHeight="1">
      <c r="B73" s="5"/>
      <c r="L73" s="5"/>
    </row>
    <row r="74" spans="1:65" ht="9.75" customHeight="1">
      <c r="B74" s="5"/>
      <c r="L74" s="5"/>
    </row>
    <row r="75" spans="1:65" ht="9.75" customHeight="1">
      <c r="B75" s="5"/>
      <c r="L75" s="5"/>
    </row>
    <row r="76" spans="1:65" ht="9.75" customHeight="1">
      <c r="A76" s="14"/>
      <c r="B76" s="15"/>
      <c r="C76" s="14"/>
      <c r="D76" s="28" t="s">
        <v>42</v>
      </c>
      <c r="E76" s="17"/>
      <c r="F76" s="88" t="s">
        <v>43</v>
      </c>
      <c r="G76" s="28" t="s">
        <v>42</v>
      </c>
      <c r="H76" s="17"/>
      <c r="I76" s="17"/>
      <c r="J76" s="89" t="s">
        <v>43</v>
      </c>
      <c r="K76" s="17"/>
      <c r="L76" s="15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ht="14.25" customHeight="1">
      <c r="A77" s="14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5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</row>
    <row r="78" spans="1:65" ht="9.75" customHeight="1"/>
    <row r="79" spans="1:65" ht="9.75" customHeight="1"/>
    <row r="80" spans="1:65" ht="9.75" customHeight="1"/>
    <row r="81" spans="1:65" ht="6.75" customHeight="1">
      <c r="A81" s="14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5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</row>
    <row r="82" spans="1:65" ht="24.75" customHeight="1">
      <c r="A82" s="14"/>
      <c r="B82" s="15"/>
      <c r="C82" s="6" t="s">
        <v>75</v>
      </c>
      <c r="D82" s="14"/>
      <c r="E82" s="14"/>
      <c r="F82" s="14"/>
      <c r="G82" s="14"/>
      <c r="H82" s="14"/>
      <c r="I82" s="14"/>
      <c r="J82" s="14"/>
      <c r="K82" s="14"/>
      <c r="L82" s="15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</row>
    <row r="83" spans="1:65" ht="6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5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</row>
    <row r="84" spans="1:65" ht="12" customHeight="1">
      <c r="A84" s="14"/>
      <c r="B84" s="15"/>
      <c r="C84" s="11" t="s">
        <v>12</v>
      </c>
      <c r="D84" s="14"/>
      <c r="E84" s="14"/>
      <c r="F84" s="14"/>
      <c r="G84" s="14"/>
      <c r="H84" s="14"/>
      <c r="I84" s="14"/>
      <c r="J84" s="14"/>
      <c r="K84" s="14"/>
      <c r="L84" s="15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</row>
    <row r="85" spans="1:65" ht="16.5" customHeight="1">
      <c r="A85" s="14"/>
      <c r="B85" s="15"/>
      <c r="C85" s="14"/>
      <c r="D85" s="14"/>
      <c r="E85" s="174" t="str">
        <f>E7</f>
        <v>Stavebné práce - Trnové</v>
      </c>
      <c r="F85" s="163"/>
      <c r="G85" s="163"/>
      <c r="H85" s="163"/>
      <c r="I85" s="14"/>
      <c r="J85" s="14"/>
      <c r="K85" s="14"/>
      <c r="L85" s="15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</row>
    <row r="86" spans="1:65" ht="6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5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</row>
    <row r="87" spans="1:65" ht="12" customHeight="1">
      <c r="A87" s="14"/>
      <c r="B87" s="15"/>
      <c r="C87" s="11" t="s">
        <v>16</v>
      </c>
      <c r="D87" s="14"/>
      <c r="E87" s="14"/>
      <c r="F87" s="9" t="str">
        <f>F10</f>
        <v xml:space="preserve"> </v>
      </c>
      <c r="G87" s="14"/>
      <c r="H87" s="14"/>
      <c r="I87" s="11" t="s">
        <v>18</v>
      </c>
      <c r="J87" s="39">
        <f>IF(J10="","",J10)</f>
        <v>0</v>
      </c>
      <c r="K87" s="14"/>
      <c r="L87" s="15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</row>
    <row r="88" spans="1:65" ht="6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5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</row>
    <row r="89" spans="1:65" ht="15" customHeight="1">
      <c r="A89" s="14"/>
      <c r="B89" s="15"/>
      <c r="C89" s="11" t="s">
        <v>19</v>
      </c>
      <c r="D89" s="14"/>
      <c r="E89" s="14"/>
      <c r="F89" s="9" t="str">
        <f>E13</f>
        <v xml:space="preserve"> </v>
      </c>
      <c r="G89" s="14"/>
      <c r="H89" s="14"/>
      <c r="I89" s="11" t="s">
        <v>23</v>
      </c>
      <c r="J89" s="12" t="str">
        <f>E19</f>
        <v xml:space="preserve"> </v>
      </c>
      <c r="K89" s="14"/>
      <c r="L89" s="15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</row>
    <row r="90" spans="1:65" ht="15" customHeight="1">
      <c r="A90" s="14"/>
      <c r="B90" s="15"/>
      <c r="C90" s="11" t="s">
        <v>22</v>
      </c>
      <c r="D90" s="14"/>
      <c r="E90" s="14"/>
      <c r="F90" s="9" t="str">
        <f>IF(E16="","",E16)</f>
        <v xml:space="preserve"> </v>
      </c>
      <c r="G90" s="14"/>
      <c r="H90" s="14"/>
      <c r="I90" s="11" t="s">
        <v>25</v>
      </c>
      <c r="J90" s="12" t="str">
        <f>E22</f>
        <v xml:space="preserve"> </v>
      </c>
      <c r="K90" s="14"/>
      <c r="L90" s="15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</row>
    <row r="91" spans="1:65" ht="9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5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</row>
    <row r="92" spans="1:65" ht="29.25" customHeight="1">
      <c r="A92" s="14"/>
      <c r="B92" s="15"/>
      <c r="C92" s="90" t="s">
        <v>76</v>
      </c>
      <c r="D92" s="82"/>
      <c r="E92" s="82"/>
      <c r="F92" s="82"/>
      <c r="G92" s="82"/>
      <c r="H92" s="82"/>
      <c r="I92" s="82"/>
      <c r="J92" s="91" t="s">
        <v>77</v>
      </c>
      <c r="K92" s="82"/>
      <c r="L92" s="15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</row>
    <row r="93" spans="1:65" ht="9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5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</row>
    <row r="94" spans="1:65" ht="22.5" customHeight="1">
      <c r="A94" s="14"/>
      <c r="B94" s="15"/>
      <c r="C94" s="92" t="s">
        <v>78</v>
      </c>
      <c r="D94" s="14"/>
      <c r="E94" s="14"/>
      <c r="F94" s="14"/>
      <c r="G94" s="14"/>
      <c r="H94" s="14"/>
      <c r="I94" s="14"/>
      <c r="J94" s="53"/>
      <c r="K94" s="14"/>
      <c r="L94" s="15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2" t="s">
        <v>79</v>
      </c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</row>
    <row r="95" spans="1:65" ht="24.75" customHeight="1">
      <c r="A95" s="93"/>
      <c r="B95" s="94"/>
      <c r="C95" s="93"/>
      <c r="D95" s="95" t="s">
        <v>80</v>
      </c>
      <c r="E95" s="96"/>
      <c r="F95" s="96"/>
      <c r="G95" s="96"/>
      <c r="H95" s="96"/>
      <c r="I95" s="96"/>
      <c r="J95" s="97"/>
      <c r="K95" s="93"/>
      <c r="L95" s="94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</row>
    <row r="96" spans="1:65" ht="19.5" customHeight="1">
      <c r="A96" s="98"/>
      <c r="B96" s="99"/>
      <c r="C96" s="98"/>
      <c r="D96" s="100" t="s">
        <v>81</v>
      </c>
      <c r="E96" s="101"/>
      <c r="F96" s="101"/>
      <c r="G96" s="101"/>
      <c r="H96" s="101"/>
      <c r="I96" s="101"/>
      <c r="J96" s="102"/>
      <c r="K96" s="98"/>
      <c r="L96" s="99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</row>
    <row r="97" spans="1:65" ht="19.5" customHeight="1">
      <c r="A97" s="98"/>
      <c r="B97" s="99"/>
      <c r="C97" s="98"/>
      <c r="D97" s="100" t="s">
        <v>82</v>
      </c>
      <c r="E97" s="101"/>
      <c r="F97" s="101"/>
      <c r="G97" s="101"/>
      <c r="H97" s="101"/>
      <c r="I97" s="101"/>
      <c r="J97" s="102"/>
      <c r="K97" s="98"/>
      <c r="L97" s="99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</row>
    <row r="98" spans="1:65" ht="24.75" customHeight="1">
      <c r="A98" s="93"/>
      <c r="B98" s="94"/>
      <c r="C98" s="93"/>
      <c r="D98" s="95" t="s">
        <v>83</v>
      </c>
      <c r="E98" s="96"/>
      <c r="F98" s="96"/>
      <c r="G98" s="96"/>
      <c r="H98" s="96"/>
      <c r="I98" s="96"/>
      <c r="J98" s="97"/>
      <c r="K98" s="93"/>
      <c r="L98" s="94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</row>
    <row r="99" spans="1:65" ht="19.5" customHeight="1">
      <c r="A99" s="98"/>
      <c r="B99" s="99"/>
      <c r="C99" s="98"/>
      <c r="D99" s="100" t="s">
        <v>84</v>
      </c>
      <c r="E99" s="101"/>
      <c r="F99" s="101"/>
      <c r="G99" s="101"/>
      <c r="H99" s="101"/>
      <c r="I99" s="101"/>
      <c r="J99" s="102"/>
      <c r="K99" s="98"/>
      <c r="L99" s="99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</row>
    <row r="100" spans="1:65" ht="19.5" customHeight="1">
      <c r="A100" s="98"/>
      <c r="B100" s="99"/>
      <c r="C100" s="98"/>
      <c r="D100" s="100" t="s">
        <v>85</v>
      </c>
      <c r="E100" s="101"/>
      <c r="F100" s="101"/>
      <c r="G100" s="101"/>
      <c r="H100" s="101"/>
      <c r="I100" s="101"/>
      <c r="J100" s="102"/>
      <c r="K100" s="98"/>
      <c r="L100" s="99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</row>
    <row r="101" spans="1:65" ht="19.5" customHeight="1">
      <c r="A101" s="98"/>
      <c r="B101" s="99"/>
      <c r="C101" s="98"/>
      <c r="D101" s="100" t="s">
        <v>86</v>
      </c>
      <c r="E101" s="101"/>
      <c r="F101" s="101"/>
      <c r="G101" s="101"/>
      <c r="H101" s="101"/>
      <c r="I101" s="101"/>
      <c r="J101" s="102"/>
      <c r="K101" s="98"/>
      <c r="L101" s="99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</row>
    <row r="102" spans="1:65" ht="21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5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</row>
    <row r="103" spans="1:65" ht="6.75" customHeight="1">
      <c r="A103" s="14"/>
      <c r="B103" s="29"/>
      <c r="C103" s="30"/>
      <c r="D103" s="30"/>
      <c r="E103" s="30"/>
      <c r="F103" s="30"/>
      <c r="G103" s="30"/>
      <c r="H103" s="30"/>
      <c r="I103" s="30"/>
      <c r="J103" s="30"/>
      <c r="K103" s="30"/>
      <c r="L103" s="15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</row>
    <row r="104" spans="1:65" ht="9.75" customHeight="1"/>
    <row r="105" spans="1:65" ht="9.75" customHeight="1"/>
    <row r="106" spans="1:65" ht="9.75" customHeight="1"/>
    <row r="107" spans="1:65" ht="6.75" customHeight="1">
      <c r="A107" s="14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15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</row>
    <row r="108" spans="1:65" ht="24.75" customHeight="1">
      <c r="A108" s="14"/>
      <c r="B108" s="15"/>
      <c r="C108" s="6" t="s">
        <v>87</v>
      </c>
      <c r="D108" s="14"/>
      <c r="E108" s="14"/>
      <c r="F108" s="14"/>
      <c r="G108" s="14"/>
      <c r="H108" s="14"/>
      <c r="I108" s="14"/>
      <c r="J108" s="14"/>
      <c r="K108" s="14"/>
      <c r="L108" s="15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</row>
    <row r="109" spans="1:65" ht="6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5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</row>
    <row r="110" spans="1:65" ht="12" customHeight="1">
      <c r="A110" s="14"/>
      <c r="B110" s="15"/>
      <c r="C110" s="11" t="s">
        <v>12</v>
      </c>
      <c r="D110" s="14"/>
      <c r="E110" s="14"/>
      <c r="F110" s="14"/>
      <c r="G110" s="14"/>
      <c r="H110" s="14"/>
      <c r="I110" s="14"/>
      <c r="J110" s="14"/>
      <c r="K110" s="14"/>
      <c r="L110" s="15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</row>
    <row r="111" spans="1:65" ht="16.5" customHeight="1">
      <c r="A111" s="14"/>
      <c r="B111" s="15"/>
      <c r="C111" s="14"/>
      <c r="D111" s="14"/>
      <c r="E111" s="174" t="str">
        <f>E7</f>
        <v>Stavebné práce - Trnové</v>
      </c>
      <c r="F111" s="163"/>
      <c r="G111" s="163"/>
      <c r="H111" s="163"/>
      <c r="I111" s="14"/>
      <c r="J111" s="14"/>
      <c r="K111" s="14"/>
      <c r="L111" s="15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</row>
    <row r="112" spans="1:65" ht="6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5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</row>
    <row r="113" spans="1:65" ht="12" customHeight="1">
      <c r="A113" s="14"/>
      <c r="B113" s="15"/>
      <c r="C113" s="11" t="s">
        <v>16</v>
      </c>
      <c r="D113" s="14"/>
      <c r="E113" s="14"/>
      <c r="F113" s="9" t="str">
        <f>F10</f>
        <v xml:space="preserve"> </v>
      </c>
      <c r="G113" s="14"/>
      <c r="H113" s="14"/>
      <c r="I113" s="11" t="s">
        <v>18</v>
      </c>
      <c r="J113" s="39">
        <f>IF(J10="","",J10)</f>
        <v>0</v>
      </c>
      <c r="K113" s="14"/>
      <c r="L113" s="15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</row>
    <row r="114" spans="1:65" ht="6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5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</row>
    <row r="115" spans="1:65" ht="15" customHeight="1">
      <c r="A115" s="14"/>
      <c r="B115" s="15"/>
      <c r="C115" s="11" t="s">
        <v>19</v>
      </c>
      <c r="D115" s="14"/>
      <c r="E115" s="14"/>
      <c r="F115" s="9" t="str">
        <f>E13</f>
        <v xml:space="preserve"> </v>
      </c>
      <c r="G115" s="14"/>
      <c r="H115" s="14"/>
      <c r="I115" s="11" t="s">
        <v>23</v>
      </c>
      <c r="J115" s="12" t="str">
        <f>E19</f>
        <v xml:space="preserve"> </v>
      </c>
      <c r="K115" s="14"/>
      <c r="L115" s="15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</row>
    <row r="116" spans="1:65" ht="15" customHeight="1">
      <c r="A116" s="14"/>
      <c r="B116" s="15"/>
      <c r="C116" s="11" t="s">
        <v>22</v>
      </c>
      <c r="D116" s="14"/>
      <c r="E116" s="14"/>
      <c r="F116" s="9" t="str">
        <f>IF(E16="","",E16)</f>
        <v xml:space="preserve"> </v>
      </c>
      <c r="G116" s="14"/>
      <c r="H116" s="14"/>
      <c r="I116" s="11" t="s">
        <v>25</v>
      </c>
      <c r="J116" s="12" t="str">
        <f>E22</f>
        <v xml:space="preserve"> </v>
      </c>
      <c r="K116" s="14"/>
      <c r="L116" s="15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</row>
    <row r="117" spans="1:65" ht="9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5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</row>
    <row r="118" spans="1:65" ht="29.25" customHeight="1">
      <c r="A118" s="103"/>
      <c r="B118" s="104"/>
      <c r="C118" s="105" t="s">
        <v>88</v>
      </c>
      <c r="D118" s="106" t="s">
        <v>52</v>
      </c>
      <c r="E118" s="106" t="s">
        <v>48</v>
      </c>
      <c r="F118" s="106" t="s">
        <v>49</v>
      </c>
      <c r="G118" s="106" t="s">
        <v>89</v>
      </c>
      <c r="H118" s="106" t="s">
        <v>90</v>
      </c>
      <c r="I118" s="106" t="s">
        <v>91</v>
      </c>
      <c r="J118" s="107" t="s">
        <v>77</v>
      </c>
      <c r="K118" s="108" t="s">
        <v>92</v>
      </c>
      <c r="L118" s="104"/>
      <c r="M118" s="45"/>
      <c r="N118" s="46" t="s">
        <v>31</v>
      </c>
      <c r="O118" s="46" t="s">
        <v>93</v>
      </c>
      <c r="P118" s="46" t="s">
        <v>94</v>
      </c>
      <c r="Q118" s="46" t="s">
        <v>95</v>
      </c>
      <c r="R118" s="46" t="s">
        <v>96</v>
      </c>
      <c r="S118" s="46" t="s">
        <v>97</v>
      </c>
      <c r="T118" s="47" t="s">
        <v>98</v>
      </c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</row>
    <row r="119" spans="1:65" ht="22.5" customHeight="1">
      <c r="A119" s="14"/>
      <c r="B119" s="15"/>
      <c r="C119" s="51" t="s">
        <v>78</v>
      </c>
      <c r="D119" s="14"/>
      <c r="E119" s="14"/>
      <c r="F119" s="14"/>
      <c r="G119" s="14"/>
      <c r="H119" s="14"/>
      <c r="I119" s="14"/>
      <c r="J119" s="109"/>
      <c r="K119" s="14"/>
      <c r="L119" s="15"/>
      <c r="M119" s="48"/>
      <c r="N119" s="40"/>
      <c r="O119" s="40"/>
      <c r="P119" s="110">
        <f>P120+P136</f>
        <v>175.19653829999999</v>
      </c>
      <c r="Q119" s="40"/>
      <c r="R119" s="110">
        <f>R120+R136</f>
        <v>3.9663046300000002</v>
      </c>
      <c r="S119" s="40"/>
      <c r="T119" s="111">
        <f>T120+T136</f>
        <v>0</v>
      </c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2" t="s">
        <v>66</v>
      </c>
      <c r="AU119" s="2" t="s">
        <v>79</v>
      </c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12">
        <f>BK120+BK136</f>
        <v>14954.67</v>
      </c>
      <c r="BL119" s="14"/>
      <c r="BM119" s="14"/>
    </row>
    <row r="120" spans="1:65" ht="25.5" customHeight="1">
      <c r="A120" s="113"/>
      <c r="B120" s="114"/>
      <c r="C120" s="113"/>
      <c r="D120" s="115" t="s">
        <v>66</v>
      </c>
      <c r="E120" s="116" t="s">
        <v>99</v>
      </c>
      <c r="F120" s="116" t="s">
        <v>100</v>
      </c>
      <c r="G120" s="113"/>
      <c r="H120" s="113"/>
      <c r="I120" s="113"/>
      <c r="J120" s="117"/>
      <c r="K120" s="113"/>
      <c r="L120" s="114"/>
      <c r="M120" s="118"/>
      <c r="N120" s="113"/>
      <c r="O120" s="113"/>
      <c r="P120" s="119">
        <f>P121+P126</f>
        <v>155.64865829999999</v>
      </c>
      <c r="Q120" s="113"/>
      <c r="R120" s="119">
        <f>R121+R126</f>
        <v>3.8579652700000002</v>
      </c>
      <c r="S120" s="113"/>
      <c r="T120" s="120">
        <f>T121+T126</f>
        <v>0</v>
      </c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5" t="s">
        <v>72</v>
      </c>
      <c r="AS120" s="113"/>
      <c r="AT120" s="121" t="s">
        <v>66</v>
      </c>
      <c r="AU120" s="121" t="s">
        <v>67</v>
      </c>
      <c r="AV120" s="113"/>
      <c r="AW120" s="113"/>
      <c r="AX120" s="113"/>
      <c r="AY120" s="115" t="s">
        <v>101</v>
      </c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22">
        <f>BK121+BK126</f>
        <v>6822.51</v>
      </c>
      <c r="BL120" s="113"/>
      <c r="BM120" s="113"/>
    </row>
    <row r="121" spans="1:65" ht="22.5" customHeight="1">
      <c r="A121" s="113"/>
      <c r="B121" s="114"/>
      <c r="C121" s="113"/>
      <c r="D121" s="115" t="s">
        <v>66</v>
      </c>
      <c r="E121" s="123" t="s">
        <v>102</v>
      </c>
      <c r="F121" s="123" t="s">
        <v>103</v>
      </c>
      <c r="G121" s="113"/>
      <c r="H121" s="113"/>
      <c r="I121" s="113"/>
      <c r="J121" s="124"/>
      <c r="K121" s="113"/>
      <c r="L121" s="114"/>
      <c r="M121" s="118"/>
      <c r="N121" s="113"/>
      <c r="O121" s="113"/>
      <c r="P121" s="119">
        <f>SUM(P122:P125)</f>
        <v>4.4394809999999998</v>
      </c>
      <c r="Q121" s="113"/>
      <c r="R121" s="119">
        <f>SUM(R122:R125)</f>
        <v>0.90016116999999995</v>
      </c>
      <c r="S121" s="113"/>
      <c r="T121" s="120">
        <f>SUM(T122:T125)</f>
        <v>0</v>
      </c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5" t="s">
        <v>72</v>
      </c>
      <c r="AS121" s="113"/>
      <c r="AT121" s="121" t="s">
        <v>66</v>
      </c>
      <c r="AU121" s="121" t="s">
        <v>72</v>
      </c>
      <c r="AV121" s="113"/>
      <c r="AW121" s="113"/>
      <c r="AX121" s="113"/>
      <c r="AY121" s="115" t="s">
        <v>101</v>
      </c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22">
        <f>SUM(BK122:BK125)</f>
        <v>394.79</v>
      </c>
      <c r="BL121" s="113"/>
      <c r="BM121" s="113"/>
    </row>
    <row r="122" spans="1:65" ht="33" customHeight="1">
      <c r="A122" s="14"/>
      <c r="B122" s="15"/>
      <c r="C122" s="125" t="s">
        <v>72</v>
      </c>
      <c r="D122" s="125" t="s">
        <v>104</v>
      </c>
      <c r="E122" s="126" t="s">
        <v>105</v>
      </c>
      <c r="F122" s="127" t="s">
        <v>106</v>
      </c>
      <c r="G122" s="128" t="s">
        <v>107</v>
      </c>
      <c r="H122" s="129">
        <v>2.7</v>
      </c>
      <c r="I122" s="130">
        <v>35.229999999999997</v>
      </c>
      <c r="J122" s="130"/>
      <c r="K122" s="131"/>
      <c r="L122" s="15"/>
      <c r="M122" s="132"/>
      <c r="N122" s="133" t="s">
        <v>33</v>
      </c>
      <c r="O122" s="134">
        <v>0.42479</v>
      </c>
      <c r="P122" s="134">
        <f t="shared" ref="P122:P125" si="1">O122*H122</f>
        <v>1.146933</v>
      </c>
      <c r="Q122" s="134">
        <v>7.38177E-2</v>
      </c>
      <c r="R122" s="134">
        <f t="shared" ref="R122:R125" si="2">Q122*H122</f>
        <v>0.19930779000000001</v>
      </c>
      <c r="S122" s="134">
        <v>0</v>
      </c>
      <c r="T122" s="135">
        <f t="shared" ref="T122:T125" si="3">S122*H122</f>
        <v>0</v>
      </c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36" t="s">
        <v>108</v>
      </c>
      <c r="AS122" s="14"/>
      <c r="AT122" s="136" t="s">
        <v>104</v>
      </c>
      <c r="AU122" s="136" t="s">
        <v>109</v>
      </c>
      <c r="AV122" s="14"/>
      <c r="AW122" s="14"/>
      <c r="AX122" s="14"/>
      <c r="AY122" s="2" t="s">
        <v>101</v>
      </c>
      <c r="AZ122" s="14"/>
      <c r="BA122" s="14"/>
      <c r="BB122" s="14"/>
      <c r="BC122" s="14"/>
      <c r="BD122" s="14"/>
      <c r="BE122" s="137">
        <f t="shared" ref="BE122:BE125" si="4">IF(N122="základná",J122,0)</f>
        <v>0</v>
      </c>
      <c r="BF122" s="137">
        <f t="shared" ref="BF122:BF125" si="5">IF(N122="znížená",J122,0)</f>
        <v>0</v>
      </c>
      <c r="BG122" s="137">
        <f t="shared" ref="BG122:BG125" si="6">IF(N122="zákl. prenesená",J122,0)</f>
        <v>0</v>
      </c>
      <c r="BH122" s="137">
        <f t="shared" ref="BH122:BH125" si="7">IF(N122="zníž. prenesená",J122,0)</f>
        <v>0</v>
      </c>
      <c r="BI122" s="137">
        <f t="shared" ref="BI122:BI125" si="8">IF(N122="nulová",J122,0)</f>
        <v>0</v>
      </c>
      <c r="BJ122" s="2" t="s">
        <v>109</v>
      </c>
      <c r="BK122" s="137">
        <f t="shared" ref="BK122:BK125" si="9">ROUND(I122*H122,2)</f>
        <v>95.12</v>
      </c>
      <c r="BL122" s="2" t="s">
        <v>108</v>
      </c>
      <c r="BM122" s="136" t="s">
        <v>110</v>
      </c>
    </row>
    <row r="123" spans="1:65" ht="33" customHeight="1">
      <c r="A123" s="14"/>
      <c r="B123" s="15"/>
      <c r="C123" s="125" t="s">
        <v>109</v>
      </c>
      <c r="D123" s="125" t="s">
        <v>104</v>
      </c>
      <c r="E123" s="126" t="s">
        <v>111</v>
      </c>
      <c r="F123" s="127" t="s">
        <v>112</v>
      </c>
      <c r="G123" s="128" t="s">
        <v>107</v>
      </c>
      <c r="H123" s="129">
        <v>7.6</v>
      </c>
      <c r="I123" s="130">
        <v>39.43</v>
      </c>
      <c r="J123" s="130"/>
      <c r="K123" s="131"/>
      <c r="L123" s="15"/>
      <c r="M123" s="132"/>
      <c r="N123" s="133" t="s">
        <v>33</v>
      </c>
      <c r="O123" s="134">
        <v>0.43323</v>
      </c>
      <c r="P123" s="134">
        <f t="shared" si="1"/>
        <v>3.292548</v>
      </c>
      <c r="Q123" s="134">
        <v>9.2217549999999995E-2</v>
      </c>
      <c r="R123" s="134">
        <f t="shared" si="2"/>
        <v>0.70085337999999997</v>
      </c>
      <c r="S123" s="134">
        <v>0</v>
      </c>
      <c r="T123" s="135">
        <f t="shared" si="3"/>
        <v>0</v>
      </c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36" t="s">
        <v>108</v>
      </c>
      <c r="AS123" s="14"/>
      <c r="AT123" s="136" t="s">
        <v>104</v>
      </c>
      <c r="AU123" s="136" t="s">
        <v>109</v>
      </c>
      <c r="AV123" s="14"/>
      <c r="AW123" s="14"/>
      <c r="AX123" s="14"/>
      <c r="AY123" s="2" t="s">
        <v>101</v>
      </c>
      <c r="AZ123" s="14"/>
      <c r="BA123" s="14"/>
      <c r="BB123" s="14"/>
      <c r="BC123" s="14"/>
      <c r="BD123" s="14"/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2" t="s">
        <v>109</v>
      </c>
      <c r="BK123" s="137">
        <f t="shared" si="9"/>
        <v>299.67</v>
      </c>
      <c r="BL123" s="2" t="s">
        <v>108</v>
      </c>
      <c r="BM123" s="136" t="s">
        <v>113</v>
      </c>
    </row>
    <row r="124" spans="1:65" ht="33" customHeight="1">
      <c r="A124" s="14"/>
      <c r="B124" s="15"/>
      <c r="C124" s="125" t="s">
        <v>102</v>
      </c>
      <c r="D124" s="125" t="s">
        <v>104</v>
      </c>
      <c r="E124" s="126" t="s">
        <v>114</v>
      </c>
      <c r="F124" s="127" t="s">
        <v>115</v>
      </c>
      <c r="G124" s="128" t="s">
        <v>107</v>
      </c>
      <c r="H124" s="129">
        <v>0</v>
      </c>
      <c r="I124" s="130">
        <v>44.85</v>
      </c>
      <c r="J124" s="130"/>
      <c r="K124" s="131"/>
      <c r="L124" s="15"/>
      <c r="M124" s="132"/>
      <c r="N124" s="133" t="s">
        <v>33</v>
      </c>
      <c r="O124" s="134">
        <v>0.44168000000000002</v>
      </c>
      <c r="P124" s="134">
        <f t="shared" si="1"/>
        <v>0</v>
      </c>
      <c r="Q124" s="134">
        <v>0.1106857</v>
      </c>
      <c r="R124" s="134">
        <f t="shared" si="2"/>
        <v>0</v>
      </c>
      <c r="S124" s="134">
        <v>0</v>
      </c>
      <c r="T124" s="135">
        <f t="shared" si="3"/>
        <v>0</v>
      </c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36" t="s">
        <v>108</v>
      </c>
      <c r="AS124" s="14"/>
      <c r="AT124" s="136" t="s">
        <v>104</v>
      </c>
      <c r="AU124" s="136" t="s">
        <v>109</v>
      </c>
      <c r="AV124" s="14"/>
      <c r="AW124" s="14"/>
      <c r="AX124" s="14"/>
      <c r="AY124" s="2" t="s">
        <v>101</v>
      </c>
      <c r="AZ124" s="14"/>
      <c r="BA124" s="14"/>
      <c r="BB124" s="14"/>
      <c r="BC124" s="14"/>
      <c r="BD124" s="14"/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2" t="s">
        <v>109</v>
      </c>
      <c r="BK124" s="137">
        <f t="shared" si="9"/>
        <v>0</v>
      </c>
      <c r="BL124" s="2" t="s">
        <v>108</v>
      </c>
      <c r="BM124" s="136" t="s">
        <v>116</v>
      </c>
    </row>
    <row r="125" spans="1:65" ht="33" customHeight="1">
      <c r="A125" s="14"/>
      <c r="B125" s="15"/>
      <c r="C125" s="125" t="s">
        <v>108</v>
      </c>
      <c r="D125" s="125" t="s">
        <v>104</v>
      </c>
      <c r="E125" s="126" t="s">
        <v>117</v>
      </c>
      <c r="F125" s="127" t="s">
        <v>118</v>
      </c>
      <c r="G125" s="128" t="s">
        <v>107</v>
      </c>
      <c r="H125" s="129">
        <v>0</v>
      </c>
      <c r="I125" s="130">
        <v>55.47</v>
      </c>
      <c r="J125" s="130"/>
      <c r="K125" s="131"/>
      <c r="L125" s="15"/>
      <c r="M125" s="132"/>
      <c r="N125" s="133" t="s">
        <v>33</v>
      </c>
      <c r="O125" s="134">
        <v>0.45255000000000001</v>
      </c>
      <c r="P125" s="134">
        <f t="shared" si="1"/>
        <v>0</v>
      </c>
      <c r="Q125" s="134">
        <v>0.14743539999999999</v>
      </c>
      <c r="R125" s="134">
        <f t="shared" si="2"/>
        <v>0</v>
      </c>
      <c r="S125" s="134">
        <v>0</v>
      </c>
      <c r="T125" s="135">
        <f t="shared" si="3"/>
        <v>0</v>
      </c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36" t="s">
        <v>108</v>
      </c>
      <c r="AS125" s="14"/>
      <c r="AT125" s="136" t="s">
        <v>104</v>
      </c>
      <c r="AU125" s="136" t="s">
        <v>109</v>
      </c>
      <c r="AV125" s="14"/>
      <c r="AW125" s="14"/>
      <c r="AX125" s="14"/>
      <c r="AY125" s="2" t="s">
        <v>101</v>
      </c>
      <c r="AZ125" s="14"/>
      <c r="BA125" s="14"/>
      <c r="BB125" s="14"/>
      <c r="BC125" s="14"/>
      <c r="BD125" s="14"/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2" t="s">
        <v>109</v>
      </c>
      <c r="BK125" s="137">
        <f t="shared" si="9"/>
        <v>0</v>
      </c>
      <c r="BL125" s="2" t="s">
        <v>108</v>
      </c>
      <c r="BM125" s="136" t="s">
        <v>119</v>
      </c>
    </row>
    <row r="126" spans="1:65" ht="22.5" customHeight="1">
      <c r="A126" s="113"/>
      <c r="B126" s="114"/>
      <c r="C126" s="113"/>
      <c r="D126" s="115" t="s">
        <v>66</v>
      </c>
      <c r="E126" s="123" t="s">
        <v>120</v>
      </c>
      <c r="F126" s="123" t="s">
        <v>121</v>
      </c>
      <c r="G126" s="113"/>
      <c r="H126" s="113"/>
      <c r="I126" s="113"/>
      <c r="J126" s="124"/>
      <c r="K126" s="113"/>
      <c r="L126" s="114"/>
      <c r="M126" s="118"/>
      <c r="N126" s="113"/>
      <c r="O126" s="113"/>
      <c r="P126" s="119">
        <f>SUM(P127:P135)</f>
        <v>151.20917729999999</v>
      </c>
      <c r="Q126" s="113"/>
      <c r="R126" s="119">
        <f>SUM(R127:R135)</f>
        <v>2.9578041000000002</v>
      </c>
      <c r="S126" s="113"/>
      <c r="T126" s="120">
        <f>SUM(T127:T135)</f>
        <v>0</v>
      </c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5" t="s">
        <v>72</v>
      </c>
      <c r="AS126" s="113"/>
      <c r="AT126" s="121" t="s">
        <v>66</v>
      </c>
      <c r="AU126" s="121" t="s">
        <v>72</v>
      </c>
      <c r="AV126" s="113"/>
      <c r="AW126" s="113"/>
      <c r="AX126" s="113"/>
      <c r="AY126" s="115" t="s">
        <v>101</v>
      </c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22">
        <f>SUM(BK127:BK135)</f>
        <v>6427.72</v>
      </c>
      <c r="BL126" s="113"/>
      <c r="BM126" s="113"/>
    </row>
    <row r="127" spans="1:65" ht="24" customHeight="1">
      <c r="A127" s="14"/>
      <c r="B127" s="15"/>
      <c r="C127" s="125" t="s">
        <v>122</v>
      </c>
      <c r="D127" s="125" t="s">
        <v>104</v>
      </c>
      <c r="E127" s="126" t="s">
        <v>123</v>
      </c>
      <c r="F127" s="127" t="s">
        <v>124</v>
      </c>
      <c r="G127" s="128" t="s">
        <v>107</v>
      </c>
      <c r="H127" s="129">
        <v>232</v>
      </c>
      <c r="I127" s="130">
        <v>2.48</v>
      </c>
      <c r="J127" s="130"/>
      <c r="K127" s="131"/>
      <c r="L127" s="15"/>
      <c r="M127" s="132"/>
      <c r="N127" s="133" t="s">
        <v>33</v>
      </c>
      <c r="O127" s="134">
        <v>5.2049999999999999E-2</v>
      </c>
      <c r="P127" s="134">
        <f t="shared" ref="P127:P135" si="10">O127*H127</f>
        <v>12.0756</v>
      </c>
      <c r="Q127" s="134">
        <v>2.2499999999999999E-4</v>
      </c>
      <c r="R127" s="134">
        <f t="shared" ref="R127:R135" si="11">Q127*H127</f>
        <v>5.2199999999999996E-2</v>
      </c>
      <c r="S127" s="134">
        <v>0</v>
      </c>
      <c r="T127" s="135">
        <f t="shared" ref="T127:T135" si="12">S127*H127</f>
        <v>0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36" t="s">
        <v>108</v>
      </c>
      <c r="AS127" s="14"/>
      <c r="AT127" s="136" t="s">
        <v>104</v>
      </c>
      <c r="AU127" s="136" t="s">
        <v>109</v>
      </c>
      <c r="AV127" s="14"/>
      <c r="AW127" s="14"/>
      <c r="AX127" s="14"/>
      <c r="AY127" s="2" t="s">
        <v>101</v>
      </c>
      <c r="AZ127" s="14"/>
      <c r="BA127" s="14"/>
      <c r="BB127" s="14"/>
      <c r="BC127" s="14"/>
      <c r="BD127" s="14"/>
      <c r="BE127" s="137">
        <f t="shared" ref="BE127:BE135" si="13">IF(N127="základná",J127,0)</f>
        <v>0</v>
      </c>
      <c r="BF127" s="137">
        <f t="shared" ref="BF127:BF135" si="14">IF(N127="znížená",J127,0)</f>
        <v>0</v>
      </c>
      <c r="BG127" s="137">
        <f t="shared" ref="BG127:BG135" si="15">IF(N127="zákl. prenesená",J127,0)</f>
        <v>0</v>
      </c>
      <c r="BH127" s="137">
        <f t="shared" ref="BH127:BH135" si="16">IF(N127="zníž. prenesená",J127,0)</f>
        <v>0</v>
      </c>
      <c r="BI127" s="137">
        <f t="shared" ref="BI127:BI135" si="17">IF(N127="nulová",J127,0)</f>
        <v>0</v>
      </c>
      <c r="BJ127" s="2" t="s">
        <v>109</v>
      </c>
      <c r="BK127" s="137">
        <f t="shared" ref="BK127:BK135" si="18">ROUND(I127*H127,2)</f>
        <v>575.36</v>
      </c>
      <c r="BL127" s="2" t="s">
        <v>108</v>
      </c>
      <c r="BM127" s="136" t="s">
        <v>125</v>
      </c>
    </row>
    <row r="128" spans="1:65" ht="24" customHeight="1">
      <c r="A128" s="14"/>
      <c r="B128" s="15"/>
      <c r="C128" s="125" t="s">
        <v>120</v>
      </c>
      <c r="D128" s="125" t="s">
        <v>104</v>
      </c>
      <c r="E128" s="126" t="s">
        <v>126</v>
      </c>
      <c r="F128" s="127" t="s">
        <v>127</v>
      </c>
      <c r="G128" s="128" t="s">
        <v>107</v>
      </c>
      <c r="H128" s="129">
        <v>0</v>
      </c>
      <c r="I128" s="130">
        <v>0</v>
      </c>
      <c r="J128" s="130"/>
      <c r="K128" s="131"/>
      <c r="L128" s="15"/>
      <c r="M128" s="132"/>
      <c r="N128" s="133" t="s">
        <v>33</v>
      </c>
      <c r="O128" s="134">
        <v>0.27728999999999998</v>
      </c>
      <c r="P128" s="134">
        <f t="shared" si="10"/>
        <v>0</v>
      </c>
      <c r="Q128" s="134">
        <v>6.3E-3</v>
      </c>
      <c r="R128" s="134">
        <f t="shared" si="11"/>
        <v>0</v>
      </c>
      <c r="S128" s="134">
        <v>0</v>
      </c>
      <c r="T128" s="135">
        <f t="shared" si="12"/>
        <v>0</v>
      </c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36" t="s">
        <v>108</v>
      </c>
      <c r="AS128" s="14"/>
      <c r="AT128" s="136" t="s">
        <v>104</v>
      </c>
      <c r="AU128" s="136" t="s">
        <v>109</v>
      </c>
      <c r="AV128" s="14"/>
      <c r="AW128" s="14"/>
      <c r="AX128" s="14"/>
      <c r="AY128" s="2" t="s">
        <v>101</v>
      </c>
      <c r="AZ128" s="14"/>
      <c r="BA128" s="14"/>
      <c r="BB128" s="14"/>
      <c r="BC128" s="14"/>
      <c r="BD128" s="14"/>
      <c r="BE128" s="137">
        <f t="shared" si="13"/>
        <v>0</v>
      </c>
      <c r="BF128" s="137">
        <f t="shared" si="14"/>
        <v>0</v>
      </c>
      <c r="BG128" s="137">
        <f t="shared" si="15"/>
        <v>0</v>
      </c>
      <c r="BH128" s="137">
        <f t="shared" si="16"/>
        <v>0</v>
      </c>
      <c r="BI128" s="137">
        <f t="shared" si="17"/>
        <v>0</v>
      </c>
      <c r="BJ128" s="2" t="s">
        <v>109</v>
      </c>
      <c r="BK128" s="137">
        <f t="shared" si="18"/>
        <v>0</v>
      </c>
      <c r="BL128" s="2" t="s">
        <v>108</v>
      </c>
      <c r="BM128" s="136" t="s">
        <v>128</v>
      </c>
    </row>
    <row r="129" spans="1:65" ht="24" customHeight="1">
      <c r="A129" s="14"/>
      <c r="B129" s="15"/>
      <c r="C129" s="125" t="s">
        <v>129</v>
      </c>
      <c r="D129" s="125" t="s">
        <v>104</v>
      </c>
      <c r="E129" s="126" t="s">
        <v>130</v>
      </c>
      <c r="F129" s="127" t="s">
        <v>131</v>
      </c>
      <c r="G129" s="128" t="s">
        <v>107</v>
      </c>
      <c r="H129" s="129">
        <v>232</v>
      </c>
      <c r="I129" s="130">
        <v>9.73</v>
      </c>
      <c r="J129" s="130"/>
      <c r="K129" s="131"/>
      <c r="L129" s="15"/>
      <c r="M129" s="132"/>
      <c r="N129" s="133" t="s">
        <v>33</v>
      </c>
      <c r="O129" s="134">
        <v>0.19106000000000001</v>
      </c>
      <c r="P129" s="134">
        <f t="shared" si="10"/>
        <v>44.325920000000004</v>
      </c>
      <c r="Q129" s="134">
        <v>5.1539999999999997E-3</v>
      </c>
      <c r="R129" s="134">
        <f t="shared" si="11"/>
        <v>1.1957279999999999</v>
      </c>
      <c r="S129" s="134">
        <v>0</v>
      </c>
      <c r="T129" s="135">
        <f t="shared" si="12"/>
        <v>0</v>
      </c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36" t="s">
        <v>108</v>
      </c>
      <c r="AS129" s="14"/>
      <c r="AT129" s="136" t="s">
        <v>104</v>
      </c>
      <c r="AU129" s="136" t="s">
        <v>109</v>
      </c>
      <c r="AV129" s="14"/>
      <c r="AW129" s="14"/>
      <c r="AX129" s="14"/>
      <c r="AY129" s="2" t="s">
        <v>101</v>
      </c>
      <c r="AZ129" s="14"/>
      <c r="BA129" s="14"/>
      <c r="BB129" s="14"/>
      <c r="BC129" s="14"/>
      <c r="BD129" s="14"/>
      <c r="BE129" s="137">
        <f t="shared" si="13"/>
        <v>0</v>
      </c>
      <c r="BF129" s="137">
        <f t="shared" si="14"/>
        <v>0</v>
      </c>
      <c r="BG129" s="137">
        <f t="shared" si="15"/>
        <v>0</v>
      </c>
      <c r="BH129" s="137">
        <f t="shared" si="16"/>
        <v>0</v>
      </c>
      <c r="BI129" s="137">
        <f t="shared" si="17"/>
        <v>0</v>
      </c>
      <c r="BJ129" s="2" t="s">
        <v>109</v>
      </c>
      <c r="BK129" s="137">
        <f t="shared" si="18"/>
        <v>2257.36</v>
      </c>
      <c r="BL129" s="2" t="s">
        <v>108</v>
      </c>
      <c r="BM129" s="136" t="s">
        <v>132</v>
      </c>
    </row>
    <row r="130" spans="1:65" ht="24" customHeight="1">
      <c r="A130" s="14"/>
      <c r="B130" s="15"/>
      <c r="C130" s="125" t="s">
        <v>133</v>
      </c>
      <c r="D130" s="125" t="s">
        <v>104</v>
      </c>
      <c r="E130" s="126" t="s">
        <v>134</v>
      </c>
      <c r="F130" s="127" t="s">
        <v>135</v>
      </c>
      <c r="G130" s="128" t="s">
        <v>107</v>
      </c>
      <c r="H130" s="129">
        <v>232</v>
      </c>
      <c r="I130" s="130">
        <v>9.66</v>
      </c>
      <c r="J130" s="130"/>
      <c r="K130" s="131"/>
      <c r="L130" s="15"/>
      <c r="M130" s="132"/>
      <c r="N130" s="133" t="s">
        <v>33</v>
      </c>
      <c r="O130" s="134">
        <v>0.31785999999999998</v>
      </c>
      <c r="P130" s="134">
        <f t="shared" si="10"/>
        <v>73.74351999999999</v>
      </c>
      <c r="Q130" s="134">
        <v>4.1999999999999997E-3</v>
      </c>
      <c r="R130" s="134">
        <f t="shared" si="11"/>
        <v>0.97439999999999993</v>
      </c>
      <c r="S130" s="134">
        <v>0</v>
      </c>
      <c r="T130" s="135">
        <f t="shared" si="12"/>
        <v>0</v>
      </c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36" t="s">
        <v>108</v>
      </c>
      <c r="AS130" s="14"/>
      <c r="AT130" s="136" t="s">
        <v>104</v>
      </c>
      <c r="AU130" s="136" t="s">
        <v>109</v>
      </c>
      <c r="AV130" s="14"/>
      <c r="AW130" s="14"/>
      <c r="AX130" s="14"/>
      <c r="AY130" s="2" t="s">
        <v>101</v>
      </c>
      <c r="AZ130" s="14"/>
      <c r="BA130" s="14"/>
      <c r="BB130" s="14"/>
      <c r="BC130" s="14"/>
      <c r="BD130" s="14"/>
      <c r="BE130" s="137">
        <f t="shared" si="13"/>
        <v>0</v>
      </c>
      <c r="BF130" s="137">
        <f t="shared" si="14"/>
        <v>0</v>
      </c>
      <c r="BG130" s="137">
        <f t="shared" si="15"/>
        <v>0</v>
      </c>
      <c r="BH130" s="137">
        <f t="shared" si="16"/>
        <v>0</v>
      </c>
      <c r="BI130" s="137">
        <f t="shared" si="17"/>
        <v>0</v>
      </c>
      <c r="BJ130" s="2" t="s">
        <v>109</v>
      </c>
      <c r="BK130" s="137">
        <f t="shared" si="18"/>
        <v>2241.12</v>
      </c>
      <c r="BL130" s="2" t="s">
        <v>108</v>
      </c>
      <c r="BM130" s="136" t="s">
        <v>136</v>
      </c>
    </row>
    <row r="131" spans="1:65" ht="24" customHeight="1">
      <c r="A131" s="14"/>
      <c r="B131" s="15"/>
      <c r="C131" s="125" t="s">
        <v>137</v>
      </c>
      <c r="D131" s="125" t="s">
        <v>104</v>
      </c>
      <c r="E131" s="126" t="s">
        <v>138</v>
      </c>
      <c r="F131" s="127" t="s">
        <v>139</v>
      </c>
      <c r="G131" s="128" t="s">
        <v>107</v>
      </c>
      <c r="H131" s="129">
        <v>0</v>
      </c>
      <c r="I131" s="130">
        <v>18</v>
      </c>
      <c r="J131" s="130"/>
      <c r="K131" s="131"/>
      <c r="L131" s="15"/>
      <c r="M131" s="132"/>
      <c r="N131" s="133" t="s">
        <v>33</v>
      </c>
      <c r="O131" s="134">
        <v>0.44203999999999999</v>
      </c>
      <c r="P131" s="134">
        <f t="shared" si="10"/>
        <v>0</v>
      </c>
      <c r="Q131" s="134">
        <v>2.9399999999999999E-2</v>
      </c>
      <c r="R131" s="134">
        <f t="shared" si="11"/>
        <v>0</v>
      </c>
      <c r="S131" s="134">
        <v>0</v>
      </c>
      <c r="T131" s="135">
        <f t="shared" si="12"/>
        <v>0</v>
      </c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36" t="s">
        <v>108</v>
      </c>
      <c r="AS131" s="14"/>
      <c r="AT131" s="136" t="s">
        <v>104</v>
      </c>
      <c r="AU131" s="136" t="s">
        <v>109</v>
      </c>
      <c r="AV131" s="14"/>
      <c r="AW131" s="14"/>
      <c r="AX131" s="14"/>
      <c r="AY131" s="2" t="s">
        <v>101</v>
      </c>
      <c r="AZ131" s="14"/>
      <c r="BA131" s="14"/>
      <c r="BB131" s="14"/>
      <c r="BC131" s="14"/>
      <c r="BD131" s="14"/>
      <c r="BE131" s="137">
        <f t="shared" si="13"/>
        <v>0</v>
      </c>
      <c r="BF131" s="137">
        <f t="shared" si="14"/>
        <v>0</v>
      </c>
      <c r="BG131" s="137">
        <f t="shared" si="15"/>
        <v>0</v>
      </c>
      <c r="BH131" s="137">
        <f t="shared" si="16"/>
        <v>0</v>
      </c>
      <c r="BI131" s="137">
        <f t="shared" si="17"/>
        <v>0</v>
      </c>
      <c r="BJ131" s="2" t="s">
        <v>109</v>
      </c>
      <c r="BK131" s="137">
        <f t="shared" si="18"/>
        <v>0</v>
      </c>
      <c r="BL131" s="2" t="s">
        <v>108</v>
      </c>
      <c r="BM131" s="136" t="s">
        <v>140</v>
      </c>
    </row>
    <row r="132" spans="1:65" ht="24" customHeight="1">
      <c r="A132" s="14"/>
      <c r="B132" s="15"/>
      <c r="C132" s="125" t="s">
        <v>141</v>
      </c>
      <c r="D132" s="125" t="s">
        <v>104</v>
      </c>
      <c r="E132" s="126" t="s">
        <v>142</v>
      </c>
      <c r="F132" s="127" t="s">
        <v>143</v>
      </c>
      <c r="G132" s="128" t="s">
        <v>107</v>
      </c>
      <c r="H132" s="129">
        <v>0</v>
      </c>
      <c r="I132" s="130">
        <v>9.66</v>
      </c>
      <c r="J132" s="130"/>
      <c r="K132" s="131"/>
      <c r="L132" s="15"/>
      <c r="M132" s="132"/>
      <c r="N132" s="133" t="s">
        <v>33</v>
      </c>
      <c r="O132" s="134">
        <v>0.23780999999999999</v>
      </c>
      <c r="P132" s="134">
        <f t="shared" si="10"/>
        <v>0</v>
      </c>
      <c r="Q132" s="134">
        <v>3.9399999999999999E-3</v>
      </c>
      <c r="R132" s="134">
        <f t="shared" si="11"/>
        <v>0</v>
      </c>
      <c r="S132" s="134">
        <v>0</v>
      </c>
      <c r="T132" s="135">
        <f t="shared" si="12"/>
        <v>0</v>
      </c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36" t="s">
        <v>108</v>
      </c>
      <c r="AS132" s="14"/>
      <c r="AT132" s="136" t="s">
        <v>104</v>
      </c>
      <c r="AU132" s="136" t="s">
        <v>109</v>
      </c>
      <c r="AV132" s="14"/>
      <c r="AW132" s="14"/>
      <c r="AX132" s="14"/>
      <c r="AY132" s="2" t="s">
        <v>101</v>
      </c>
      <c r="AZ132" s="14"/>
      <c r="BA132" s="14"/>
      <c r="BB132" s="14"/>
      <c r="BC132" s="14"/>
      <c r="BD132" s="14"/>
      <c r="BE132" s="137">
        <f t="shared" si="13"/>
        <v>0</v>
      </c>
      <c r="BF132" s="137">
        <f t="shared" si="14"/>
        <v>0</v>
      </c>
      <c r="BG132" s="137">
        <f t="shared" si="15"/>
        <v>0</v>
      </c>
      <c r="BH132" s="137">
        <f t="shared" si="16"/>
        <v>0</v>
      </c>
      <c r="BI132" s="137">
        <f t="shared" si="17"/>
        <v>0</v>
      </c>
      <c r="BJ132" s="2" t="s">
        <v>109</v>
      </c>
      <c r="BK132" s="137">
        <f t="shared" si="18"/>
        <v>0</v>
      </c>
      <c r="BL132" s="2" t="s">
        <v>108</v>
      </c>
      <c r="BM132" s="136" t="s">
        <v>144</v>
      </c>
    </row>
    <row r="133" spans="1:65" ht="16.5" customHeight="1">
      <c r="A133" s="14"/>
      <c r="B133" s="15"/>
      <c r="C133" s="125" t="s">
        <v>145</v>
      </c>
      <c r="D133" s="125" t="s">
        <v>104</v>
      </c>
      <c r="E133" s="126" t="s">
        <v>146</v>
      </c>
      <c r="F133" s="127" t="s">
        <v>147</v>
      </c>
      <c r="G133" s="128" t="s">
        <v>107</v>
      </c>
      <c r="H133" s="129">
        <v>84.83</v>
      </c>
      <c r="I133" s="130">
        <v>1.98</v>
      </c>
      <c r="J133" s="130"/>
      <c r="K133" s="131"/>
      <c r="L133" s="15"/>
      <c r="M133" s="132"/>
      <c r="N133" s="133" t="s">
        <v>33</v>
      </c>
      <c r="O133" s="134">
        <v>3.5000000000000003E-2</v>
      </c>
      <c r="P133" s="134">
        <f t="shared" si="10"/>
        <v>2.9690500000000002</v>
      </c>
      <c r="Q133" s="134">
        <v>0</v>
      </c>
      <c r="R133" s="134">
        <f t="shared" si="11"/>
        <v>0</v>
      </c>
      <c r="S133" s="134">
        <v>0</v>
      </c>
      <c r="T133" s="135">
        <f t="shared" si="12"/>
        <v>0</v>
      </c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36" t="s">
        <v>108</v>
      </c>
      <c r="AS133" s="14"/>
      <c r="AT133" s="136" t="s">
        <v>104</v>
      </c>
      <c r="AU133" s="136" t="s">
        <v>109</v>
      </c>
      <c r="AV133" s="14"/>
      <c r="AW133" s="14"/>
      <c r="AX133" s="14"/>
      <c r="AY133" s="2" t="s">
        <v>101</v>
      </c>
      <c r="AZ133" s="14"/>
      <c r="BA133" s="14"/>
      <c r="BB133" s="14"/>
      <c r="BC133" s="14"/>
      <c r="BD133" s="14"/>
      <c r="BE133" s="137">
        <f t="shared" si="13"/>
        <v>0</v>
      </c>
      <c r="BF133" s="137">
        <f t="shared" si="14"/>
        <v>0</v>
      </c>
      <c r="BG133" s="137">
        <f t="shared" si="15"/>
        <v>0</v>
      </c>
      <c r="BH133" s="137">
        <f t="shared" si="16"/>
        <v>0</v>
      </c>
      <c r="BI133" s="137">
        <f t="shared" si="17"/>
        <v>0</v>
      </c>
      <c r="BJ133" s="2" t="s">
        <v>109</v>
      </c>
      <c r="BK133" s="137">
        <f t="shared" si="18"/>
        <v>167.96</v>
      </c>
      <c r="BL133" s="2" t="s">
        <v>108</v>
      </c>
      <c r="BM133" s="136" t="s">
        <v>148</v>
      </c>
    </row>
    <row r="134" spans="1:65" ht="24" customHeight="1">
      <c r="A134" s="14"/>
      <c r="B134" s="15"/>
      <c r="C134" s="125" t="s">
        <v>149</v>
      </c>
      <c r="D134" s="125" t="s">
        <v>104</v>
      </c>
      <c r="E134" s="126" t="s">
        <v>150</v>
      </c>
      <c r="F134" s="127" t="s">
        <v>151</v>
      </c>
      <c r="G134" s="128" t="s">
        <v>107</v>
      </c>
      <c r="H134" s="129">
        <v>84.83</v>
      </c>
      <c r="I134" s="130">
        <v>13.98</v>
      </c>
      <c r="J134" s="130"/>
      <c r="K134" s="131"/>
      <c r="L134" s="15"/>
      <c r="M134" s="132"/>
      <c r="N134" s="133" t="s">
        <v>33</v>
      </c>
      <c r="O134" s="134">
        <v>0.21331</v>
      </c>
      <c r="P134" s="134">
        <f t="shared" si="10"/>
        <v>18.095087299999999</v>
      </c>
      <c r="Q134" s="134">
        <v>8.6700000000000006E-3</v>
      </c>
      <c r="R134" s="134">
        <f t="shared" si="11"/>
        <v>0.73547610000000008</v>
      </c>
      <c r="S134" s="134">
        <v>0</v>
      </c>
      <c r="T134" s="135">
        <f t="shared" si="12"/>
        <v>0</v>
      </c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36" t="s">
        <v>108</v>
      </c>
      <c r="AS134" s="14"/>
      <c r="AT134" s="136" t="s">
        <v>104</v>
      </c>
      <c r="AU134" s="136" t="s">
        <v>109</v>
      </c>
      <c r="AV134" s="14"/>
      <c r="AW134" s="14"/>
      <c r="AX134" s="14"/>
      <c r="AY134" s="2" t="s">
        <v>101</v>
      </c>
      <c r="AZ134" s="14"/>
      <c r="BA134" s="14"/>
      <c r="BB134" s="14"/>
      <c r="BC134" s="14"/>
      <c r="BD134" s="14"/>
      <c r="BE134" s="137">
        <f t="shared" si="13"/>
        <v>0</v>
      </c>
      <c r="BF134" s="137">
        <f t="shared" si="14"/>
        <v>0</v>
      </c>
      <c r="BG134" s="137">
        <f t="shared" si="15"/>
        <v>0</v>
      </c>
      <c r="BH134" s="137">
        <f t="shared" si="16"/>
        <v>0</v>
      </c>
      <c r="BI134" s="137">
        <f t="shared" si="17"/>
        <v>0</v>
      </c>
      <c r="BJ134" s="2" t="s">
        <v>109</v>
      </c>
      <c r="BK134" s="137">
        <f t="shared" si="18"/>
        <v>1185.92</v>
      </c>
      <c r="BL134" s="2" t="s">
        <v>108</v>
      </c>
      <c r="BM134" s="136" t="s">
        <v>152</v>
      </c>
    </row>
    <row r="135" spans="1:65" ht="24" customHeight="1">
      <c r="A135" s="14"/>
      <c r="B135" s="15"/>
      <c r="C135" s="125" t="s">
        <v>153</v>
      </c>
      <c r="D135" s="125" t="s">
        <v>104</v>
      </c>
      <c r="E135" s="126" t="s">
        <v>154</v>
      </c>
      <c r="F135" s="127" t="s">
        <v>155</v>
      </c>
      <c r="G135" s="128" t="s">
        <v>107</v>
      </c>
      <c r="H135" s="129">
        <v>0</v>
      </c>
      <c r="I135" s="130">
        <v>24.01</v>
      </c>
      <c r="J135" s="130"/>
      <c r="K135" s="131"/>
      <c r="L135" s="15"/>
      <c r="M135" s="132"/>
      <c r="N135" s="133" t="s">
        <v>33</v>
      </c>
      <c r="O135" s="134">
        <v>0.22982</v>
      </c>
      <c r="P135" s="134">
        <f t="shared" si="10"/>
        <v>0</v>
      </c>
      <c r="Q135" s="134">
        <v>1.7340000000000001E-2</v>
      </c>
      <c r="R135" s="134">
        <f t="shared" si="11"/>
        <v>0</v>
      </c>
      <c r="S135" s="134">
        <v>0</v>
      </c>
      <c r="T135" s="135">
        <f t="shared" si="12"/>
        <v>0</v>
      </c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36" t="s">
        <v>108</v>
      </c>
      <c r="AS135" s="14"/>
      <c r="AT135" s="136" t="s">
        <v>104</v>
      </c>
      <c r="AU135" s="136" t="s">
        <v>109</v>
      </c>
      <c r="AV135" s="14"/>
      <c r="AW135" s="14"/>
      <c r="AX135" s="14"/>
      <c r="AY135" s="2" t="s">
        <v>101</v>
      </c>
      <c r="AZ135" s="14"/>
      <c r="BA135" s="14"/>
      <c r="BB135" s="14"/>
      <c r="BC135" s="14"/>
      <c r="BD135" s="14"/>
      <c r="BE135" s="137">
        <f t="shared" si="13"/>
        <v>0</v>
      </c>
      <c r="BF135" s="137">
        <f t="shared" si="14"/>
        <v>0</v>
      </c>
      <c r="BG135" s="137">
        <f t="shared" si="15"/>
        <v>0</v>
      </c>
      <c r="BH135" s="137">
        <f t="shared" si="16"/>
        <v>0</v>
      </c>
      <c r="BI135" s="137">
        <f t="shared" si="17"/>
        <v>0</v>
      </c>
      <c r="BJ135" s="2" t="s">
        <v>109</v>
      </c>
      <c r="BK135" s="137">
        <f t="shared" si="18"/>
        <v>0</v>
      </c>
      <c r="BL135" s="2" t="s">
        <v>108</v>
      </c>
      <c r="BM135" s="136" t="s">
        <v>156</v>
      </c>
    </row>
    <row r="136" spans="1:65" ht="25.5" customHeight="1">
      <c r="A136" s="113"/>
      <c r="B136" s="114"/>
      <c r="C136" s="113"/>
      <c r="D136" s="115" t="s">
        <v>66</v>
      </c>
      <c r="E136" s="116" t="s">
        <v>157</v>
      </c>
      <c r="F136" s="116" t="s">
        <v>158</v>
      </c>
      <c r="G136" s="113"/>
      <c r="H136" s="113"/>
      <c r="I136" s="113"/>
      <c r="J136" s="117"/>
      <c r="K136" s="113"/>
      <c r="L136" s="114"/>
      <c r="M136" s="118"/>
      <c r="N136" s="113"/>
      <c r="O136" s="113"/>
      <c r="P136" s="119">
        <f>P137+P139+P142</f>
        <v>19.547879999999999</v>
      </c>
      <c r="Q136" s="113"/>
      <c r="R136" s="119">
        <f>R137+R139+R142</f>
        <v>0.10833936</v>
      </c>
      <c r="S136" s="113"/>
      <c r="T136" s="120">
        <f>T137+T139+T142</f>
        <v>0</v>
      </c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5" t="s">
        <v>109</v>
      </c>
      <c r="AS136" s="113"/>
      <c r="AT136" s="121" t="s">
        <v>66</v>
      </c>
      <c r="AU136" s="121" t="s">
        <v>67</v>
      </c>
      <c r="AV136" s="113"/>
      <c r="AW136" s="113"/>
      <c r="AX136" s="113"/>
      <c r="AY136" s="115" t="s">
        <v>101</v>
      </c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22">
        <f>BK137+BK139+BK142</f>
        <v>8132.16</v>
      </c>
      <c r="BL136" s="113"/>
      <c r="BM136" s="113"/>
    </row>
    <row r="137" spans="1:65" ht="22.5" customHeight="1">
      <c r="A137" s="113"/>
      <c r="B137" s="114"/>
      <c r="C137" s="113"/>
      <c r="D137" s="115" t="s">
        <v>66</v>
      </c>
      <c r="E137" s="123" t="s">
        <v>159</v>
      </c>
      <c r="F137" s="123" t="s">
        <v>160</v>
      </c>
      <c r="G137" s="113"/>
      <c r="H137" s="113"/>
      <c r="I137" s="113"/>
      <c r="J137" s="124"/>
      <c r="K137" s="113"/>
      <c r="L137" s="114"/>
      <c r="M137" s="118"/>
      <c r="N137" s="113"/>
      <c r="O137" s="113"/>
      <c r="P137" s="119">
        <f>P138</f>
        <v>9.7000000000000003E-2</v>
      </c>
      <c r="Q137" s="113"/>
      <c r="R137" s="119">
        <f>R138</f>
        <v>0</v>
      </c>
      <c r="S137" s="113"/>
      <c r="T137" s="120">
        <f>T138</f>
        <v>0</v>
      </c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5" t="s">
        <v>109</v>
      </c>
      <c r="AS137" s="113"/>
      <c r="AT137" s="121" t="s">
        <v>66</v>
      </c>
      <c r="AU137" s="121" t="s">
        <v>72</v>
      </c>
      <c r="AV137" s="113"/>
      <c r="AW137" s="113"/>
      <c r="AX137" s="113"/>
      <c r="AY137" s="115" t="s">
        <v>101</v>
      </c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22">
        <f>BK138</f>
        <v>7000</v>
      </c>
      <c r="BL137" s="113"/>
      <c r="BM137" s="113"/>
    </row>
    <row r="138" spans="1:65" ht="24" customHeight="1">
      <c r="A138" s="14"/>
      <c r="B138" s="15"/>
      <c r="C138" s="125" t="s">
        <v>161</v>
      </c>
      <c r="D138" s="125" t="s">
        <v>104</v>
      </c>
      <c r="E138" s="126" t="s">
        <v>162</v>
      </c>
      <c r="F138" s="127" t="s">
        <v>163</v>
      </c>
      <c r="G138" s="128" t="s">
        <v>164</v>
      </c>
      <c r="H138" s="129">
        <v>1</v>
      </c>
      <c r="I138" s="130">
        <v>7000</v>
      </c>
      <c r="J138" s="130"/>
      <c r="K138" s="131"/>
      <c r="L138" s="15"/>
      <c r="M138" s="132"/>
      <c r="N138" s="133" t="s">
        <v>33</v>
      </c>
      <c r="O138" s="134">
        <v>9.7000000000000003E-2</v>
      </c>
      <c r="P138" s="134">
        <f>O138*H138</f>
        <v>9.7000000000000003E-2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36" t="s">
        <v>165</v>
      </c>
      <c r="AS138" s="14"/>
      <c r="AT138" s="136" t="s">
        <v>104</v>
      </c>
      <c r="AU138" s="136" t="s">
        <v>109</v>
      </c>
      <c r="AV138" s="14"/>
      <c r="AW138" s="14"/>
      <c r="AX138" s="14"/>
      <c r="AY138" s="2" t="s">
        <v>101</v>
      </c>
      <c r="AZ138" s="14"/>
      <c r="BA138" s="14"/>
      <c r="BB138" s="14"/>
      <c r="BC138" s="14"/>
      <c r="BD138" s="14"/>
      <c r="BE138" s="137">
        <f>IF(N138="základná",J138,0)</f>
        <v>0</v>
      </c>
      <c r="BF138" s="137">
        <f>IF(N138="znížená",J138,0)</f>
        <v>0</v>
      </c>
      <c r="BG138" s="137">
        <f>IF(N138="zákl. prenesená",J138,0)</f>
        <v>0</v>
      </c>
      <c r="BH138" s="137">
        <f>IF(N138="zníž. prenesená",J138,0)</f>
        <v>0</v>
      </c>
      <c r="BI138" s="137">
        <f>IF(N138="nulová",J138,0)</f>
        <v>0</v>
      </c>
      <c r="BJ138" s="2" t="s">
        <v>109</v>
      </c>
      <c r="BK138" s="137">
        <f>ROUND(I138*H138,2)</f>
        <v>7000</v>
      </c>
      <c r="BL138" s="2" t="s">
        <v>165</v>
      </c>
      <c r="BM138" s="136" t="s">
        <v>166</v>
      </c>
    </row>
    <row r="139" spans="1:65" ht="22.5" customHeight="1">
      <c r="A139" s="113"/>
      <c r="B139" s="114"/>
      <c r="C139" s="113"/>
      <c r="D139" s="115" t="s">
        <v>66</v>
      </c>
      <c r="E139" s="123" t="s">
        <v>167</v>
      </c>
      <c r="F139" s="123" t="s">
        <v>168</v>
      </c>
      <c r="G139" s="113"/>
      <c r="H139" s="113"/>
      <c r="I139" s="113"/>
      <c r="J139" s="124"/>
      <c r="K139" s="113"/>
      <c r="L139" s="114"/>
      <c r="M139" s="118"/>
      <c r="N139" s="113"/>
      <c r="O139" s="113"/>
      <c r="P139" s="119">
        <f>SUM(P140:P141)</f>
        <v>0</v>
      </c>
      <c r="Q139" s="113"/>
      <c r="R139" s="119">
        <f>SUM(R140:R141)</f>
        <v>0</v>
      </c>
      <c r="S139" s="113"/>
      <c r="T139" s="120">
        <f>SUM(T140:T141)</f>
        <v>0</v>
      </c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5" t="s">
        <v>109</v>
      </c>
      <c r="AS139" s="113"/>
      <c r="AT139" s="121" t="s">
        <v>66</v>
      </c>
      <c r="AU139" s="121" t="s">
        <v>72</v>
      </c>
      <c r="AV139" s="113"/>
      <c r="AW139" s="113"/>
      <c r="AX139" s="113"/>
      <c r="AY139" s="115" t="s">
        <v>101</v>
      </c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22">
        <f>SUM(BK140:BK141)</f>
        <v>0</v>
      </c>
      <c r="BL139" s="113"/>
      <c r="BM139" s="113"/>
    </row>
    <row r="140" spans="1:65" ht="33" customHeight="1">
      <c r="A140" s="14"/>
      <c r="B140" s="15"/>
      <c r="C140" s="125" t="s">
        <v>169</v>
      </c>
      <c r="D140" s="125" t="s">
        <v>104</v>
      </c>
      <c r="E140" s="126" t="s">
        <v>170</v>
      </c>
      <c r="F140" s="127" t="s">
        <v>171</v>
      </c>
      <c r="G140" s="128" t="s">
        <v>107</v>
      </c>
      <c r="H140" s="129">
        <v>0</v>
      </c>
      <c r="I140" s="130">
        <v>33.53</v>
      </c>
      <c r="J140" s="130"/>
      <c r="K140" s="131"/>
      <c r="L140" s="15"/>
      <c r="M140" s="132"/>
      <c r="N140" s="133" t="s">
        <v>33</v>
      </c>
      <c r="O140" s="134">
        <v>0.91603000000000001</v>
      </c>
      <c r="P140" s="134">
        <f t="shared" ref="P140:P141" si="19">O140*H140</f>
        <v>0</v>
      </c>
      <c r="Q140" s="134">
        <v>1.1864299999999999E-2</v>
      </c>
      <c r="R140" s="134">
        <f t="shared" ref="R140:R141" si="20">Q140*H140</f>
        <v>0</v>
      </c>
      <c r="S140" s="134">
        <v>0</v>
      </c>
      <c r="T140" s="135">
        <f t="shared" ref="T140:T141" si="21">S140*H140</f>
        <v>0</v>
      </c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36" t="s">
        <v>165</v>
      </c>
      <c r="AS140" s="14"/>
      <c r="AT140" s="136" t="s">
        <v>104</v>
      </c>
      <c r="AU140" s="136" t="s">
        <v>109</v>
      </c>
      <c r="AV140" s="14"/>
      <c r="AW140" s="14"/>
      <c r="AX140" s="14"/>
      <c r="AY140" s="2" t="s">
        <v>101</v>
      </c>
      <c r="AZ140" s="14"/>
      <c r="BA140" s="14"/>
      <c r="BB140" s="14"/>
      <c r="BC140" s="14"/>
      <c r="BD140" s="14"/>
      <c r="BE140" s="137">
        <f t="shared" ref="BE140:BE141" si="22">IF(N140="základná",J140,0)</f>
        <v>0</v>
      </c>
      <c r="BF140" s="137">
        <f t="shared" ref="BF140:BF141" si="23">IF(N140="znížená",J140,0)</f>
        <v>0</v>
      </c>
      <c r="BG140" s="137">
        <f t="shared" ref="BG140:BG141" si="24">IF(N140="zákl. prenesená",J140,0)</f>
        <v>0</v>
      </c>
      <c r="BH140" s="137">
        <f t="shared" ref="BH140:BH141" si="25">IF(N140="zníž. prenesená",J140,0)</f>
        <v>0</v>
      </c>
      <c r="BI140" s="137">
        <f t="shared" ref="BI140:BI141" si="26">IF(N140="nulová",J140,0)</f>
        <v>0</v>
      </c>
      <c r="BJ140" s="2" t="s">
        <v>109</v>
      </c>
      <c r="BK140" s="137">
        <f t="shared" ref="BK140:BK141" si="27">ROUND(I140*H140,2)</f>
        <v>0</v>
      </c>
      <c r="BL140" s="2" t="s">
        <v>165</v>
      </c>
      <c r="BM140" s="136" t="s">
        <v>172</v>
      </c>
    </row>
    <row r="141" spans="1:65" ht="33" customHeight="1">
      <c r="A141" s="14"/>
      <c r="B141" s="15"/>
      <c r="C141" s="125" t="s">
        <v>165</v>
      </c>
      <c r="D141" s="125" t="s">
        <v>104</v>
      </c>
      <c r="E141" s="126" t="s">
        <v>173</v>
      </c>
      <c r="F141" s="127" t="s">
        <v>174</v>
      </c>
      <c r="G141" s="128" t="s">
        <v>175</v>
      </c>
      <c r="H141" s="129">
        <v>0</v>
      </c>
      <c r="I141" s="130">
        <v>2.17</v>
      </c>
      <c r="J141" s="130"/>
      <c r="K141" s="131"/>
      <c r="L141" s="15"/>
      <c r="M141" s="132"/>
      <c r="N141" s="133" t="s">
        <v>33</v>
      </c>
      <c r="O141" s="134">
        <v>0.10019</v>
      </c>
      <c r="P141" s="134">
        <f t="shared" si="19"/>
        <v>0</v>
      </c>
      <c r="Q141" s="134">
        <v>5.0040000000000002E-5</v>
      </c>
      <c r="R141" s="134">
        <f t="shared" si="20"/>
        <v>0</v>
      </c>
      <c r="S141" s="134">
        <v>0</v>
      </c>
      <c r="T141" s="135">
        <f t="shared" si="21"/>
        <v>0</v>
      </c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36" t="s">
        <v>165</v>
      </c>
      <c r="AS141" s="14"/>
      <c r="AT141" s="136" t="s">
        <v>104</v>
      </c>
      <c r="AU141" s="136" t="s">
        <v>109</v>
      </c>
      <c r="AV141" s="14"/>
      <c r="AW141" s="14"/>
      <c r="AX141" s="14"/>
      <c r="AY141" s="2" t="s">
        <v>101</v>
      </c>
      <c r="AZ141" s="14"/>
      <c r="BA141" s="14"/>
      <c r="BB141" s="14"/>
      <c r="BC141" s="14"/>
      <c r="BD141" s="14"/>
      <c r="BE141" s="137">
        <f t="shared" si="22"/>
        <v>0</v>
      </c>
      <c r="BF141" s="137">
        <f t="shared" si="23"/>
        <v>0</v>
      </c>
      <c r="BG141" s="137">
        <f t="shared" si="24"/>
        <v>0</v>
      </c>
      <c r="BH141" s="137">
        <f t="shared" si="25"/>
        <v>0</v>
      </c>
      <c r="BI141" s="137">
        <f t="shared" si="26"/>
        <v>0</v>
      </c>
      <c r="BJ141" s="2" t="s">
        <v>109</v>
      </c>
      <c r="BK141" s="137">
        <f t="shared" si="27"/>
        <v>0</v>
      </c>
      <c r="BL141" s="2" t="s">
        <v>165</v>
      </c>
      <c r="BM141" s="136" t="s">
        <v>176</v>
      </c>
    </row>
    <row r="142" spans="1:65" ht="22.5" customHeight="1">
      <c r="A142" s="113"/>
      <c r="B142" s="114"/>
      <c r="C142" s="113"/>
      <c r="D142" s="115" t="s">
        <v>66</v>
      </c>
      <c r="E142" s="123" t="s">
        <v>177</v>
      </c>
      <c r="F142" s="123" t="s">
        <v>178</v>
      </c>
      <c r="G142" s="113"/>
      <c r="H142" s="113"/>
      <c r="I142" s="113"/>
      <c r="J142" s="124"/>
      <c r="K142" s="113"/>
      <c r="L142" s="114"/>
      <c r="M142" s="118"/>
      <c r="N142" s="113"/>
      <c r="O142" s="113"/>
      <c r="P142" s="119">
        <f>SUM(P143:P144)</f>
        <v>19.450879999999998</v>
      </c>
      <c r="Q142" s="113"/>
      <c r="R142" s="119">
        <f>SUM(R143:R144)</f>
        <v>0.10833936</v>
      </c>
      <c r="S142" s="113"/>
      <c r="T142" s="120">
        <f>SUM(T143:T144)</f>
        <v>0</v>
      </c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5" t="s">
        <v>109</v>
      </c>
      <c r="AS142" s="113"/>
      <c r="AT142" s="121" t="s">
        <v>66</v>
      </c>
      <c r="AU142" s="121" t="s">
        <v>72</v>
      </c>
      <c r="AV142" s="113"/>
      <c r="AW142" s="113"/>
      <c r="AX142" s="113"/>
      <c r="AY142" s="115" t="s">
        <v>101</v>
      </c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22">
        <f>SUM(BK143:BK144)</f>
        <v>1132.1600000000001</v>
      </c>
      <c r="BL142" s="113"/>
      <c r="BM142" s="113"/>
    </row>
    <row r="143" spans="1:65" ht="24" customHeight="1">
      <c r="A143" s="14"/>
      <c r="B143" s="15"/>
      <c r="C143" s="125" t="s">
        <v>179</v>
      </c>
      <c r="D143" s="125" t="s">
        <v>104</v>
      </c>
      <c r="E143" s="126" t="s">
        <v>180</v>
      </c>
      <c r="F143" s="127" t="s">
        <v>181</v>
      </c>
      <c r="G143" s="128" t="s">
        <v>107</v>
      </c>
      <c r="H143" s="129">
        <v>232</v>
      </c>
      <c r="I143" s="130">
        <v>1.38</v>
      </c>
      <c r="J143" s="130"/>
      <c r="K143" s="131"/>
      <c r="L143" s="15"/>
      <c r="M143" s="132"/>
      <c r="N143" s="133" t="s">
        <v>33</v>
      </c>
      <c r="O143" s="134">
        <v>3.023E-2</v>
      </c>
      <c r="P143" s="134">
        <f t="shared" ref="P143:P144" si="28">O143*H143</f>
        <v>7.0133599999999996</v>
      </c>
      <c r="Q143" s="134">
        <v>1.2750000000000001E-4</v>
      </c>
      <c r="R143" s="134">
        <f t="shared" ref="R143:R144" si="29">Q143*H143</f>
        <v>2.9580000000000002E-2</v>
      </c>
      <c r="S143" s="134">
        <v>0</v>
      </c>
      <c r="T143" s="135">
        <f t="shared" ref="T143:T144" si="30">S143*H143</f>
        <v>0</v>
      </c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36" t="s">
        <v>165</v>
      </c>
      <c r="AS143" s="14"/>
      <c r="AT143" s="136" t="s">
        <v>104</v>
      </c>
      <c r="AU143" s="136" t="s">
        <v>109</v>
      </c>
      <c r="AV143" s="14"/>
      <c r="AW143" s="14"/>
      <c r="AX143" s="14"/>
      <c r="AY143" s="2" t="s">
        <v>101</v>
      </c>
      <c r="AZ143" s="14"/>
      <c r="BA143" s="14"/>
      <c r="BB143" s="14"/>
      <c r="BC143" s="14"/>
      <c r="BD143" s="14"/>
      <c r="BE143" s="137">
        <f t="shared" ref="BE143:BE144" si="31">IF(N143="základná",J143,0)</f>
        <v>0</v>
      </c>
      <c r="BF143" s="137">
        <f t="shared" ref="BF143:BF144" si="32">IF(N143="znížená",J143,0)</f>
        <v>0</v>
      </c>
      <c r="BG143" s="137">
        <f t="shared" ref="BG143:BG144" si="33">IF(N143="zákl. prenesená",J143,0)</f>
        <v>0</v>
      </c>
      <c r="BH143" s="137">
        <f t="shared" ref="BH143:BH144" si="34">IF(N143="zníž. prenesená",J143,0)</f>
        <v>0</v>
      </c>
      <c r="BI143" s="137">
        <f t="shared" ref="BI143:BI144" si="35">IF(N143="nulová",J143,0)</f>
        <v>0</v>
      </c>
      <c r="BJ143" s="2" t="s">
        <v>109</v>
      </c>
      <c r="BK143" s="137">
        <f t="shared" ref="BK143:BK144" si="36">ROUND(I143*H143,2)</f>
        <v>320.16000000000003</v>
      </c>
      <c r="BL143" s="2" t="s">
        <v>165</v>
      </c>
      <c r="BM143" s="136" t="s">
        <v>182</v>
      </c>
    </row>
    <row r="144" spans="1:65" ht="37.5" customHeight="1">
      <c r="A144" s="14"/>
      <c r="B144" s="15"/>
      <c r="C144" s="125" t="s">
        <v>183</v>
      </c>
      <c r="D144" s="125" t="s">
        <v>104</v>
      </c>
      <c r="E144" s="126" t="s">
        <v>184</v>
      </c>
      <c r="F144" s="127" t="s">
        <v>185</v>
      </c>
      <c r="G144" s="128" t="s">
        <v>107</v>
      </c>
      <c r="H144" s="129">
        <v>232</v>
      </c>
      <c r="I144" s="130">
        <v>3.5</v>
      </c>
      <c r="J144" s="130"/>
      <c r="K144" s="131"/>
      <c r="L144" s="15"/>
      <c r="M144" s="138"/>
      <c r="N144" s="139" t="s">
        <v>33</v>
      </c>
      <c r="O144" s="140">
        <v>5.3609999999999998E-2</v>
      </c>
      <c r="P144" s="140">
        <f t="shared" si="28"/>
        <v>12.437519999999999</v>
      </c>
      <c r="Q144" s="140">
        <v>3.3948000000000002E-4</v>
      </c>
      <c r="R144" s="140">
        <f t="shared" si="29"/>
        <v>7.875936E-2</v>
      </c>
      <c r="S144" s="140">
        <v>0</v>
      </c>
      <c r="T144" s="141">
        <f t="shared" si="30"/>
        <v>0</v>
      </c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36" t="s">
        <v>165</v>
      </c>
      <c r="AS144" s="14"/>
      <c r="AT144" s="136" t="s">
        <v>104</v>
      </c>
      <c r="AU144" s="136" t="s">
        <v>109</v>
      </c>
      <c r="AV144" s="14"/>
      <c r="AW144" s="14"/>
      <c r="AX144" s="14"/>
      <c r="AY144" s="2" t="s">
        <v>101</v>
      </c>
      <c r="AZ144" s="14"/>
      <c r="BA144" s="14"/>
      <c r="BB144" s="14"/>
      <c r="BC144" s="14"/>
      <c r="BD144" s="14"/>
      <c r="BE144" s="137">
        <f t="shared" si="31"/>
        <v>0</v>
      </c>
      <c r="BF144" s="137">
        <f t="shared" si="32"/>
        <v>0</v>
      </c>
      <c r="BG144" s="137">
        <f t="shared" si="33"/>
        <v>0</v>
      </c>
      <c r="BH144" s="137">
        <f t="shared" si="34"/>
        <v>0</v>
      </c>
      <c r="BI144" s="137">
        <f t="shared" si="35"/>
        <v>0</v>
      </c>
      <c r="BJ144" s="2" t="s">
        <v>109</v>
      </c>
      <c r="BK144" s="137">
        <f t="shared" si="36"/>
        <v>812</v>
      </c>
      <c r="BL144" s="2" t="s">
        <v>165</v>
      </c>
      <c r="BM144" s="136" t="s">
        <v>186</v>
      </c>
    </row>
    <row r="145" spans="1:65" ht="6.75" customHeight="1">
      <c r="A145" s="14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15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</row>
    <row r="146" spans="1:65" ht="9.75" customHeight="1"/>
    <row r="147" spans="1:65" ht="9.75" customHeight="1"/>
    <row r="148" spans="1:65" ht="9.75" customHeight="1"/>
    <row r="149" spans="1:65" ht="9.75" customHeight="1">
      <c r="A149" s="142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</row>
    <row r="150" spans="1:65" ht="9.75" customHeight="1">
      <c r="A150" s="142"/>
      <c r="B150" s="142"/>
      <c r="C150" s="142"/>
      <c r="D150" s="142"/>
      <c r="E150" s="142"/>
      <c r="F150" s="142" t="s">
        <v>187</v>
      </c>
      <c r="G150" s="142"/>
      <c r="H150" s="142"/>
      <c r="I150" s="143"/>
      <c r="J150" s="142"/>
      <c r="K150" s="142"/>
      <c r="L150" s="142"/>
    </row>
    <row r="151" spans="1:65" ht="9.75" customHeight="1">
      <c r="A151" s="142"/>
      <c r="B151" s="142"/>
      <c r="C151" s="142"/>
      <c r="D151" s="142"/>
      <c r="E151" s="142"/>
      <c r="F151" s="142" t="s">
        <v>188</v>
      </c>
      <c r="G151" s="142" t="s">
        <v>189</v>
      </c>
      <c r="H151" s="142">
        <v>200</v>
      </c>
      <c r="I151" s="142"/>
      <c r="J151" s="142"/>
      <c r="K151" s="142"/>
      <c r="L151" s="142"/>
    </row>
    <row r="152" spans="1:65" ht="9.75" customHeight="1">
      <c r="A152" s="142"/>
      <c r="B152" s="142"/>
      <c r="C152" s="142"/>
      <c r="D152" s="142"/>
      <c r="E152" s="142"/>
      <c r="F152" s="142" t="s">
        <v>190</v>
      </c>
      <c r="G152" s="142">
        <v>84.83</v>
      </c>
      <c r="H152" s="142"/>
      <c r="I152" s="142"/>
      <c r="J152" s="142"/>
      <c r="K152" s="142"/>
      <c r="L152" s="142"/>
    </row>
    <row r="153" spans="1:65" ht="9.75" customHeight="1">
      <c r="A153" s="142"/>
      <c r="B153" s="142"/>
      <c r="C153" s="142"/>
      <c r="D153" s="142"/>
      <c r="E153" s="142"/>
      <c r="F153" s="142" t="s">
        <v>191</v>
      </c>
      <c r="G153" s="142"/>
      <c r="H153" s="142"/>
      <c r="I153" s="142"/>
      <c r="J153" s="142"/>
      <c r="K153" s="142"/>
      <c r="L153" s="142"/>
    </row>
    <row r="154" spans="1:65" ht="9.75" customHeight="1">
      <c r="A154" s="142"/>
      <c r="B154" s="142"/>
      <c r="C154" s="142"/>
      <c r="D154" s="142"/>
      <c r="E154" s="142"/>
      <c r="F154" s="144" t="s">
        <v>192</v>
      </c>
      <c r="G154" s="142">
        <v>76.83</v>
      </c>
      <c r="H154" s="142">
        <v>18</v>
      </c>
      <c r="I154" s="142"/>
      <c r="J154" s="142"/>
      <c r="K154" s="142"/>
      <c r="L154" s="142"/>
    </row>
    <row r="155" spans="1:65" ht="9.75" customHeight="1">
      <c r="A155" s="142"/>
      <c r="B155" s="142"/>
      <c r="C155" s="142"/>
      <c r="D155" s="142"/>
      <c r="E155" s="142"/>
      <c r="F155" s="142" t="s">
        <v>193</v>
      </c>
      <c r="G155" s="142">
        <v>5</v>
      </c>
      <c r="H155" s="142">
        <v>180</v>
      </c>
      <c r="I155" s="142"/>
      <c r="J155" s="142"/>
      <c r="K155" s="142"/>
      <c r="L155" s="142"/>
    </row>
    <row r="156" spans="1:65" ht="9.75" customHeight="1">
      <c r="A156" s="142"/>
      <c r="B156" s="142"/>
      <c r="C156" s="142"/>
      <c r="D156" s="142"/>
      <c r="E156" s="142"/>
      <c r="F156" s="142" t="s">
        <v>194</v>
      </c>
      <c r="G156" s="142">
        <v>8</v>
      </c>
      <c r="H156" s="142">
        <v>40</v>
      </c>
      <c r="I156" s="142"/>
      <c r="J156" s="142"/>
      <c r="K156" s="142"/>
      <c r="L156" s="142"/>
    </row>
    <row r="157" spans="1:65" ht="9.75" customHeight="1">
      <c r="A157" s="142"/>
      <c r="B157" s="142"/>
      <c r="C157" s="142"/>
      <c r="D157" s="142"/>
      <c r="E157" s="142"/>
      <c r="F157" s="142" t="s">
        <v>195</v>
      </c>
      <c r="G157" s="142"/>
      <c r="H157" s="142"/>
      <c r="I157" s="142"/>
      <c r="J157" s="142"/>
      <c r="K157" s="142"/>
      <c r="L157" s="142"/>
    </row>
    <row r="158" spans="1:65" ht="9.75" customHeight="1">
      <c r="A158" s="142"/>
      <c r="B158" s="142"/>
      <c r="C158" s="142"/>
      <c r="D158" s="142"/>
      <c r="E158" s="142"/>
      <c r="F158" s="144" t="s">
        <v>196</v>
      </c>
      <c r="G158" s="142"/>
      <c r="H158" s="142"/>
      <c r="I158" s="142"/>
      <c r="J158" s="142"/>
      <c r="K158" s="142"/>
      <c r="L158" s="142"/>
    </row>
    <row r="159" spans="1:65" ht="9.75" customHeight="1">
      <c r="A159" s="142"/>
      <c r="B159" s="142"/>
      <c r="C159" s="142"/>
      <c r="D159" s="142"/>
      <c r="E159" s="142"/>
      <c r="F159" s="142" t="s">
        <v>197</v>
      </c>
      <c r="G159" s="142"/>
      <c r="H159" s="142"/>
      <c r="I159" s="142"/>
      <c r="J159" s="142"/>
      <c r="K159" s="142"/>
      <c r="L159" s="142"/>
    </row>
    <row r="160" spans="1:65" ht="9.75" customHeight="1">
      <c r="A160" s="142"/>
      <c r="B160" s="142"/>
      <c r="C160" s="142"/>
      <c r="D160" s="142"/>
      <c r="E160" s="142"/>
      <c r="F160" s="142" t="s">
        <v>198</v>
      </c>
      <c r="G160" s="142"/>
      <c r="H160" s="142"/>
      <c r="I160" s="145"/>
      <c r="J160" s="142" t="s">
        <v>199</v>
      </c>
      <c r="K160" s="142"/>
      <c r="L160" s="142"/>
    </row>
    <row r="161" spans="1:12" ht="9.75" customHeight="1">
      <c r="A161" s="142"/>
      <c r="B161" s="142"/>
      <c r="C161" s="142"/>
      <c r="D161" s="142"/>
      <c r="E161" s="142"/>
      <c r="F161" s="142" t="s">
        <v>200</v>
      </c>
      <c r="G161" s="142"/>
      <c r="H161" s="142"/>
      <c r="I161" s="142"/>
      <c r="J161" s="142"/>
      <c r="K161" s="142"/>
      <c r="L161" s="142"/>
    </row>
    <row r="162" spans="1:12" ht="9.75" customHeight="1">
      <c r="A162" s="142"/>
      <c r="B162" s="142"/>
      <c r="C162" s="142"/>
      <c r="D162" s="142"/>
      <c r="E162" s="142"/>
      <c r="F162" s="142" t="s">
        <v>201</v>
      </c>
      <c r="G162" s="142"/>
      <c r="H162" s="142"/>
      <c r="I162" s="142"/>
      <c r="J162" s="142"/>
      <c r="K162" s="142"/>
      <c r="L162" s="142"/>
    </row>
    <row r="163" spans="1:12" ht="9.75" customHeight="1">
      <c r="A163" s="142"/>
      <c r="B163" s="142"/>
      <c r="C163" s="142"/>
      <c r="D163" s="142"/>
      <c r="E163" s="142"/>
      <c r="F163" s="142" t="s">
        <v>202</v>
      </c>
      <c r="G163" s="142"/>
      <c r="H163" s="142"/>
      <c r="I163" s="142"/>
      <c r="J163" s="142"/>
      <c r="K163" s="142"/>
      <c r="L163" s="142"/>
    </row>
    <row r="164" spans="1:12" ht="9.75" customHeight="1">
      <c r="A164" s="142"/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</row>
    <row r="165" spans="1:12" ht="9.75" customHeight="1">
      <c r="A165" s="142"/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</row>
    <row r="166" spans="1:12" ht="9.75" customHeight="1">
      <c r="A166" s="146"/>
      <c r="B166" s="146"/>
      <c r="C166" s="146"/>
      <c r="D166" s="146"/>
      <c r="E166" s="146"/>
      <c r="F166" s="142" t="s">
        <v>240</v>
      </c>
      <c r="G166" s="146"/>
      <c r="H166" s="146"/>
      <c r="I166" s="146"/>
      <c r="J166" s="146"/>
      <c r="K166" s="146"/>
      <c r="L166" s="146"/>
    </row>
    <row r="167" spans="1:12" ht="9.75" customHeight="1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</row>
    <row r="168" spans="1:12" ht="9.75" customHeight="1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</row>
    <row r="169" spans="1:12" ht="9.75" customHeight="1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</row>
    <row r="170" spans="1:12" ht="9.75" customHeight="1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</row>
    <row r="171" spans="1:12" ht="9.75" customHeight="1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</row>
    <row r="172" spans="1:12" ht="9.75" customHeight="1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</row>
    <row r="173" spans="1:12" ht="9.75" customHeight="1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</row>
    <row r="174" spans="1:12" ht="9.75" customHeight="1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</row>
    <row r="175" spans="1:12" ht="9.75" customHeight="1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</row>
    <row r="176" spans="1:12" ht="9.75" customHeight="1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</row>
    <row r="177" spans="1:12" ht="9.75" customHeight="1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</row>
    <row r="178" spans="1:12" ht="9.75" customHeight="1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</row>
    <row r="179" spans="1:12" ht="9.75" customHeight="1"/>
    <row r="180" spans="1:12" ht="9.75" customHeight="1"/>
    <row r="181" spans="1:12" ht="9.75" customHeight="1"/>
    <row r="182" spans="1:12" ht="9.75" customHeight="1"/>
    <row r="183" spans="1:12" ht="9.75" customHeight="1"/>
    <row r="184" spans="1:12" ht="9.75" customHeight="1"/>
    <row r="185" spans="1:12" ht="9.75" customHeight="1"/>
    <row r="186" spans="1:12" ht="9.75" customHeight="1"/>
    <row r="187" spans="1:12" ht="9.75" customHeight="1"/>
    <row r="188" spans="1:12" ht="9.75" customHeight="1"/>
    <row r="189" spans="1:12" ht="9.75" customHeight="1"/>
    <row r="190" spans="1:12" ht="9.75" customHeight="1"/>
    <row r="191" spans="1:12" ht="9.75" customHeight="1"/>
    <row r="192" spans="1:12" ht="9.75" customHeight="1"/>
    <row r="193" ht="9.75" customHeight="1"/>
    <row r="194" ht="9.75" customHeight="1"/>
    <row r="195" ht="9.75" customHeight="1"/>
    <row r="196" ht="9.75" customHeight="1"/>
    <row r="197" ht="9.75" customHeight="1"/>
    <row r="198" ht="9.75" customHeight="1"/>
    <row r="199" ht="9.75" customHeight="1"/>
    <row r="200" ht="9.75" customHeight="1"/>
    <row r="201" ht="9.75" customHeight="1"/>
    <row r="202" ht="9.75" customHeight="1"/>
    <row r="203" ht="9.75" customHeight="1"/>
    <row r="204" ht="9.75" customHeight="1"/>
    <row r="205" ht="9.75" customHeight="1"/>
    <row r="206" ht="9.75" customHeight="1"/>
    <row r="207" ht="9.75" customHeight="1"/>
    <row r="208" ht="9.75" customHeight="1"/>
    <row r="209" ht="9.75" customHeight="1"/>
    <row r="210" ht="9.75" customHeight="1"/>
    <row r="211" ht="9.75" customHeight="1"/>
    <row r="212" ht="9.75" customHeight="1"/>
    <row r="213" ht="9.75" customHeight="1"/>
    <row r="214" ht="9.75" customHeight="1"/>
    <row r="215" ht="9.75" customHeight="1"/>
    <row r="216" ht="9.75" customHeight="1"/>
    <row r="217" ht="9.75" customHeight="1"/>
    <row r="218" ht="9.75" customHeight="1"/>
    <row r="219" ht="9.75" customHeight="1"/>
    <row r="220" ht="9.75" customHeight="1"/>
    <row r="221" ht="9.75" customHeight="1"/>
    <row r="222" ht="9.75" customHeight="1"/>
    <row r="223" ht="9.75" customHeight="1"/>
    <row r="224" ht="9.75" customHeight="1"/>
    <row r="225" ht="9.75" customHeight="1"/>
    <row r="226" ht="9.75" customHeight="1"/>
    <row r="227" ht="9.75" customHeight="1"/>
    <row r="228" ht="9.75" customHeight="1"/>
    <row r="229" ht="9.75" customHeight="1"/>
    <row r="230" ht="9.75" customHeight="1"/>
    <row r="231" ht="9.75" customHeight="1"/>
    <row r="232" ht="9.75" customHeight="1"/>
    <row r="233" ht="9.75" customHeight="1"/>
    <row r="234" ht="9.75" customHeight="1"/>
    <row r="235" ht="9.75" customHeight="1"/>
    <row r="236" ht="9.75" customHeight="1"/>
    <row r="237" ht="9.75" customHeight="1"/>
    <row r="238" ht="9.75" customHeight="1"/>
    <row r="239" ht="9.75" customHeight="1"/>
    <row r="240" ht="9.75" customHeight="1"/>
    <row r="241" ht="9.75" customHeight="1"/>
    <row r="242" ht="9.75" customHeight="1"/>
    <row r="243" ht="9.75" customHeight="1"/>
    <row r="244" ht="9.75" customHeight="1"/>
    <row r="245" ht="9.75" customHeight="1"/>
    <row r="246" ht="9.75" customHeight="1"/>
    <row r="247" ht="9.75" customHeight="1"/>
    <row r="248" ht="9.75" customHeight="1"/>
    <row r="249" ht="9.75" customHeight="1"/>
    <row r="250" ht="9.75" customHeight="1"/>
    <row r="251" ht="9.75" customHeight="1"/>
    <row r="252" ht="9.75" customHeight="1"/>
    <row r="253" ht="9.75" customHeight="1"/>
    <row r="254" ht="9.75" customHeight="1"/>
    <row r="255" ht="9.75" customHeight="1"/>
    <row r="256" ht="9.75" customHeight="1"/>
    <row r="257" ht="9.75" customHeight="1"/>
    <row r="258" ht="9.75" customHeight="1"/>
    <row r="259" ht="9.75" customHeight="1"/>
    <row r="260" ht="9.75" customHeight="1"/>
    <row r="261" ht="9.75" customHeight="1"/>
    <row r="262" ht="9.75" customHeight="1"/>
    <row r="263" ht="9.75" customHeight="1"/>
    <row r="264" ht="9.75" customHeight="1"/>
    <row r="265" ht="9.75" customHeight="1"/>
    <row r="266" ht="9.75" customHeight="1"/>
    <row r="267" ht="9.75" customHeight="1"/>
    <row r="268" ht="9.75" customHeight="1"/>
    <row r="269" ht="9.75" customHeight="1"/>
    <row r="270" ht="9.75" customHeight="1"/>
    <row r="271" ht="9.75" customHeight="1"/>
    <row r="272" ht="9.75" customHeight="1"/>
    <row r="273" ht="9.75" customHeight="1"/>
    <row r="274" ht="9.75" customHeight="1"/>
    <row r="275" ht="9.75" customHeight="1"/>
    <row r="276" ht="9.75" customHeight="1"/>
    <row r="277" ht="9.75" customHeight="1"/>
    <row r="278" ht="9.75" customHeight="1"/>
    <row r="279" ht="9.75" customHeight="1"/>
    <row r="280" ht="9.75" customHeight="1"/>
    <row r="281" ht="9.75" customHeight="1"/>
    <row r="282" ht="9.75" customHeight="1"/>
    <row r="283" ht="9.75" customHeight="1"/>
    <row r="284" ht="9.75" customHeight="1"/>
    <row r="285" ht="9.75" customHeight="1"/>
    <row r="286" ht="9.75" customHeight="1"/>
    <row r="287" ht="9.75" customHeight="1"/>
    <row r="288" ht="9.75" customHeight="1"/>
    <row r="289" ht="9.75" customHeight="1"/>
    <row r="290" ht="9.75" customHeight="1"/>
    <row r="291" ht="9.75" customHeight="1"/>
    <row r="292" ht="9.75" customHeight="1"/>
    <row r="293" ht="9.75" customHeight="1"/>
    <row r="294" ht="9.75" customHeight="1"/>
    <row r="295" ht="9.75" customHeight="1"/>
    <row r="296" ht="9.75" customHeight="1"/>
    <row r="297" ht="9.75" customHeight="1"/>
    <row r="298" ht="9.75" customHeight="1"/>
    <row r="299" ht="9.75" customHeight="1"/>
    <row r="300" ht="9.75" customHeight="1"/>
    <row r="301" ht="9.75" customHeight="1"/>
    <row r="302" ht="9.75" customHeight="1"/>
    <row r="303" ht="9.75" customHeight="1"/>
    <row r="304" ht="9.75" customHeight="1"/>
    <row r="305" ht="9.75" customHeight="1"/>
    <row r="306" ht="9.75" customHeight="1"/>
    <row r="307" ht="9.75" customHeight="1"/>
    <row r="308" ht="9.75" customHeight="1"/>
    <row r="309" ht="9.75" customHeight="1"/>
    <row r="310" ht="9.75" customHeight="1"/>
    <row r="311" ht="9.75" customHeight="1"/>
    <row r="312" ht="9.75" customHeight="1"/>
    <row r="313" ht="9.75" customHeight="1"/>
    <row r="314" ht="9.75" customHeight="1"/>
    <row r="315" ht="9.75" customHeight="1"/>
    <row r="316" ht="9.75" customHeight="1"/>
    <row r="317" ht="9.75" customHeight="1"/>
    <row r="318" ht="9.75" customHeight="1"/>
    <row r="319" ht="9.75" customHeight="1"/>
    <row r="320" ht="9.75" customHeight="1"/>
    <row r="321" ht="9.75" customHeight="1"/>
    <row r="322" ht="9.75" customHeight="1"/>
    <row r="323" ht="9.75" customHeight="1"/>
    <row r="324" ht="9.75" customHeight="1"/>
    <row r="325" ht="9.75" customHeight="1"/>
    <row r="326" ht="9.75" customHeight="1"/>
    <row r="327" ht="9.75" customHeight="1"/>
    <row r="328" ht="9.75" customHeight="1"/>
    <row r="329" ht="9.75" customHeight="1"/>
    <row r="330" ht="9.75" customHeight="1"/>
    <row r="331" ht="9.75" customHeight="1"/>
    <row r="332" ht="9.75" customHeight="1"/>
    <row r="333" ht="9.75" customHeight="1"/>
    <row r="334" ht="9.75" customHeight="1"/>
    <row r="335" ht="9.75" customHeight="1"/>
    <row r="336" ht="9.75" customHeight="1"/>
    <row r="337" ht="9.75" customHeight="1"/>
    <row r="338" ht="9.75" customHeight="1"/>
    <row r="339" ht="9.75" customHeight="1"/>
    <row r="340" ht="9.75" customHeight="1"/>
    <row r="341" ht="9.75" customHeight="1"/>
    <row r="342" ht="9.75" customHeight="1"/>
    <row r="343" ht="9.75" customHeight="1"/>
    <row r="344" ht="9.75" customHeight="1"/>
    <row r="345" ht="9.75" customHeight="1"/>
    <row r="346" ht="9.75" customHeight="1"/>
    <row r="347" ht="9.75" customHeight="1"/>
    <row r="348" ht="9.75" customHeight="1"/>
    <row r="349" ht="9.75" customHeight="1"/>
    <row r="350" ht="9.75" customHeight="1"/>
    <row r="351" ht="9.75" customHeight="1"/>
    <row r="352" ht="9.75" customHeight="1"/>
    <row r="353" ht="9.75" customHeight="1"/>
    <row r="354" ht="9.75" customHeight="1"/>
    <row r="355" ht="9.75" customHeight="1"/>
    <row r="356" ht="9.75" customHeight="1"/>
    <row r="357" ht="9.75" customHeight="1"/>
    <row r="358" ht="9.75" customHeight="1"/>
    <row r="359" ht="9.75" customHeight="1"/>
    <row r="360" ht="9.75" customHeight="1"/>
    <row r="361" ht="9.75" customHeight="1"/>
    <row r="362" ht="9.75" customHeight="1"/>
    <row r="363" ht="9.75" customHeight="1"/>
    <row r="364" ht="9.75" customHeight="1"/>
    <row r="365" ht="9.75" customHeight="1"/>
    <row r="366" ht="9.75" customHeight="1"/>
    <row r="367" ht="9.75" customHeight="1"/>
    <row r="368" ht="9.75" customHeight="1"/>
    <row r="369" ht="9.75" customHeight="1"/>
    <row r="370" ht="9.75" customHeight="1"/>
    <row r="371" ht="9.75" customHeight="1"/>
    <row r="372" ht="9.75" customHeight="1"/>
    <row r="373" ht="9.75" customHeight="1"/>
    <row r="374" ht="9.75" customHeight="1"/>
    <row r="375" ht="9.75" customHeight="1"/>
    <row r="376" ht="9.75" customHeight="1"/>
    <row r="377" ht="9.75" customHeight="1"/>
    <row r="378" ht="9.75" customHeight="1"/>
    <row r="379" ht="9.75" customHeight="1"/>
    <row r="380" ht="9.75" customHeight="1"/>
    <row r="381" ht="9.75" customHeight="1"/>
    <row r="382" ht="9.75" customHeight="1"/>
    <row r="383" ht="9.75" customHeight="1"/>
    <row r="384" ht="9.75" customHeight="1"/>
    <row r="385" ht="9.75" customHeight="1"/>
    <row r="386" ht="9.75" customHeight="1"/>
    <row r="387" ht="9.75" customHeight="1"/>
    <row r="388" ht="9.75" customHeight="1"/>
    <row r="389" ht="9.75" customHeight="1"/>
    <row r="390" ht="9.75" customHeight="1"/>
    <row r="391" ht="9.75" customHeight="1"/>
    <row r="392" ht="9.75" customHeight="1"/>
    <row r="393" ht="9.75" customHeight="1"/>
    <row r="394" ht="9.75" customHeight="1"/>
    <row r="395" ht="9.75" customHeight="1"/>
    <row r="396" ht="9.75" customHeight="1"/>
    <row r="397" ht="9.75" customHeight="1"/>
    <row r="398" ht="9.75" customHeight="1"/>
    <row r="399" ht="9.75" customHeight="1"/>
    <row r="400" ht="9.75" customHeight="1"/>
    <row r="401" ht="9.75" customHeight="1"/>
    <row r="402" ht="9.75" customHeight="1"/>
    <row r="403" ht="9.75" customHeight="1"/>
    <row r="404" ht="9.75" customHeight="1"/>
    <row r="405" ht="9.75" customHeight="1"/>
    <row r="406" ht="9.75" customHeight="1"/>
    <row r="407" ht="9.75" customHeight="1"/>
    <row r="408" ht="9.75" customHeight="1"/>
    <row r="409" ht="9.75" customHeight="1"/>
    <row r="410" ht="9.75" customHeight="1"/>
    <row r="411" ht="9.75" customHeight="1"/>
    <row r="412" ht="9.75" customHeight="1"/>
    <row r="413" ht="9.75" customHeight="1"/>
    <row r="414" ht="9.75" customHeight="1"/>
    <row r="415" ht="9.75" customHeight="1"/>
    <row r="416" ht="9.75" customHeight="1"/>
    <row r="417" ht="9.75" customHeight="1"/>
    <row r="418" ht="9.75" customHeight="1"/>
    <row r="419" ht="9.75" customHeight="1"/>
    <row r="420" ht="9.75" customHeight="1"/>
    <row r="421" ht="9.75" customHeight="1"/>
    <row r="422" ht="9.75" customHeight="1"/>
    <row r="423" ht="9.75" customHeight="1"/>
    <row r="424" ht="9.75" customHeight="1"/>
    <row r="425" ht="9.75" customHeight="1"/>
    <row r="426" ht="9.75" customHeight="1"/>
    <row r="427" ht="9.75" customHeight="1"/>
    <row r="428" ht="9.75" customHeight="1"/>
    <row r="429" ht="9.75" customHeight="1"/>
    <row r="430" ht="9.75" customHeight="1"/>
    <row r="431" ht="9.75" customHeight="1"/>
    <row r="432" ht="9.75" customHeight="1"/>
    <row r="433" ht="9.75" customHeight="1"/>
    <row r="434" ht="9.75" customHeight="1"/>
    <row r="435" ht="9.75" customHeight="1"/>
    <row r="436" ht="9.75" customHeight="1"/>
    <row r="437" ht="9.75" customHeight="1"/>
    <row r="438" ht="9.75" customHeight="1"/>
    <row r="439" ht="9.75" customHeight="1"/>
    <row r="440" ht="9.75" customHeight="1"/>
    <row r="441" ht="9.75" customHeight="1"/>
    <row r="442" ht="9.75" customHeight="1"/>
    <row r="443" ht="9.75" customHeight="1"/>
    <row r="444" ht="9.75" customHeight="1"/>
    <row r="445" ht="9.75" customHeight="1"/>
    <row r="446" ht="9.75" customHeight="1"/>
    <row r="447" ht="9.75" customHeight="1"/>
    <row r="448" ht="9.75" customHeight="1"/>
    <row r="449" ht="9.75" customHeight="1"/>
    <row r="450" ht="9.75" customHeight="1"/>
    <row r="451" ht="9.75" customHeight="1"/>
    <row r="452" ht="9.75" customHeight="1"/>
    <row r="453" ht="9.75" customHeight="1"/>
    <row r="454" ht="9.75" customHeight="1"/>
    <row r="455" ht="9.75" customHeight="1"/>
    <row r="456" ht="9.75" customHeight="1"/>
    <row r="457" ht="9.75" customHeight="1"/>
    <row r="458" ht="9.75" customHeight="1"/>
    <row r="459" ht="9.75" customHeight="1"/>
    <row r="460" ht="9.75" customHeight="1"/>
    <row r="461" ht="9.75" customHeight="1"/>
    <row r="462" ht="9.75" customHeight="1"/>
    <row r="463" ht="9.75" customHeight="1"/>
    <row r="464" ht="9.75" customHeight="1"/>
    <row r="465" ht="9.75" customHeight="1"/>
    <row r="466" ht="9.75" customHeight="1"/>
    <row r="467" ht="9.75" customHeight="1"/>
    <row r="468" ht="9.75" customHeight="1"/>
    <row r="469" ht="9.75" customHeight="1"/>
    <row r="470" ht="9.75" customHeight="1"/>
    <row r="471" ht="9.75" customHeight="1"/>
    <row r="472" ht="9.75" customHeight="1"/>
    <row r="473" ht="9.75" customHeight="1"/>
    <row r="474" ht="9.75" customHeight="1"/>
    <row r="475" ht="9.75" customHeight="1"/>
    <row r="476" ht="9.75" customHeight="1"/>
    <row r="477" ht="9.75" customHeight="1"/>
    <row r="478" ht="9.75" customHeight="1"/>
    <row r="479" ht="9.75" customHeight="1"/>
    <row r="480" ht="9.75" customHeight="1"/>
    <row r="481" ht="9.75" customHeight="1"/>
    <row r="482" ht="9.75" customHeight="1"/>
    <row r="483" ht="9.75" customHeight="1"/>
    <row r="484" ht="9.75" customHeight="1"/>
    <row r="485" ht="9.75" customHeight="1"/>
    <row r="486" ht="9.75" customHeight="1"/>
    <row r="487" ht="9.75" customHeight="1"/>
    <row r="488" ht="9.75" customHeight="1"/>
    <row r="489" ht="9.75" customHeight="1"/>
    <row r="490" ht="9.75" customHeight="1"/>
    <row r="491" ht="9.75" customHeight="1"/>
    <row r="492" ht="9.75" customHeight="1"/>
    <row r="493" ht="9.75" customHeight="1"/>
    <row r="494" ht="9.75" customHeight="1"/>
    <row r="495" ht="9.75" customHeight="1"/>
    <row r="496" ht="9.75" customHeight="1"/>
    <row r="497" ht="9.75" customHeight="1"/>
    <row r="498" ht="9.75" customHeight="1"/>
    <row r="499" ht="9.75" customHeight="1"/>
    <row r="500" ht="9.75" customHeight="1"/>
    <row r="501" ht="9.75" customHeight="1"/>
    <row r="502" ht="9.75" customHeight="1"/>
    <row r="503" ht="9.75" customHeight="1"/>
    <row r="504" ht="9.75" customHeight="1"/>
    <row r="505" ht="9.75" customHeight="1"/>
    <row r="506" ht="9.75" customHeight="1"/>
    <row r="507" ht="9.75" customHeight="1"/>
    <row r="508" ht="9.75" customHeight="1"/>
    <row r="509" ht="9.75" customHeight="1"/>
    <row r="510" ht="9.75" customHeight="1"/>
    <row r="511" ht="9.75" customHeight="1"/>
    <row r="512" ht="9.75" customHeight="1"/>
    <row r="513" ht="9.75" customHeight="1"/>
    <row r="514" ht="9.75" customHeight="1"/>
    <row r="515" ht="9.75" customHeight="1"/>
    <row r="516" ht="9.75" customHeight="1"/>
    <row r="517" ht="9.75" customHeight="1"/>
    <row r="518" ht="9.75" customHeight="1"/>
    <row r="519" ht="9.75" customHeight="1"/>
    <row r="520" ht="9.75" customHeight="1"/>
    <row r="521" ht="9.75" customHeight="1"/>
    <row r="522" ht="9.75" customHeight="1"/>
    <row r="523" ht="9.75" customHeight="1"/>
    <row r="524" ht="9.75" customHeight="1"/>
    <row r="525" ht="9.75" customHeight="1"/>
    <row r="526" ht="9.75" customHeight="1"/>
    <row r="527" ht="9.75" customHeight="1"/>
    <row r="528" ht="9.75" customHeight="1"/>
    <row r="529" ht="9.75" customHeight="1"/>
    <row r="530" ht="9.75" customHeight="1"/>
    <row r="531" ht="9.75" customHeight="1"/>
    <row r="532" ht="9.75" customHeight="1"/>
    <row r="533" ht="9.75" customHeight="1"/>
    <row r="534" ht="9.75" customHeight="1"/>
    <row r="535" ht="9.75" customHeight="1"/>
    <row r="536" ht="9.75" customHeight="1"/>
    <row r="537" ht="9.75" customHeight="1"/>
    <row r="538" ht="9.75" customHeight="1"/>
    <row r="539" ht="9.75" customHeight="1"/>
    <row r="540" ht="9.75" customHeight="1"/>
    <row r="541" ht="9.75" customHeight="1"/>
    <row r="542" ht="9.75" customHeight="1"/>
    <row r="543" ht="9.75" customHeight="1"/>
    <row r="544" ht="9.75" customHeight="1"/>
    <row r="545" ht="9.75" customHeight="1"/>
    <row r="546" ht="9.75" customHeight="1"/>
    <row r="547" ht="9.75" customHeight="1"/>
    <row r="548" ht="9.75" customHeight="1"/>
    <row r="549" ht="9.75" customHeight="1"/>
    <row r="550" ht="9.75" customHeight="1"/>
    <row r="551" ht="9.75" customHeight="1"/>
    <row r="552" ht="9.75" customHeight="1"/>
    <row r="553" ht="9.75" customHeight="1"/>
    <row r="554" ht="9.75" customHeight="1"/>
    <row r="555" ht="9.75" customHeight="1"/>
    <row r="556" ht="9.75" customHeight="1"/>
    <row r="557" ht="9.75" customHeight="1"/>
    <row r="558" ht="9.75" customHeight="1"/>
    <row r="559" ht="9.75" customHeight="1"/>
    <row r="560" ht="9.75" customHeight="1"/>
    <row r="561" ht="9.75" customHeight="1"/>
    <row r="562" ht="9.75" customHeight="1"/>
    <row r="563" ht="9.75" customHeight="1"/>
    <row r="564" ht="9.75" customHeight="1"/>
    <row r="565" ht="9.75" customHeight="1"/>
    <row r="566" ht="9.75" customHeight="1"/>
    <row r="567" ht="9.75" customHeight="1"/>
    <row r="568" ht="9.75" customHeight="1"/>
    <row r="569" ht="9.75" customHeight="1"/>
    <row r="570" ht="9.75" customHeight="1"/>
    <row r="571" ht="9.75" customHeight="1"/>
    <row r="572" ht="9.75" customHeight="1"/>
    <row r="573" ht="9.75" customHeight="1"/>
    <row r="574" ht="9.75" customHeight="1"/>
    <row r="575" ht="9.75" customHeight="1"/>
    <row r="576" ht="9.75" customHeight="1"/>
    <row r="577" ht="9.75" customHeight="1"/>
    <row r="578" ht="9.75" customHeight="1"/>
    <row r="579" ht="9.75" customHeight="1"/>
    <row r="580" ht="9.75" customHeight="1"/>
    <row r="581" ht="9.75" customHeight="1"/>
    <row r="582" ht="9.75" customHeight="1"/>
    <row r="583" ht="9.75" customHeight="1"/>
    <row r="584" ht="9.75" customHeight="1"/>
    <row r="585" ht="9.75" customHeight="1"/>
    <row r="586" ht="9.75" customHeight="1"/>
    <row r="587" ht="9.75" customHeight="1"/>
    <row r="588" ht="9.75" customHeight="1"/>
    <row r="589" ht="9.75" customHeight="1"/>
    <row r="590" ht="9.75" customHeight="1"/>
    <row r="591" ht="9.75" customHeight="1"/>
    <row r="592" ht="9.75" customHeight="1"/>
    <row r="593" ht="9.75" customHeight="1"/>
    <row r="594" ht="9.75" customHeight="1"/>
    <row r="595" ht="9.75" customHeight="1"/>
    <row r="596" ht="9.75" customHeight="1"/>
    <row r="597" ht="9.75" customHeight="1"/>
    <row r="598" ht="9.75" customHeight="1"/>
    <row r="599" ht="9.75" customHeight="1"/>
    <row r="600" ht="9.75" customHeight="1"/>
    <row r="601" ht="9.75" customHeight="1"/>
    <row r="602" ht="9.75" customHeight="1"/>
    <row r="603" ht="9.75" customHeight="1"/>
    <row r="604" ht="9.75" customHeight="1"/>
    <row r="605" ht="9.75" customHeight="1"/>
    <row r="606" ht="9.75" customHeight="1"/>
    <row r="607" ht="9.75" customHeight="1"/>
    <row r="608" ht="9.75" customHeight="1"/>
    <row r="609" ht="9.75" customHeight="1"/>
    <row r="610" ht="9.75" customHeight="1"/>
    <row r="611" ht="9.75" customHeight="1"/>
    <row r="612" ht="9.75" customHeight="1"/>
    <row r="613" ht="9.75" customHeight="1"/>
    <row r="614" ht="9.75" customHeight="1"/>
    <row r="615" ht="9.75" customHeight="1"/>
    <row r="616" ht="9.75" customHeight="1"/>
    <row r="617" ht="9.75" customHeight="1"/>
    <row r="618" ht="9.75" customHeight="1"/>
    <row r="619" ht="9.75" customHeight="1"/>
    <row r="620" ht="9.75" customHeight="1"/>
    <row r="621" ht="9.75" customHeight="1"/>
    <row r="622" ht="9.75" customHeight="1"/>
    <row r="623" ht="9.75" customHeight="1"/>
    <row r="624" ht="9.75" customHeight="1"/>
    <row r="625" ht="9.75" customHeight="1"/>
    <row r="626" ht="9.75" customHeight="1"/>
    <row r="627" ht="9.75" customHeight="1"/>
    <row r="628" ht="9.75" customHeight="1"/>
    <row r="629" ht="9.75" customHeight="1"/>
    <row r="630" ht="9.75" customHeight="1"/>
    <row r="631" ht="9.75" customHeight="1"/>
    <row r="632" ht="9.75" customHeight="1"/>
    <row r="633" ht="9.75" customHeight="1"/>
    <row r="634" ht="9.75" customHeight="1"/>
    <row r="635" ht="9.75" customHeight="1"/>
    <row r="636" ht="9.75" customHeight="1"/>
    <row r="637" ht="9.75" customHeight="1"/>
    <row r="638" ht="9.75" customHeight="1"/>
    <row r="639" ht="9.75" customHeight="1"/>
    <row r="640" ht="9.75" customHeight="1"/>
    <row r="641" ht="9.75" customHeight="1"/>
    <row r="642" ht="9.75" customHeight="1"/>
    <row r="643" ht="9.75" customHeight="1"/>
    <row r="644" ht="9.75" customHeight="1"/>
    <row r="645" ht="9.75" customHeight="1"/>
    <row r="646" ht="9.75" customHeight="1"/>
    <row r="647" ht="9.75" customHeight="1"/>
    <row r="648" ht="9.75" customHeight="1"/>
    <row r="649" ht="9.75" customHeight="1"/>
    <row r="650" ht="9.75" customHeight="1"/>
    <row r="651" ht="9.75" customHeight="1"/>
    <row r="652" ht="9.75" customHeight="1"/>
    <row r="653" ht="9.75" customHeight="1"/>
    <row r="654" ht="9.75" customHeight="1"/>
    <row r="655" ht="9.75" customHeight="1"/>
    <row r="656" ht="9.75" customHeight="1"/>
    <row r="657" ht="9.75" customHeight="1"/>
    <row r="658" ht="9.75" customHeight="1"/>
    <row r="659" ht="9.75" customHeight="1"/>
    <row r="660" ht="9.75" customHeight="1"/>
    <row r="661" ht="9.75" customHeight="1"/>
    <row r="662" ht="9.75" customHeight="1"/>
    <row r="663" ht="9.75" customHeight="1"/>
    <row r="664" ht="9.75" customHeight="1"/>
    <row r="665" ht="9.75" customHeight="1"/>
    <row r="666" ht="9.75" customHeight="1"/>
    <row r="667" ht="9.75" customHeight="1"/>
    <row r="668" ht="9.75" customHeight="1"/>
    <row r="669" ht="9.75" customHeight="1"/>
    <row r="670" ht="9.75" customHeight="1"/>
    <row r="671" ht="9.75" customHeight="1"/>
    <row r="672" ht="9.75" customHeight="1"/>
    <row r="673" ht="9.75" customHeight="1"/>
    <row r="674" ht="9.75" customHeight="1"/>
    <row r="675" ht="9.75" customHeight="1"/>
    <row r="676" ht="9.75" customHeight="1"/>
    <row r="677" ht="9.75" customHeight="1"/>
    <row r="678" ht="9.75" customHeight="1"/>
    <row r="679" ht="9.75" customHeight="1"/>
    <row r="680" ht="9.75" customHeight="1"/>
    <row r="681" ht="9.75" customHeight="1"/>
    <row r="682" ht="9.75" customHeight="1"/>
    <row r="683" ht="9.75" customHeight="1"/>
    <row r="684" ht="9.75" customHeight="1"/>
    <row r="685" ht="9.75" customHeight="1"/>
    <row r="686" ht="9.75" customHeight="1"/>
    <row r="687" ht="9.75" customHeight="1"/>
    <row r="688" ht="9.75" customHeight="1"/>
    <row r="689" ht="9.75" customHeight="1"/>
    <row r="690" ht="9.75" customHeight="1"/>
    <row r="691" ht="9.75" customHeight="1"/>
    <row r="692" ht="9.75" customHeight="1"/>
    <row r="693" ht="9.75" customHeight="1"/>
    <row r="694" ht="9.75" customHeight="1"/>
    <row r="695" ht="9.75" customHeight="1"/>
    <row r="696" ht="9.75" customHeight="1"/>
    <row r="697" ht="9.75" customHeight="1"/>
    <row r="698" ht="9.75" customHeight="1"/>
    <row r="699" ht="9.75" customHeight="1"/>
    <row r="700" ht="9.75" customHeight="1"/>
    <row r="701" ht="9.75" customHeight="1"/>
    <row r="702" ht="9.75" customHeight="1"/>
    <row r="703" ht="9.75" customHeight="1"/>
    <row r="704" ht="9.75" customHeight="1"/>
    <row r="705" ht="9.75" customHeight="1"/>
    <row r="706" ht="9.75" customHeight="1"/>
    <row r="707" ht="9.75" customHeight="1"/>
    <row r="708" ht="9.75" customHeight="1"/>
    <row r="709" ht="9.75" customHeight="1"/>
    <row r="710" ht="9.75" customHeight="1"/>
    <row r="711" ht="9.75" customHeight="1"/>
    <row r="712" ht="9.75" customHeight="1"/>
    <row r="713" ht="9.75" customHeight="1"/>
    <row r="714" ht="9.75" customHeight="1"/>
    <row r="715" ht="9.75" customHeight="1"/>
    <row r="716" ht="9.75" customHeight="1"/>
    <row r="717" ht="9.75" customHeight="1"/>
    <row r="718" ht="9.75" customHeight="1"/>
    <row r="719" ht="9.75" customHeight="1"/>
    <row r="720" ht="9.75" customHeight="1"/>
    <row r="721" ht="9.75" customHeight="1"/>
    <row r="722" ht="9.75" customHeight="1"/>
    <row r="723" ht="9.75" customHeight="1"/>
    <row r="724" ht="9.75" customHeight="1"/>
    <row r="725" ht="9.75" customHeight="1"/>
    <row r="726" ht="9.75" customHeight="1"/>
    <row r="727" ht="9.75" customHeight="1"/>
    <row r="728" ht="9.75" customHeight="1"/>
    <row r="729" ht="9.75" customHeight="1"/>
    <row r="730" ht="9.75" customHeight="1"/>
    <row r="731" ht="9.75" customHeight="1"/>
    <row r="732" ht="9.75" customHeight="1"/>
    <row r="733" ht="9.75" customHeight="1"/>
    <row r="734" ht="9.75" customHeight="1"/>
    <row r="735" ht="9.75" customHeight="1"/>
    <row r="736" ht="9.75" customHeight="1"/>
    <row r="737" ht="9.75" customHeight="1"/>
    <row r="738" ht="9.75" customHeight="1"/>
    <row r="739" ht="9.75" customHeight="1"/>
    <row r="740" ht="9.75" customHeight="1"/>
    <row r="741" ht="9.75" customHeight="1"/>
    <row r="742" ht="9.75" customHeight="1"/>
    <row r="743" ht="9.75" customHeight="1"/>
    <row r="744" ht="9.75" customHeight="1"/>
    <row r="745" ht="9.75" customHeight="1"/>
    <row r="746" ht="9.75" customHeight="1"/>
    <row r="747" ht="9.75" customHeight="1"/>
    <row r="748" ht="9.75" customHeight="1"/>
    <row r="749" ht="9.75" customHeight="1"/>
    <row r="750" ht="9.75" customHeight="1"/>
    <row r="751" ht="9.75" customHeight="1"/>
    <row r="752" ht="9.75" customHeight="1"/>
    <row r="753" ht="9.75" customHeight="1"/>
    <row r="754" ht="9.75" customHeight="1"/>
    <row r="755" ht="9.75" customHeight="1"/>
    <row r="756" ht="9.75" customHeight="1"/>
    <row r="757" ht="9.75" customHeight="1"/>
    <row r="758" ht="9.75" customHeight="1"/>
    <row r="759" ht="9.75" customHeight="1"/>
    <row r="760" ht="9.75" customHeight="1"/>
    <row r="761" ht="9.75" customHeight="1"/>
    <row r="762" ht="9.75" customHeight="1"/>
    <row r="763" ht="9.75" customHeight="1"/>
    <row r="764" ht="9.75" customHeight="1"/>
    <row r="765" ht="9.75" customHeight="1"/>
    <row r="766" ht="9.75" customHeight="1"/>
    <row r="767" ht="9.75" customHeight="1"/>
    <row r="768" ht="9.75" customHeight="1"/>
    <row r="769" ht="9.75" customHeight="1"/>
    <row r="770" ht="9.75" customHeight="1"/>
    <row r="771" ht="9.75" customHeight="1"/>
    <row r="772" ht="9.75" customHeight="1"/>
    <row r="773" ht="9.75" customHeight="1"/>
    <row r="774" ht="9.75" customHeight="1"/>
    <row r="775" ht="9.75" customHeight="1"/>
    <row r="776" ht="9.75" customHeight="1"/>
    <row r="777" ht="9.75" customHeight="1"/>
    <row r="778" ht="9.75" customHeight="1"/>
    <row r="779" ht="9.75" customHeight="1"/>
    <row r="780" ht="9.75" customHeight="1"/>
    <row r="781" ht="9.75" customHeight="1"/>
    <row r="782" ht="9.75" customHeight="1"/>
    <row r="783" ht="9.75" customHeight="1"/>
    <row r="784" ht="9.75" customHeight="1"/>
    <row r="785" ht="9.75" customHeight="1"/>
    <row r="786" ht="9.75" customHeight="1"/>
    <row r="787" ht="9.75" customHeight="1"/>
    <row r="788" ht="9.75" customHeight="1"/>
    <row r="789" ht="9.75" customHeight="1"/>
    <row r="790" ht="9.75" customHeight="1"/>
    <row r="791" ht="9.75" customHeight="1"/>
    <row r="792" ht="9.75" customHeight="1"/>
    <row r="793" ht="9.75" customHeight="1"/>
    <row r="794" ht="9.75" customHeight="1"/>
    <row r="795" ht="9.75" customHeight="1"/>
    <row r="796" ht="9.75" customHeight="1"/>
    <row r="797" ht="9.75" customHeight="1"/>
    <row r="798" ht="9.75" customHeight="1"/>
    <row r="799" ht="9.75" customHeight="1"/>
    <row r="800" ht="9.75" customHeight="1"/>
    <row r="801" ht="9.75" customHeight="1"/>
    <row r="802" ht="9.75" customHeight="1"/>
    <row r="803" ht="9.75" customHeight="1"/>
    <row r="804" ht="9.75" customHeight="1"/>
    <row r="805" ht="9.75" customHeight="1"/>
    <row r="806" ht="9.75" customHeight="1"/>
    <row r="807" ht="9.75" customHeight="1"/>
    <row r="808" ht="9.75" customHeight="1"/>
    <row r="809" ht="9.75" customHeight="1"/>
    <row r="810" ht="9.75" customHeight="1"/>
    <row r="811" ht="9.75" customHeight="1"/>
    <row r="812" ht="9.75" customHeight="1"/>
    <row r="813" ht="9.75" customHeight="1"/>
    <row r="814" ht="9.75" customHeight="1"/>
    <row r="815" ht="9.75" customHeight="1"/>
    <row r="816" ht="9.75" customHeight="1"/>
    <row r="817" ht="9.75" customHeight="1"/>
    <row r="818" ht="9.75" customHeight="1"/>
    <row r="819" ht="9.75" customHeight="1"/>
    <row r="820" ht="9.75" customHeight="1"/>
    <row r="821" ht="9.75" customHeight="1"/>
    <row r="822" ht="9.75" customHeight="1"/>
    <row r="823" ht="9.75" customHeight="1"/>
    <row r="824" ht="9.75" customHeight="1"/>
    <row r="825" ht="9.75" customHeight="1"/>
    <row r="826" ht="9.75" customHeight="1"/>
    <row r="827" ht="9.75" customHeight="1"/>
    <row r="828" ht="9.75" customHeight="1"/>
    <row r="829" ht="9.75" customHeight="1"/>
    <row r="830" ht="9.75" customHeight="1"/>
    <row r="831" ht="9.75" customHeight="1"/>
    <row r="832" ht="9.75" customHeight="1"/>
    <row r="833" ht="9.75" customHeight="1"/>
    <row r="834" ht="9.75" customHeight="1"/>
    <row r="835" ht="9.75" customHeight="1"/>
    <row r="836" ht="9.75" customHeight="1"/>
    <row r="837" ht="9.75" customHeight="1"/>
    <row r="838" ht="9.75" customHeight="1"/>
    <row r="839" ht="9.75" customHeight="1"/>
    <row r="840" ht="9.75" customHeight="1"/>
    <row r="841" ht="9.75" customHeight="1"/>
    <row r="842" ht="9.75" customHeight="1"/>
    <row r="843" ht="9.75" customHeight="1"/>
    <row r="844" ht="9.75" customHeight="1"/>
    <row r="845" ht="9.75" customHeight="1"/>
    <row r="846" ht="9.75" customHeight="1"/>
    <row r="847" ht="9.75" customHeight="1"/>
    <row r="848" ht="9.75" customHeight="1"/>
    <row r="849" ht="9.75" customHeight="1"/>
    <row r="850" ht="9.75" customHeight="1"/>
    <row r="851" ht="9.75" customHeight="1"/>
    <row r="852" ht="9.75" customHeight="1"/>
    <row r="853" ht="9.75" customHeight="1"/>
    <row r="854" ht="9.75" customHeight="1"/>
    <row r="855" ht="9.75" customHeight="1"/>
    <row r="856" ht="9.75" customHeight="1"/>
    <row r="857" ht="9.75" customHeight="1"/>
    <row r="858" ht="9.75" customHeight="1"/>
    <row r="859" ht="9.75" customHeight="1"/>
    <row r="860" ht="9.75" customHeight="1"/>
    <row r="861" ht="9.75" customHeight="1"/>
    <row r="862" ht="9.75" customHeight="1"/>
    <row r="863" ht="9.75" customHeight="1"/>
    <row r="864" ht="9.75" customHeight="1"/>
    <row r="865" ht="9.75" customHeight="1"/>
    <row r="866" ht="9.75" customHeight="1"/>
    <row r="867" ht="9.75" customHeight="1"/>
    <row r="868" ht="9.75" customHeight="1"/>
    <row r="869" ht="9.75" customHeight="1"/>
    <row r="870" ht="9.75" customHeight="1"/>
    <row r="871" ht="9.75" customHeight="1"/>
    <row r="872" ht="9.75" customHeight="1"/>
    <row r="873" ht="9.75" customHeight="1"/>
    <row r="874" ht="9.75" customHeight="1"/>
    <row r="875" ht="9.75" customHeight="1"/>
    <row r="876" ht="9.75" customHeight="1"/>
    <row r="877" ht="9.75" customHeight="1"/>
    <row r="878" ht="9.75" customHeight="1"/>
    <row r="879" ht="9.75" customHeight="1"/>
    <row r="880" ht="9.75" customHeight="1"/>
    <row r="881" ht="9.75" customHeight="1"/>
    <row r="882" ht="9.75" customHeight="1"/>
    <row r="883" ht="9.75" customHeight="1"/>
    <row r="884" ht="9.75" customHeight="1"/>
    <row r="885" ht="9.75" customHeight="1"/>
    <row r="886" ht="9.75" customHeight="1"/>
    <row r="887" ht="9.75" customHeight="1"/>
    <row r="888" ht="9.75" customHeight="1"/>
    <row r="889" ht="9.75" customHeight="1"/>
    <row r="890" ht="9.75" customHeight="1"/>
    <row r="891" ht="9.75" customHeight="1"/>
    <row r="892" ht="9.75" customHeight="1"/>
    <row r="893" ht="9.75" customHeight="1"/>
    <row r="894" ht="9.75" customHeight="1"/>
    <row r="895" ht="9.75" customHeight="1"/>
    <row r="896" ht="9.75" customHeight="1"/>
    <row r="897" ht="9.75" customHeight="1"/>
    <row r="898" ht="9.75" customHeight="1"/>
    <row r="899" ht="9.75" customHeight="1"/>
    <row r="900" ht="9.75" customHeight="1"/>
    <row r="901" ht="9.75" customHeight="1"/>
    <row r="902" ht="9.75" customHeight="1"/>
    <row r="903" ht="9.75" customHeight="1"/>
    <row r="904" ht="9.75" customHeight="1"/>
    <row r="905" ht="9.75" customHeight="1"/>
    <row r="906" ht="9.75" customHeight="1"/>
    <row r="907" ht="9.75" customHeight="1"/>
    <row r="908" ht="9.75" customHeight="1"/>
    <row r="909" ht="9.75" customHeight="1"/>
    <row r="910" ht="9.75" customHeight="1"/>
    <row r="911" ht="9.75" customHeight="1"/>
    <row r="912" ht="9.75" customHeight="1"/>
    <row r="913" ht="9.75" customHeight="1"/>
    <row r="914" ht="9.75" customHeight="1"/>
    <row r="915" ht="9.75" customHeight="1"/>
    <row r="916" ht="9.75" customHeight="1"/>
    <row r="917" ht="9.75" customHeight="1"/>
    <row r="918" ht="9.75" customHeight="1"/>
    <row r="919" ht="9.75" customHeight="1"/>
    <row r="920" ht="9.75" customHeight="1"/>
    <row r="921" ht="9.75" customHeight="1"/>
    <row r="922" ht="9.75" customHeight="1"/>
    <row r="923" ht="9.75" customHeight="1"/>
    <row r="924" ht="9.75" customHeight="1"/>
    <row r="925" ht="9.75" customHeight="1"/>
    <row r="926" ht="9.75" customHeight="1"/>
    <row r="927" ht="9.75" customHeight="1"/>
    <row r="928" ht="9.75" customHeight="1"/>
    <row r="929" ht="9.75" customHeight="1"/>
    <row r="930" ht="9.75" customHeight="1"/>
    <row r="931" ht="9.75" customHeight="1"/>
    <row r="932" ht="9.75" customHeight="1"/>
    <row r="933" ht="9.75" customHeight="1"/>
    <row r="934" ht="9.75" customHeight="1"/>
    <row r="935" ht="9.75" customHeight="1"/>
    <row r="936" ht="9.75" customHeight="1"/>
    <row r="937" ht="9.75" customHeight="1"/>
    <row r="938" ht="9.75" customHeight="1"/>
    <row r="939" ht="9.75" customHeight="1"/>
    <row r="940" ht="9.75" customHeight="1"/>
    <row r="941" ht="9.75" customHeight="1"/>
    <row r="942" ht="9.75" customHeight="1"/>
    <row r="943" ht="9.75" customHeight="1"/>
    <row r="944" ht="9.75" customHeight="1"/>
    <row r="945" ht="9.75" customHeight="1"/>
    <row r="946" ht="9.75" customHeight="1"/>
    <row r="947" ht="9.75" customHeight="1"/>
    <row r="948" ht="9.75" customHeight="1"/>
    <row r="949" ht="9.75" customHeight="1"/>
    <row r="950" ht="9.75" customHeight="1"/>
    <row r="951" ht="9.75" customHeight="1"/>
    <row r="952" ht="9.75" customHeight="1"/>
    <row r="953" ht="9.75" customHeight="1"/>
    <row r="954" ht="9.75" customHeight="1"/>
    <row r="955" ht="9.75" customHeight="1"/>
    <row r="956" ht="9.75" customHeight="1"/>
    <row r="957" ht="9.75" customHeight="1"/>
    <row r="958" ht="9.75" customHeight="1"/>
    <row r="959" ht="9.75" customHeight="1"/>
    <row r="960" ht="9.75" customHeight="1"/>
    <row r="961" ht="9.75" customHeight="1"/>
    <row r="962" ht="9.75" customHeight="1"/>
    <row r="963" ht="9.75" customHeight="1"/>
    <row r="964" ht="9.75" customHeight="1"/>
    <row r="965" ht="9.75" customHeight="1"/>
    <row r="966" ht="9.75" customHeight="1"/>
    <row r="967" ht="9.75" customHeight="1"/>
    <row r="968" ht="9.75" customHeight="1"/>
    <row r="969" ht="9.75" customHeight="1"/>
    <row r="970" ht="9.75" customHeight="1"/>
    <row r="971" ht="9.75" customHeight="1"/>
    <row r="972" ht="9.75" customHeight="1"/>
    <row r="973" ht="9.75" customHeight="1"/>
    <row r="974" ht="9.75" customHeight="1"/>
    <row r="975" ht="9.75" customHeight="1"/>
    <row r="976" ht="9.75" customHeight="1"/>
    <row r="977" ht="9.75" customHeight="1"/>
    <row r="978" ht="9.75" customHeight="1"/>
    <row r="979" ht="9.75" customHeight="1"/>
    <row r="980" ht="9.75" customHeight="1"/>
    <row r="981" ht="9.75" customHeight="1"/>
    <row r="982" ht="9.75" customHeight="1"/>
    <row r="983" ht="9.75" customHeight="1"/>
    <row r="984" ht="9.75" customHeight="1"/>
    <row r="985" ht="9.75" customHeight="1"/>
    <row r="986" ht="9.75" customHeight="1"/>
    <row r="987" ht="9.75" customHeight="1"/>
    <row r="988" ht="9.75" customHeight="1"/>
    <row r="989" ht="9.75" customHeight="1"/>
    <row r="990" ht="9.75" customHeight="1"/>
    <row r="991" ht="9.75" customHeight="1"/>
    <row r="992" ht="9.75" customHeight="1"/>
    <row r="993" ht="9.75" customHeight="1"/>
    <row r="994" ht="9.75" customHeight="1"/>
    <row r="995" ht="9.75" customHeight="1"/>
    <row r="996" ht="9.75" customHeight="1"/>
    <row r="997" ht="9.75" customHeight="1"/>
    <row r="998" ht="9.75" customHeight="1"/>
    <row r="999" ht="9.75" customHeight="1"/>
    <row r="1000" ht="9.75" customHeight="1"/>
  </sheetData>
  <autoFilter ref="C118:K144" xr:uid="{00000000-0009-0000-0000-000001000000}"/>
  <mergeCells count="6">
    <mergeCell ref="E111:H11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0" workbookViewId="0">
      <selection activeCell="H5" sqref="H5"/>
    </sheetView>
  </sheetViews>
  <sheetFormatPr defaultColWidth="16.85546875" defaultRowHeight="15" customHeight="1"/>
  <cols>
    <col min="1" max="1" width="23" customWidth="1"/>
    <col min="2" max="2" width="12" customWidth="1"/>
    <col min="3" max="7" width="10.7109375" customWidth="1"/>
    <col min="8" max="8" width="17.28515625" customWidth="1"/>
    <col min="9" max="11" width="10.7109375" customWidth="1"/>
    <col min="12" max="12" width="19.7109375" customWidth="1"/>
    <col min="13" max="26" width="10.140625" customWidth="1"/>
  </cols>
  <sheetData>
    <row r="1" spans="1:26" ht="12.75" customHeight="1">
      <c r="A1" s="147"/>
      <c r="B1" s="147" t="s">
        <v>203</v>
      </c>
      <c r="C1" s="147" t="s">
        <v>204</v>
      </c>
      <c r="D1" s="147" t="s">
        <v>202</v>
      </c>
      <c r="E1" s="147" t="s">
        <v>205</v>
      </c>
      <c r="F1" s="147" t="s">
        <v>206</v>
      </c>
      <c r="G1" s="147" t="s">
        <v>207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ht="12.75" customHeight="1">
      <c r="A2" s="148" t="s">
        <v>208</v>
      </c>
      <c r="B2" s="147">
        <v>3.25</v>
      </c>
      <c r="C2" s="147">
        <v>2.7</v>
      </c>
      <c r="D2" s="147">
        <f t="shared" ref="D2:D7" si="0">B2*C2</f>
        <v>8.7750000000000004</v>
      </c>
      <c r="E2" s="147">
        <v>1.96</v>
      </c>
      <c r="F2" s="147">
        <v>1.8</v>
      </c>
      <c r="G2" s="147">
        <f t="shared" ref="G2:G7" si="1">D2-E2-F2</f>
        <v>5.0150000000000006</v>
      </c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spans="1:26" ht="12.75" customHeight="1">
      <c r="A3" s="147"/>
      <c r="B3" s="147">
        <v>3.25</v>
      </c>
      <c r="C3" s="147">
        <v>2.7</v>
      </c>
      <c r="D3" s="147">
        <f t="shared" si="0"/>
        <v>8.7750000000000004</v>
      </c>
      <c r="E3" s="147"/>
      <c r="F3" s="147"/>
      <c r="G3" s="147">
        <f t="shared" si="1"/>
        <v>8.7750000000000004</v>
      </c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26" ht="12.75" customHeight="1">
      <c r="A4" s="147"/>
      <c r="B4" s="147">
        <v>3.7</v>
      </c>
      <c r="C4" s="147">
        <v>2.7</v>
      </c>
      <c r="D4" s="147">
        <f t="shared" si="0"/>
        <v>9.990000000000002</v>
      </c>
      <c r="E4" s="147"/>
      <c r="F4" s="147"/>
      <c r="G4" s="147">
        <f t="shared" si="1"/>
        <v>9.990000000000002</v>
      </c>
      <c r="H4" s="147" t="s">
        <v>209</v>
      </c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</row>
    <row r="5" spans="1:26" ht="12.75" customHeight="1">
      <c r="A5" s="147"/>
      <c r="B5" s="147">
        <v>3.7</v>
      </c>
      <c r="C5" s="147">
        <v>2.7</v>
      </c>
      <c r="D5" s="147">
        <f t="shared" si="0"/>
        <v>9.990000000000002</v>
      </c>
      <c r="E5" s="147"/>
      <c r="F5" s="147"/>
      <c r="G5" s="147">
        <f t="shared" si="1"/>
        <v>9.990000000000002</v>
      </c>
      <c r="H5" s="149">
        <f>G2+G3+G4+G5</f>
        <v>33.770000000000003</v>
      </c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</row>
    <row r="6" spans="1:26" ht="12.75" customHeight="1">
      <c r="A6" s="150" t="s">
        <v>210</v>
      </c>
      <c r="B6" s="150">
        <v>3.25</v>
      </c>
      <c r="C6" s="150">
        <v>3.7</v>
      </c>
      <c r="D6" s="150">
        <f t="shared" si="0"/>
        <v>12.025</v>
      </c>
      <c r="E6" s="150"/>
      <c r="F6" s="150"/>
      <c r="G6" s="150">
        <f t="shared" si="1"/>
        <v>12.025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26" ht="12.75" customHeight="1">
      <c r="A7" s="151" t="s">
        <v>211</v>
      </c>
      <c r="B7" s="151">
        <v>3.25</v>
      </c>
      <c r="C7" s="151">
        <v>3.7</v>
      </c>
      <c r="D7" s="151">
        <f t="shared" si="0"/>
        <v>12.025</v>
      </c>
      <c r="E7" s="151"/>
      <c r="F7" s="151"/>
      <c r="G7" s="151">
        <f t="shared" si="1"/>
        <v>12.025</v>
      </c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</row>
    <row r="8" spans="1:26" ht="12.75" customHeight="1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 t="s">
        <v>188</v>
      </c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</row>
    <row r="9" spans="1:26" ht="12.75" customHeight="1">
      <c r="A9" s="148" t="s">
        <v>212</v>
      </c>
      <c r="B9" s="147">
        <v>2.35</v>
      </c>
      <c r="C9" s="147">
        <v>2.7</v>
      </c>
      <c r="D9" s="147">
        <f t="shared" ref="D9:D14" si="2">B9*C9</f>
        <v>6.3450000000000006</v>
      </c>
      <c r="E9" s="147">
        <v>1.96</v>
      </c>
      <c r="F9" s="147"/>
      <c r="G9" s="147">
        <f t="shared" ref="G9:G14" si="3">D9-E9-F9</f>
        <v>4.3850000000000007</v>
      </c>
      <c r="H9" s="147"/>
      <c r="I9" s="147"/>
      <c r="J9" s="147"/>
      <c r="K9" s="147"/>
      <c r="L9" s="147" t="s">
        <v>190</v>
      </c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</row>
    <row r="10" spans="1:26" ht="12.75" customHeight="1">
      <c r="A10" s="147"/>
      <c r="B10" s="147">
        <v>2.35</v>
      </c>
      <c r="C10" s="147">
        <v>2.7</v>
      </c>
      <c r="D10" s="147">
        <f t="shared" si="2"/>
        <v>6.3450000000000006</v>
      </c>
      <c r="E10" s="147"/>
      <c r="F10" s="147"/>
      <c r="G10" s="147">
        <f t="shared" si="3"/>
        <v>6.3450000000000006</v>
      </c>
      <c r="H10" s="147"/>
      <c r="I10" s="147"/>
      <c r="J10" s="147"/>
      <c r="K10" s="147"/>
      <c r="L10" s="147" t="s">
        <v>191</v>
      </c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ht="12.75" customHeight="1">
      <c r="A11" s="147"/>
      <c r="B11" s="147">
        <v>4</v>
      </c>
      <c r="C11" s="147">
        <v>2.7</v>
      </c>
      <c r="D11" s="147">
        <f t="shared" si="2"/>
        <v>10.8</v>
      </c>
      <c r="E11" s="147"/>
      <c r="F11" s="147">
        <v>1.8</v>
      </c>
      <c r="G11" s="147">
        <f t="shared" si="3"/>
        <v>9</v>
      </c>
      <c r="H11" s="147" t="s">
        <v>213</v>
      </c>
      <c r="I11" s="147"/>
      <c r="J11" s="147"/>
      <c r="K11" s="147"/>
      <c r="L11" s="147" t="s">
        <v>193</v>
      </c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ht="12.75" customHeight="1">
      <c r="A12" s="147"/>
      <c r="B12" s="147">
        <v>4</v>
      </c>
      <c r="C12" s="147">
        <v>2.7</v>
      </c>
      <c r="D12" s="147">
        <f t="shared" si="2"/>
        <v>10.8</v>
      </c>
      <c r="E12" s="147"/>
      <c r="F12" s="147"/>
      <c r="G12" s="147">
        <f t="shared" si="3"/>
        <v>10.8</v>
      </c>
      <c r="H12" s="149">
        <f>G9+G10+G11+G12</f>
        <v>30.53</v>
      </c>
      <c r="I12" s="147"/>
      <c r="J12" s="147"/>
      <c r="K12" s="147"/>
      <c r="L12" s="147" t="s">
        <v>214</v>
      </c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ht="12.75" customHeight="1">
      <c r="A13" s="150" t="s">
        <v>210</v>
      </c>
      <c r="B13" s="150">
        <v>4</v>
      </c>
      <c r="C13" s="150">
        <v>2.35</v>
      </c>
      <c r="D13" s="150">
        <f t="shared" si="2"/>
        <v>9.4</v>
      </c>
      <c r="E13" s="150"/>
      <c r="F13" s="150"/>
      <c r="G13" s="150">
        <f t="shared" si="3"/>
        <v>9.4</v>
      </c>
      <c r="H13" s="147"/>
      <c r="I13" s="147"/>
      <c r="J13" s="147"/>
      <c r="K13" s="147"/>
      <c r="L13" s="147" t="s">
        <v>194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ht="12.75" customHeight="1">
      <c r="A14" s="151" t="s">
        <v>211</v>
      </c>
      <c r="B14" s="151">
        <v>4</v>
      </c>
      <c r="C14" s="151">
        <v>2.35</v>
      </c>
      <c r="D14" s="151">
        <f t="shared" si="2"/>
        <v>9.4</v>
      </c>
      <c r="E14" s="151"/>
      <c r="F14" s="151"/>
      <c r="G14" s="151">
        <f t="shared" si="3"/>
        <v>9.4</v>
      </c>
      <c r="H14" s="147"/>
      <c r="I14" s="147"/>
      <c r="J14" s="147"/>
      <c r="K14" s="147"/>
      <c r="L14" s="147" t="s">
        <v>195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ht="12.75" customHeight="1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ht="12.75" customHeight="1">
      <c r="A16" s="148" t="s">
        <v>215</v>
      </c>
      <c r="B16" s="147">
        <v>3</v>
      </c>
      <c r="C16" s="147">
        <v>2.7</v>
      </c>
      <c r="D16" s="147">
        <f t="shared" ref="D16:D21" si="4">B16*C16</f>
        <v>8.1000000000000014</v>
      </c>
      <c r="E16" s="147">
        <v>1.96</v>
      </c>
      <c r="F16" s="147"/>
      <c r="G16" s="147">
        <f t="shared" ref="G16:G21" si="5">D16-E16-F16</f>
        <v>6.1400000000000015</v>
      </c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ht="12.75" customHeight="1">
      <c r="A17" s="147"/>
      <c r="B17" s="147">
        <v>3</v>
      </c>
      <c r="C17" s="147">
        <v>2.7</v>
      </c>
      <c r="D17" s="147">
        <f t="shared" si="4"/>
        <v>8.1000000000000014</v>
      </c>
      <c r="E17" s="147"/>
      <c r="F17" s="147">
        <v>1.8</v>
      </c>
      <c r="G17" s="147">
        <f t="shared" si="5"/>
        <v>6.3000000000000016</v>
      </c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ht="12.75" customHeight="1">
      <c r="A18" s="147"/>
      <c r="B18" s="147">
        <v>2.9</v>
      </c>
      <c r="C18" s="147">
        <v>2.7</v>
      </c>
      <c r="D18" s="147">
        <f t="shared" si="4"/>
        <v>7.83</v>
      </c>
      <c r="E18" s="147"/>
      <c r="F18" s="147"/>
      <c r="G18" s="147">
        <f t="shared" si="5"/>
        <v>7.83</v>
      </c>
      <c r="H18" s="147" t="s">
        <v>213</v>
      </c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ht="12.75" customHeight="1">
      <c r="A19" s="147"/>
      <c r="B19" s="147">
        <v>2.9</v>
      </c>
      <c r="C19" s="147">
        <v>2.7</v>
      </c>
      <c r="D19" s="147">
        <f t="shared" si="4"/>
        <v>7.83</v>
      </c>
      <c r="E19" s="147"/>
      <c r="F19" s="147"/>
      <c r="G19" s="147">
        <f t="shared" si="5"/>
        <v>7.83</v>
      </c>
      <c r="H19" s="149">
        <f>G16+G17+G18+G19</f>
        <v>28.1</v>
      </c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 ht="12.75" customHeight="1">
      <c r="A20" s="150" t="s">
        <v>210</v>
      </c>
      <c r="B20" s="150">
        <v>2.9</v>
      </c>
      <c r="C20" s="150">
        <v>3</v>
      </c>
      <c r="D20" s="150">
        <f t="shared" si="4"/>
        <v>8.6999999999999993</v>
      </c>
      <c r="E20" s="150"/>
      <c r="F20" s="150"/>
      <c r="G20" s="150">
        <f t="shared" si="5"/>
        <v>8.6999999999999993</v>
      </c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ht="12.75" customHeight="1">
      <c r="A21" s="151" t="s">
        <v>211</v>
      </c>
      <c r="B21" s="151">
        <v>2.9</v>
      </c>
      <c r="C21" s="151">
        <v>3</v>
      </c>
      <c r="D21" s="151">
        <f t="shared" si="4"/>
        <v>8.6999999999999993</v>
      </c>
      <c r="E21" s="151"/>
      <c r="F21" s="151"/>
      <c r="G21" s="151">
        <f t="shared" si="5"/>
        <v>8.6999999999999993</v>
      </c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ht="12.75" customHeigh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ht="12.75" customHeight="1">
      <c r="A23" s="148" t="s">
        <v>216</v>
      </c>
      <c r="B23" s="147">
        <v>5</v>
      </c>
      <c r="C23" s="147">
        <v>2.7</v>
      </c>
      <c r="D23" s="147">
        <f t="shared" ref="D23:D28" si="6">B23*C23</f>
        <v>13.5</v>
      </c>
      <c r="E23" s="147">
        <v>1.96</v>
      </c>
      <c r="F23" s="147">
        <v>1.96</v>
      </c>
      <c r="G23" s="147">
        <f t="shared" ref="G23:G28" si="7">D23-E23-F23</f>
        <v>9.5799999999999983</v>
      </c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  <row r="24" spans="1:26" ht="12.75" customHeight="1">
      <c r="A24" s="147"/>
      <c r="B24" s="147">
        <v>4</v>
      </c>
      <c r="C24" s="147">
        <v>2.7</v>
      </c>
      <c r="D24" s="147">
        <f t="shared" si="6"/>
        <v>10.8</v>
      </c>
      <c r="E24" s="147"/>
      <c r="F24" s="147">
        <v>3</v>
      </c>
      <c r="G24" s="147">
        <f t="shared" si="7"/>
        <v>7.8000000000000007</v>
      </c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</row>
    <row r="25" spans="1:26" ht="12.75" customHeight="1">
      <c r="A25" s="147"/>
      <c r="B25" s="147">
        <v>3</v>
      </c>
      <c r="C25" s="147">
        <v>2.7</v>
      </c>
      <c r="D25" s="147">
        <f t="shared" si="6"/>
        <v>8.1000000000000014</v>
      </c>
      <c r="E25" s="147"/>
      <c r="F25" s="147"/>
      <c r="G25" s="147">
        <f t="shared" si="7"/>
        <v>8.1000000000000014</v>
      </c>
      <c r="H25" s="147" t="s">
        <v>213</v>
      </c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 ht="12.75" customHeight="1">
      <c r="A26" s="147"/>
      <c r="B26" s="147">
        <v>3.9</v>
      </c>
      <c r="C26" s="147">
        <v>2.7</v>
      </c>
      <c r="D26" s="147">
        <f t="shared" si="6"/>
        <v>10.530000000000001</v>
      </c>
      <c r="E26" s="147"/>
      <c r="F26" s="147"/>
      <c r="G26" s="147">
        <f t="shared" si="7"/>
        <v>10.530000000000001</v>
      </c>
      <c r="H26" s="149">
        <f>G23+G24+G25+G26</f>
        <v>36.010000000000005</v>
      </c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</row>
    <row r="27" spans="1:26" ht="12.75" customHeight="1">
      <c r="A27" s="150" t="s">
        <v>210</v>
      </c>
      <c r="B27" s="150">
        <v>5</v>
      </c>
      <c r="C27" s="150">
        <v>3.9</v>
      </c>
      <c r="D27" s="150">
        <f t="shared" si="6"/>
        <v>19.5</v>
      </c>
      <c r="E27" s="150"/>
      <c r="F27" s="150"/>
      <c r="G27" s="150">
        <f t="shared" si="7"/>
        <v>19.5</v>
      </c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ht="12.75" customHeight="1">
      <c r="A28" s="151" t="s">
        <v>211</v>
      </c>
      <c r="B28" s="151">
        <v>5</v>
      </c>
      <c r="C28" s="151">
        <v>3.9</v>
      </c>
      <c r="D28" s="151">
        <f t="shared" si="6"/>
        <v>19.5</v>
      </c>
      <c r="E28" s="151"/>
      <c r="F28" s="151"/>
      <c r="G28" s="151">
        <f t="shared" si="7"/>
        <v>19.5</v>
      </c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</row>
    <row r="29" spans="1:26" ht="12.75" customHeight="1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</row>
    <row r="30" spans="1:26" ht="12.75" customHeight="1">
      <c r="A30" s="148" t="s">
        <v>217</v>
      </c>
      <c r="B30" s="147">
        <v>1.4</v>
      </c>
      <c r="C30" s="147">
        <v>2.7</v>
      </c>
      <c r="D30" s="147">
        <f t="shared" ref="D30:D33" si="8">B30*C30</f>
        <v>3.78</v>
      </c>
      <c r="E30" s="147"/>
      <c r="F30" s="147">
        <v>1.8</v>
      </c>
      <c r="G30" s="147">
        <f t="shared" ref="G30:G33" si="9">D30-E30-F30</f>
        <v>1.9799999999999998</v>
      </c>
      <c r="H30" s="147" t="s">
        <v>213</v>
      </c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</row>
    <row r="31" spans="1:26" ht="12.75" customHeight="1">
      <c r="A31" s="147"/>
      <c r="B31" s="147">
        <v>2.5</v>
      </c>
      <c r="C31" s="147">
        <v>2.7</v>
      </c>
      <c r="D31" s="147">
        <f t="shared" si="8"/>
        <v>6.75</v>
      </c>
      <c r="E31" s="147"/>
      <c r="F31" s="147"/>
      <c r="G31" s="147">
        <f t="shared" si="9"/>
        <v>6.75</v>
      </c>
      <c r="H31" s="149">
        <f>G30+G31</f>
        <v>8.73</v>
      </c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</row>
    <row r="32" spans="1:26" ht="12.75" customHeight="1">
      <c r="A32" s="150" t="s">
        <v>210</v>
      </c>
      <c r="B32" s="150">
        <v>1.4</v>
      </c>
      <c r="C32" s="150">
        <v>2.5</v>
      </c>
      <c r="D32" s="150">
        <f t="shared" si="8"/>
        <v>3.5</v>
      </c>
      <c r="E32" s="150"/>
      <c r="F32" s="150"/>
      <c r="G32" s="150">
        <f t="shared" si="9"/>
        <v>3.5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</row>
    <row r="33" spans="1:26" ht="12.75" customHeight="1">
      <c r="A33" s="151" t="s">
        <v>211</v>
      </c>
      <c r="B33" s="151">
        <v>1.4</v>
      </c>
      <c r="C33" s="151">
        <v>2.5</v>
      </c>
      <c r="D33" s="151">
        <f t="shared" si="8"/>
        <v>3.5</v>
      </c>
      <c r="E33" s="151"/>
      <c r="F33" s="151"/>
      <c r="G33" s="151">
        <f t="shared" si="9"/>
        <v>3.5</v>
      </c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</row>
    <row r="34" spans="1:26" ht="12.75" customHeight="1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</row>
    <row r="35" spans="1:26" ht="12.75" customHeight="1">
      <c r="A35" s="152" t="s">
        <v>218</v>
      </c>
      <c r="B35" s="147">
        <v>5.7</v>
      </c>
      <c r="C35" s="147">
        <v>2.7</v>
      </c>
      <c r="D35" s="147">
        <f t="shared" ref="D35:D40" si="10">B35*C35</f>
        <v>15.390000000000002</v>
      </c>
      <c r="E35" s="147"/>
      <c r="F35" s="147">
        <v>3.6</v>
      </c>
      <c r="G35" s="147">
        <f t="shared" ref="G35:G40" si="11">D35-E35-F35</f>
        <v>11.790000000000003</v>
      </c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</row>
    <row r="36" spans="1:26" ht="12.75" customHeight="1">
      <c r="A36" s="147"/>
      <c r="B36" s="147">
        <v>5.7</v>
      </c>
      <c r="C36" s="147">
        <v>2.7</v>
      </c>
      <c r="D36" s="147">
        <f t="shared" si="10"/>
        <v>15.390000000000002</v>
      </c>
      <c r="E36" s="147"/>
      <c r="F36" s="147">
        <v>1.8</v>
      </c>
      <c r="G36" s="147">
        <f t="shared" si="11"/>
        <v>13.590000000000002</v>
      </c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</row>
    <row r="37" spans="1:26" ht="12.75" customHeight="1">
      <c r="A37" s="147"/>
      <c r="B37" s="147">
        <v>1.9</v>
      </c>
      <c r="C37" s="147">
        <v>2.7</v>
      </c>
      <c r="D37" s="147">
        <f t="shared" si="10"/>
        <v>5.13</v>
      </c>
      <c r="E37" s="147"/>
      <c r="F37" s="147">
        <v>1.8</v>
      </c>
      <c r="G37" s="147">
        <f t="shared" si="11"/>
        <v>3.33</v>
      </c>
      <c r="H37" s="147" t="s">
        <v>213</v>
      </c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</row>
    <row r="38" spans="1:26" ht="12.75" customHeight="1">
      <c r="A38" s="147"/>
      <c r="B38" s="147">
        <v>0.67</v>
      </c>
      <c r="C38" s="147">
        <v>2.7</v>
      </c>
      <c r="D38" s="147">
        <f t="shared" si="10"/>
        <v>1.8090000000000002</v>
      </c>
      <c r="E38" s="147"/>
      <c r="F38" s="147"/>
      <c r="G38" s="147">
        <f t="shared" si="11"/>
        <v>1.8090000000000002</v>
      </c>
      <c r="H38" s="149">
        <f>G35+G36+G37+G38</f>
        <v>30.519000000000002</v>
      </c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</row>
    <row r="39" spans="1:26" ht="12.75" customHeight="1">
      <c r="A39" s="150" t="s">
        <v>210</v>
      </c>
      <c r="B39" s="150">
        <v>5.7</v>
      </c>
      <c r="C39" s="150">
        <v>1.9</v>
      </c>
      <c r="D39" s="150">
        <f t="shared" si="10"/>
        <v>10.83</v>
      </c>
      <c r="E39" s="150"/>
      <c r="F39" s="150"/>
      <c r="G39" s="150">
        <f t="shared" si="11"/>
        <v>10.83</v>
      </c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26" ht="12.75" customHeight="1">
      <c r="A40" s="151" t="s">
        <v>211</v>
      </c>
      <c r="B40" s="151">
        <v>5.7</v>
      </c>
      <c r="C40" s="151">
        <v>1.9</v>
      </c>
      <c r="D40" s="151">
        <f t="shared" si="10"/>
        <v>10.83</v>
      </c>
      <c r="E40" s="151"/>
      <c r="F40" s="151"/>
      <c r="G40" s="151">
        <f t="shared" si="11"/>
        <v>10.83</v>
      </c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</row>
    <row r="41" spans="1:26" ht="12.75" customHeight="1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</row>
    <row r="42" spans="1:26" ht="12.75" customHeight="1">
      <c r="A42" s="148" t="s">
        <v>196</v>
      </c>
      <c r="B42" s="147">
        <v>3.9</v>
      </c>
      <c r="C42" s="147">
        <v>2.7</v>
      </c>
      <c r="D42" s="147">
        <f t="shared" ref="D42:D47" si="12">B42*C42</f>
        <v>10.530000000000001</v>
      </c>
      <c r="E42" s="147"/>
      <c r="F42" s="147">
        <v>3</v>
      </c>
      <c r="G42" s="147">
        <f t="shared" ref="G42:G47" si="13">D42-E42-F42</f>
        <v>7.5300000000000011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</row>
    <row r="43" spans="1:26" ht="12.75" customHeight="1">
      <c r="A43" s="147"/>
      <c r="B43" s="147">
        <v>3.9</v>
      </c>
      <c r="C43" s="147">
        <v>2.7</v>
      </c>
      <c r="D43" s="147">
        <f t="shared" si="12"/>
        <v>10.530000000000001</v>
      </c>
      <c r="E43" s="147"/>
      <c r="F43" s="147"/>
      <c r="G43" s="147">
        <f t="shared" si="13"/>
        <v>10.530000000000001</v>
      </c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</row>
    <row r="44" spans="1:26" ht="12.75" customHeight="1">
      <c r="A44" s="147"/>
      <c r="B44" s="147">
        <v>3.3</v>
      </c>
      <c r="C44" s="147">
        <v>2.7</v>
      </c>
      <c r="D44" s="147">
        <f t="shared" si="12"/>
        <v>8.91</v>
      </c>
      <c r="E44" s="147"/>
      <c r="F44" s="147"/>
      <c r="G44" s="147">
        <f t="shared" si="13"/>
        <v>8.91</v>
      </c>
      <c r="H44" s="147" t="s">
        <v>213</v>
      </c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</row>
    <row r="45" spans="1:26" ht="12.75" customHeight="1">
      <c r="A45" s="147"/>
      <c r="B45" s="147">
        <v>3.3</v>
      </c>
      <c r="C45" s="147">
        <v>2.7</v>
      </c>
      <c r="D45" s="147">
        <f t="shared" si="12"/>
        <v>8.91</v>
      </c>
      <c r="E45" s="147">
        <v>1.96</v>
      </c>
      <c r="F45" s="147"/>
      <c r="G45" s="147">
        <f t="shared" si="13"/>
        <v>6.95</v>
      </c>
      <c r="H45" s="149">
        <f>G42+G43+G44+G45</f>
        <v>33.92</v>
      </c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</row>
    <row r="46" spans="1:26" ht="12.75" customHeight="1">
      <c r="A46" s="153" t="s">
        <v>210</v>
      </c>
      <c r="B46" s="153">
        <v>3.9</v>
      </c>
      <c r="C46" s="153">
        <v>3.3</v>
      </c>
      <c r="D46" s="153">
        <f t="shared" si="12"/>
        <v>12.87</v>
      </c>
      <c r="E46" s="153"/>
      <c r="F46" s="153"/>
      <c r="G46" s="153">
        <f t="shared" si="13"/>
        <v>12.87</v>
      </c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</row>
    <row r="47" spans="1:26" ht="12.75" customHeight="1">
      <c r="A47" s="151" t="s">
        <v>211</v>
      </c>
      <c r="B47" s="151">
        <v>3.9</v>
      </c>
      <c r="C47" s="151">
        <v>3.3</v>
      </c>
      <c r="D47" s="151">
        <f t="shared" si="12"/>
        <v>12.87</v>
      </c>
      <c r="E47" s="151"/>
      <c r="F47" s="151"/>
      <c r="G47" s="151">
        <f t="shared" si="13"/>
        <v>12.87</v>
      </c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</row>
    <row r="48" spans="1:26" ht="12.75" customHeight="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</row>
    <row r="49" spans="1:26" ht="12.75" customHeight="1">
      <c r="A49" s="148" t="s">
        <v>219</v>
      </c>
      <c r="B49" s="147">
        <v>2</v>
      </c>
      <c r="C49" s="147">
        <v>2.7</v>
      </c>
      <c r="D49" s="147">
        <f t="shared" ref="D49:D54" si="14">B49*C49</f>
        <v>5.4</v>
      </c>
      <c r="E49" s="147"/>
      <c r="F49" s="147"/>
      <c r="G49" s="147">
        <f t="shared" ref="G49:G54" si="15">D49-E49-F49</f>
        <v>5.4</v>
      </c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</row>
    <row r="50" spans="1:26" ht="12.75" customHeight="1">
      <c r="A50" s="147"/>
      <c r="B50" s="147">
        <v>2</v>
      </c>
      <c r="C50" s="147">
        <v>2.7</v>
      </c>
      <c r="D50" s="147">
        <f t="shared" si="14"/>
        <v>5.4</v>
      </c>
      <c r="E50" s="147"/>
      <c r="F50" s="147">
        <v>1.8</v>
      </c>
      <c r="G50" s="147">
        <f t="shared" si="15"/>
        <v>3.6000000000000005</v>
      </c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</row>
    <row r="51" spans="1:26" ht="12.75" customHeight="1">
      <c r="A51" s="147"/>
      <c r="B51" s="147">
        <v>4</v>
      </c>
      <c r="C51" s="147">
        <v>2.7</v>
      </c>
      <c r="D51" s="147">
        <f t="shared" si="14"/>
        <v>10.8</v>
      </c>
      <c r="E51" s="147"/>
      <c r="F51" s="147"/>
      <c r="G51" s="147">
        <f t="shared" si="15"/>
        <v>10.8</v>
      </c>
      <c r="H51" s="147" t="s">
        <v>213</v>
      </c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</row>
    <row r="52" spans="1:26" ht="12.75" customHeight="1">
      <c r="A52" s="147"/>
      <c r="B52" s="147">
        <v>4</v>
      </c>
      <c r="C52" s="147">
        <v>2.7</v>
      </c>
      <c r="D52" s="147">
        <f t="shared" si="14"/>
        <v>10.8</v>
      </c>
      <c r="E52" s="147">
        <v>0.88</v>
      </c>
      <c r="F52" s="147"/>
      <c r="G52" s="147">
        <f t="shared" si="15"/>
        <v>9.92</v>
      </c>
      <c r="H52" s="149">
        <f>G49+G50+G51+G52</f>
        <v>29.72</v>
      </c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</row>
    <row r="53" spans="1:26" ht="12.75" customHeight="1">
      <c r="A53" s="153" t="s">
        <v>210</v>
      </c>
      <c r="B53" s="153">
        <v>2</v>
      </c>
      <c r="C53" s="153">
        <v>4</v>
      </c>
      <c r="D53" s="153">
        <f t="shared" si="14"/>
        <v>8</v>
      </c>
      <c r="E53" s="153"/>
      <c r="F53" s="153"/>
      <c r="G53" s="153">
        <f t="shared" si="15"/>
        <v>8</v>
      </c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</row>
    <row r="54" spans="1:26" ht="12.75" customHeight="1">
      <c r="A54" s="151" t="s">
        <v>211</v>
      </c>
      <c r="B54" s="151">
        <v>2</v>
      </c>
      <c r="C54" s="151">
        <v>4</v>
      </c>
      <c r="D54" s="151">
        <f t="shared" si="14"/>
        <v>8</v>
      </c>
      <c r="E54" s="151"/>
      <c r="F54" s="151"/>
      <c r="G54" s="151">
        <f t="shared" si="15"/>
        <v>8</v>
      </c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</row>
    <row r="55" spans="1:26" ht="12.75" customHeight="1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</row>
    <row r="56" spans="1:26" ht="12.75" customHeight="1">
      <c r="A56" s="154" t="s">
        <v>220</v>
      </c>
      <c r="B56" s="154"/>
      <c r="C56" s="154"/>
      <c r="D56" s="154">
        <f>D54+D47+D40+D33+D28+D21+D14+D7</f>
        <v>84.825000000000003</v>
      </c>
      <c r="E56" s="154"/>
      <c r="F56" s="154"/>
      <c r="G56" s="154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</row>
    <row r="57" spans="1:26" ht="12.75" customHeight="1">
      <c r="A57" s="151" t="s">
        <v>221</v>
      </c>
      <c r="B57" s="151"/>
      <c r="C57" s="151"/>
      <c r="D57" s="155">
        <f>D56</f>
        <v>84.825000000000003</v>
      </c>
      <c r="E57" s="151"/>
      <c r="F57" s="151"/>
      <c r="G57" s="151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</row>
    <row r="58" spans="1:26" ht="12.75" customHeight="1">
      <c r="A58" s="147" t="s">
        <v>222</v>
      </c>
      <c r="B58" s="147"/>
      <c r="C58" s="147"/>
      <c r="D58" s="147">
        <f>H52+H45+H38+H31+H26+H19+H12+H5</f>
        <v>231.29900000000001</v>
      </c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</row>
    <row r="59" spans="1:26" ht="12.75" customHeight="1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</row>
    <row r="60" spans="1:26" ht="12.75" customHeight="1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</row>
    <row r="61" spans="1:26" ht="12.75" customHeight="1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</row>
    <row r="62" spans="1:26" ht="12.75" customHeight="1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</row>
    <row r="63" spans="1:26" ht="12.75" customHeight="1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</row>
    <row r="64" spans="1:26" ht="12.75" customHeight="1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</row>
    <row r="65" spans="1:26" ht="12.75" customHeight="1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</row>
    <row r="66" spans="1:26" ht="12.75" customHeight="1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</row>
    <row r="67" spans="1:26" ht="12.75" customHeight="1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</row>
    <row r="68" spans="1:26" ht="12.75" customHeight="1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</row>
    <row r="69" spans="1:26" ht="12.75" customHeight="1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</row>
    <row r="70" spans="1:26" ht="12.75" customHeight="1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</row>
    <row r="71" spans="1:26" ht="12.75" customHeight="1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</row>
    <row r="72" spans="1:26" ht="12.75" customHeight="1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</row>
    <row r="73" spans="1:26" ht="12.75" customHeight="1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</row>
    <row r="74" spans="1:26" ht="12.75" customHeight="1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</row>
    <row r="75" spans="1:26" ht="12.75" customHeight="1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</row>
    <row r="76" spans="1:26" ht="12.75" customHeight="1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</row>
    <row r="77" spans="1:26" ht="12.75" customHeight="1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</row>
    <row r="78" spans="1:26" ht="12.75" customHeight="1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</row>
    <row r="79" spans="1:26" ht="12.75" customHeight="1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</row>
    <row r="80" spans="1:26" ht="12.75" customHeight="1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</row>
    <row r="81" spans="1:26" ht="12.75" customHeight="1">
      <c r="A81" s="147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</row>
    <row r="82" spans="1:26" ht="12.75" customHeight="1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</row>
    <row r="83" spans="1:26" ht="12.75" customHeight="1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</row>
    <row r="84" spans="1:26" ht="12.75" customHeight="1">
      <c r="A84" s="147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</row>
    <row r="85" spans="1:26" ht="12.75" customHeight="1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</row>
    <row r="86" spans="1:26" ht="12.75" customHeight="1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</row>
    <row r="87" spans="1:26" ht="12.75" customHeight="1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</row>
    <row r="88" spans="1:26" ht="12.75" customHeight="1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</row>
    <row r="89" spans="1:26" ht="12.75" customHeight="1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</row>
    <row r="90" spans="1:26" ht="12.75" customHeight="1">
      <c r="A90" s="147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</row>
    <row r="91" spans="1:26" ht="12.75" customHeight="1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</row>
    <row r="92" spans="1:26" ht="12.75" customHeight="1">
      <c r="A92" s="147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</row>
    <row r="93" spans="1:26" ht="12.75" customHeight="1">
      <c r="A93" s="147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</row>
    <row r="94" spans="1:26" ht="12.75" customHeight="1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</row>
    <row r="95" spans="1:26" ht="12.75" customHeight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</row>
    <row r="96" spans="1:26" ht="12.75" customHeight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</row>
    <row r="97" spans="1:26" ht="12.75" customHeight="1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</row>
    <row r="98" spans="1:26" ht="12.75" customHeight="1">
      <c r="A98" s="147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</row>
    <row r="99" spans="1:26" ht="12.75" customHeight="1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</row>
    <row r="100" spans="1:26" ht="12.75" customHeight="1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</row>
    <row r="101" spans="1:26" ht="12.75" customHeight="1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</row>
    <row r="102" spans="1:26" ht="12.75" customHeight="1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</row>
    <row r="103" spans="1:26" ht="12.75" customHeight="1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</row>
    <row r="104" spans="1:26" ht="12.75" customHeight="1">
      <c r="A104" s="147"/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</row>
    <row r="105" spans="1:26" ht="12.75" customHeight="1">
      <c r="A105" s="147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</row>
    <row r="106" spans="1:26" ht="12.75" customHeight="1">
      <c r="A106" s="147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</row>
    <row r="107" spans="1:26" ht="12.75" customHeight="1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</row>
    <row r="108" spans="1:26" ht="12.75" customHeight="1">
      <c r="A108" s="147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</row>
    <row r="109" spans="1:26" ht="12.75" customHeight="1">
      <c r="A109" s="147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  <c r="Z109" s="147"/>
    </row>
    <row r="110" spans="1:26" ht="12.75" customHeight="1">
      <c r="A110" s="147"/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</row>
    <row r="111" spans="1:26" ht="12.75" customHeight="1">
      <c r="A111" s="147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</row>
    <row r="112" spans="1:26" ht="12.75" customHeight="1">
      <c r="A112" s="147"/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</row>
    <row r="113" spans="1:26" ht="12.75" customHeight="1">
      <c r="A113" s="147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</row>
    <row r="114" spans="1:26" ht="12.75" customHeight="1">
      <c r="A114" s="147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</row>
    <row r="115" spans="1:26" ht="12.75" customHeight="1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</row>
    <row r="116" spans="1:26" ht="12.75" customHeight="1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</row>
    <row r="117" spans="1:26" ht="12.75" customHeight="1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</row>
    <row r="118" spans="1:26" ht="12.75" customHeight="1">
      <c r="A118" s="147"/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</row>
    <row r="119" spans="1:26" ht="12.75" customHeight="1">
      <c r="A119" s="147"/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</row>
    <row r="120" spans="1:26" ht="12.75" customHeight="1">
      <c r="A120" s="147"/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</row>
    <row r="121" spans="1:26" ht="12.75" customHeight="1">
      <c r="A121" s="147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</row>
    <row r="122" spans="1:26" ht="12.75" customHeight="1">
      <c r="A122" s="147"/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</row>
    <row r="123" spans="1:26" ht="12.75" customHeight="1">
      <c r="A123" s="147"/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</row>
    <row r="124" spans="1:26" ht="12.75" customHeight="1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</row>
    <row r="125" spans="1:26" ht="12.75" customHeight="1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</row>
    <row r="126" spans="1:26" ht="12.75" customHeight="1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</row>
    <row r="127" spans="1:26" ht="12.75" customHeight="1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</row>
    <row r="128" spans="1:26" ht="12.75" customHeight="1">
      <c r="A128" s="147"/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</row>
    <row r="129" spans="1:26" ht="12.75" customHeight="1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</row>
    <row r="130" spans="1:26" ht="12.75" customHeight="1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</row>
    <row r="131" spans="1:26" ht="12.75" customHeight="1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</row>
    <row r="132" spans="1:26" ht="12.75" customHeight="1">
      <c r="A132" s="147"/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</row>
    <row r="133" spans="1:26" ht="12.75" customHeight="1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</row>
    <row r="134" spans="1:26" ht="12.75" customHeight="1">
      <c r="A134" s="147"/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</row>
    <row r="135" spans="1:26" ht="12.75" customHeight="1">
      <c r="A135" s="147"/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</row>
    <row r="136" spans="1:26" ht="12.75" customHeight="1">
      <c r="A136" s="147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</row>
    <row r="137" spans="1:26" ht="12.75" customHeight="1">
      <c r="A137" s="147"/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</row>
    <row r="138" spans="1:26" ht="12.7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</row>
    <row r="139" spans="1:26" ht="12.75" customHeight="1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</row>
    <row r="140" spans="1:26" ht="12.75" customHeight="1">
      <c r="A140" s="147"/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</row>
    <row r="141" spans="1:26" ht="12.75" customHeight="1">
      <c r="A141" s="147"/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</row>
    <row r="142" spans="1:26" ht="12.75" customHeight="1">
      <c r="A142" s="147"/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</row>
    <row r="143" spans="1:26" ht="12.75" customHeight="1">
      <c r="A143" s="147"/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</row>
    <row r="144" spans="1:26" ht="12.75" customHeight="1">
      <c r="A144" s="147"/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</row>
    <row r="145" spans="1:26" ht="12.75" customHeight="1">
      <c r="A145" s="147"/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</row>
    <row r="146" spans="1:26" ht="12.75" customHeight="1">
      <c r="A146" s="147"/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</row>
    <row r="147" spans="1:26" ht="12.75" customHeight="1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</row>
    <row r="148" spans="1:26" ht="12.75" customHeight="1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</row>
    <row r="149" spans="1:26" ht="12.75" customHeight="1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</row>
    <row r="150" spans="1:26" ht="12.75" customHeight="1">
      <c r="A150" s="147"/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</row>
    <row r="151" spans="1:26" ht="12.75" customHeight="1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</row>
    <row r="152" spans="1:26" ht="12.75" customHeight="1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</row>
    <row r="153" spans="1:26" ht="12.75" customHeight="1">
      <c r="A153" s="147"/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</row>
    <row r="154" spans="1:26" ht="12.75" customHeight="1">
      <c r="A154" s="147"/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</row>
    <row r="155" spans="1:26" ht="12.75" customHeight="1">
      <c r="A155" s="147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</row>
    <row r="156" spans="1:26" ht="12.75" customHeight="1">
      <c r="A156" s="147"/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</row>
    <row r="157" spans="1:26" ht="12.75" customHeight="1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</row>
    <row r="158" spans="1:26" ht="12.75" customHeight="1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</row>
    <row r="159" spans="1:26" ht="12.75" customHeight="1">
      <c r="A159" s="147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</row>
    <row r="160" spans="1:26" ht="12.75" customHeight="1">
      <c r="A160" s="147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</row>
    <row r="161" spans="1:26" ht="12.75" customHeight="1">
      <c r="A161" s="147"/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</row>
    <row r="162" spans="1:26" ht="12.75" customHeight="1">
      <c r="A162" s="147"/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</row>
    <row r="163" spans="1:26" ht="12.75" customHeight="1">
      <c r="A163" s="147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</row>
    <row r="164" spans="1:26" ht="12.75" customHeight="1">
      <c r="A164" s="147"/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</row>
    <row r="165" spans="1:26" ht="12.75" customHeight="1">
      <c r="A165" s="147"/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</row>
    <row r="166" spans="1:26" ht="12.75" customHeight="1">
      <c r="A166" s="147"/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</row>
    <row r="167" spans="1:26" ht="12.75" customHeight="1">
      <c r="A167" s="147"/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</row>
    <row r="168" spans="1:26" ht="12.75" customHeight="1">
      <c r="A168" s="147"/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</row>
    <row r="169" spans="1:26" ht="12.75" customHeight="1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47"/>
      <c r="S169" s="147"/>
      <c r="T169" s="147"/>
      <c r="U169" s="147"/>
      <c r="V169" s="147"/>
      <c r="W169" s="147"/>
      <c r="X169" s="147"/>
      <c r="Y169" s="147"/>
      <c r="Z169" s="147"/>
    </row>
    <row r="170" spans="1:26" ht="12.75" customHeight="1">
      <c r="A170" s="147"/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7"/>
      <c r="R170" s="147"/>
      <c r="S170" s="147"/>
      <c r="T170" s="147"/>
      <c r="U170" s="147"/>
      <c r="V170" s="147"/>
      <c r="W170" s="147"/>
      <c r="X170" s="147"/>
      <c r="Y170" s="147"/>
      <c r="Z170" s="147"/>
    </row>
    <row r="171" spans="1:26" ht="12.75" customHeight="1">
      <c r="A171" s="147"/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  <c r="Z171" s="147"/>
    </row>
    <row r="172" spans="1:26" ht="12.75" customHeight="1">
      <c r="A172" s="147"/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  <c r="Z172" s="147"/>
    </row>
    <row r="173" spans="1:26" ht="12.75" customHeight="1">
      <c r="A173" s="147"/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</row>
    <row r="174" spans="1:26" ht="12.75" customHeight="1">
      <c r="A174" s="147"/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</row>
    <row r="175" spans="1:26" ht="12.75" customHeight="1">
      <c r="A175" s="147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</row>
    <row r="176" spans="1:26" ht="12.75" customHeight="1">
      <c r="A176" s="147"/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</row>
    <row r="177" spans="1:26" ht="12.75" customHeight="1">
      <c r="A177" s="147"/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</row>
    <row r="178" spans="1:26" ht="12.75" customHeight="1">
      <c r="A178" s="147"/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</row>
    <row r="179" spans="1:26" ht="12.75" customHeight="1">
      <c r="A179" s="147"/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</row>
    <row r="180" spans="1:26" ht="12.75" customHeight="1">
      <c r="A180" s="147"/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  <c r="Z180" s="147"/>
    </row>
    <row r="181" spans="1:26" ht="12.75" customHeight="1">
      <c r="A181" s="147"/>
      <c r="B181" s="147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7"/>
      <c r="R181" s="147"/>
      <c r="S181" s="147"/>
      <c r="T181" s="147"/>
      <c r="U181" s="147"/>
      <c r="V181" s="147"/>
      <c r="W181" s="147"/>
      <c r="X181" s="147"/>
      <c r="Y181" s="147"/>
      <c r="Z181" s="147"/>
    </row>
    <row r="182" spans="1:26" ht="12.75" customHeight="1">
      <c r="A182" s="147"/>
      <c r="B182" s="147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7"/>
      <c r="R182" s="147"/>
      <c r="S182" s="147"/>
      <c r="T182" s="147"/>
      <c r="U182" s="147"/>
      <c r="V182" s="147"/>
      <c r="W182" s="147"/>
      <c r="X182" s="147"/>
      <c r="Y182" s="147"/>
      <c r="Z182" s="147"/>
    </row>
    <row r="183" spans="1:26" ht="12.75" customHeight="1">
      <c r="A183" s="147"/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  <c r="S183" s="147"/>
      <c r="T183" s="147"/>
      <c r="U183" s="147"/>
      <c r="V183" s="147"/>
      <c r="W183" s="147"/>
      <c r="X183" s="147"/>
      <c r="Y183" s="147"/>
      <c r="Z183" s="147"/>
    </row>
    <row r="184" spans="1:26" ht="12.75" customHeight="1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7"/>
      <c r="Z184" s="147"/>
    </row>
    <row r="185" spans="1:26" ht="12.75" customHeight="1">
      <c r="A185" s="147"/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</row>
    <row r="186" spans="1:26" ht="12.75" customHeight="1">
      <c r="A186" s="147"/>
      <c r="B186" s="147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</row>
    <row r="187" spans="1:26" ht="12.75" customHeight="1">
      <c r="A187" s="147"/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</row>
    <row r="188" spans="1:26" ht="12.75" customHeight="1">
      <c r="A188" s="147"/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</row>
    <row r="189" spans="1:26" ht="12.75" customHeight="1">
      <c r="A189" s="147"/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</row>
    <row r="190" spans="1:26" ht="12.75" customHeight="1">
      <c r="A190" s="147"/>
      <c r="B190" s="147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</row>
    <row r="191" spans="1:26" ht="12.75" customHeight="1">
      <c r="A191" s="147"/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</row>
    <row r="192" spans="1:26" ht="12.75" customHeight="1">
      <c r="A192" s="147"/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</row>
    <row r="193" spans="1:26" ht="12.75" customHeight="1">
      <c r="A193" s="147"/>
      <c r="B193" s="147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</row>
    <row r="194" spans="1:26" ht="12.75" customHeight="1">
      <c r="A194" s="147"/>
      <c r="B194" s="147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47"/>
      <c r="Z194" s="147"/>
    </row>
    <row r="195" spans="1:26" ht="12.75" customHeight="1">
      <c r="A195" s="147"/>
      <c r="B195" s="147"/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47"/>
      <c r="U195" s="147"/>
      <c r="V195" s="147"/>
      <c r="W195" s="147"/>
      <c r="X195" s="147"/>
      <c r="Y195" s="147"/>
      <c r="Z195" s="147"/>
    </row>
    <row r="196" spans="1:26" ht="12.75" customHeight="1">
      <c r="A196" s="147"/>
      <c r="B196" s="147"/>
      <c r="C196" s="147"/>
      <c r="D196" s="147"/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147"/>
      <c r="X196" s="147"/>
      <c r="Y196" s="147"/>
      <c r="Z196" s="147"/>
    </row>
    <row r="197" spans="1:26" ht="12.75" customHeight="1">
      <c r="A197" s="147"/>
      <c r="B197" s="147"/>
      <c r="C197" s="14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  <c r="Z197" s="147"/>
    </row>
    <row r="198" spans="1:26" ht="12.75" customHeight="1">
      <c r="A198" s="147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</row>
    <row r="199" spans="1:26" ht="12.75" customHeight="1">
      <c r="A199" s="147"/>
      <c r="B199" s="147"/>
      <c r="C199" s="147"/>
      <c r="D199" s="147"/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  <c r="Y199" s="147"/>
      <c r="Z199" s="147"/>
    </row>
    <row r="200" spans="1:26" ht="12.75" customHeight="1">
      <c r="A200" s="147"/>
      <c r="B200" s="147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47"/>
      <c r="W200" s="147"/>
      <c r="X200" s="147"/>
      <c r="Y200" s="147"/>
      <c r="Z200" s="147"/>
    </row>
    <row r="201" spans="1:26" ht="12.75" customHeight="1">
      <c r="A201" s="147"/>
      <c r="B201" s="147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47"/>
      <c r="W201" s="147"/>
      <c r="X201" s="147"/>
      <c r="Y201" s="147"/>
      <c r="Z201" s="147"/>
    </row>
    <row r="202" spans="1:26" ht="12.75" customHeight="1">
      <c r="A202" s="147"/>
      <c r="B202" s="147"/>
      <c r="C202" s="147"/>
      <c r="D202" s="147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  <c r="Z202" s="147"/>
    </row>
    <row r="203" spans="1:26" ht="12.75" customHeight="1">
      <c r="A203" s="147"/>
      <c r="B203" s="147"/>
      <c r="C203" s="147"/>
      <c r="D203" s="147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  <c r="Z203" s="147"/>
    </row>
    <row r="204" spans="1:26" ht="12.75" customHeight="1">
      <c r="A204" s="147"/>
      <c r="B204" s="147"/>
      <c r="C204" s="147"/>
      <c r="D204" s="147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  <c r="Z204" s="147"/>
    </row>
    <row r="205" spans="1:26" ht="12.75" customHeight="1">
      <c r="A205" s="147"/>
      <c r="B205" s="147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</row>
    <row r="206" spans="1:26" ht="12.75" customHeight="1">
      <c r="A206" s="147"/>
      <c r="B206" s="147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</row>
    <row r="207" spans="1:26" ht="12.75" customHeight="1">
      <c r="A207" s="147"/>
      <c r="B207" s="147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</row>
    <row r="208" spans="1:26" ht="12.75" customHeight="1">
      <c r="A208" s="147"/>
      <c r="B208" s="147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</row>
    <row r="209" spans="1:26" ht="12.75" customHeight="1">
      <c r="A209" s="147"/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</row>
    <row r="210" spans="1:26" ht="12.75" customHeight="1">
      <c r="A210" s="147"/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</row>
    <row r="211" spans="1:26" ht="12.75" customHeight="1">
      <c r="A211" s="147"/>
      <c r="B211" s="147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</row>
    <row r="212" spans="1:26" ht="12.75" customHeight="1">
      <c r="A212" s="147"/>
      <c r="B212" s="147"/>
      <c r="C212" s="147"/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</row>
    <row r="213" spans="1:26" ht="12.75" customHeight="1">
      <c r="A213" s="147"/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</row>
    <row r="214" spans="1:26" ht="12.75" customHeight="1">
      <c r="A214" s="147"/>
      <c r="B214" s="147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</row>
    <row r="215" spans="1:26" ht="12.75" customHeight="1">
      <c r="A215" s="147"/>
      <c r="B215" s="147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  <c r="Z215" s="147"/>
    </row>
    <row r="216" spans="1:26" ht="12.75" customHeight="1">
      <c r="A216" s="147"/>
      <c r="B216" s="147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  <c r="Z216" s="147"/>
    </row>
    <row r="217" spans="1:26" ht="12.75" customHeight="1">
      <c r="A217" s="147"/>
      <c r="B217" s="147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</row>
    <row r="218" spans="1:26" ht="12.75" customHeight="1">
      <c r="A218" s="147"/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</row>
    <row r="219" spans="1:26" ht="12.75" customHeight="1">
      <c r="A219" s="147"/>
      <c r="B219" s="147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</row>
    <row r="220" spans="1:26" ht="12.75" customHeight="1">
      <c r="A220" s="147"/>
      <c r="B220" s="147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</row>
    <row r="221" spans="1:26" ht="12.75" customHeight="1">
      <c r="A221" s="147"/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</row>
    <row r="222" spans="1:26" ht="12.75" customHeight="1">
      <c r="A222" s="147"/>
      <c r="B222" s="147"/>
      <c r="C222" s="147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  <c r="Z222" s="147"/>
    </row>
    <row r="223" spans="1:26" ht="12.75" customHeight="1">
      <c r="A223" s="147"/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7"/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</row>
    <row r="224" spans="1:26" ht="12.75" customHeight="1">
      <c r="A224" s="147"/>
      <c r="B224" s="147"/>
      <c r="C224" s="147"/>
      <c r="D224" s="147"/>
      <c r="E224" s="147"/>
      <c r="F224" s="147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</row>
    <row r="225" spans="1:26" ht="12.75" customHeight="1">
      <c r="A225" s="147"/>
      <c r="B225" s="147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</row>
    <row r="226" spans="1:26" ht="12.75" customHeight="1">
      <c r="A226" s="147"/>
      <c r="B226" s="147"/>
      <c r="C226" s="147"/>
      <c r="D226" s="147"/>
      <c r="E226" s="147"/>
      <c r="F226" s="147"/>
      <c r="G226" s="147"/>
      <c r="H226" s="147"/>
      <c r="I226" s="147"/>
      <c r="J226" s="147"/>
      <c r="K226" s="147"/>
      <c r="L226" s="147"/>
      <c r="M226" s="147"/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  <c r="Z226" s="147"/>
    </row>
    <row r="227" spans="1:26" ht="12.75" customHeight="1">
      <c r="A227" s="147"/>
      <c r="B227" s="147"/>
      <c r="C227" s="147"/>
      <c r="D227" s="147"/>
      <c r="E227" s="147"/>
      <c r="F227" s="147"/>
      <c r="G227" s="147"/>
      <c r="H227" s="147"/>
      <c r="I227" s="147"/>
      <c r="J227" s="147"/>
      <c r="K227" s="147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7"/>
      <c r="Z227" s="147"/>
    </row>
    <row r="228" spans="1:26" ht="12.75" customHeight="1">
      <c r="A228" s="147"/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  <c r="Z228" s="147"/>
    </row>
    <row r="229" spans="1:26" ht="12.75" customHeight="1">
      <c r="A229" s="147"/>
      <c r="B229" s="147"/>
      <c r="C229" s="147"/>
      <c r="D229" s="147"/>
      <c r="E229" s="147"/>
      <c r="F229" s="147"/>
      <c r="G229" s="147"/>
      <c r="H229" s="147"/>
      <c r="I229" s="147"/>
      <c r="J229" s="147"/>
      <c r="K229" s="147"/>
      <c r="L229" s="147"/>
      <c r="M229" s="147"/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7"/>
      <c r="Z229" s="147"/>
    </row>
    <row r="230" spans="1:26" ht="12.75" customHeight="1">
      <c r="A230" s="147"/>
      <c r="B230" s="147"/>
      <c r="C230" s="147"/>
      <c r="D230" s="147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147"/>
      <c r="Z230" s="147"/>
    </row>
    <row r="231" spans="1:26" ht="12.75" customHeight="1">
      <c r="A231" s="147"/>
      <c r="B231" s="147"/>
      <c r="C231" s="147"/>
      <c r="D231" s="147"/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  <c r="Y231" s="147"/>
      <c r="Z231" s="147"/>
    </row>
    <row r="232" spans="1:26" ht="12.75" customHeight="1">
      <c r="A232" s="147"/>
      <c r="B232" s="147"/>
      <c r="C232" s="147"/>
      <c r="D232" s="147"/>
      <c r="E232" s="147"/>
      <c r="F232" s="147"/>
      <c r="G232" s="147"/>
      <c r="H232" s="147"/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</row>
    <row r="233" spans="1:26" ht="12.75" customHeight="1">
      <c r="A233" s="147"/>
      <c r="B233" s="147"/>
      <c r="C233" s="147"/>
      <c r="D233" s="147"/>
      <c r="E233" s="147"/>
      <c r="F233" s="147"/>
      <c r="G233" s="147"/>
      <c r="H233" s="147"/>
      <c r="I233" s="147"/>
      <c r="J233" s="147"/>
      <c r="K233" s="147"/>
      <c r="L233" s="147"/>
      <c r="M233" s="147"/>
      <c r="N233" s="147"/>
      <c r="O233" s="147"/>
      <c r="P233" s="147"/>
      <c r="Q233" s="147"/>
      <c r="R233" s="147"/>
      <c r="S233" s="147"/>
      <c r="T233" s="147"/>
      <c r="U233" s="147"/>
      <c r="V233" s="147"/>
      <c r="W233" s="147"/>
      <c r="X233" s="147"/>
      <c r="Y233" s="147"/>
      <c r="Z233" s="147"/>
    </row>
    <row r="234" spans="1:26" ht="12.75" customHeight="1">
      <c r="A234" s="147"/>
      <c r="B234" s="147"/>
      <c r="C234" s="147"/>
      <c r="D234" s="147"/>
      <c r="E234" s="147"/>
      <c r="F234" s="147"/>
      <c r="G234" s="147"/>
      <c r="H234" s="147"/>
      <c r="I234" s="147"/>
      <c r="J234" s="147"/>
      <c r="K234" s="147"/>
      <c r="L234" s="147"/>
      <c r="M234" s="147"/>
      <c r="N234" s="147"/>
      <c r="O234" s="147"/>
      <c r="P234" s="147"/>
      <c r="Q234" s="147"/>
      <c r="R234" s="147"/>
      <c r="S234" s="147"/>
      <c r="T234" s="147"/>
      <c r="U234" s="147"/>
      <c r="V234" s="147"/>
      <c r="W234" s="147"/>
      <c r="X234" s="147"/>
      <c r="Y234" s="147"/>
      <c r="Z234" s="147"/>
    </row>
    <row r="235" spans="1:26" ht="12.75" customHeight="1">
      <c r="A235" s="147"/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  <c r="M235" s="147"/>
      <c r="N235" s="147"/>
      <c r="O235" s="147"/>
      <c r="P235" s="147"/>
      <c r="Q235" s="147"/>
      <c r="R235" s="147"/>
      <c r="S235" s="147"/>
      <c r="T235" s="147"/>
      <c r="U235" s="147"/>
      <c r="V235" s="147"/>
      <c r="W235" s="147"/>
      <c r="X235" s="147"/>
      <c r="Y235" s="147"/>
      <c r="Z235" s="147"/>
    </row>
    <row r="236" spans="1:26" ht="12.75" customHeight="1">
      <c r="A236" s="147"/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7"/>
      <c r="P236" s="147"/>
      <c r="Q236" s="147"/>
      <c r="R236" s="147"/>
      <c r="S236" s="147"/>
      <c r="T236" s="147"/>
      <c r="U236" s="147"/>
      <c r="V236" s="147"/>
      <c r="W236" s="147"/>
      <c r="X236" s="147"/>
      <c r="Y236" s="147"/>
      <c r="Z236" s="147"/>
    </row>
    <row r="237" spans="1:26" ht="12.75" customHeight="1">
      <c r="A237" s="147"/>
      <c r="B237" s="147"/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147"/>
      <c r="S237" s="147"/>
      <c r="T237" s="147"/>
      <c r="U237" s="147"/>
      <c r="V237" s="147"/>
      <c r="W237" s="147"/>
      <c r="X237" s="147"/>
      <c r="Y237" s="147"/>
      <c r="Z237" s="147"/>
    </row>
    <row r="238" spans="1:26" ht="12.75" customHeight="1">
      <c r="A238" s="147"/>
      <c r="B238" s="147"/>
      <c r="C238" s="147"/>
      <c r="D238" s="147"/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  <c r="O238" s="147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</row>
    <row r="239" spans="1:26" ht="12.75" customHeight="1">
      <c r="A239" s="147"/>
      <c r="B239" s="147"/>
      <c r="C239" s="147"/>
      <c r="D239" s="147"/>
      <c r="E239" s="147"/>
      <c r="F239" s="147"/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</row>
    <row r="240" spans="1:26" ht="12.75" customHeight="1">
      <c r="A240" s="147"/>
      <c r="B240" s="147"/>
      <c r="C240" s="147"/>
      <c r="D240" s="147"/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7"/>
      <c r="P240" s="147"/>
      <c r="Q240" s="147"/>
      <c r="R240" s="147"/>
      <c r="S240" s="147"/>
      <c r="T240" s="147"/>
      <c r="U240" s="147"/>
      <c r="V240" s="147"/>
      <c r="W240" s="147"/>
      <c r="X240" s="147"/>
      <c r="Y240" s="147"/>
      <c r="Z240" s="147"/>
    </row>
    <row r="241" spans="1:26" ht="12.75" customHeight="1">
      <c r="A241" s="147"/>
      <c r="B241" s="147"/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</row>
    <row r="242" spans="1:26" ht="12.75" customHeight="1">
      <c r="A242" s="147"/>
      <c r="B242" s="147"/>
      <c r="C242" s="147"/>
      <c r="D242" s="147"/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  <c r="R242" s="147"/>
      <c r="S242" s="147"/>
      <c r="T242" s="147"/>
      <c r="U242" s="147"/>
      <c r="V242" s="147"/>
      <c r="W242" s="147"/>
      <c r="X242" s="147"/>
      <c r="Y242" s="147"/>
      <c r="Z242" s="147"/>
    </row>
    <row r="243" spans="1:26" ht="12.75" customHeight="1">
      <c r="A243" s="147"/>
      <c r="B243" s="147"/>
      <c r="C243" s="147"/>
      <c r="D243" s="147"/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7"/>
      <c r="P243" s="147"/>
      <c r="Q243" s="147"/>
      <c r="R243" s="147"/>
      <c r="S243" s="147"/>
      <c r="T243" s="147"/>
      <c r="U243" s="147"/>
      <c r="V243" s="147"/>
      <c r="W243" s="147"/>
      <c r="X243" s="147"/>
      <c r="Y243" s="147"/>
      <c r="Z243" s="147"/>
    </row>
    <row r="244" spans="1:26" ht="12.75" customHeight="1">
      <c r="A244" s="147"/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/>
      <c r="T244" s="147"/>
      <c r="U244" s="147"/>
      <c r="V244" s="147"/>
      <c r="W244" s="147"/>
      <c r="X244" s="147"/>
      <c r="Y244" s="147"/>
      <c r="Z244" s="147"/>
    </row>
    <row r="245" spans="1:26" ht="12.75" customHeight="1">
      <c r="A245" s="147"/>
      <c r="B245" s="147"/>
      <c r="C245" s="147"/>
      <c r="D245" s="147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7"/>
      <c r="R245" s="147"/>
      <c r="S245" s="147"/>
      <c r="T245" s="147"/>
      <c r="U245" s="147"/>
      <c r="V245" s="147"/>
      <c r="W245" s="147"/>
      <c r="X245" s="147"/>
      <c r="Y245" s="147"/>
      <c r="Z245" s="147"/>
    </row>
    <row r="246" spans="1:26" ht="12.75" customHeight="1">
      <c r="A246" s="147"/>
      <c r="B246" s="147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47"/>
      <c r="U246" s="147"/>
      <c r="V246" s="147"/>
      <c r="W246" s="147"/>
      <c r="X246" s="147"/>
      <c r="Y246" s="147"/>
      <c r="Z246" s="147"/>
    </row>
    <row r="247" spans="1:26" ht="12.75" customHeight="1">
      <c r="A247" s="147"/>
      <c r="B247" s="147"/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</row>
    <row r="248" spans="1:26" ht="12.75" customHeight="1">
      <c r="A248" s="147"/>
      <c r="B248" s="147"/>
      <c r="C248" s="147"/>
      <c r="D248" s="147"/>
      <c r="E248" s="147"/>
      <c r="F248" s="147"/>
      <c r="G248" s="147"/>
      <c r="H248" s="147"/>
      <c r="I248" s="147"/>
      <c r="J248" s="147"/>
      <c r="K248" s="147"/>
      <c r="L248" s="147"/>
      <c r="M248" s="147"/>
      <c r="N248" s="147"/>
      <c r="O248" s="147"/>
      <c r="P248" s="147"/>
      <c r="Q248" s="147"/>
      <c r="R248" s="147"/>
      <c r="S248" s="147"/>
      <c r="T248" s="147"/>
      <c r="U248" s="147"/>
      <c r="V248" s="147"/>
      <c r="W248" s="147"/>
      <c r="X248" s="147"/>
      <c r="Y248" s="147"/>
      <c r="Z248" s="147"/>
    </row>
    <row r="249" spans="1:26" ht="12.75" customHeight="1">
      <c r="A249" s="147"/>
      <c r="B249" s="147"/>
      <c r="C249" s="147"/>
      <c r="D249" s="147"/>
      <c r="E249" s="147"/>
      <c r="F249" s="147"/>
      <c r="G249" s="147"/>
      <c r="H249" s="147"/>
      <c r="I249" s="147"/>
      <c r="J249" s="147"/>
      <c r="K249" s="147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</row>
    <row r="250" spans="1:26" ht="12.75" customHeight="1">
      <c r="A250" s="147"/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7"/>
      <c r="N250" s="147"/>
      <c r="O250" s="147"/>
      <c r="P250" s="147"/>
      <c r="Q250" s="147"/>
      <c r="R250" s="147"/>
      <c r="S250" s="147"/>
      <c r="T250" s="147"/>
      <c r="U250" s="147"/>
      <c r="V250" s="147"/>
      <c r="W250" s="147"/>
      <c r="X250" s="147"/>
      <c r="Y250" s="147"/>
      <c r="Z250" s="147"/>
    </row>
    <row r="251" spans="1:26" ht="12.75" customHeight="1">
      <c r="A251" s="147"/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7"/>
      <c r="N251" s="147"/>
      <c r="O251" s="147"/>
      <c r="P251" s="147"/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</row>
    <row r="252" spans="1:26" ht="12.75" customHeight="1">
      <c r="A252" s="147"/>
      <c r="B252" s="147"/>
      <c r="C252" s="147"/>
      <c r="D252" s="147"/>
      <c r="E252" s="147"/>
      <c r="F252" s="147"/>
      <c r="G252" s="147"/>
      <c r="H252" s="147"/>
      <c r="I252" s="147"/>
      <c r="J252" s="147"/>
      <c r="K252" s="147"/>
      <c r="L252" s="147"/>
      <c r="M252" s="147"/>
      <c r="N252" s="147"/>
      <c r="O252" s="147"/>
      <c r="P252" s="147"/>
      <c r="Q252" s="147"/>
      <c r="R252" s="147"/>
      <c r="S252" s="147"/>
      <c r="T252" s="147"/>
      <c r="U252" s="147"/>
      <c r="V252" s="147"/>
      <c r="W252" s="147"/>
      <c r="X252" s="147"/>
      <c r="Y252" s="147"/>
      <c r="Z252" s="147"/>
    </row>
    <row r="253" spans="1:26" ht="12.75" customHeight="1">
      <c r="A253" s="147"/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</row>
    <row r="254" spans="1:26" ht="12.75" customHeight="1">
      <c r="A254" s="147"/>
      <c r="B254" s="147"/>
      <c r="C254" s="147"/>
      <c r="D254" s="147"/>
      <c r="E254" s="147"/>
      <c r="F254" s="147"/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7"/>
      <c r="W254" s="147"/>
      <c r="X254" s="147"/>
      <c r="Y254" s="147"/>
      <c r="Z254" s="147"/>
    </row>
    <row r="255" spans="1:26" ht="12.75" customHeight="1">
      <c r="A255" s="147"/>
      <c r="B255" s="147"/>
      <c r="C255" s="147"/>
      <c r="D255" s="147"/>
      <c r="E255" s="147"/>
      <c r="F255" s="147"/>
      <c r="G255" s="147"/>
      <c r="H255" s="147"/>
      <c r="I255" s="147"/>
      <c r="J255" s="147"/>
      <c r="K255" s="147"/>
      <c r="L255" s="147"/>
      <c r="M255" s="147"/>
      <c r="N255" s="147"/>
      <c r="O255" s="147"/>
      <c r="P255" s="147"/>
      <c r="Q255" s="147"/>
      <c r="R255" s="147"/>
      <c r="S255" s="147"/>
      <c r="T255" s="147"/>
      <c r="U255" s="147"/>
      <c r="V255" s="147"/>
      <c r="W255" s="147"/>
      <c r="X255" s="147"/>
      <c r="Y255" s="147"/>
      <c r="Z255" s="147"/>
    </row>
    <row r="256" spans="1:26" ht="12.75" customHeight="1">
      <c r="A256" s="147"/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</row>
    <row r="257" spans="1:26" ht="12.75" customHeight="1">
      <c r="A257" s="147"/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7"/>
      <c r="N257" s="147"/>
      <c r="O257" s="147"/>
      <c r="P257" s="147"/>
      <c r="Q257" s="147"/>
      <c r="R257" s="147"/>
      <c r="S257" s="147"/>
      <c r="T257" s="147"/>
      <c r="U257" s="147"/>
      <c r="V257" s="147"/>
      <c r="W257" s="147"/>
      <c r="X257" s="147"/>
      <c r="Y257" s="147"/>
      <c r="Z257" s="147"/>
    </row>
    <row r="258" spans="1:26" ht="12.75" customHeight="1">
      <c r="A258" s="147"/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7"/>
      <c r="P258" s="147"/>
      <c r="Q258" s="147"/>
      <c r="R258" s="147"/>
      <c r="S258" s="147"/>
      <c r="T258" s="147"/>
      <c r="U258" s="147"/>
      <c r="V258" s="147"/>
      <c r="W258" s="147"/>
      <c r="X258" s="147"/>
      <c r="Y258" s="147"/>
      <c r="Z258" s="147"/>
    </row>
    <row r="259" spans="1:26" ht="12.75" customHeight="1">
      <c r="A259" s="147"/>
      <c r="B259" s="147"/>
      <c r="C259" s="147"/>
      <c r="D259" s="147"/>
      <c r="E259" s="147"/>
      <c r="F259" s="147"/>
      <c r="G259" s="147"/>
      <c r="H259" s="147"/>
      <c r="I259" s="147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47"/>
      <c r="U259" s="147"/>
      <c r="V259" s="147"/>
      <c r="W259" s="147"/>
      <c r="X259" s="147"/>
      <c r="Y259" s="147"/>
      <c r="Z259" s="147"/>
    </row>
    <row r="260" spans="1:26" ht="12.75" customHeight="1">
      <c r="A260" s="147"/>
      <c r="B260" s="147"/>
      <c r="C260" s="147"/>
      <c r="D260" s="147"/>
      <c r="E260" s="147"/>
      <c r="F260" s="147"/>
      <c r="G260" s="147"/>
      <c r="H260" s="147"/>
      <c r="I260" s="147"/>
      <c r="J260" s="147"/>
      <c r="K260" s="147"/>
      <c r="L260" s="147"/>
      <c r="M260" s="147"/>
      <c r="N260" s="147"/>
      <c r="O260" s="147"/>
      <c r="P260" s="147"/>
      <c r="Q260" s="147"/>
      <c r="R260" s="147"/>
      <c r="S260" s="147"/>
      <c r="T260" s="147"/>
      <c r="U260" s="147"/>
      <c r="V260" s="147"/>
      <c r="W260" s="147"/>
      <c r="X260" s="147"/>
      <c r="Y260" s="147"/>
      <c r="Z260" s="147"/>
    </row>
    <row r="261" spans="1:26" ht="12.75" customHeight="1">
      <c r="A261" s="147"/>
      <c r="B261" s="147"/>
      <c r="C261" s="147"/>
      <c r="D261" s="147"/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/>
      <c r="T261" s="147"/>
      <c r="U261" s="147"/>
      <c r="V261" s="147"/>
      <c r="W261" s="147"/>
      <c r="X261" s="147"/>
      <c r="Y261" s="147"/>
      <c r="Z261" s="147"/>
    </row>
    <row r="262" spans="1:26" ht="12.75" customHeight="1">
      <c r="A262" s="147"/>
      <c r="B262" s="147"/>
      <c r="C262" s="147"/>
      <c r="D262" s="147"/>
      <c r="E262" s="147"/>
      <c r="F262" s="147"/>
      <c r="G262" s="147"/>
      <c r="H262" s="147"/>
      <c r="I262" s="147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/>
      <c r="T262" s="147"/>
      <c r="U262" s="147"/>
      <c r="V262" s="147"/>
      <c r="W262" s="147"/>
      <c r="X262" s="147"/>
      <c r="Y262" s="147"/>
      <c r="Z262" s="147"/>
    </row>
    <row r="263" spans="1:26" ht="12.75" customHeight="1">
      <c r="A263" s="147"/>
      <c r="B263" s="147"/>
      <c r="C263" s="147"/>
      <c r="D263" s="147"/>
      <c r="E263" s="147"/>
      <c r="F263" s="147"/>
      <c r="G263" s="147"/>
      <c r="H263" s="147"/>
      <c r="I263" s="147"/>
      <c r="J263" s="147"/>
      <c r="K263" s="147"/>
      <c r="L263" s="147"/>
      <c r="M263" s="147"/>
      <c r="N263" s="147"/>
      <c r="O263" s="147"/>
      <c r="P263" s="147"/>
      <c r="Q263" s="147"/>
      <c r="R263" s="147"/>
      <c r="S263" s="147"/>
      <c r="T263" s="147"/>
      <c r="U263" s="147"/>
      <c r="V263" s="147"/>
      <c r="W263" s="147"/>
      <c r="X263" s="147"/>
      <c r="Y263" s="147"/>
      <c r="Z263" s="147"/>
    </row>
    <row r="264" spans="1:26" ht="12.75" customHeight="1">
      <c r="A264" s="147"/>
      <c r="B264" s="147"/>
      <c r="C264" s="147"/>
      <c r="D264" s="147"/>
      <c r="E264" s="147"/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/>
      <c r="U264" s="147"/>
      <c r="V264" s="147"/>
      <c r="W264" s="147"/>
      <c r="X264" s="147"/>
      <c r="Y264" s="147"/>
      <c r="Z264" s="147"/>
    </row>
    <row r="265" spans="1:26" ht="12.75" customHeight="1">
      <c r="A265" s="147"/>
      <c r="B265" s="147"/>
      <c r="C265" s="147"/>
      <c r="D265" s="147"/>
      <c r="E265" s="147"/>
      <c r="F265" s="147"/>
      <c r="G265" s="147"/>
      <c r="H265" s="147"/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  <c r="S265" s="147"/>
      <c r="T265" s="147"/>
      <c r="U265" s="147"/>
      <c r="V265" s="147"/>
      <c r="W265" s="147"/>
      <c r="X265" s="147"/>
      <c r="Y265" s="147"/>
      <c r="Z265" s="147"/>
    </row>
    <row r="266" spans="1:26" ht="12.75" customHeight="1">
      <c r="A266" s="147"/>
      <c r="B266" s="147"/>
      <c r="C266" s="147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  <c r="S266" s="147"/>
      <c r="T266" s="147"/>
      <c r="U266" s="147"/>
      <c r="V266" s="147"/>
      <c r="W266" s="147"/>
      <c r="X266" s="147"/>
      <c r="Y266" s="147"/>
      <c r="Z266" s="147"/>
    </row>
    <row r="267" spans="1:26" ht="12.75" customHeight="1">
      <c r="A267" s="147"/>
      <c r="B267" s="147"/>
      <c r="C267" s="147"/>
      <c r="D267" s="147"/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7"/>
      <c r="W267" s="147"/>
      <c r="X267" s="147"/>
      <c r="Y267" s="147"/>
      <c r="Z267" s="147"/>
    </row>
    <row r="268" spans="1:26" ht="12.75" customHeight="1">
      <c r="A268" s="147"/>
      <c r="B268" s="147"/>
      <c r="C268" s="147"/>
      <c r="D268" s="147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7"/>
      <c r="W268" s="147"/>
      <c r="X268" s="147"/>
      <c r="Y268" s="147"/>
      <c r="Z268" s="147"/>
    </row>
    <row r="269" spans="1:26" ht="12.75" customHeight="1">
      <c r="A269" s="147"/>
      <c r="B269" s="147"/>
      <c r="C269" s="147"/>
      <c r="D269" s="147"/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7"/>
      <c r="W269" s="147"/>
      <c r="X269" s="147"/>
      <c r="Y269" s="147"/>
      <c r="Z269" s="147"/>
    </row>
    <row r="270" spans="1:26" ht="12.75" customHeight="1">
      <c r="A270" s="147"/>
      <c r="B270" s="147"/>
      <c r="C270" s="147"/>
      <c r="D270" s="147"/>
      <c r="E270" s="147"/>
      <c r="F270" s="147"/>
      <c r="G270" s="147"/>
      <c r="H270" s="147"/>
      <c r="I270" s="147"/>
      <c r="J270" s="147"/>
      <c r="K270" s="147"/>
      <c r="L270" s="147"/>
      <c r="M270" s="147"/>
      <c r="N270" s="147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</row>
    <row r="271" spans="1:26" ht="12.75" customHeight="1">
      <c r="A271" s="147"/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47"/>
      <c r="U271" s="147"/>
      <c r="V271" s="147"/>
      <c r="W271" s="147"/>
      <c r="X271" s="147"/>
      <c r="Y271" s="147"/>
      <c r="Z271" s="147"/>
    </row>
    <row r="272" spans="1:26" ht="12.75" customHeight="1">
      <c r="A272" s="147"/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</row>
    <row r="273" spans="1:26" ht="12.75" customHeight="1">
      <c r="A273" s="147"/>
      <c r="B273" s="147"/>
      <c r="C273" s="147"/>
      <c r="D273" s="147"/>
      <c r="E273" s="147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</row>
    <row r="274" spans="1:26" ht="12.75" customHeight="1">
      <c r="A274" s="147"/>
      <c r="B274" s="147"/>
      <c r="C274" s="147"/>
      <c r="D274" s="147"/>
      <c r="E274" s="147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</row>
    <row r="275" spans="1:26" ht="12.75" customHeight="1">
      <c r="A275" s="147"/>
      <c r="B275" s="147"/>
      <c r="C275" s="147"/>
      <c r="D275" s="147"/>
      <c r="E275" s="147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</row>
    <row r="276" spans="1:26" ht="12.75" customHeight="1">
      <c r="A276" s="147"/>
      <c r="B276" s="147"/>
      <c r="C276" s="147"/>
      <c r="D276" s="147"/>
      <c r="E276" s="147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</row>
    <row r="277" spans="1:26" ht="12.75" customHeight="1">
      <c r="A277" s="147"/>
      <c r="B277" s="147"/>
      <c r="C277" s="147"/>
      <c r="D277" s="147"/>
      <c r="E277" s="147"/>
      <c r="F277" s="147"/>
      <c r="G277" s="147"/>
      <c r="H277" s="147"/>
      <c r="I277" s="147"/>
      <c r="J277" s="147"/>
      <c r="K277" s="147"/>
      <c r="L277" s="147"/>
      <c r="M277" s="147"/>
      <c r="N277" s="147"/>
      <c r="O277" s="147"/>
      <c r="P277" s="147"/>
      <c r="Q277" s="147"/>
      <c r="R277" s="147"/>
      <c r="S277" s="147"/>
      <c r="T277" s="147"/>
      <c r="U277" s="147"/>
      <c r="V277" s="147"/>
      <c r="W277" s="147"/>
      <c r="X277" s="147"/>
      <c r="Y277" s="147"/>
      <c r="Z277" s="147"/>
    </row>
    <row r="278" spans="1:26" ht="12.75" customHeight="1">
      <c r="A278" s="147"/>
      <c r="B278" s="147"/>
      <c r="C278" s="147"/>
      <c r="D278" s="147"/>
      <c r="E278" s="147"/>
      <c r="F278" s="147"/>
      <c r="G278" s="147"/>
      <c r="H278" s="147"/>
      <c r="I278" s="147"/>
      <c r="J278" s="147"/>
      <c r="K278" s="147"/>
      <c r="L278" s="147"/>
      <c r="M278" s="147"/>
      <c r="N278" s="147"/>
      <c r="O278" s="147"/>
      <c r="P278" s="147"/>
      <c r="Q278" s="147"/>
      <c r="R278" s="147"/>
      <c r="S278" s="147"/>
      <c r="T278" s="147"/>
      <c r="U278" s="147"/>
      <c r="V278" s="147"/>
      <c r="W278" s="147"/>
      <c r="X278" s="147"/>
      <c r="Y278" s="147"/>
      <c r="Z278" s="147"/>
    </row>
    <row r="279" spans="1:26" ht="12.75" customHeight="1">
      <c r="A279" s="147"/>
      <c r="B279" s="147"/>
      <c r="C279" s="147"/>
      <c r="D279" s="147"/>
      <c r="E279" s="147"/>
      <c r="F279" s="147"/>
      <c r="G279" s="147"/>
      <c r="H279" s="147"/>
      <c r="I279" s="147"/>
      <c r="J279" s="147"/>
      <c r="K279" s="147"/>
      <c r="L279" s="147"/>
      <c r="M279" s="147"/>
      <c r="N279" s="147"/>
      <c r="O279" s="147"/>
      <c r="P279" s="147"/>
      <c r="Q279" s="147"/>
      <c r="R279" s="147"/>
      <c r="S279" s="147"/>
      <c r="T279" s="147"/>
      <c r="U279" s="147"/>
      <c r="V279" s="147"/>
      <c r="W279" s="147"/>
      <c r="X279" s="147"/>
      <c r="Y279" s="147"/>
      <c r="Z279" s="147"/>
    </row>
    <row r="280" spans="1:26" ht="12.75" customHeight="1">
      <c r="A280" s="147"/>
      <c r="B280" s="147"/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  <c r="N280" s="147"/>
      <c r="O280" s="147"/>
      <c r="P280" s="147"/>
      <c r="Q280" s="147"/>
      <c r="R280" s="147"/>
      <c r="S280" s="147"/>
      <c r="T280" s="147"/>
      <c r="U280" s="147"/>
      <c r="V280" s="147"/>
      <c r="W280" s="147"/>
      <c r="X280" s="147"/>
      <c r="Y280" s="147"/>
      <c r="Z280" s="147"/>
    </row>
    <row r="281" spans="1:26" ht="12.75" customHeight="1">
      <c r="A281" s="147"/>
      <c r="B281" s="147"/>
      <c r="C281" s="147"/>
      <c r="D281" s="147"/>
      <c r="E281" s="147"/>
      <c r="F281" s="147"/>
      <c r="G281" s="147"/>
      <c r="H281" s="147"/>
      <c r="I281" s="147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47"/>
      <c r="U281" s="147"/>
      <c r="V281" s="147"/>
      <c r="W281" s="147"/>
      <c r="X281" s="147"/>
      <c r="Y281" s="147"/>
      <c r="Z281" s="147"/>
    </row>
    <row r="282" spans="1:26" ht="12.75" customHeight="1">
      <c r="A282" s="147"/>
      <c r="B282" s="147"/>
      <c r="C282" s="147"/>
      <c r="D282" s="147"/>
      <c r="E282" s="147"/>
      <c r="F282" s="147"/>
      <c r="G282" s="147"/>
      <c r="H282" s="147"/>
      <c r="I282" s="147"/>
      <c r="J282" s="147"/>
      <c r="K282" s="147"/>
      <c r="L282" s="147"/>
      <c r="M282" s="147"/>
      <c r="N282" s="147"/>
      <c r="O282" s="147"/>
      <c r="P282" s="147"/>
      <c r="Q282" s="147"/>
      <c r="R282" s="147"/>
      <c r="S282" s="147"/>
      <c r="T282" s="147"/>
      <c r="U282" s="147"/>
      <c r="V282" s="147"/>
      <c r="W282" s="147"/>
      <c r="X282" s="147"/>
      <c r="Y282" s="147"/>
      <c r="Z282" s="147"/>
    </row>
    <row r="283" spans="1:26" ht="12.75" customHeight="1">
      <c r="A283" s="147"/>
      <c r="B283" s="147"/>
      <c r="C283" s="147"/>
      <c r="D283" s="147"/>
      <c r="E283" s="147"/>
      <c r="F283" s="147"/>
      <c r="G283" s="147"/>
      <c r="H283" s="147"/>
      <c r="I283" s="147"/>
      <c r="J283" s="147"/>
      <c r="K283" s="147"/>
      <c r="L283" s="147"/>
      <c r="M283" s="147"/>
      <c r="N283" s="147"/>
      <c r="O283" s="147"/>
      <c r="P283" s="147"/>
      <c r="Q283" s="147"/>
      <c r="R283" s="147"/>
      <c r="S283" s="147"/>
      <c r="T283" s="147"/>
      <c r="U283" s="147"/>
      <c r="V283" s="147"/>
      <c r="W283" s="147"/>
      <c r="X283" s="147"/>
      <c r="Y283" s="147"/>
      <c r="Z283" s="147"/>
    </row>
    <row r="284" spans="1:26" ht="12.75" customHeight="1">
      <c r="A284" s="147"/>
      <c r="B284" s="147"/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7"/>
      <c r="R284" s="147"/>
      <c r="S284" s="147"/>
      <c r="T284" s="147"/>
      <c r="U284" s="147"/>
      <c r="V284" s="147"/>
      <c r="W284" s="147"/>
      <c r="X284" s="147"/>
      <c r="Y284" s="147"/>
      <c r="Z284" s="147"/>
    </row>
    <row r="285" spans="1:26" ht="12.75" customHeight="1">
      <c r="A285" s="147"/>
      <c r="B285" s="147"/>
      <c r="C285" s="147"/>
      <c r="D285" s="147"/>
      <c r="E285" s="147"/>
      <c r="F285" s="147"/>
      <c r="G285" s="147"/>
      <c r="H285" s="147"/>
      <c r="I285" s="147"/>
      <c r="J285" s="147"/>
      <c r="K285" s="147"/>
      <c r="L285" s="147"/>
      <c r="M285" s="147"/>
      <c r="N285" s="147"/>
      <c r="O285" s="147"/>
      <c r="P285" s="147"/>
      <c r="Q285" s="147"/>
      <c r="R285" s="147"/>
      <c r="S285" s="147"/>
      <c r="T285" s="147"/>
      <c r="U285" s="147"/>
      <c r="V285" s="147"/>
      <c r="W285" s="147"/>
      <c r="X285" s="147"/>
      <c r="Y285" s="147"/>
      <c r="Z285" s="147"/>
    </row>
    <row r="286" spans="1:26" ht="12.75" customHeight="1">
      <c r="A286" s="147"/>
      <c r="B286" s="147"/>
      <c r="C286" s="147"/>
      <c r="D286" s="147"/>
      <c r="E286" s="147"/>
      <c r="F286" s="147"/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7"/>
      <c r="R286" s="147"/>
      <c r="S286" s="147"/>
      <c r="T286" s="147"/>
      <c r="U286" s="147"/>
      <c r="V286" s="147"/>
      <c r="W286" s="147"/>
      <c r="X286" s="147"/>
      <c r="Y286" s="147"/>
      <c r="Z286" s="147"/>
    </row>
    <row r="287" spans="1:26" ht="12.75" customHeight="1">
      <c r="A287" s="147"/>
      <c r="B287" s="147"/>
      <c r="C287" s="147"/>
      <c r="D287" s="147"/>
      <c r="E287" s="147"/>
      <c r="F287" s="147"/>
      <c r="G287" s="147"/>
      <c r="H287" s="147"/>
      <c r="I287" s="147"/>
      <c r="J287" s="147"/>
      <c r="K287" s="147"/>
      <c r="L287" s="147"/>
      <c r="M287" s="147"/>
      <c r="N287" s="147"/>
      <c r="O287" s="147"/>
      <c r="P287" s="147"/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</row>
    <row r="288" spans="1:26" ht="12.75" customHeight="1">
      <c r="A288" s="147"/>
      <c r="B288" s="147"/>
      <c r="C288" s="147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  <c r="P288" s="147"/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</row>
    <row r="289" spans="1:26" ht="12.75" customHeight="1">
      <c r="A289" s="147"/>
      <c r="B289" s="147"/>
      <c r="C289" s="147"/>
      <c r="D289" s="147"/>
      <c r="E289" s="147"/>
      <c r="F289" s="147"/>
      <c r="G289" s="147"/>
      <c r="H289" s="147"/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</row>
    <row r="290" spans="1:26" ht="12.75" customHeight="1">
      <c r="A290" s="147"/>
      <c r="B290" s="147"/>
      <c r="C290" s="147"/>
      <c r="D290" s="147"/>
      <c r="E290" s="147"/>
      <c r="F290" s="147"/>
      <c r="G290" s="147"/>
      <c r="H290" s="147"/>
      <c r="I290" s="147"/>
      <c r="J290" s="147"/>
      <c r="K290" s="147"/>
      <c r="L290" s="147"/>
      <c r="M290" s="147"/>
      <c r="N290" s="147"/>
      <c r="O290" s="147"/>
      <c r="P290" s="147"/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</row>
    <row r="291" spans="1:26" ht="12.75" customHeight="1">
      <c r="A291" s="147"/>
      <c r="B291" s="147"/>
      <c r="C291" s="147"/>
      <c r="D291" s="147"/>
      <c r="E291" s="147"/>
      <c r="F291" s="147"/>
      <c r="G291" s="147"/>
      <c r="H291" s="147"/>
      <c r="I291" s="147"/>
      <c r="J291" s="147"/>
      <c r="K291" s="147"/>
      <c r="L291" s="147"/>
      <c r="M291" s="147"/>
      <c r="N291" s="147"/>
      <c r="O291" s="147"/>
      <c r="P291" s="147"/>
      <c r="Q291" s="147"/>
      <c r="R291" s="147"/>
      <c r="S291" s="147"/>
      <c r="T291" s="147"/>
      <c r="U291" s="147"/>
      <c r="V291" s="147"/>
      <c r="W291" s="147"/>
      <c r="X291" s="147"/>
      <c r="Y291" s="147"/>
      <c r="Z291" s="147"/>
    </row>
    <row r="292" spans="1:26" ht="12.75" customHeight="1">
      <c r="A292" s="147"/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  <c r="Z292" s="147"/>
    </row>
    <row r="293" spans="1:26" ht="12.75" customHeight="1">
      <c r="A293" s="147"/>
      <c r="B293" s="147"/>
      <c r="C293" s="147"/>
      <c r="D293" s="147"/>
      <c r="E293" s="147"/>
      <c r="F293" s="147"/>
      <c r="G293" s="147"/>
      <c r="H293" s="147"/>
      <c r="I293" s="147"/>
      <c r="J293" s="147"/>
      <c r="K293" s="147"/>
      <c r="L293" s="147"/>
      <c r="M293" s="147"/>
      <c r="N293" s="147"/>
      <c r="O293" s="147"/>
      <c r="P293" s="147"/>
      <c r="Q293" s="147"/>
      <c r="R293" s="147"/>
      <c r="S293" s="147"/>
      <c r="T293" s="147"/>
      <c r="U293" s="147"/>
      <c r="V293" s="147"/>
      <c r="W293" s="147"/>
      <c r="X293" s="147"/>
      <c r="Y293" s="147"/>
      <c r="Z293" s="147"/>
    </row>
    <row r="294" spans="1:26" ht="12.75" customHeight="1">
      <c r="A294" s="147"/>
      <c r="B294" s="147"/>
      <c r="C294" s="147"/>
      <c r="D294" s="147"/>
      <c r="E294" s="147"/>
      <c r="F294" s="147"/>
      <c r="G294" s="147"/>
      <c r="H294" s="147"/>
      <c r="I294" s="147"/>
      <c r="J294" s="147"/>
      <c r="K294" s="147"/>
      <c r="L294" s="147"/>
      <c r="M294" s="147"/>
      <c r="N294" s="147"/>
      <c r="O294" s="147"/>
      <c r="P294" s="147"/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</row>
    <row r="295" spans="1:26" ht="12.75" customHeight="1">
      <c r="A295" s="147"/>
      <c r="B295" s="147"/>
      <c r="C295" s="147"/>
      <c r="D295" s="147"/>
      <c r="E295" s="147"/>
      <c r="F295" s="147"/>
      <c r="G295" s="147"/>
      <c r="H295" s="147"/>
      <c r="I295" s="147"/>
      <c r="J295" s="147"/>
      <c r="K295" s="147"/>
      <c r="L295" s="147"/>
      <c r="M295" s="147"/>
      <c r="N295" s="147"/>
      <c r="O295" s="147"/>
      <c r="P295" s="147"/>
      <c r="Q295" s="147"/>
      <c r="R295" s="147"/>
      <c r="S295" s="147"/>
      <c r="T295" s="147"/>
      <c r="U295" s="147"/>
      <c r="V295" s="147"/>
      <c r="W295" s="147"/>
      <c r="X295" s="147"/>
      <c r="Y295" s="147"/>
      <c r="Z295" s="147"/>
    </row>
    <row r="296" spans="1:26" ht="12.75" customHeight="1">
      <c r="A296" s="147"/>
      <c r="B296" s="147"/>
      <c r="C296" s="147"/>
      <c r="D296" s="147"/>
      <c r="E296" s="147"/>
      <c r="F296" s="147"/>
      <c r="G296" s="147"/>
      <c r="H296" s="147"/>
      <c r="I296" s="147"/>
      <c r="J296" s="147"/>
      <c r="K296" s="147"/>
      <c r="L296" s="147"/>
      <c r="M296" s="147"/>
      <c r="N296" s="147"/>
      <c r="O296" s="147"/>
      <c r="P296" s="147"/>
      <c r="Q296" s="147"/>
      <c r="R296" s="147"/>
      <c r="S296" s="147"/>
      <c r="T296" s="147"/>
      <c r="U296" s="147"/>
      <c r="V296" s="147"/>
      <c r="W296" s="147"/>
      <c r="X296" s="147"/>
      <c r="Y296" s="147"/>
      <c r="Z296" s="147"/>
    </row>
    <row r="297" spans="1:26" ht="12.75" customHeight="1">
      <c r="A297" s="147"/>
      <c r="B297" s="147"/>
      <c r="C297" s="147"/>
      <c r="D297" s="147"/>
      <c r="E297" s="147"/>
      <c r="F297" s="147"/>
      <c r="G297" s="147"/>
      <c r="H297" s="147"/>
      <c r="I297" s="147"/>
      <c r="J297" s="147"/>
      <c r="K297" s="147"/>
      <c r="L297" s="147"/>
      <c r="M297" s="147"/>
      <c r="N297" s="147"/>
      <c r="O297" s="147"/>
      <c r="P297" s="147"/>
      <c r="Q297" s="147"/>
      <c r="R297" s="147"/>
      <c r="S297" s="147"/>
      <c r="T297" s="147"/>
      <c r="U297" s="147"/>
      <c r="V297" s="147"/>
      <c r="W297" s="147"/>
      <c r="X297" s="147"/>
      <c r="Y297" s="147"/>
      <c r="Z297" s="147"/>
    </row>
    <row r="298" spans="1:26" ht="12.75" customHeight="1">
      <c r="A298" s="147"/>
      <c r="B298" s="147"/>
      <c r="C298" s="147"/>
      <c r="D298" s="147"/>
      <c r="E298" s="147"/>
      <c r="F298" s="147"/>
      <c r="G298" s="147"/>
      <c r="H298" s="147"/>
      <c r="I298" s="147"/>
      <c r="J298" s="147"/>
      <c r="K298" s="147"/>
      <c r="L298" s="147"/>
      <c r="M298" s="147"/>
      <c r="N298" s="147"/>
      <c r="O298" s="147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</row>
    <row r="299" spans="1:26" ht="12.75" customHeight="1">
      <c r="A299" s="147"/>
      <c r="B299" s="147"/>
      <c r="C299" s="147"/>
      <c r="D299" s="147"/>
      <c r="E299" s="147"/>
      <c r="F299" s="147"/>
      <c r="G299" s="147"/>
      <c r="H299" s="147"/>
      <c r="I299" s="147"/>
      <c r="J299" s="147"/>
      <c r="K299" s="147"/>
      <c r="L299" s="147"/>
      <c r="M299" s="147"/>
      <c r="N299" s="147"/>
      <c r="O299" s="147"/>
      <c r="P299" s="147"/>
      <c r="Q299" s="147"/>
      <c r="R299" s="147"/>
      <c r="S299" s="147"/>
      <c r="T299" s="147"/>
      <c r="U299" s="147"/>
      <c r="V299" s="147"/>
      <c r="W299" s="147"/>
      <c r="X299" s="147"/>
      <c r="Y299" s="147"/>
      <c r="Z299" s="147"/>
    </row>
    <row r="300" spans="1:26" ht="12.75" customHeight="1">
      <c r="A300" s="147"/>
      <c r="B300" s="147"/>
      <c r="C300" s="147"/>
      <c r="D300" s="147"/>
      <c r="E300" s="147"/>
      <c r="F300" s="147"/>
      <c r="G300" s="147"/>
      <c r="H300" s="147"/>
      <c r="I300" s="147"/>
      <c r="J300" s="147"/>
      <c r="K300" s="147"/>
      <c r="L300" s="147"/>
      <c r="M300" s="147"/>
      <c r="N300" s="147"/>
      <c r="O300" s="147"/>
      <c r="P300" s="147"/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</row>
    <row r="301" spans="1:26" ht="12.75" customHeight="1">
      <c r="A301" s="147"/>
      <c r="B301" s="147"/>
      <c r="C301" s="147"/>
      <c r="D301" s="147"/>
      <c r="E301" s="147"/>
      <c r="F301" s="147"/>
      <c r="G301" s="147"/>
      <c r="H301" s="147"/>
      <c r="I301" s="147"/>
      <c r="J301" s="147"/>
      <c r="K301" s="147"/>
      <c r="L301" s="147"/>
      <c r="M301" s="147"/>
      <c r="N301" s="147"/>
      <c r="O301" s="147"/>
      <c r="P301" s="147"/>
      <c r="Q301" s="147"/>
      <c r="R301" s="147"/>
      <c r="S301" s="147"/>
      <c r="T301" s="147"/>
      <c r="U301" s="147"/>
      <c r="V301" s="147"/>
      <c r="W301" s="147"/>
      <c r="X301" s="147"/>
      <c r="Y301" s="147"/>
      <c r="Z301" s="147"/>
    </row>
    <row r="302" spans="1:26" ht="12.75" customHeight="1">
      <c r="A302" s="147"/>
      <c r="B302" s="147"/>
      <c r="C302" s="147"/>
      <c r="D302" s="147"/>
      <c r="E302" s="147"/>
      <c r="F302" s="147"/>
      <c r="G302" s="147"/>
      <c r="H302" s="147"/>
      <c r="I302" s="147"/>
      <c r="J302" s="147"/>
      <c r="K302" s="147"/>
      <c r="L302" s="147"/>
      <c r="M302" s="147"/>
      <c r="N302" s="147"/>
      <c r="O302" s="147"/>
      <c r="P302" s="147"/>
      <c r="Q302" s="147"/>
      <c r="R302" s="147"/>
      <c r="S302" s="147"/>
      <c r="T302" s="147"/>
      <c r="U302" s="147"/>
      <c r="V302" s="147"/>
      <c r="W302" s="147"/>
      <c r="X302" s="147"/>
      <c r="Y302" s="147"/>
      <c r="Z302" s="147"/>
    </row>
    <row r="303" spans="1:26" ht="12.75" customHeight="1">
      <c r="A303" s="147"/>
      <c r="B303" s="147"/>
      <c r="C303" s="147"/>
      <c r="D303" s="147"/>
      <c r="E303" s="147"/>
      <c r="F303" s="147"/>
      <c r="G303" s="147"/>
      <c r="H303" s="147"/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</row>
    <row r="304" spans="1:26" ht="12.75" customHeight="1">
      <c r="A304" s="147"/>
      <c r="B304" s="147"/>
      <c r="C304" s="147"/>
      <c r="D304" s="147"/>
      <c r="E304" s="147"/>
      <c r="F304" s="147"/>
      <c r="G304" s="147"/>
      <c r="H304" s="147"/>
      <c r="I304" s="147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47"/>
      <c r="U304" s="147"/>
      <c r="V304" s="147"/>
      <c r="W304" s="147"/>
      <c r="X304" s="147"/>
      <c r="Y304" s="147"/>
      <c r="Z304" s="147"/>
    </row>
    <row r="305" spans="1:26" ht="12.75" customHeight="1">
      <c r="A305" s="147"/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</row>
    <row r="306" spans="1:26" ht="12.75" customHeight="1">
      <c r="A306" s="147"/>
      <c r="B306" s="147"/>
      <c r="C306" s="147"/>
      <c r="D306" s="147"/>
      <c r="E306" s="147"/>
      <c r="F306" s="147"/>
      <c r="G306" s="147"/>
      <c r="H306" s="147"/>
      <c r="I306" s="147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47"/>
      <c r="U306" s="147"/>
      <c r="V306" s="147"/>
      <c r="W306" s="147"/>
      <c r="X306" s="147"/>
      <c r="Y306" s="147"/>
      <c r="Z306" s="147"/>
    </row>
    <row r="307" spans="1:26" ht="12.75" customHeight="1">
      <c r="A307" s="147"/>
      <c r="B307" s="147"/>
      <c r="C307" s="147"/>
      <c r="D307" s="147"/>
      <c r="E307" s="147"/>
      <c r="F307" s="147"/>
      <c r="G307" s="147"/>
      <c r="H307" s="147"/>
      <c r="I307" s="147"/>
      <c r="J307" s="147"/>
      <c r="K307" s="147"/>
      <c r="L307" s="147"/>
      <c r="M307" s="147"/>
      <c r="N307" s="147"/>
      <c r="O307" s="147"/>
      <c r="P307" s="147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</row>
    <row r="308" spans="1:26" ht="12.75" customHeight="1">
      <c r="A308" s="147"/>
      <c r="B308" s="147"/>
      <c r="C308" s="147"/>
      <c r="D308" s="147"/>
      <c r="E308" s="147"/>
      <c r="F308" s="147"/>
      <c r="G308" s="147"/>
      <c r="H308" s="147"/>
      <c r="I308" s="147"/>
      <c r="J308" s="147"/>
      <c r="K308" s="147"/>
      <c r="L308" s="147"/>
      <c r="M308" s="147"/>
      <c r="N308" s="147"/>
      <c r="O308" s="147"/>
      <c r="P308" s="147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</row>
    <row r="309" spans="1:26" ht="12.75" customHeight="1">
      <c r="A309" s="147"/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</row>
    <row r="310" spans="1:26" ht="12.75" customHeight="1">
      <c r="A310" s="147"/>
      <c r="B310" s="147"/>
      <c r="C310" s="147"/>
      <c r="D310" s="147"/>
      <c r="E310" s="147"/>
      <c r="F310" s="147"/>
      <c r="G310" s="147"/>
      <c r="H310" s="147"/>
      <c r="I310" s="147"/>
      <c r="J310" s="147"/>
      <c r="K310" s="147"/>
      <c r="L310" s="147"/>
      <c r="M310" s="147"/>
      <c r="N310" s="147"/>
      <c r="O310" s="147"/>
      <c r="P310" s="147"/>
      <c r="Q310" s="147"/>
      <c r="R310" s="147"/>
      <c r="S310" s="147"/>
      <c r="T310" s="147"/>
      <c r="U310" s="147"/>
      <c r="V310" s="147"/>
      <c r="W310" s="147"/>
      <c r="X310" s="147"/>
      <c r="Y310" s="147"/>
      <c r="Z310" s="147"/>
    </row>
    <row r="311" spans="1:26" ht="12.75" customHeight="1">
      <c r="A311" s="147"/>
      <c r="B311" s="147"/>
      <c r="C311" s="147"/>
      <c r="D311" s="147"/>
      <c r="E311" s="147"/>
      <c r="F311" s="147"/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  <c r="Q311" s="147"/>
      <c r="R311" s="147"/>
      <c r="S311" s="147"/>
      <c r="T311" s="147"/>
      <c r="U311" s="147"/>
      <c r="V311" s="147"/>
      <c r="W311" s="147"/>
      <c r="X311" s="147"/>
      <c r="Y311" s="147"/>
      <c r="Z311" s="147"/>
    </row>
    <row r="312" spans="1:26" ht="12.75" customHeight="1">
      <c r="A312" s="147"/>
      <c r="B312" s="147"/>
      <c r="C312" s="147"/>
      <c r="D312" s="147"/>
      <c r="E312" s="147"/>
      <c r="F312" s="147"/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47"/>
      <c r="S312" s="147"/>
      <c r="T312" s="147"/>
      <c r="U312" s="147"/>
      <c r="V312" s="147"/>
      <c r="W312" s="147"/>
      <c r="X312" s="147"/>
      <c r="Y312" s="147"/>
      <c r="Z312" s="147"/>
    </row>
    <row r="313" spans="1:26" ht="12.75" customHeight="1">
      <c r="A313" s="147"/>
      <c r="B313" s="147"/>
      <c r="C313" s="147"/>
      <c r="D313" s="147"/>
      <c r="E313" s="147"/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  <c r="Q313" s="147"/>
      <c r="R313" s="147"/>
      <c r="S313" s="147"/>
      <c r="T313" s="147"/>
      <c r="U313" s="147"/>
      <c r="V313" s="147"/>
      <c r="W313" s="147"/>
      <c r="X313" s="147"/>
      <c r="Y313" s="147"/>
      <c r="Z313" s="147"/>
    </row>
    <row r="314" spans="1:26" ht="12.75" customHeight="1">
      <c r="A314" s="147"/>
      <c r="B314" s="147"/>
      <c r="C314" s="147"/>
      <c r="D314" s="147"/>
      <c r="E314" s="147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</row>
    <row r="315" spans="1:26" ht="12.75" customHeight="1">
      <c r="A315" s="147"/>
      <c r="B315" s="147"/>
      <c r="C315" s="147"/>
      <c r="D315" s="147"/>
      <c r="E315" s="147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</row>
    <row r="316" spans="1:26" ht="12.75" customHeight="1">
      <c r="A316" s="147"/>
      <c r="B316" s="147"/>
      <c r="C316" s="147"/>
      <c r="D316" s="147"/>
      <c r="E316" s="147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</row>
    <row r="317" spans="1:26" ht="12.75" customHeight="1">
      <c r="A317" s="147"/>
      <c r="B317" s="147"/>
      <c r="C317" s="147"/>
      <c r="D317" s="147"/>
      <c r="E317" s="147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</row>
    <row r="318" spans="1:26" ht="12.75" customHeight="1">
      <c r="A318" s="147"/>
      <c r="B318" s="147"/>
      <c r="C318" s="147"/>
      <c r="D318" s="147"/>
      <c r="E318" s="147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</row>
    <row r="319" spans="1:26" ht="12.75" customHeight="1">
      <c r="A319" s="147"/>
      <c r="B319" s="147"/>
      <c r="C319" s="147"/>
      <c r="D319" s="147"/>
      <c r="E319" s="147"/>
      <c r="F319" s="147"/>
      <c r="G319" s="147"/>
      <c r="H319" s="147"/>
      <c r="I319" s="147"/>
      <c r="J319" s="147"/>
      <c r="K319" s="147"/>
      <c r="L319" s="147"/>
      <c r="M319" s="147"/>
      <c r="N319" s="147"/>
      <c r="O319" s="147"/>
      <c r="P319" s="147"/>
      <c r="Q319" s="147"/>
      <c r="R319" s="147"/>
      <c r="S319" s="147"/>
      <c r="T319" s="147"/>
      <c r="U319" s="147"/>
      <c r="V319" s="147"/>
      <c r="W319" s="147"/>
      <c r="X319" s="147"/>
      <c r="Y319" s="147"/>
      <c r="Z319" s="147"/>
    </row>
    <row r="320" spans="1:26" ht="12.75" customHeight="1">
      <c r="A320" s="147"/>
      <c r="B320" s="147"/>
      <c r="C320" s="147"/>
      <c r="D320" s="147"/>
      <c r="E320" s="147"/>
      <c r="F320" s="147"/>
      <c r="G320" s="147"/>
      <c r="H320" s="147"/>
      <c r="I320" s="147"/>
      <c r="J320" s="147"/>
      <c r="K320" s="147"/>
      <c r="L320" s="147"/>
      <c r="M320" s="147"/>
      <c r="N320" s="147"/>
      <c r="O320" s="147"/>
      <c r="P320" s="147"/>
      <c r="Q320" s="147"/>
      <c r="R320" s="147"/>
      <c r="S320" s="147"/>
      <c r="T320" s="147"/>
      <c r="U320" s="147"/>
      <c r="V320" s="147"/>
      <c r="W320" s="147"/>
      <c r="X320" s="147"/>
      <c r="Y320" s="147"/>
      <c r="Z320" s="147"/>
    </row>
    <row r="321" spans="1:26" ht="12.75" customHeight="1">
      <c r="A321" s="147"/>
      <c r="B321" s="147"/>
      <c r="C321" s="147"/>
      <c r="D321" s="147"/>
      <c r="E321" s="147"/>
      <c r="F321" s="147"/>
      <c r="G321" s="147"/>
      <c r="H321" s="147"/>
      <c r="I321" s="147"/>
      <c r="J321" s="147"/>
      <c r="K321" s="147"/>
      <c r="L321" s="147"/>
      <c r="M321" s="147"/>
      <c r="N321" s="147"/>
      <c r="O321" s="147"/>
      <c r="P321" s="147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</row>
    <row r="322" spans="1:26" ht="12.75" customHeight="1">
      <c r="A322" s="147"/>
      <c r="B322" s="147"/>
      <c r="C322" s="147"/>
      <c r="D322" s="147"/>
      <c r="E322" s="147"/>
      <c r="F322" s="147"/>
      <c r="G322" s="147"/>
      <c r="H322" s="147"/>
      <c r="I322" s="147"/>
      <c r="J322" s="147"/>
      <c r="K322" s="147"/>
      <c r="L322" s="147"/>
      <c r="M322" s="147"/>
      <c r="N322" s="147"/>
      <c r="O322" s="147"/>
      <c r="P322" s="147"/>
      <c r="Q322" s="147"/>
      <c r="R322" s="147"/>
      <c r="S322" s="147"/>
      <c r="T322" s="147"/>
      <c r="U322" s="147"/>
      <c r="V322" s="147"/>
      <c r="W322" s="147"/>
      <c r="X322" s="147"/>
      <c r="Y322" s="147"/>
      <c r="Z322" s="147"/>
    </row>
    <row r="323" spans="1:26" ht="12.75" customHeight="1">
      <c r="A323" s="147"/>
      <c r="B323" s="147"/>
      <c r="C323" s="147"/>
      <c r="D323" s="147"/>
      <c r="E323" s="147"/>
      <c r="F323" s="147"/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47"/>
      <c r="U323" s="147"/>
      <c r="V323" s="147"/>
      <c r="W323" s="147"/>
      <c r="X323" s="147"/>
      <c r="Y323" s="147"/>
      <c r="Z323" s="147"/>
    </row>
    <row r="324" spans="1:26" ht="12.75" customHeight="1">
      <c r="A324" s="147"/>
      <c r="B324" s="147"/>
      <c r="C324" s="147"/>
      <c r="D324" s="147"/>
      <c r="E324" s="147"/>
      <c r="F324" s="147"/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</row>
    <row r="325" spans="1:26" ht="12.75" customHeight="1">
      <c r="A325" s="147"/>
      <c r="B325" s="147"/>
      <c r="C325" s="147"/>
      <c r="D325" s="147"/>
      <c r="E325" s="147"/>
      <c r="F325" s="147"/>
      <c r="G325" s="147"/>
      <c r="H325" s="147"/>
      <c r="I325" s="147"/>
      <c r="J325" s="147"/>
      <c r="K325" s="147"/>
      <c r="L325" s="147"/>
      <c r="M325" s="147"/>
      <c r="N325" s="147"/>
      <c r="O325" s="147"/>
      <c r="P325" s="147"/>
      <c r="Q325" s="147"/>
      <c r="R325" s="147"/>
      <c r="S325" s="147"/>
      <c r="T325" s="147"/>
      <c r="U325" s="147"/>
      <c r="V325" s="147"/>
      <c r="W325" s="147"/>
      <c r="X325" s="147"/>
      <c r="Y325" s="147"/>
      <c r="Z325" s="147"/>
    </row>
    <row r="326" spans="1:26" ht="12.75" customHeight="1">
      <c r="A326" s="147"/>
      <c r="B326" s="147"/>
      <c r="C326" s="147"/>
      <c r="D326" s="147"/>
      <c r="E326" s="147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  <c r="S326" s="147"/>
      <c r="T326" s="147"/>
      <c r="U326" s="147"/>
      <c r="V326" s="147"/>
      <c r="W326" s="147"/>
      <c r="X326" s="147"/>
      <c r="Y326" s="147"/>
      <c r="Z326" s="147"/>
    </row>
    <row r="327" spans="1:26" ht="12.75" customHeight="1">
      <c r="A327" s="147"/>
      <c r="B327" s="147"/>
      <c r="C327" s="147"/>
      <c r="D327" s="147"/>
      <c r="E327" s="147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  <c r="S327" s="147"/>
      <c r="T327" s="147"/>
      <c r="U327" s="147"/>
      <c r="V327" s="147"/>
      <c r="W327" s="147"/>
      <c r="X327" s="147"/>
      <c r="Y327" s="147"/>
      <c r="Z327" s="147"/>
    </row>
    <row r="328" spans="1:26" ht="12.75" customHeight="1">
      <c r="A328" s="147"/>
      <c r="B328" s="147"/>
      <c r="C328" s="147"/>
      <c r="D328" s="147"/>
      <c r="E328" s="147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47"/>
      <c r="U328" s="147"/>
      <c r="V328" s="147"/>
      <c r="W328" s="147"/>
      <c r="X328" s="147"/>
      <c r="Y328" s="147"/>
      <c r="Z328" s="147"/>
    </row>
    <row r="329" spans="1:26" ht="12.75" customHeight="1">
      <c r="A329" s="147"/>
      <c r="B329" s="147"/>
      <c r="C329" s="147"/>
      <c r="D329" s="147"/>
      <c r="E329" s="147"/>
      <c r="F329" s="147"/>
      <c r="G329" s="147"/>
      <c r="H329" s="147"/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47"/>
      <c r="U329" s="147"/>
      <c r="V329" s="147"/>
      <c r="W329" s="147"/>
      <c r="X329" s="147"/>
      <c r="Y329" s="147"/>
      <c r="Z329" s="147"/>
    </row>
    <row r="330" spans="1:26" ht="12.75" customHeight="1">
      <c r="A330" s="147"/>
      <c r="B330" s="147"/>
      <c r="C330" s="147"/>
      <c r="D330" s="147"/>
      <c r="E330" s="147"/>
      <c r="F330" s="147"/>
      <c r="G330" s="147"/>
      <c r="H330" s="147"/>
      <c r="I330" s="147"/>
      <c r="J330" s="147"/>
      <c r="K330" s="147"/>
      <c r="L330" s="147"/>
      <c r="M330" s="147"/>
      <c r="N330" s="147"/>
      <c r="O330" s="147"/>
      <c r="P330" s="147"/>
      <c r="Q330" s="147"/>
      <c r="R330" s="147"/>
      <c r="S330" s="147"/>
      <c r="T330" s="147"/>
      <c r="U330" s="147"/>
      <c r="V330" s="147"/>
      <c r="W330" s="147"/>
      <c r="X330" s="147"/>
      <c r="Y330" s="147"/>
      <c r="Z330" s="147"/>
    </row>
    <row r="331" spans="1:26" ht="12.75" customHeight="1">
      <c r="A331" s="147"/>
      <c r="B331" s="147"/>
      <c r="C331" s="147"/>
      <c r="D331" s="147"/>
      <c r="E331" s="147"/>
      <c r="F331" s="147"/>
      <c r="G331" s="147"/>
      <c r="H331" s="147"/>
      <c r="I331" s="147"/>
      <c r="J331" s="147"/>
      <c r="K331" s="147"/>
      <c r="L331" s="147"/>
      <c r="M331" s="147"/>
      <c r="N331" s="147"/>
      <c r="O331" s="147"/>
      <c r="P331" s="147"/>
      <c r="Q331" s="147"/>
      <c r="R331" s="147"/>
      <c r="S331" s="147"/>
      <c r="T331" s="147"/>
      <c r="U331" s="147"/>
      <c r="V331" s="147"/>
      <c r="W331" s="147"/>
      <c r="X331" s="147"/>
      <c r="Y331" s="147"/>
      <c r="Z331" s="147"/>
    </row>
    <row r="332" spans="1:26" ht="12.75" customHeight="1">
      <c r="A332" s="147"/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</row>
    <row r="333" spans="1:26" ht="12.75" customHeight="1">
      <c r="A333" s="147"/>
      <c r="B333" s="147"/>
      <c r="C333" s="147"/>
      <c r="D333" s="147"/>
      <c r="E333" s="147"/>
      <c r="F333" s="147"/>
      <c r="G333" s="147"/>
      <c r="H333" s="147"/>
      <c r="I333" s="147"/>
      <c r="J333" s="147"/>
      <c r="K333" s="147"/>
      <c r="L333" s="147"/>
      <c r="M333" s="147"/>
      <c r="N333" s="147"/>
      <c r="O333" s="147"/>
      <c r="P333" s="147"/>
      <c r="Q333" s="147"/>
      <c r="R333" s="147"/>
      <c r="S333" s="147"/>
      <c r="T333" s="147"/>
      <c r="U333" s="147"/>
      <c r="V333" s="147"/>
      <c r="W333" s="147"/>
      <c r="X333" s="147"/>
      <c r="Y333" s="147"/>
      <c r="Z333" s="147"/>
    </row>
    <row r="334" spans="1:26" ht="12.75" customHeight="1">
      <c r="A334" s="147"/>
      <c r="B334" s="147"/>
      <c r="C334" s="147"/>
      <c r="D334" s="147"/>
      <c r="E334" s="147"/>
      <c r="F334" s="147"/>
      <c r="G334" s="147"/>
      <c r="H334" s="147"/>
      <c r="I334" s="147"/>
      <c r="J334" s="147"/>
      <c r="K334" s="147"/>
      <c r="L334" s="147"/>
      <c r="M334" s="147"/>
      <c r="N334" s="147"/>
      <c r="O334" s="147"/>
      <c r="P334" s="147"/>
      <c r="Q334" s="147"/>
      <c r="R334" s="147"/>
      <c r="S334" s="147"/>
      <c r="T334" s="147"/>
      <c r="U334" s="147"/>
      <c r="V334" s="147"/>
      <c r="W334" s="147"/>
      <c r="X334" s="147"/>
      <c r="Y334" s="147"/>
      <c r="Z334" s="147"/>
    </row>
    <row r="335" spans="1:26" ht="12.75" customHeight="1">
      <c r="A335" s="147"/>
      <c r="B335" s="147"/>
      <c r="C335" s="147"/>
      <c r="D335" s="147"/>
      <c r="E335" s="147"/>
      <c r="F335" s="147"/>
      <c r="G335" s="147"/>
      <c r="H335" s="147"/>
      <c r="I335" s="147"/>
      <c r="J335" s="147"/>
      <c r="K335" s="147"/>
      <c r="L335" s="147"/>
      <c r="M335" s="147"/>
      <c r="N335" s="147"/>
      <c r="O335" s="147"/>
      <c r="P335" s="147"/>
      <c r="Q335" s="147"/>
      <c r="R335" s="147"/>
      <c r="S335" s="147"/>
      <c r="T335" s="147"/>
      <c r="U335" s="147"/>
      <c r="V335" s="147"/>
      <c r="W335" s="147"/>
      <c r="X335" s="147"/>
      <c r="Y335" s="147"/>
      <c r="Z335" s="147"/>
    </row>
    <row r="336" spans="1:26" ht="12.75" customHeight="1">
      <c r="A336" s="147"/>
      <c r="B336" s="147"/>
      <c r="C336" s="147"/>
      <c r="D336" s="147"/>
      <c r="E336" s="147"/>
      <c r="F336" s="147"/>
      <c r="G336" s="147"/>
      <c r="H336" s="147"/>
      <c r="I336" s="147"/>
      <c r="J336" s="147"/>
      <c r="K336" s="147"/>
      <c r="L336" s="147"/>
      <c r="M336" s="147"/>
      <c r="N336" s="147"/>
      <c r="O336" s="147"/>
      <c r="P336" s="147"/>
      <c r="Q336" s="147"/>
      <c r="R336" s="147"/>
      <c r="S336" s="147"/>
      <c r="T336" s="147"/>
      <c r="U336" s="147"/>
      <c r="V336" s="147"/>
      <c r="W336" s="147"/>
      <c r="X336" s="147"/>
      <c r="Y336" s="147"/>
      <c r="Z336" s="147"/>
    </row>
    <row r="337" spans="1:26" ht="12.75" customHeight="1">
      <c r="A337" s="147"/>
      <c r="B337" s="147"/>
      <c r="C337" s="147"/>
      <c r="D337" s="147"/>
      <c r="E337" s="147"/>
      <c r="F337" s="147"/>
      <c r="G337" s="147"/>
      <c r="H337" s="147"/>
      <c r="I337" s="147"/>
      <c r="J337" s="147"/>
      <c r="K337" s="147"/>
      <c r="L337" s="147"/>
      <c r="M337" s="147"/>
      <c r="N337" s="147"/>
      <c r="O337" s="147"/>
      <c r="P337" s="147"/>
      <c r="Q337" s="147"/>
      <c r="R337" s="147"/>
      <c r="S337" s="147"/>
      <c r="T337" s="147"/>
      <c r="U337" s="147"/>
      <c r="V337" s="147"/>
      <c r="W337" s="147"/>
      <c r="X337" s="147"/>
      <c r="Y337" s="147"/>
      <c r="Z337" s="147"/>
    </row>
    <row r="338" spans="1:26" ht="12.75" customHeight="1">
      <c r="A338" s="147"/>
      <c r="B338" s="147"/>
      <c r="C338" s="147"/>
      <c r="D338" s="147"/>
      <c r="E338" s="147"/>
      <c r="F338" s="147"/>
      <c r="G338" s="147"/>
      <c r="H338" s="147"/>
      <c r="I338" s="147"/>
      <c r="J338" s="147"/>
      <c r="K338" s="147"/>
      <c r="L338" s="147"/>
      <c r="M338" s="147"/>
      <c r="N338" s="147"/>
      <c r="O338" s="147"/>
      <c r="P338" s="147"/>
      <c r="Q338" s="147"/>
      <c r="R338" s="147"/>
      <c r="S338" s="147"/>
      <c r="T338" s="147"/>
      <c r="U338" s="147"/>
      <c r="V338" s="147"/>
      <c r="W338" s="147"/>
      <c r="X338" s="147"/>
      <c r="Y338" s="147"/>
      <c r="Z338" s="147"/>
    </row>
    <row r="339" spans="1:26" ht="12.75" customHeight="1">
      <c r="A339" s="147"/>
      <c r="B339" s="147"/>
      <c r="C339" s="147"/>
      <c r="D339" s="147"/>
      <c r="E339" s="147"/>
      <c r="F339" s="147"/>
      <c r="G339" s="147"/>
      <c r="H339" s="147"/>
      <c r="I339" s="147"/>
      <c r="J339" s="147"/>
      <c r="K339" s="147"/>
      <c r="L339" s="147"/>
      <c r="M339" s="147"/>
      <c r="N339" s="147"/>
      <c r="O339" s="147"/>
      <c r="P339" s="147"/>
      <c r="Q339" s="147"/>
      <c r="R339" s="147"/>
      <c r="S339" s="147"/>
      <c r="T339" s="147"/>
      <c r="U339" s="147"/>
      <c r="V339" s="147"/>
      <c r="W339" s="147"/>
      <c r="X339" s="147"/>
      <c r="Y339" s="147"/>
      <c r="Z339" s="147"/>
    </row>
    <row r="340" spans="1:26" ht="12.75" customHeight="1">
      <c r="A340" s="147"/>
      <c r="B340" s="147"/>
      <c r="C340" s="147"/>
      <c r="D340" s="147"/>
      <c r="E340" s="147"/>
      <c r="F340" s="147"/>
      <c r="G340" s="147"/>
      <c r="H340" s="147"/>
      <c r="I340" s="147"/>
      <c r="J340" s="147"/>
      <c r="K340" s="147"/>
      <c r="L340" s="147"/>
      <c r="M340" s="147"/>
      <c r="N340" s="147"/>
      <c r="O340" s="147"/>
      <c r="P340" s="147"/>
      <c r="Q340" s="147"/>
      <c r="R340" s="147"/>
      <c r="S340" s="147"/>
      <c r="T340" s="147"/>
      <c r="U340" s="147"/>
      <c r="V340" s="147"/>
      <c r="W340" s="147"/>
      <c r="X340" s="147"/>
      <c r="Y340" s="147"/>
      <c r="Z340" s="147"/>
    </row>
    <row r="341" spans="1:26" ht="12.75" customHeight="1">
      <c r="A341" s="147"/>
      <c r="B341" s="147"/>
      <c r="C341" s="147"/>
      <c r="D341" s="147"/>
      <c r="E341" s="147"/>
      <c r="F341" s="147"/>
      <c r="G341" s="147"/>
      <c r="H341" s="147"/>
      <c r="I341" s="147"/>
      <c r="J341" s="147"/>
      <c r="K341" s="147"/>
      <c r="L341" s="147"/>
      <c r="M341" s="147"/>
      <c r="N341" s="147"/>
      <c r="O341" s="147"/>
      <c r="P341" s="147"/>
      <c r="Q341" s="147"/>
      <c r="R341" s="147"/>
      <c r="S341" s="147"/>
      <c r="T341" s="147"/>
      <c r="U341" s="147"/>
      <c r="V341" s="147"/>
      <c r="W341" s="147"/>
      <c r="X341" s="147"/>
      <c r="Y341" s="147"/>
      <c r="Z341" s="147"/>
    </row>
    <row r="342" spans="1:26" ht="12.75" customHeight="1">
      <c r="A342" s="147"/>
      <c r="B342" s="147"/>
      <c r="C342" s="147"/>
      <c r="D342" s="147"/>
      <c r="E342" s="147"/>
      <c r="F342" s="147"/>
      <c r="G342" s="147"/>
      <c r="H342" s="147"/>
      <c r="I342" s="147"/>
      <c r="J342" s="147"/>
      <c r="K342" s="147"/>
      <c r="L342" s="147"/>
      <c r="M342" s="147"/>
      <c r="N342" s="147"/>
      <c r="O342" s="147"/>
      <c r="P342" s="147"/>
      <c r="Q342" s="147"/>
      <c r="R342" s="147"/>
      <c r="S342" s="147"/>
      <c r="T342" s="147"/>
      <c r="U342" s="147"/>
      <c r="V342" s="147"/>
      <c r="W342" s="147"/>
      <c r="X342" s="147"/>
      <c r="Y342" s="147"/>
      <c r="Z342" s="147"/>
    </row>
    <row r="343" spans="1:26" ht="12.75" customHeight="1">
      <c r="A343" s="147"/>
      <c r="B343" s="147"/>
      <c r="C343" s="147"/>
      <c r="D343" s="147"/>
      <c r="E343" s="147"/>
      <c r="F343" s="147"/>
      <c r="G343" s="147"/>
      <c r="H343" s="147"/>
      <c r="I343" s="147"/>
      <c r="J343" s="147"/>
      <c r="K343" s="147"/>
      <c r="L343" s="147"/>
      <c r="M343" s="147"/>
      <c r="N343" s="147"/>
      <c r="O343" s="147"/>
      <c r="P343" s="147"/>
      <c r="Q343" s="147"/>
      <c r="R343" s="147"/>
      <c r="S343" s="147"/>
      <c r="T343" s="147"/>
      <c r="U343" s="147"/>
      <c r="V343" s="147"/>
      <c r="W343" s="147"/>
      <c r="X343" s="147"/>
      <c r="Y343" s="147"/>
      <c r="Z343" s="147"/>
    </row>
    <row r="344" spans="1:26" ht="12.75" customHeight="1">
      <c r="A344" s="147"/>
      <c r="B344" s="147"/>
      <c r="C344" s="147"/>
      <c r="D344" s="147"/>
      <c r="E344" s="147"/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  <c r="Q344" s="147"/>
      <c r="R344" s="147"/>
      <c r="S344" s="147"/>
      <c r="T344" s="147"/>
      <c r="U344" s="147"/>
      <c r="V344" s="147"/>
      <c r="W344" s="147"/>
      <c r="X344" s="147"/>
      <c r="Y344" s="147"/>
      <c r="Z344" s="147"/>
    </row>
    <row r="345" spans="1:26" ht="12.75" customHeight="1">
      <c r="A345" s="147"/>
      <c r="B345" s="147"/>
      <c r="C345" s="147"/>
      <c r="D345" s="147"/>
      <c r="E345" s="147"/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47"/>
      <c r="S345" s="147"/>
      <c r="T345" s="147"/>
      <c r="U345" s="147"/>
      <c r="V345" s="147"/>
      <c r="W345" s="147"/>
      <c r="X345" s="147"/>
      <c r="Y345" s="147"/>
      <c r="Z345" s="147"/>
    </row>
    <row r="346" spans="1:26" ht="12.75" customHeight="1">
      <c r="A346" s="147"/>
      <c r="B346" s="147"/>
      <c r="C346" s="147"/>
      <c r="D346" s="147"/>
      <c r="E346" s="147"/>
      <c r="F346" s="147"/>
      <c r="G346" s="147"/>
      <c r="H346" s="147"/>
      <c r="I346" s="147"/>
      <c r="J346" s="147"/>
      <c r="K346" s="147"/>
      <c r="L346" s="147"/>
      <c r="M346" s="147"/>
      <c r="N346" s="147"/>
      <c r="O346" s="147"/>
      <c r="P346" s="147"/>
      <c r="Q346" s="147"/>
      <c r="R346" s="147"/>
      <c r="S346" s="147"/>
      <c r="T346" s="147"/>
      <c r="U346" s="147"/>
      <c r="V346" s="147"/>
      <c r="W346" s="147"/>
      <c r="X346" s="147"/>
      <c r="Y346" s="147"/>
      <c r="Z346" s="147"/>
    </row>
    <row r="347" spans="1:26" ht="12.75" customHeight="1">
      <c r="A347" s="147"/>
      <c r="B347" s="147"/>
      <c r="C347" s="147"/>
      <c r="D347" s="147"/>
      <c r="E347" s="147"/>
      <c r="F347" s="147"/>
      <c r="G347" s="147"/>
      <c r="H347" s="147"/>
      <c r="I347" s="147"/>
      <c r="J347" s="147"/>
      <c r="K347" s="147"/>
      <c r="L347" s="147"/>
      <c r="M347" s="147"/>
      <c r="N347" s="147"/>
      <c r="O347" s="147"/>
      <c r="P347" s="147"/>
      <c r="Q347" s="147"/>
      <c r="R347" s="147"/>
      <c r="S347" s="147"/>
      <c r="T347" s="147"/>
      <c r="U347" s="147"/>
      <c r="V347" s="147"/>
      <c r="W347" s="147"/>
      <c r="X347" s="147"/>
      <c r="Y347" s="147"/>
      <c r="Z347" s="147"/>
    </row>
    <row r="348" spans="1:26" ht="12.75" customHeight="1">
      <c r="A348" s="147"/>
      <c r="B348" s="147"/>
      <c r="C348" s="147"/>
      <c r="D348" s="147"/>
      <c r="E348" s="147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47"/>
      <c r="U348" s="147"/>
      <c r="V348" s="147"/>
      <c r="W348" s="147"/>
      <c r="X348" s="147"/>
      <c r="Y348" s="147"/>
      <c r="Z348" s="147"/>
    </row>
    <row r="349" spans="1:26" ht="12.75" customHeight="1">
      <c r="A349" s="147"/>
      <c r="B349" s="147"/>
      <c r="C349" s="147"/>
      <c r="D349" s="147"/>
      <c r="E349" s="147"/>
      <c r="F349" s="147"/>
      <c r="G349" s="147"/>
      <c r="H349" s="147"/>
      <c r="I349" s="147"/>
      <c r="J349" s="147"/>
      <c r="K349" s="147"/>
      <c r="L349" s="147"/>
      <c r="M349" s="147"/>
      <c r="N349" s="147"/>
      <c r="O349" s="147"/>
      <c r="P349" s="147"/>
      <c r="Q349" s="147"/>
      <c r="R349" s="147"/>
      <c r="S349" s="147"/>
      <c r="T349" s="147"/>
      <c r="U349" s="147"/>
      <c r="V349" s="147"/>
      <c r="W349" s="147"/>
      <c r="X349" s="147"/>
      <c r="Y349" s="147"/>
      <c r="Z349" s="147"/>
    </row>
    <row r="350" spans="1:26" ht="12.75" customHeight="1">
      <c r="A350" s="147"/>
      <c r="B350" s="147"/>
      <c r="C350" s="147"/>
      <c r="D350" s="147"/>
      <c r="E350" s="147"/>
      <c r="F350" s="147"/>
      <c r="G350" s="147"/>
      <c r="H350" s="147"/>
      <c r="I350" s="147"/>
      <c r="J350" s="147"/>
      <c r="K350" s="147"/>
      <c r="L350" s="147"/>
      <c r="M350" s="147"/>
      <c r="N350" s="147"/>
      <c r="O350" s="147"/>
      <c r="P350" s="147"/>
      <c r="Q350" s="147"/>
      <c r="R350" s="147"/>
      <c r="S350" s="147"/>
      <c r="T350" s="147"/>
      <c r="U350" s="147"/>
      <c r="V350" s="147"/>
      <c r="W350" s="147"/>
      <c r="X350" s="147"/>
      <c r="Y350" s="147"/>
      <c r="Z350" s="147"/>
    </row>
    <row r="351" spans="1:26" ht="12.75" customHeight="1">
      <c r="A351" s="147"/>
      <c r="B351" s="147"/>
      <c r="C351" s="147"/>
      <c r="D351" s="147"/>
      <c r="E351" s="147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  <c r="S351" s="147"/>
      <c r="T351" s="147"/>
      <c r="U351" s="147"/>
      <c r="V351" s="147"/>
      <c r="W351" s="147"/>
      <c r="X351" s="147"/>
      <c r="Y351" s="147"/>
      <c r="Z351" s="147"/>
    </row>
    <row r="352" spans="1:26" ht="12.75" customHeight="1">
      <c r="A352" s="147"/>
      <c r="B352" s="147"/>
      <c r="C352" s="147"/>
      <c r="D352" s="147"/>
      <c r="E352" s="147"/>
      <c r="F352" s="147"/>
      <c r="G352" s="147"/>
      <c r="H352" s="147"/>
      <c r="I352" s="147"/>
      <c r="J352" s="147"/>
      <c r="K352" s="147"/>
      <c r="L352" s="147"/>
      <c r="M352" s="147"/>
      <c r="N352" s="147"/>
      <c r="O352" s="147"/>
      <c r="P352" s="147"/>
      <c r="Q352" s="147"/>
      <c r="R352" s="147"/>
      <c r="S352" s="147"/>
      <c r="T352" s="147"/>
      <c r="U352" s="147"/>
      <c r="V352" s="147"/>
      <c r="W352" s="147"/>
      <c r="X352" s="147"/>
      <c r="Y352" s="147"/>
      <c r="Z352" s="147"/>
    </row>
    <row r="353" spans="1:26" ht="12.75" customHeight="1">
      <c r="A353" s="147"/>
      <c r="B353" s="147"/>
      <c r="C353" s="147"/>
      <c r="D353" s="147"/>
      <c r="E353" s="147"/>
      <c r="F353" s="147"/>
      <c r="G353" s="147"/>
      <c r="H353" s="147"/>
      <c r="I353" s="147"/>
      <c r="J353" s="147"/>
      <c r="K353" s="147"/>
      <c r="L353" s="147"/>
      <c r="M353" s="147"/>
      <c r="N353" s="147"/>
      <c r="O353" s="147"/>
      <c r="P353" s="147"/>
      <c r="Q353" s="147"/>
      <c r="R353" s="147"/>
      <c r="S353" s="147"/>
      <c r="T353" s="147"/>
      <c r="U353" s="147"/>
      <c r="V353" s="147"/>
      <c r="W353" s="147"/>
      <c r="X353" s="147"/>
      <c r="Y353" s="147"/>
      <c r="Z353" s="147"/>
    </row>
    <row r="354" spans="1:26" ht="12.75" customHeight="1">
      <c r="A354" s="147"/>
      <c r="B354" s="147"/>
      <c r="C354" s="147"/>
      <c r="D354" s="147"/>
      <c r="E354" s="147"/>
      <c r="F354" s="147"/>
      <c r="G354" s="147"/>
      <c r="H354" s="147"/>
      <c r="I354" s="147"/>
      <c r="J354" s="147"/>
      <c r="K354" s="147"/>
      <c r="L354" s="147"/>
      <c r="M354" s="147"/>
      <c r="N354" s="147"/>
      <c r="O354" s="147"/>
      <c r="P354" s="147"/>
      <c r="Q354" s="147"/>
      <c r="R354" s="147"/>
      <c r="S354" s="147"/>
      <c r="T354" s="147"/>
      <c r="U354" s="147"/>
      <c r="V354" s="147"/>
      <c r="W354" s="147"/>
      <c r="X354" s="147"/>
      <c r="Y354" s="147"/>
      <c r="Z354" s="147"/>
    </row>
    <row r="355" spans="1:26" ht="12.75" customHeight="1">
      <c r="A355" s="147"/>
      <c r="B355" s="147"/>
      <c r="C355" s="147"/>
      <c r="D355" s="147"/>
      <c r="E355" s="147"/>
      <c r="F355" s="147"/>
      <c r="G355" s="147"/>
      <c r="H355" s="147"/>
      <c r="I355" s="147"/>
      <c r="J355" s="147"/>
      <c r="K355" s="147"/>
      <c r="L355" s="147"/>
      <c r="M355" s="147"/>
      <c r="N355" s="147"/>
      <c r="O355" s="147"/>
      <c r="P355" s="147"/>
      <c r="Q355" s="147"/>
      <c r="R355" s="147"/>
      <c r="S355" s="147"/>
      <c r="T355" s="147"/>
      <c r="U355" s="147"/>
      <c r="V355" s="147"/>
      <c r="W355" s="147"/>
      <c r="X355" s="147"/>
      <c r="Y355" s="147"/>
      <c r="Z355" s="147"/>
    </row>
    <row r="356" spans="1:26" ht="12.75" customHeight="1">
      <c r="A356" s="147"/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</row>
    <row r="357" spans="1:26" ht="12.75" customHeight="1">
      <c r="A357" s="147"/>
      <c r="B357" s="147"/>
      <c r="C357" s="147"/>
      <c r="D357" s="147"/>
      <c r="E357" s="147"/>
      <c r="F357" s="147"/>
      <c r="G357" s="147"/>
      <c r="H357" s="147"/>
      <c r="I357" s="147"/>
      <c r="J357" s="147"/>
      <c r="K357" s="147"/>
      <c r="L357" s="147"/>
      <c r="M357" s="147"/>
      <c r="N357" s="147"/>
      <c r="O357" s="147"/>
      <c r="P357" s="147"/>
      <c r="Q357" s="147"/>
      <c r="R357" s="147"/>
      <c r="S357" s="147"/>
      <c r="T357" s="147"/>
      <c r="U357" s="147"/>
      <c r="V357" s="147"/>
      <c r="W357" s="147"/>
      <c r="X357" s="147"/>
      <c r="Y357" s="147"/>
      <c r="Z357" s="147"/>
    </row>
    <row r="358" spans="1:26" ht="12.75" customHeight="1">
      <c r="A358" s="147"/>
      <c r="B358" s="147"/>
      <c r="C358" s="147"/>
      <c r="D358" s="147"/>
      <c r="E358" s="147"/>
      <c r="F358" s="147"/>
      <c r="G358" s="147"/>
      <c r="H358" s="147"/>
      <c r="I358" s="147"/>
      <c r="J358" s="147"/>
      <c r="K358" s="147"/>
      <c r="L358" s="147"/>
      <c r="M358" s="147"/>
      <c r="N358" s="147"/>
      <c r="O358" s="147"/>
      <c r="P358" s="147"/>
      <c r="Q358" s="147"/>
      <c r="R358" s="147"/>
      <c r="S358" s="147"/>
      <c r="T358" s="147"/>
      <c r="U358" s="147"/>
      <c r="V358" s="147"/>
      <c r="W358" s="147"/>
      <c r="X358" s="147"/>
      <c r="Y358" s="147"/>
      <c r="Z358" s="147"/>
    </row>
    <row r="359" spans="1:26" ht="12.75" customHeight="1">
      <c r="A359" s="147"/>
      <c r="B359" s="147"/>
      <c r="C359" s="147"/>
      <c r="D359" s="147"/>
      <c r="E359" s="147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7"/>
      <c r="V359" s="147"/>
      <c r="W359" s="147"/>
      <c r="X359" s="147"/>
      <c r="Y359" s="147"/>
      <c r="Z359" s="147"/>
    </row>
    <row r="360" spans="1:26" ht="12.75" customHeight="1">
      <c r="A360" s="147"/>
      <c r="B360" s="147"/>
      <c r="C360" s="147"/>
      <c r="D360" s="147"/>
      <c r="E360" s="147"/>
      <c r="F360" s="147"/>
      <c r="G360" s="147"/>
      <c r="H360" s="147"/>
      <c r="I360" s="147"/>
      <c r="J360" s="147"/>
      <c r="K360" s="147"/>
      <c r="L360" s="147"/>
      <c r="M360" s="147"/>
      <c r="N360" s="147"/>
      <c r="O360" s="147"/>
      <c r="P360" s="147"/>
      <c r="Q360" s="147"/>
      <c r="R360" s="147"/>
      <c r="S360" s="147"/>
      <c r="T360" s="147"/>
      <c r="U360" s="147"/>
      <c r="V360" s="147"/>
      <c r="W360" s="147"/>
      <c r="X360" s="147"/>
      <c r="Y360" s="147"/>
      <c r="Z360" s="147"/>
    </row>
    <row r="361" spans="1:26" ht="12.75" customHeight="1">
      <c r="A361" s="147"/>
      <c r="B361" s="147"/>
      <c r="C361" s="147"/>
      <c r="D361" s="147"/>
      <c r="E361" s="147"/>
      <c r="F361" s="147"/>
      <c r="G361" s="147"/>
      <c r="H361" s="147"/>
      <c r="I361" s="147"/>
      <c r="J361" s="147"/>
      <c r="K361" s="147"/>
      <c r="L361" s="147"/>
      <c r="M361" s="147"/>
      <c r="N361" s="147"/>
      <c r="O361" s="147"/>
      <c r="P361" s="147"/>
      <c r="Q361" s="147"/>
      <c r="R361" s="147"/>
      <c r="S361" s="147"/>
      <c r="T361" s="147"/>
      <c r="U361" s="147"/>
      <c r="V361" s="147"/>
      <c r="W361" s="147"/>
      <c r="X361" s="147"/>
      <c r="Y361" s="147"/>
      <c r="Z361" s="147"/>
    </row>
    <row r="362" spans="1:26" ht="12.75" customHeight="1">
      <c r="A362" s="147"/>
      <c r="B362" s="147"/>
      <c r="C362" s="147"/>
      <c r="D362" s="147"/>
      <c r="E362" s="147"/>
      <c r="F362" s="147"/>
      <c r="G362" s="147"/>
      <c r="H362" s="147"/>
      <c r="I362" s="147"/>
      <c r="J362" s="147"/>
      <c r="K362" s="147"/>
      <c r="L362" s="147"/>
      <c r="M362" s="147"/>
      <c r="N362" s="147"/>
      <c r="O362" s="147"/>
      <c r="P362" s="147"/>
      <c r="Q362" s="147"/>
      <c r="R362" s="147"/>
      <c r="S362" s="147"/>
      <c r="T362" s="147"/>
      <c r="U362" s="147"/>
      <c r="V362" s="147"/>
      <c r="W362" s="147"/>
      <c r="X362" s="147"/>
      <c r="Y362" s="147"/>
      <c r="Z362" s="147"/>
    </row>
    <row r="363" spans="1:26" ht="12.75" customHeight="1">
      <c r="A363" s="147"/>
      <c r="B363" s="147"/>
      <c r="C363" s="147"/>
      <c r="D363" s="147"/>
      <c r="E363" s="147"/>
      <c r="F363" s="147"/>
      <c r="G363" s="147"/>
      <c r="H363" s="147"/>
      <c r="I363" s="147"/>
      <c r="J363" s="147"/>
      <c r="K363" s="147"/>
      <c r="L363" s="147"/>
      <c r="M363" s="147"/>
      <c r="N363" s="147"/>
      <c r="O363" s="147"/>
      <c r="P363" s="147"/>
      <c r="Q363" s="147"/>
      <c r="R363" s="147"/>
      <c r="S363" s="147"/>
      <c r="T363" s="147"/>
      <c r="U363" s="147"/>
      <c r="V363" s="147"/>
      <c r="W363" s="147"/>
      <c r="X363" s="147"/>
      <c r="Y363" s="147"/>
      <c r="Z363" s="147"/>
    </row>
    <row r="364" spans="1:26" ht="12.75" customHeight="1">
      <c r="A364" s="147"/>
      <c r="B364" s="147"/>
      <c r="C364" s="147"/>
      <c r="D364" s="147"/>
      <c r="E364" s="147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7"/>
      <c r="Q364" s="147"/>
      <c r="R364" s="147"/>
      <c r="S364" s="147"/>
      <c r="T364" s="147"/>
      <c r="U364" s="147"/>
      <c r="V364" s="147"/>
      <c r="W364" s="147"/>
      <c r="X364" s="147"/>
      <c r="Y364" s="147"/>
      <c r="Z364" s="147"/>
    </row>
    <row r="365" spans="1:26" ht="12.75" customHeight="1">
      <c r="A365" s="147"/>
      <c r="B365" s="147"/>
      <c r="C365" s="147"/>
      <c r="D365" s="147"/>
      <c r="E365" s="147"/>
      <c r="F365" s="147"/>
      <c r="G365" s="147"/>
      <c r="H365" s="147"/>
      <c r="I365" s="147"/>
      <c r="J365" s="147"/>
      <c r="K365" s="147"/>
      <c r="L365" s="147"/>
      <c r="M365" s="147"/>
      <c r="N365" s="147"/>
      <c r="O365" s="147"/>
      <c r="P365" s="147"/>
      <c r="Q365" s="147"/>
      <c r="R365" s="147"/>
      <c r="S365" s="147"/>
      <c r="T365" s="147"/>
      <c r="U365" s="147"/>
      <c r="V365" s="147"/>
      <c r="W365" s="147"/>
      <c r="X365" s="147"/>
      <c r="Y365" s="147"/>
      <c r="Z365" s="147"/>
    </row>
    <row r="366" spans="1:26" ht="12.75" customHeight="1">
      <c r="A366" s="147"/>
      <c r="B366" s="147"/>
      <c r="C366" s="147"/>
      <c r="D366" s="147"/>
      <c r="E366" s="147"/>
      <c r="F366" s="147"/>
      <c r="G366" s="147"/>
      <c r="H366" s="147"/>
      <c r="I366" s="147"/>
      <c r="J366" s="147"/>
      <c r="K366" s="147"/>
      <c r="L366" s="147"/>
      <c r="M366" s="147"/>
      <c r="N366" s="147"/>
      <c r="O366" s="147"/>
      <c r="P366" s="147"/>
      <c r="Q366" s="147"/>
      <c r="R366" s="147"/>
      <c r="S366" s="147"/>
      <c r="T366" s="147"/>
      <c r="U366" s="147"/>
      <c r="V366" s="147"/>
      <c r="W366" s="147"/>
      <c r="X366" s="147"/>
      <c r="Y366" s="147"/>
      <c r="Z366" s="147"/>
    </row>
    <row r="367" spans="1:26" ht="12.75" customHeight="1">
      <c r="A367" s="147"/>
      <c r="B367" s="147"/>
      <c r="C367" s="147"/>
      <c r="D367" s="147"/>
      <c r="E367" s="147"/>
      <c r="F367" s="147"/>
      <c r="G367" s="147"/>
      <c r="H367" s="147"/>
      <c r="I367" s="147"/>
      <c r="J367" s="147"/>
      <c r="K367" s="147"/>
      <c r="L367" s="147"/>
      <c r="M367" s="147"/>
      <c r="N367" s="147"/>
      <c r="O367" s="147"/>
      <c r="P367" s="147"/>
      <c r="Q367" s="147"/>
      <c r="R367" s="147"/>
      <c r="S367" s="147"/>
      <c r="T367" s="147"/>
      <c r="U367" s="147"/>
      <c r="V367" s="147"/>
      <c r="W367" s="147"/>
      <c r="X367" s="147"/>
      <c r="Y367" s="147"/>
      <c r="Z367" s="147"/>
    </row>
    <row r="368" spans="1:26" ht="12.75" customHeight="1">
      <c r="A368" s="147"/>
      <c r="B368" s="147"/>
      <c r="C368" s="147"/>
      <c r="D368" s="147"/>
      <c r="E368" s="147"/>
      <c r="F368" s="147"/>
      <c r="G368" s="147"/>
      <c r="H368" s="147"/>
      <c r="I368" s="147"/>
      <c r="J368" s="147"/>
      <c r="K368" s="147"/>
      <c r="L368" s="147"/>
      <c r="M368" s="147"/>
      <c r="N368" s="147"/>
      <c r="O368" s="147"/>
      <c r="P368" s="147"/>
      <c r="Q368" s="147"/>
      <c r="R368" s="147"/>
      <c r="S368" s="147"/>
      <c r="T368" s="147"/>
      <c r="U368" s="147"/>
      <c r="V368" s="147"/>
      <c r="W368" s="147"/>
      <c r="X368" s="147"/>
      <c r="Y368" s="147"/>
      <c r="Z368" s="147"/>
    </row>
    <row r="369" spans="1:26" ht="12.75" customHeight="1">
      <c r="A369" s="147"/>
      <c r="B369" s="147"/>
      <c r="C369" s="147"/>
      <c r="D369" s="147"/>
      <c r="E369" s="147"/>
      <c r="F369" s="147"/>
      <c r="G369" s="147"/>
      <c r="H369" s="147"/>
      <c r="I369" s="147"/>
      <c r="J369" s="147"/>
      <c r="K369" s="147"/>
      <c r="L369" s="147"/>
      <c r="M369" s="147"/>
      <c r="N369" s="147"/>
      <c r="O369" s="147"/>
      <c r="P369" s="147"/>
      <c r="Q369" s="147"/>
      <c r="R369" s="147"/>
      <c r="S369" s="147"/>
      <c r="T369" s="147"/>
      <c r="U369" s="147"/>
      <c r="V369" s="147"/>
      <c r="W369" s="147"/>
      <c r="X369" s="147"/>
      <c r="Y369" s="147"/>
      <c r="Z369" s="147"/>
    </row>
    <row r="370" spans="1:26" ht="12.75" customHeight="1">
      <c r="A370" s="147"/>
      <c r="B370" s="147"/>
      <c r="C370" s="147"/>
      <c r="D370" s="147"/>
      <c r="E370" s="147"/>
      <c r="F370" s="147"/>
      <c r="G370" s="147"/>
      <c r="H370" s="147"/>
      <c r="I370" s="147"/>
      <c r="J370" s="147"/>
      <c r="K370" s="147"/>
      <c r="L370" s="147"/>
      <c r="M370" s="147"/>
      <c r="N370" s="147"/>
      <c r="O370" s="147"/>
      <c r="P370" s="147"/>
      <c r="Q370" s="147"/>
      <c r="R370" s="147"/>
      <c r="S370" s="147"/>
      <c r="T370" s="147"/>
      <c r="U370" s="147"/>
      <c r="V370" s="147"/>
      <c r="W370" s="147"/>
      <c r="X370" s="147"/>
      <c r="Y370" s="147"/>
      <c r="Z370" s="147"/>
    </row>
    <row r="371" spans="1:26" ht="12.75" customHeight="1">
      <c r="A371" s="147"/>
      <c r="B371" s="147"/>
      <c r="C371" s="147"/>
      <c r="D371" s="147"/>
      <c r="E371" s="147"/>
      <c r="F371" s="147"/>
      <c r="G371" s="147"/>
      <c r="H371" s="147"/>
      <c r="I371" s="147"/>
      <c r="J371" s="147"/>
      <c r="K371" s="147"/>
      <c r="L371" s="147"/>
      <c r="M371" s="147"/>
      <c r="N371" s="147"/>
      <c r="O371" s="147"/>
      <c r="P371" s="147"/>
      <c r="Q371" s="147"/>
      <c r="R371" s="147"/>
      <c r="S371" s="147"/>
      <c r="T371" s="147"/>
      <c r="U371" s="147"/>
      <c r="V371" s="147"/>
      <c r="W371" s="147"/>
      <c r="X371" s="147"/>
      <c r="Y371" s="147"/>
      <c r="Z371" s="147"/>
    </row>
    <row r="372" spans="1:26" ht="12.75" customHeight="1">
      <c r="A372" s="147"/>
      <c r="B372" s="147"/>
      <c r="C372" s="147"/>
      <c r="D372" s="147"/>
      <c r="E372" s="147"/>
      <c r="F372" s="147"/>
      <c r="G372" s="147"/>
      <c r="H372" s="147"/>
      <c r="I372" s="147"/>
      <c r="J372" s="147"/>
      <c r="K372" s="147"/>
      <c r="L372" s="147"/>
      <c r="M372" s="147"/>
      <c r="N372" s="147"/>
      <c r="O372" s="147"/>
      <c r="P372" s="147"/>
      <c r="Q372" s="147"/>
      <c r="R372" s="147"/>
      <c r="S372" s="147"/>
      <c r="T372" s="147"/>
      <c r="U372" s="147"/>
      <c r="V372" s="147"/>
      <c r="W372" s="147"/>
      <c r="X372" s="147"/>
      <c r="Y372" s="147"/>
      <c r="Z372" s="147"/>
    </row>
    <row r="373" spans="1:26" ht="12.75" customHeight="1">
      <c r="A373" s="147"/>
      <c r="B373" s="147"/>
      <c r="C373" s="147"/>
      <c r="D373" s="147"/>
      <c r="E373" s="147"/>
      <c r="F373" s="147"/>
      <c r="G373" s="147"/>
      <c r="H373" s="147"/>
      <c r="I373" s="147"/>
      <c r="J373" s="147"/>
      <c r="K373" s="147"/>
      <c r="L373" s="147"/>
      <c r="M373" s="147"/>
      <c r="N373" s="147"/>
      <c r="O373" s="147"/>
      <c r="P373" s="147"/>
      <c r="Q373" s="147"/>
      <c r="R373" s="147"/>
      <c r="S373" s="147"/>
      <c r="T373" s="147"/>
      <c r="U373" s="147"/>
      <c r="V373" s="147"/>
      <c r="W373" s="147"/>
      <c r="X373" s="147"/>
      <c r="Y373" s="147"/>
      <c r="Z373" s="147"/>
    </row>
    <row r="374" spans="1:26" ht="12.75" customHeight="1">
      <c r="A374" s="147"/>
      <c r="B374" s="147"/>
      <c r="C374" s="147"/>
      <c r="D374" s="147"/>
      <c r="E374" s="147"/>
      <c r="F374" s="147"/>
      <c r="G374" s="147"/>
      <c r="H374" s="147"/>
      <c r="I374" s="147"/>
      <c r="J374" s="147"/>
      <c r="K374" s="147"/>
      <c r="L374" s="147"/>
      <c r="M374" s="147"/>
      <c r="N374" s="147"/>
      <c r="O374" s="147"/>
      <c r="P374" s="147"/>
      <c r="Q374" s="147"/>
      <c r="R374" s="147"/>
      <c r="S374" s="147"/>
      <c r="T374" s="147"/>
      <c r="U374" s="147"/>
      <c r="V374" s="147"/>
      <c r="W374" s="147"/>
      <c r="X374" s="147"/>
      <c r="Y374" s="147"/>
      <c r="Z374" s="147"/>
    </row>
    <row r="375" spans="1:26" ht="12.75" customHeight="1">
      <c r="A375" s="147"/>
      <c r="B375" s="147"/>
      <c r="C375" s="147"/>
      <c r="D375" s="147"/>
      <c r="E375" s="147"/>
      <c r="F375" s="147"/>
      <c r="G375" s="147"/>
      <c r="H375" s="147"/>
      <c r="I375" s="147"/>
      <c r="J375" s="147"/>
      <c r="K375" s="147"/>
      <c r="L375" s="147"/>
      <c r="M375" s="147"/>
      <c r="N375" s="147"/>
      <c r="O375" s="147"/>
      <c r="P375" s="147"/>
      <c r="Q375" s="147"/>
      <c r="R375" s="147"/>
      <c r="S375" s="147"/>
      <c r="T375" s="147"/>
      <c r="U375" s="147"/>
      <c r="V375" s="147"/>
      <c r="W375" s="147"/>
      <c r="X375" s="147"/>
      <c r="Y375" s="147"/>
      <c r="Z375" s="147"/>
    </row>
    <row r="376" spans="1:26" ht="12.75" customHeight="1">
      <c r="A376" s="147"/>
      <c r="B376" s="147"/>
      <c r="C376" s="147"/>
      <c r="D376" s="147"/>
      <c r="E376" s="147"/>
      <c r="F376" s="147"/>
      <c r="G376" s="147"/>
      <c r="H376" s="147"/>
      <c r="I376" s="147"/>
      <c r="J376" s="147"/>
      <c r="K376" s="147"/>
      <c r="L376" s="147"/>
      <c r="M376" s="147"/>
      <c r="N376" s="147"/>
      <c r="O376" s="147"/>
      <c r="P376" s="147"/>
      <c r="Q376" s="147"/>
      <c r="R376" s="147"/>
      <c r="S376" s="147"/>
      <c r="T376" s="147"/>
      <c r="U376" s="147"/>
      <c r="V376" s="147"/>
      <c r="W376" s="147"/>
      <c r="X376" s="147"/>
      <c r="Y376" s="147"/>
      <c r="Z376" s="147"/>
    </row>
    <row r="377" spans="1:26" ht="12.75" customHeight="1">
      <c r="A377" s="147"/>
      <c r="B377" s="147"/>
      <c r="C377" s="147"/>
      <c r="D377" s="147"/>
      <c r="E377" s="147"/>
      <c r="F377" s="147"/>
      <c r="G377" s="147"/>
      <c r="H377" s="147"/>
      <c r="I377" s="147"/>
      <c r="J377" s="147"/>
      <c r="K377" s="147"/>
      <c r="L377" s="147"/>
      <c r="M377" s="147"/>
      <c r="N377" s="147"/>
      <c r="O377" s="147"/>
      <c r="P377" s="147"/>
      <c r="Q377" s="147"/>
      <c r="R377" s="147"/>
      <c r="S377" s="147"/>
      <c r="T377" s="147"/>
      <c r="U377" s="147"/>
      <c r="V377" s="147"/>
      <c r="W377" s="147"/>
      <c r="X377" s="147"/>
      <c r="Y377" s="147"/>
      <c r="Z377" s="147"/>
    </row>
    <row r="378" spans="1:26" ht="12.75" customHeight="1">
      <c r="A378" s="147"/>
      <c r="B378" s="147"/>
      <c r="C378" s="147"/>
      <c r="D378" s="147"/>
      <c r="E378" s="147"/>
      <c r="F378" s="147"/>
      <c r="G378" s="147"/>
      <c r="H378" s="147"/>
      <c r="I378" s="147"/>
      <c r="J378" s="147"/>
      <c r="K378" s="147"/>
      <c r="L378" s="147"/>
      <c r="M378" s="147"/>
      <c r="N378" s="147"/>
      <c r="O378" s="147"/>
      <c r="P378" s="147"/>
      <c r="Q378" s="147"/>
      <c r="R378" s="147"/>
      <c r="S378" s="147"/>
      <c r="T378" s="147"/>
      <c r="U378" s="147"/>
      <c r="V378" s="147"/>
      <c r="W378" s="147"/>
      <c r="X378" s="147"/>
      <c r="Y378" s="147"/>
      <c r="Z378" s="147"/>
    </row>
    <row r="379" spans="1:26" ht="12.75" customHeight="1">
      <c r="A379" s="147"/>
      <c r="B379" s="147"/>
      <c r="C379" s="147"/>
      <c r="D379" s="147"/>
      <c r="E379" s="147"/>
      <c r="F379" s="147"/>
      <c r="G379" s="147"/>
      <c r="H379" s="147"/>
      <c r="I379" s="147"/>
      <c r="J379" s="147"/>
      <c r="K379" s="147"/>
      <c r="L379" s="147"/>
      <c r="M379" s="147"/>
      <c r="N379" s="147"/>
      <c r="O379" s="147"/>
      <c r="P379" s="147"/>
      <c r="Q379" s="147"/>
      <c r="R379" s="147"/>
      <c r="S379" s="147"/>
      <c r="T379" s="147"/>
      <c r="U379" s="147"/>
      <c r="V379" s="147"/>
      <c r="W379" s="147"/>
      <c r="X379" s="147"/>
      <c r="Y379" s="147"/>
      <c r="Z379" s="147"/>
    </row>
    <row r="380" spans="1:26" ht="12.75" customHeight="1">
      <c r="A380" s="147"/>
      <c r="B380" s="147"/>
      <c r="C380" s="147"/>
      <c r="D380" s="147"/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</row>
    <row r="381" spans="1:26" ht="12.75" customHeight="1">
      <c r="A381" s="147"/>
      <c r="B381" s="147"/>
      <c r="C381" s="147"/>
      <c r="D381" s="147"/>
      <c r="E381" s="147"/>
      <c r="F381" s="147"/>
      <c r="G381" s="147"/>
      <c r="H381" s="147"/>
      <c r="I381" s="147"/>
      <c r="J381" s="147"/>
      <c r="K381" s="147"/>
      <c r="L381" s="147"/>
      <c r="M381" s="147"/>
      <c r="N381" s="147"/>
      <c r="O381" s="147"/>
      <c r="P381" s="147"/>
      <c r="Q381" s="147"/>
      <c r="R381" s="147"/>
      <c r="S381" s="147"/>
      <c r="T381" s="147"/>
      <c r="U381" s="147"/>
      <c r="V381" s="147"/>
      <c r="W381" s="147"/>
      <c r="X381" s="147"/>
      <c r="Y381" s="147"/>
      <c r="Z381" s="147"/>
    </row>
    <row r="382" spans="1:26" ht="12.75" customHeight="1">
      <c r="A382" s="147"/>
      <c r="B382" s="147"/>
      <c r="C382" s="147"/>
      <c r="D382" s="147"/>
      <c r="E382" s="147"/>
      <c r="F382" s="147"/>
      <c r="G382" s="147"/>
      <c r="H382" s="147"/>
      <c r="I382" s="147"/>
      <c r="J382" s="147"/>
      <c r="K382" s="147"/>
      <c r="L382" s="147"/>
      <c r="M382" s="147"/>
      <c r="N382" s="147"/>
      <c r="O382" s="147"/>
      <c r="P382" s="147"/>
      <c r="Q382" s="147"/>
      <c r="R382" s="147"/>
      <c r="S382" s="147"/>
      <c r="T382" s="147"/>
      <c r="U382" s="147"/>
      <c r="V382" s="147"/>
      <c r="W382" s="147"/>
      <c r="X382" s="147"/>
      <c r="Y382" s="147"/>
      <c r="Z382" s="147"/>
    </row>
    <row r="383" spans="1:26" ht="12.75" customHeight="1">
      <c r="A383" s="147"/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</row>
    <row r="384" spans="1:26" ht="12.75" customHeight="1">
      <c r="A384" s="147"/>
      <c r="B384" s="147"/>
      <c r="C384" s="147"/>
      <c r="D384" s="147"/>
      <c r="E384" s="147"/>
      <c r="F384" s="147"/>
      <c r="G384" s="147"/>
      <c r="H384" s="147"/>
      <c r="I384" s="147"/>
      <c r="J384" s="147"/>
      <c r="K384" s="147"/>
      <c r="L384" s="147"/>
      <c r="M384" s="147"/>
      <c r="N384" s="147"/>
      <c r="O384" s="147"/>
      <c r="P384" s="147"/>
      <c r="Q384" s="147"/>
      <c r="R384" s="147"/>
      <c r="S384" s="147"/>
      <c r="T384" s="147"/>
      <c r="U384" s="147"/>
      <c r="V384" s="147"/>
      <c r="W384" s="147"/>
      <c r="X384" s="147"/>
      <c r="Y384" s="147"/>
      <c r="Z384" s="147"/>
    </row>
    <row r="385" spans="1:26" ht="12.75" customHeight="1">
      <c r="A385" s="147"/>
      <c r="B385" s="147"/>
      <c r="C385" s="147"/>
      <c r="D385" s="147"/>
      <c r="E385" s="147"/>
      <c r="F385" s="147"/>
      <c r="G385" s="147"/>
      <c r="H385" s="147"/>
      <c r="I385" s="147"/>
      <c r="J385" s="147"/>
      <c r="K385" s="147"/>
      <c r="L385" s="147"/>
      <c r="M385" s="147"/>
      <c r="N385" s="147"/>
      <c r="O385" s="147"/>
      <c r="P385" s="147"/>
      <c r="Q385" s="147"/>
      <c r="R385" s="147"/>
      <c r="S385" s="147"/>
      <c r="T385" s="147"/>
      <c r="U385" s="147"/>
      <c r="V385" s="147"/>
      <c r="W385" s="147"/>
      <c r="X385" s="147"/>
      <c r="Y385" s="147"/>
      <c r="Z385" s="147"/>
    </row>
    <row r="386" spans="1:26" ht="12.75" customHeight="1">
      <c r="A386" s="147"/>
      <c r="B386" s="147"/>
      <c r="C386" s="147"/>
      <c r="D386" s="147"/>
      <c r="E386" s="147"/>
      <c r="F386" s="147"/>
      <c r="G386" s="147"/>
      <c r="H386" s="147"/>
      <c r="I386" s="147"/>
      <c r="J386" s="147"/>
      <c r="K386" s="147"/>
      <c r="L386" s="147"/>
      <c r="M386" s="147"/>
      <c r="N386" s="147"/>
      <c r="O386" s="147"/>
      <c r="P386" s="147"/>
      <c r="Q386" s="147"/>
      <c r="R386" s="147"/>
      <c r="S386" s="147"/>
      <c r="T386" s="147"/>
      <c r="U386" s="147"/>
      <c r="V386" s="147"/>
      <c r="W386" s="147"/>
      <c r="X386" s="147"/>
      <c r="Y386" s="147"/>
      <c r="Z386" s="147"/>
    </row>
    <row r="387" spans="1:26" ht="12.75" customHeight="1">
      <c r="A387" s="147"/>
      <c r="B387" s="147"/>
      <c r="C387" s="147"/>
      <c r="D387" s="147"/>
      <c r="E387" s="147"/>
      <c r="F387" s="147"/>
      <c r="G387" s="147"/>
      <c r="H387" s="147"/>
      <c r="I387" s="147"/>
      <c r="J387" s="147"/>
      <c r="K387" s="147"/>
      <c r="L387" s="147"/>
      <c r="M387" s="147"/>
      <c r="N387" s="147"/>
      <c r="O387" s="147"/>
      <c r="P387" s="147"/>
      <c r="Q387" s="147"/>
      <c r="R387" s="147"/>
      <c r="S387" s="147"/>
      <c r="T387" s="147"/>
      <c r="U387" s="147"/>
      <c r="V387" s="147"/>
      <c r="W387" s="147"/>
      <c r="X387" s="147"/>
      <c r="Y387" s="147"/>
      <c r="Z387" s="147"/>
    </row>
    <row r="388" spans="1:26" ht="12.75" customHeight="1">
      <c r="A388" s="147"/>
      <c r="B388" s="147"/>
      <c r="C388" s="147"/>
      <c r="D388" s="147"/>
      <c r="E388" s="147"/>
      <c r="F388" s="147"/>
      <c r="G388" s="147"/>
      <c r="H388" s="147"/>
      <c r="I388" s="147"/>
      <c r="J388" s="147"/>
      <c r="K388" s="147"/>
      <c r="L388" s="147"/>
      <c r="M388" s="147"/>
      <c r="N388" s="147"/>
      <c r="O388" s="147"/>
      <c r="P388" s="147"/>
      <c r="Q388" s="147"/>
      <c r="R388" s="147"/>
      <c r="S388" s="147"/>
      <c r="T388" s="147"/>
      <c r="U388" s="147"/>
      <c r="V388" s="147"/>
      <c r="W388" s="147"/>
      <c r="X388" s="147"/>
      <c r="Y388" s="147"/>
      <c r="Z388" s="147"/>
    </row>
    <row r="389" spans="1:26" ht="12.75" customHeight="1">
      <c r="A389" s="147"/>
      <c r="B389" s="147"/>
      <c r="C389" s="147"/>
      <c r="D389" s="147"/>
      <c r="E389" s="147"/>
      <c r="F389" s="147"/>
      <c r="G389" s="147"/>
      <c r="H389" s="147"/>
      <c r="I389" s="147"/>
      <c r="J389" s="147"/>
      <c r="K389" s="147"/>
      <c r="L389" s="147"/>
      <c r="M389" s="147"/>
      <c r="N389" s="147"/>
      <c r="O389" s="147"/>
      <c r="P389" s="147"/>
      <c r="Q389" s="147"/>
      <c r="R389" s="147"/>
      <c r="S389" s="147"/>
      <c r="T389" s="147"/>
      <c r="U389" s="147"/>
      <c r="V389" s="147"/>
      <c r="W389" s="147"/>
      <c r="X389" s="147"/>
      <c r="Y389" s="147"/>
      <c r="Z389" s="147"/>
    </row>
    <row r="390" spans="1:26" ht="12.75" customHeight="1">
      <c r="A390" s="147"/>
      <c r="B390" s="147"/>
      <c r="C390" s="147"/>
      <c r="D390" s="147"/>
      <c r="E390" s="147"/>
      <c r="F390" s="147"/>
      <c r="G390" s="147"/>
      <c r="H390" s="147"/>
      <c r="I390" s="147"/>
      <c r="J390" s="147"/>
      <c r="K390" s="147"/>
      <c r="L390" s="147"/>
      <c r="M390" s="147"/>
      <c r="N390" s="147"/>
      <c r="O390" s="147"/>
      <c r="P390" s="147"/>
      <c r="Q390" s="147"/>
      <c r="R390" s="147"/>
      <c r="S390" s="147"/>
      <c r="T390" s="147"/>
      <c r="U390" s="147"/>
      <c r="V390" s="147"/>
      <c r="W390" s="147"/>
      <c r="X390" s="147"/>
      <c r="Y390" s="147"/>
      <c r="Z390" s="147"/>
    </row>
    <row r="391" spans="1:26" ht="12.75" customHeight="1">
      <c r="A391" s="147"/>
      <c r="B391" s="147"/>
      <c r="C391" s="147"/>
      <c r="D391" s="147"/>
      <c r="E391" s="147"/>
      <c r="F391" s="147"/>
      <c r="G391" s="147"/>
      <c r="H391" s="147"/>
      <c r="I391" s="147"/>
      <c r="J391" s="147"/>
      <c r="K391" s="147"/>
      <c r="L391" s="147"/>
      <c r="M391" s="147"/>
      <c r="N391" s="147"/>
      <c r="O391" s="147"/>
      <c r="P391" s="147"/>
      <c r="Q391" s="147"/>
      <c r="R391" s="147"/>
      <c r="S391" s="147"/>
      <c r="T391" s="147"/>
      <c r="U391" s="147"/>
      <c r="V391" s="147"/>
      <c r="W391" s="147"/>
      <c r="X391" s="147"/>
      <c r="Y391" s="147"/>
      <c r="Z391" s="147"/>
    </row>
    <row r="392" spans="1:26" ht="12.75" customHeight="1">
      <c r="A392" s="147"/>
      <c r="B392" s="147"/>
      <c r="C392" s="147"/>
      <c r="D392" s="147"/>
      <c r="E392" s="147"/>
      <c r="F392" s="147"/>
      <c r="G392" s="147"/>
      <c r="H392" s="147"/>
      <c r="I392" s="147"/>
      <c r="J392" s="147"/>
      <c r="K392" s="147"/>
      <c r="L392" s="147"/>
      <c r="M392" s="147"/>
      <c r="N392" s="147"/>
      <c r="O392" s="147"/>
      <c r="P392" s="147"/>
      <c r="Q392" s="147"/>
      <c r="R392" s="147"/>
      <c r="S392" s="147"/>
      <c r="T392" s="147"/>
      <c r="U392" s="147"/>
      <c r="V392" s="147"/>
      <c r="W392" s="147"/>
      <c r="X392" s="147"/>
      <c r="Y392" s="147"/>
      <c r="Z392" s="147"/>
    </row>
    <row r="393" spans="1:26" ht="12.75" customHeight="1">
      <c r="A393" s="147"/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7"/>
      <c r="N393" s="147"/>
      <c r="O393" s="147"/>
      <c r="P393" s="147"/>
      <c r="Q393" s="147"/>
      <c r="R393" s="147"/>
      <c r="S393" s="147"/>
      <c r="T393" s="147"/>
      <c r="U393" s="147"/>
      <c r="V393" s="147"/>
      <c r="W393" s="147"/>
      <c r="X393" s="147"/>
      <c r="Y393" s="147"/>
      <c r="Z393" s="147"/>
    </row>
    <row r="394" spans="1:26" ht="12.75" customHeight="1">
      <c r="A394" s="147"/>
      <c r="B394" s="147"/>
      <c r="C394" s="147"/>
      <c r="D394" s="147"/>
      <c r="E394" s="147"/>
      <c r="F394" s="147"/>
      <c r="G394" s="147"/>
      <c r="H394" s="147"/>
      <c r="I394" s="147"/>
      <c r="J394" s="147"/>
      <c r="K394" s="147"/>
      <c r="L394" s="147"/>
      <c r="M394" s="147"/>
      <c r="N394" s="147"/>
      <c r="O394" s="147"/>
      <c r="P394" s="147"/>
      <c r="Q394" s="147"/>
      <c r="R394" s="147"/>
      <c r="S394" s="147"/>
      <c r="T394" s="147"/>
      <c r="U394" s="147"/>
      <c r="V394" s="147"/>
      <c r="W394" s="147"/>
      <c r="X394" s="147"/>
      <c r="Y394" s="147"/>
      <c r="Z394" s="147"/>
    </row>
    <row r="395" spans="1:26" ht="12.75" customHeight="1">
      <c r="A395" s="147"/>
      <c r="B395" s="147"/>
      <c r="C395" s="147"/>
      <c r="D395" s="147"/>
      <c r="E395" s="147"/>
      <c r="F395" s="147"/>
      <c r="G395" s="147"/>
      <c r="H395" s="147"/>
      <c r="I395" s="147"/>
      <c r="J395" s="147"/>
      <c r="K395" s="147"/>
      <c r="L395" s="147"/>
      <c r="M395" s="147"/>
      <c r="N395" s="147"/>
      <c r="O395" s="147"/>
      <c r="P395" s="147"/>
      <c r="Q395" s="147"/>
      <c r="R395" s="147"/>
      <c r="S395" s="147"/>
      <c r="T395" s="147"/>
      <c r="U395" s="147"/>
      <c r="V395" s="147"/>
      <c r="W395" s="147"/>
      <c r="X395" s="147"/>
      <c r="Y395" s="147"/>
      <c r="Z395" s="147"/>
    </row>
    <row r="396" spans="1:26" ht="12.75" customHeight="1">
      <c r="A396" s="147"/>
      <c r="B396" s="147"/>
      <c r="C396" s="147"/>
      <c r="D396" s="147"/>
      <c r="E396" s="147"/>
      <c r="F396" s="147"/>
      <c r="G396" s="147"/>
      <c r="H396" s="147"/>
      <c r="I396" s="147"/>
      <c r="J396" s="147"/>
      <c r="K396" s="147"/>
      <c r="L396" s="147"/>
      <c r="M396" s="147"/>
      <c r="N396" s="147"/>
      <c r="O396" s="147"/>
      <c r="P396" s="147"/>
      <c r="Q396" s="147"/>
      <c r="R396" s="147"/>
      <c r="S396" s="147"/>
      <c r="T396" s="147"/>
      <c r="U396" s="147"/>
      <c r="V396" s="147"/>
      <c r="W396" s="147"/>
      <c r="X396" s="147"/>
      <c r="Y396" s="147"/>
      <c r="Z396" s="147"/>
    </row>
    <row r="397" spans="1:26" ht="12.75" customHeight="1">
      <c r="A397" s="147"/>
      <c r="B397" s="147"/>
      <c r="C397" s="147"/>
      <c r="D397" s="147"/>
      <c r="E397" s="147"/>
      <c r="F397" s="147"/>
      <c r="G397" s="147"/>
      <c r="H397" s="147"/>
      <c r="I397" s="147"/>
      <c r="J397" s="147"/>
      <c r="K397" s="147"/>
      <c r="L397" s="147"/>
      <c r="M397" s="147"/>
      <c r="N397" s="147"/>
      <c r="O397" s="147"/>
      <c r="P397" s="147"/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</row>
    <row r="398" spans="1:26" ht="12.75" customHeight="1">
      <c r="A398" s="147"/>
      <c r="B398" s="147"/>
      <c r="C398" s="147"/>
      <c r="D398" s="147"/>
      <c r="E398" s="147"/>
      <c r="F398" s="147"/>
      <c r="G398" s="147"/>
      <c r="H398" s="147"/>
      <c r="I398" s="147"/>
      <c r="J398" s="147"/>
      <c r="K398" s="147"/>
      <c r="L398" s="147"/>
      <c r="M398" s="147"/>
      <c r="N398" s="147"/>
      <c r="O398" s="147"/>
      <c r="P398" s="147"/>
      <c r="Q398" s="147"/>
      <c r="R398" s="147"/>
      <c r="S398" s="147"/>
      <c r="T398" s="147"/>
      <c r="U398" s="147"/>
      <c r="V398" s="147"/>
      <c r="W398" s="147"/>
      <c r="X398" s="147"/>
      <c r="Y398" s="147"/>
      <c r="Z398" s="147"/>
    </row>
    <row r="399" spans="1:26" ht="12.75" customHeight="1">
      <c r="A399" s="147"/>
      <c r="B399" s="147"/>
      <c r="C399" s="147"/>
      <c r="D399" s="147"/>
      <c r="E399" s="147"/>
      <c r="F399" s="147"/>
      <c r="G399" s="147"/>
      <c r="H399" s="147"/>
      <c r="I399" s="147"/>
      <c r="J399" s="147"/>
      <c r="K399" s="147"/>
      <c r="L399" s="147"/>
      <c r="M399" s="147"/>
      <c r="N399" s="147"/>
      <c r="O399" s="147"/>
      <c r="P399" s="147"/>
      <c r="Q399" s="147"/>
      <c r="R399" s="147"/>
      <c r="S399" s="147"/>
      <c r="T399" s="147"/>
      <c r="U399" s="147"/>
      <c r="V399" s="147"/>
      <c r="W399" s="147"/>
      <c r="X399" s="147"/>
      <c r="Y399" s="147"/>
      <c r="Z399" s="147"/>
    </row>
    <row r="400" spans="1:26" ht="12.75" customHeight="1">
      <c r="A400" s="147"/>
      <c r="B400" s="147"/>
      <c r="C400" s="147"/>
      <c r="D400" s="147"/>
      <c r="E400" s="147"/>
      <c r="F400" s="147"/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7"/>
      <c r="R400" s="147"/>
      <c r="S400" s="147"/>
      <c r="T400" s="147"/>
      <c r="U400" s="147"/>
      <c r="V400" s="147"/>
      <c r="W400" s="147"/>
      <c r="X400" s="147"/>
      <c r="Y400" s="147"/>
      <c r="Z400" s="147"/>
    </row>
    <row r="401" spans="1:26" ht="12.75" customHeight="1">
      <c r="A401" s="147"/>
      <c r="B401" s="147"/>
      <c r="C401" s="147"/>
      <c r="D401" s="147"/>
      <c r="E401" s="147"/>
      <c r="F401" s="147"/>
      <c r="G401" s="147"/>
      <c r="H401" s="147"/>
      <c r="I401" s="147"/>
      <c r="J401" s="147"/>
      <c r="K401" s="147"/>
      <c r="L401" s="147"/>
      <c r="M401" s="147"/>
      <c r="N401" s="147"/>
      <c r="O401" s="147"/>
      <c r="P401" s="147"/>
      <c r="Q401" s="147"/>
      <c r="R401" s="147"/>
      <c r="S401" s="147"/>
      <c r="T401" s="147"/>
      <c r="U401" s="147"/>
      <c r="V401" s="147"/>
      <c r="W401" s="147"/>
      <c r="X401" s="147"/>
      <c r="Y401" s="147"/>
      <c r="Z401" s="147"/>
    </row>
    <row r="402" spans="1:26" ht="12.75" customHeight="1">
      <c r="A402" s="147"/>
      <c r="B402" s="147"/>
      <c r="C402" s="147"/>
      <c r="D402" s="147"/>
      <c r="E402" s="147"/>
      <c r="F402" s="147"/>
      <c r="G402" s="147"/>
      <c r="H402" s="147"/>
      <c r="I402" s="147"/>
      <c r="J402" s="147"/>
      <c r="K402" s="147"/>
      <c r="L402" s="147"/>
      <c r="M402" s="147"/>
      <c r="N402" s="147"/>
      <c r="O402" s="147"/>
      <c r="P402" s="147"/>
      <c r="Q402" s="147"/>
      <c r="R402" s="147"/>
      <c r="S402" s="147"/>
      <c r="T402" s="147"/>
      <c r="U402" s="147"/>
      <c r="V402" s="147"/>
      <c r="W402" s="147"/>
      <c r="X402" s="147"/>
      <c r="Y402" s="147"/>
      <c r="Z402" s="147"/>
    </row>
    <row r="403" spans="1:26" ht="12.75" customHeight="1">
      <c r="A403" s="147"/>
      <c r="B403" s="147"/>
      <c r="C403" s="147"/>
      <c r="D403" s="147"/>
      <c r="E403" s="147"/>
      <c r="F403" s="147"/>
      <c r="G403" s="147"/>
      <c r="H403" s="147"/>
      <c r="I403" s="147"/>
      <c r="J403" s="147"/>
      <c r="K403" s="147"/>
      <c r="L403" s="147"/>
      <c r="M403" s="147"/>
      <c r="N403" s="147"/>
      <c r="O403" s="147"/>
      <c r="P403" s="147"/>
      <c r="Q403" s="147"/>
      <c r="R403" s="147"/>
      <c r="S403" s="147"/>
      <c r="T403" s="147"/>
      <c r="U403" s="147"/>
      <c r="V403" s="147"/>
      <c r="W403" s="147"/>
      <c r="X403" s="147"/>
      <c r="Y403" s="147"/>
      <c r="Z403" s="147"/>
    </row>
    <row r="404" spans="1:26" ht="12.75" customHeight="1">
      <c r="A404" s="147"/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7"/>
      <c r="N404" s="147"/>
      <c r="O404" s="147"/>
      <c r="P404" s="147"/>
      <c r="Q404" s="147"/>
      <c r="R404" s="147"/>
      <c r="S404" s="147"/>
      <c r="T404" s="147"/>
      <c r="U404" s="147"/>
      <c r="V404" s="147"/>
      <c r="W404" s="147"/>
      <c r="X404" s="147"/>
      <c r="Y404" s="147"/>
      <c r="Z404" s="147"/>
    </row>
    <row r="405" spans="1:26" ht="12.75" customHeight="1">
      <c r="A405" s="147"/>
      <c r="B405" s="147"/>
      <c r="C405" s="147"/>
      <c r="D405" s="147"/>
      <c r="E405" s="147"/>
      <c r="F405" s="147"/>
      <c r="G405" s="147"/>
      <c r="H405" s="147"/>
      <c r="I405" s="147"/>
      <c r="J405" s="147"/>
      <c r="K405" s="147"/>
      <c r="L405" s="147"/>
      <c r="M405" s="147"/>
      <c r="N405" s="147"/>
      <c r="O405" s="147"/>
      <c r="P405" s="147"/>
      <c r="Q405" s="147"/>
      <c r="R405" s="147"/>
      <c r="S405" s="147"/>
      <c r="T405" s="147"/>
      <c r="U405" s="147"/>
      <c r="V405" s="147"/>
      <c r="W405" s="147"/>
      <c r="X405" s="147"/>
      <c r="Y405" s="147"/>
      <c r="Z405" s="147"/>
    </row>
    <row r="406" spans="1:26" ht="12.75" customHeight="1">
      <c r="A406" s="147"/>
      <c r="B406" s="147"/>
      <c r="C406" s="147"/>
      <c r="D406" s="147"/>
      <c r="E406" s="147"/>
      <c r="F406" s="147"/>
      <c r="G406" s="147"/>
      <c r="H406" s="147"/>
      <c r="I406" s="147"/>
      <c r="J406" s="147"/>
      <c r="K406" s="147"/>
      <c r="L406" s="147"/>
      <c r="M406" s="147"/>
      <c r="N406" s="147"/>
      <c r="O406" s="147"/>
      <c r="P406" s="147"/>
      <c r="Q406" s="147"/>
      <c r="R406" s="147"/>
      <c r="S406" s="147"/>
      <c r="T406" s="147"/>
      <c r="U406" s="147"/>
      <c r="V406" s="147"/>
      <c r="W406" s="147"/>
      <c r="X406" s="147"/>
      <c r="Y406" s="147"/>
      <c r="Z406" s="147"/>
    </row>
    <row r="407" spans="1:26" ht="12.75" customHeight="1">
      <c r="A407" s="147"/>
      <c r="B407" s="147"/>
      <c r="C407" s="147"/>
      <c r="D407" s="147"/>
      <c r="E407" s="147"/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  <c r="R407" s="147"/>
      <c r="S407" s="147"/>
      <c r="T407" s="147"/>
      <c r="U407" s="147"/>
      <c r="V407" s="147"/>
      <c r="W407" s="147"/>
      <c r="X407" s="147"/>
      <c r="Y407" s="147"/>
      <c r="Z407" s="147"/>
    </row>
    <row r="408" spans="1:26" ht="12.75" customHeight="1">
      <c r="A408" s="147"/>
      <c r="B408" s="147"/>
      <c r="C408" s="147"/>
      <c r="D408" s="147"/>
      <c r="E408" s="147"/>
      <c r="F408" s="147"/>
      <c r="G408" s="147"/>
      <c r="H408" s="147"/>
      <c r="I408" s="147"/>
      <c r="J408" s="147"/>
      <c r="K408" s="147"/>
      <c r="L408" s="147"/>
      <c r="M408" s="147"/>
      <c r="N408" s="147"/>
      <c r="O408" s="147"/>
      <c r="P408" s="147"/>
      <c r="Q408" s="147"/>
      <c r="R408" s="147"/>
      <c r="S408" s="147"/>
      <c r="T408" s="147"/>
      <c r="U408" s="147"/>
      <c r="V408" s="147"/>
      <c r="W408" s="147"/>
      <c r="X408" s="147"/>
      <c r="Y408" s="147"/>
      <c r="Z408" s="147"/>
    </row>
    <row r="409" spans="1:26" ht="12.75" customHeight="1">
      <c r="A409" s="147"/>
      <c r="B409" s="147"/>
      <c r="C409" s="147"/>
      <c r="D409" s="147"/>
      <c r="E409" s="147"/>
      <c r="F409" s="147"/>
      <c r="G409" s="147"/>
      <c r="H409" s="147"/>
      <c r="I409" s="147"/>
      <c r="J409" s="147"/>
      <c r="K409" s="147"/>
      <c r="L409" s="147"/>
      <c r="M409" s="147"/>
      <c r="N409" s="147"/>
      <c r="O409" s="147"/>
      <c r="P409" s="147"/>
      <c r="Q409" s="147"/>
      <c r="R409" s="147"/>
      <c r="S409" s="147"/>
      <c r="T409" s="147"/>
      <c r="U409" s="147"/>
      <c r="V409" s="147"/>
      <c r="W409" s="147"/>
      <c r="X409" s="147"/>
      <c r="Y409" s="147"/>
      <c r="Z409" s="147"/>
    </row>
    <row r="410" spans="1:26" ht="12.75" customHeight="1">
      <c r="A410" s="147"/>
      <c r="B410" s="147"/>
      <c r="C410" s="147"/>
      <c r="D410" s="147"/>
      <c r="E410" s="147"/>
      <c r="F410" s="147"/>
      <c r="G410" s="147"/>
      <c r="H410" s="147"/>
      <c r="I410" s="147"/>
      <c r="J410" s="147"/>
      <c r="K410" s="147"/>
      <c r="L410" s="147"/>
      <c r="M410" s="147"/>
      <c r="N410" s="147"/>
      <c r="O410" s="147"/>
      <c r="P410" s="147"/>
      <c r="Q410" s="147"/>
      <c r="R410" s="147"/>
      <c r="S410" s="147"/>
      <c r="T410" s="147"/>
      <c r="U410" s="147"/>
      <c r="V410" s="147"/>
      <c r="W410" s="147"/>
      <c r="X410" s="147"/>
      <c r="Y410" s="147"/>
      <c r="Z410" s="147"/>
    </row>
    <row r="411" spans="1:26" ht="12.75" customHeight="1">
      <c r="A411" s="147"/>
      <c r="B411" s="147"/>
      <c r="C411" s="147"/>
      <c r="D411" s="147"/>
      <c r="E411" s="147"/>
      <c r="F411" s="147"/>
      <c r="G411" s="147"/>
      <c r="H411" s="147"/>
      <c r="I411" s="147"/>
      <c r="J411" s="147"/>
      <c r="K411" s="147"/>
      <c r="L411" s="147"/>
      <c r="M411" s="147"/>
      <c r="N411" s="147"/>
      <c r="O411" s="147"/>
      <c r="P411" s="147"/>
      <c r="Q411" s="147"/>
      <c r="R411" s="147"/>
      <c r="S411" s="147"/>
      <c r="T411" s="147"/>
      <c r="U411" s="147"/>
      <c r="V411" s="147"/>
      <c r="W411" s="147"/>
      <c r="X411" s="147"/>
      <c r="Y411" s="147"/>
      <c r="Z411" s="147"/>
    </row>
    <row r="412" spans="1:26" ht="12.75" customHeight="1">
      <c r="A412" s="147"/>
      <c r="B412" s="147"/>
      <c r="C412" s="147"/>
      <c r="D412" s="147"/>
      <c r="E412" s="147"/>
      <c r="F412" s="147"/>
      <c r="G412" s="147"/>
      <c r="H412" s="147"/>
      <c r="I412" s="147"/>
      <c r="J412" s="147"/>
      <c r="K412" s="147"/>
      <c r="L412" s="147"/>
      <c r="M412" s="147"/>
      <c r="N412" s="147"/>
      <c r="O412" s="147"/>
      <c r="P412" s="147"/>
      <c r="Q412" s="147"/>
      <c r="R412" s="147"/>
      <c r="S412" s="147"/>
      <c r="T412" s="147"/>
      <c r="U412" s="147"/>
      <c r="V412" s="147"/>
      <c r="W412" s="147"/>
      <c r="X412" s="147"/>
      <c r="Y412" s="147"/>
      <c r="Z412" s="147"/>
    </row>
    <row r="413" spans="1:26" ht="12.75" customHeight="1">
      <c r="A413" s="147"/>
      <c r="B413" s="147"/>
      <c r="C413" s="147"/>
      <c r="D413" s="147"/>
      <c r="E413" s="147"/>
      <c r="F413" s="147"/>
      <c r="G413" s="147"/>
      <c r="H413" s="147"/>
      <c r="I413" s="147"/>
      <c r="J413" s="147"/>
      <c r="K413" s="147"/>
      <c r="L413" s="147"/>
      <c r="M413" s="147"/>
      <c r="N413" s="147"/>
      <c r="O413" s="147"/>
      <c r="P413" s="147"/>
      <c r="Q413" s="147"/>
      <c r="R413" s="147"/>
      <c r="S413" s="147"/>
      <c r="T413" s="147"/>
      <c r="U413" s="147"/>
      <c r="V413" s="147"/>
      <c r="W413" s="147"/>
      <c r="X413" s="147"/>
      <c r="Y413" s="147"/>
      <c r="Z413" s="147"/>
    </row>
    <row r="414" spans="1:26" ht="12.75" customHeight="1">
      <c r="A414" s="147"/>
      <c r="B414" s="147"/>
      <c r="C414" s="147"/>
      <c r="D414" s="147"/>
      <c r="E414" s="147"/>
      <c r="F414" s="147"/>
      <c r="G414" s="147"/>
      <c r="H414" s="147"/>
      <c r="I414" s="147"/>
      <c r="J414" s="147"/>
      <c r="K414" s="147"/>
      <c r="L414" s="147"/>
      <c r="M414" s="147"/>
      <c r="N414" s="147"/>
      <c r="O414" s="147"/>
      <c r="P414" s="147"/>
      <c r="Q414" s="147"/>
      <c r="R414" s="147"/>
      <c r="S414" s="147"/>
      <c r="T414" s="147"/>
      <c r="U414" s="147"/>
      <c r="V414" s="147"/>
      <c r="W414" s="147"/>
      <c r="X414" s="147"/>
      <c r="Y414" s="147"/>
      <c r="Z414" s="147"/>
    </row>
    <row r="415" spans="1:26" ht="12.75" customHeight="1">
      <c r="A415" s="147"/>
      <c r="B415" s="147"/>
      <c r="C415" s="147"/>
      <c r="D415" s="147"/>
      <c r="E415" s="147"/>
      <c r="F415" s="147"/>
      <c r="G415" s="147"/>
      <c r="H415" s="147"/>
      <c r="I415" s="147"/>
      <c r="J415" s="147"/>
      <c r="K415" s="147"/>
      <c r="L415" s="147"/>
      <c r="M415" s="147"/>
      <c r="N415" s="147"/>
      <c r="O415" s="147"/>
      <c r="P415" s="147"/>
      <c r="Q415" s="147"/>
      <c r="R415" s="147"/>
      <c r="S415" s="147"/>
      <c r="T415" s="147"/>
      <c r="U415" s="147"/>
      <c r="V415" s="147"/>
      <c r="W415" s="147"/>
      <c r="X415" s="147"/>
      <c r="Y415" s="147"/>
      <c r="Z415" s="147"/>
    </row>
    <row r="416" spans="1:26" ht="12.75" customHeight="1">
      <c r="A416" s="147"/>
      <c r="B416" s="147"/>
      <c r="C416" s="147"/>
      <c r="D416" s="147"/>
      <c r="E416" s="147"/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47"/>
      <c r="S416" s="147"/>
      <c r="T416" s="147"/>
      <c r="U416" s="147"/>
      <c r="V416" s="147"/>
      <c r="W416" s="147"/>
      <c r="X416" s="147"/>
      <c r="Y416" s="147"/>
      <c r="Z416" s="147"/>
    </row>
    <row r="417" spans="1:26" ht="12.75" customHeight="1">
      <c r="A417" s="147"/>
      <c r="B417" s="147"/>
      <c r="C417" s="147"/>
      <c r="D417" s="147"/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</row>
    <row r="418" spans="1:26" ht="12.75" customHeight="1">
      <c r="A418" s="147"/>
      <c r="B418" s="147"/>
      <c r="C418" s="147"/>
      <c r="D418" s="147"/>
      <c r="E418" s="147"/>
      <c r="F418" s="147"/>
      <c r="G418" s="147"/>
      <c r="H418" s="147"/>
      <c r="I418" s="147"/>
      <c r="J418" s="147"/>
      <c r="K418" s="147"/>
      <c r="L418" s="147"/>
      <c r="M418" s="147"/>
      <c r="N418" s="147"/>
      <c r="O418" s="147"/>
      <c r="P418" s="147"/>
      <c r="Q418" s="147"/>
      <c r="R418" s="147"/>
      <c r="S418" s="147"/>
      <c r="T418" s="147"/>
      <c r="U418" s="147"/>
      <c r="V418" s="147"/>
      <c r="W418" s="147"/>
      <c r="X418" s="147"/>
      <c r="Y418" s="147"/>
      <c r="Z418" s="147"/>
    </row>
    <row r="419" spans="1:26" ht="12.75" customHeight="1">
      <c r="A419" s="147"/>
      <c r="B419" s="147"/>
      <c r="C419" s="147"/>
      <c r="D419" s="147"/>
      <c r="E419" s="147"/>
      <c r="F419" s="147"/>
      <c r="G419" s="147"/>
      <c r="H419" s="147"/>
      <c r="I419" s="147"/>
      <c r="J419" s="147"/>
      <c r="K419" s="147"/>
      <c r="L419" s="147"/>
      <c r="M419" s="147"/>
      <c r="N419" s="147"/>
      <c r="O419" s="147"/>
      <c r="P419" s="147"/>
      <c r="Q419" s="147"/>
      <c r="R419" s="147"/>
      <c r="S419" s="147"/>
      <c r="T419" s="147"/>
      <c r="U419" s="147"/>
      <c r="V419" s="147"/>
      <c r="W419" s="147"/>
      <c r="X419" s="147"/>
      <c r="Y419" s="147"/>
      <c r="Z419" s="147"/>
    </row>
    <row r="420" spans="1:26" ht="12.75" customHeight="1">
      <c r="A420" s="147"/>
      <c r="B420" s="147"/>
      <c r="C420" s="147"/>
      <c r="D420" s="147"/>
      <c r="E420" s="147"/>
      <c r="F420" s="147"/>
      <c r="G420" s="147"/>
      <c r="H420" s="147"/>
      <c r="I420" s="147"/>
      <c r="J420" s="147"/>
      <c r="K420" s="147"/>
      <c r="L420" s="147"/>
      <c r="M420" s="147"/>
      <c r="N420" s="147"/>
      <c r="O420" s="147"/>
      <c r="P420" s="147"/>
      <c r="Q420" s="147"/>
      <c r="R420" s="147"/>
      <c r="S420" s="147"/>
      <c r="T420" s="147"/>
      <c r="U420" s="147"/>
      <c r="V420" s="147"/>
      <c r="W420" s="147"/>
      <c r="X420" s="147"/>
      <c r="Y420" s="147"/>
      <c r="Z420" s="147"/>
    </row>
    <row r="421" spans="1:26" ht="12.75" customHeight="1">
      <c r="A421" s="147"/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147"/>
      <c r="S421" s="147"/>
      <c r="T421" s="147"/>
      <c r="U421" s="147"/>
      <c r="V421" s="147"/>
      <c r="W421" s="147"/>
      <c r="X421" s="147"/>
      <c r="Y421" s="147"/>
      <c r="Z421" s="147"/>
    </row>
    <row r="422" spans="1:26" ht="12.75" customHeight="1">
      <c r="A422" s="147"/>
      <c r="B422" s="147"/>
      <c r="C422" s="147"/>
      <c r="D422" s="147"/>
      <c r="E422" s="147"/>
      <c r="F422" s="147"/>
      <c r="G422" s="147"/>
      <c r="H422" s="147"/>
      <c r="I422" s="147"/>
      <c r="J422" s="147"/>
      <c r="K422" s="147"/>
      <c r="L422" s="147"/>
      <c r="M422" s="147"/>
      <c r="N422" s="147"/>
      <c r="O422" s="147"/>
      <c r="P422" s="147"/>
      <c r="Q422" s="147"/>
      <c r="R422" s="147"/>
      <c r="S422" s="147"/>
      <c r="T422" s="147"/>
      <c r="U422" s="147"/>
      <c r="V422" s="147"/>
      <c r="W422" s="147"/>
      <c r="X422" s="147"/>
      <c r="Y422" s="147"/>
      <c r="Z422" s="147"/>
    </row>
    <row r="423" spans="1:26" ht="12.75" customHeight="1">
      <c r="A423" s="147"/>
      <c r="B423" s="147"/>
      <c r="C423" s="147"/>
      <c r="D423" s="147"/>
      <c r="E423" s="147"/>
      <c r="F423" s="147"/>
      <c r="G423" s="147"/>
      <c r="H423" s="147"/>
      <c r="I423" s="147"/>
      <c r="J423" s="147"/>
      <c r="K423" s="147"/>
      <c r="L423" s="147"/>
      <c r="M423" s="147"/>
      <c r="N423" s="147"/>
      <c r="O423" s="147"/>
      <c r="P423" s="147"/>
      <c r="Q423" s="147"/>
      <c r="R423" s="147"/>
      <c r="S423" s="147"/>
      <c r="T423" s="147"/>
      <c r="U423" s="147"/>
      <c r="V423" s="147"/>
      <c r="W423" s="147"/>
      <c r="X423" s="147"/>
      <c r="Y423" s="147"/>
      <c r="Z423" s="147"/>
    </row>
    <row r="424" spans="1:26" ht="12.75" customHeight="1">
      <c r="A424" s="147"/>
      <c r="B424" s="147"/>
      <c r="C424" s="147"/>
      <c r="D424" s="147"/>
      <c r="E424" s="147"/>
      <c r="F424" s="147"/>
      <c r="G424" s="147"/>
      <c r="H424" s="147"/>
      <c r="I424" s="147"/>
      <c r="J424" s="147"/>
      <c r="K424" s="147"/>
      <c r="L424" s="147"/>
      <c r="M424" s="147"/>
      <c r="N424" s="147"/>
      <c r="O424" s="147"/>
      <c r="P424" s="147"/>
      <c r="Q424" s="147"/>
      <c r="R424" s="147"/>
      <c r="S424" s="147"/>
      <c r="T424" s="147"/>
      <c r="U424" s="147"/>
      <c r="V424" s="147"/>
      <c r="W424" s="147"/>
      <c r="X424" s="147"/>
      <c r="Y424" s="147"/>
      <c r="Z424" s="147"/>
    </row>
    <row r="425" spans="1:26" ht="12.75" customHeight="1">
      <c r="A425" s="147"/>
      <c r="B425" s="147"/>
      <c r="C425" s="147"/>
      <c r="D425" s="147"/>
      <c r="E425" s="147"/>
      <c r="F425" s="147"/>
      <c r="G425" s="147"/>
      <c r="H425" s="147"/>
      <c r="I425" s="147"/>
      <c r="J425" s="147"/>
      <c r="K425" s="147"/>
      <c r="L425" s="147"/>
      <c r="M425" s="147"/>
      <c r="N425" s="147"/>
      <c r="O425" s="147"/>
      <c r="P425" s="147"/>
      <c r="Q425" s="147"/>
      <c r="R425" s="147"/>
      <c r="S425" s="147"/>
      <c r="T425" s="147"/>
      <c r="U425" s="147"/>
      <c r="V425" s="147"/>
      <c r="W425" s="147"/>
      <c r="X425" s="147"/>
      <c r="Y425" s="147"/>
      <c r="Z425" s="147"/>
    </row>
    <row r="426" spans="1:26" ht="12.75" customHeight="1">
      <c r="A426" s="147"/>
      <c r="B426" s="147"/>
      <c r="C426" s="147"/>
      <c r="D426" s="147"/>
      <c r="E426" s="147"/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</row>
    <row r="427" spans="1:26" ht="12.75" customHeight="1">
      <c r="A427" s="147"/>
      <c r="B427" s="147"/>
      <c r="C427" s="147"/>
      <c r="D427" s="147"/>
      <c r="E427" s="147"/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</row>
    <row r="428" spans="1:26" ht="12.75" customHeight="1">
      <c r="A428" s="147"/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</row>
    <row r="429" spans="1:26" ht="12.75" customHeight="1">
      <c r="A429" s="147"/>
      <c r="B429" s="147"/>
      <c r="C429" s="147"/>
      <c r="D429" s="147"/>
      <c r="E429" s="147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</row>
    <row r="430" spans="1:26" ht="12.75" customHeight="1">
      <c r="A430" s="147"/>
      <c r="B430" s="147"/>
      <c r="C430" s="147"/>
      <c r="D430" s="147"/>
      <c r="E430" s="147"/>
      <c r="F430" s="147"/>
      <c r="G430" s="147"/>
      <c r="H430" s="147"/>
      <c r="I430" s="147"/>
      <c r="J430" s="147"/>
      <c r="K430" s="147"/>
      <c r="L430" s="147"/>
      <c r="M430" s="147"/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</row>
    <row r="431" spans="1:26" ht="12.75" customHeight="1">
      <c r="A431" s="147"/>
      <c r="B431" s="147"/>
      <c r="C431" s="147"/>
      <c r="D431" s="147"/>
      <c r="E431" s="147"/>
      <c r="F431" s="147"/>
      <c r="G431" s="147"/>
      <c r="H431" s="147"/>
      <c r="I431" s="147"/>
      <c r="J431" s="147"/>
      <c r="K431" s="147"/>
      <c r="L431" s="147"/>
      <c r="M431" s="147"/>
      <c r="N431" s="147"/>
      <c r="O431" s="147"/>
      <c r="P431" s="147"/>
      <c r="Q431" s="147"/>
      <c r="R431" s="147"/>
      <c r="S431" s="147"/>
      <c r="T431" s="147"/>
      <c r="U431" s="147"/>
      <c r="V431" s="147"/>
      <c r="W431" s="147"/>
      <c r="X431" s="147"/>
      <c r="Y431" s="147"/>
      <c r="Z431" s="147"/>
    </row>
    <row r="432" spans="1:26" ht="12.75" customHeight="1">
      <c r="A432" s="147"/>
      <c r="B432" s="147"/>
      <c r="C432" s="147"/>
      <c r="D432" s="147"/>
      <c r="E432" s="147"/>
      <c r="F432" s="147"/>
      <c r="G432" s="147"/>
      <c r="H432" s="147"/>
      <c r="I432" s="147"/>
      <c r="J432" s="147"/>
      <c r="K432" s="147"/>
      <c r="L432" s="147"/>
      <c r="M432" s="147"/>
      <c r="N432" s="147"/>
      <c r="O432" s="147"/>
      <c r="P432" s="147"/>
      <c r="Q432" s="147"/>
      <c r="R432" s="147"/>
      <c r="S432" s="147"/>
      <c r="T432" s="147"/>
      <c r="U432" s="147"/>
      <c r="V432" s="147"/>
      <c r="W432" s="147"/>
      <c r="X432" s="147"/>
      <c r="Y432" s="147"/>
      <c r="Z432" s="147"/>
    </row>
    <row r="433" spans="1:26" ht="12.75" customHeight="1">
      <c r="A433" s="147"/>
      <c r="B433" s="147"/>
      <c r="C433" s="147"/>
      <c r="D433" s="147"/>
      <c r="E433" s="147"/>
      <c r="F433" s="147"/>
      <c r="G433" s="147"/>
      <c r="H433" s="147"/>
      <c r="I433" s="147"/>
      <c r="J433" s="147"/>
      <c r="K433" s="147"/>
      <c r="L433" s="147"/>
      <c r="M433" s="147"/>
      <c r="N433" s="147"/>
      <c r="O433" s="147"/>
      <c r="P433" s="147"/>
      <c r="Q433" s="147"/>
      <c r="R433" s="147"/>
      <c r="S433" s="147"/>
      <c r="T433" s="147"/>
      <c r="U433" s="147"/>
      <c r="V433" s="147"/>
      <c r="W433" s="147"/>
      <c r="X433" s="147"/>
      <c r="Y433" s="147"/>
      <c r="Z433" s="147"/>
    </row>
    <row r="434" spans="1:26" ht="12.75" customHeight="1">
      <c r="A434" s="147"/>
      <c r="B434" s="147"/>
      <c r="C434" s="147"/>
      <c r="D434" s="147"/>
      <c r="E434" s="147"/>
      <c r="F434" s="147"/>
      <c r="G434" s="147"/>
      <c r="H434" s="147"/>
      <c r="I434" s="147"/>
      <c r="J434" s="147"/>
      <c r="K434" s="147"/>
      <c r="L434" s="147"/>
      <c r="M434" s="147"/>
      <c r="N434" s="147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</row>
    <row r="435" spans="1:26" ht="12.75" customHeight="1">
      <c r="A435" s="147"/>
      <c r="B435" s="147"/>
      <c r="C435" s="147"/>
      <c r="D435" s="147"/>
      <c r="E435" s="147"/>
      <c r="F435" s="147"/>
      <c r="G435" s="147"/>
      <c r="H435" s="147"/>
      <c r="I435" s="147"/>
      <c r="J435" s="147"/>
      <c r="K435" s="147"/>
      <c r="L435" s="147"/>
      <c r="M435" s="147"/>
      <c r="N435" s="147"/>
      <c r="O435" s="147"/>
      <c r="P435" s="147"/>
      <c r="Q435" s="147"/>
      <c r="R435" s="147"/>
      <c r="S435" s="147"/>
      <c r="T435" s="147"/>
      <c r="U435" s="147"/>
      <c r="V435" s="147"/>
      <c r="W435" s="147"/>
      <c r="X435" s="147"/>
      <c r="Y435" s="147"/>
      <c r="Z435" s="147"/>
    </row>
    <row r="436" spans="1:26" ht="12.75" customHeight="1">
      <c r="A436" s="147"/>
      <c r="B436" s="147"/>
      <c r="C436" s="147"/>
      <c r="D436" s="147"/>
      <c r="E436" s="147"/>
      <c r="F436" s="147"/>
      <c r="G436" s="147"/>
      <c r="H436" s="147"/>
      <c r="I436" s="147"/>
      <c r="J436" s="147"/>
      <c r="K436" s="147"/>
      <c r="L436" s="147"/>
      <c r="M436" s="147"/>
      <c r="N436" s="147"/>
      <c r="O436" s="147"/>
      <c r="P436" s="147"/>
      <c r="Q436" s="147"/>
      <c r="R436" s="147"/>
      <c r="S436" s="147"/>
      <c r="T436" s="147"/>
      <c r="U436" s="147"/>
      <c r="V436" s="147"/>
      <c r="W436" s="147"/>
      <c r="X436" s="147"/>
      <c r="Y436" s="147"/>
      <c r="Z436" s="147"/>
    </row>
    <row r="437" spans="1:26" ht="12.75" customHeight="1">
      <c r="A437" s="147"/>
      <c r="B437" s="147"/>
      <c r="C437" s="147"/>
      <c r="D437" s="147"/>
      <c r="E437" s="147"/>
      <c r="F437" s="147"/>
      <c r="G437" s="147"/>
      <c r="H437" s="147"/>
      <c r="I437" s="147"/>
      <c r="J437" s="147"/>
      <c r="K437" s="147"/>
      <c r="L437" s="147"/>
      <c r="M437" s="147"/>
      <c r="N437" s="147"/>
      <c r="O437" s="147"/>
      <c r="P437" s="147"/>
      <c r="Q437" s="147"/>
      <c r="R437" s="147"/>
      <c r="S437" s="147"/>
      <c r="T437" s="147"/>
      <c r="U437" s="147"/>
      <c r="V437" s="147"/>
      <c r="W437" s="147"/>
      <c r="X437" s="147"/>
      <c r="Y437" s="147"/>
      <c r="Z437" s="147"/>
    </row>
    <row r="438" spans="1:26" ht="12.75" customHeight="1">
      <c r="A438" s="147"/>
      <c r="B438" s="147"/>
      <c r="C438" s="147"/>
      <c r="D438" s="147"/>
      <c r="E438" s="147"/>
      <c r="F438" s="147"/>
      <c r="G438" s="147"/>
      <c r="H438" s="147"/>
      <c r="I438" s="147"/>
      <c r="J438" s="147"/>
      <c r="K438" s="147"/>
      <c r="L438" s="147"/>
      <c r="M438" s="147"/>
      <c r="N438" s="147"/>
      <c r="O438" s="147"/>
      <c r="P438" s="147"/>
      <c r="Q438" s="147"/>
      <c r="R438" s="147"/>
      <c r="S438" s="147"/>
      <c r="T438" s="147"/>
      <c r="U438" s="147"/>
      <c r="V438" s="147"/>
      <c r="W438" s="147"/>
      <c r="X438" s="147"/>
      <c r="Y438" s="147"/>
      <c r="Z438" s="147"/>
    </row>
    <row r="439" spans="1:26" ht="12.75" customHeight="1">
      <c r="A439" s="147"/>
      <c r="B439" s="147"/>
      <c r="C439" s="147"/>
      <c r="D439" s="147"/>
      <c r="E439" s="147"/>
      <c r="F439" s="147"/>
      <c r="G439" s="147"/>
      <c r="H439" s="147"/>
      <c r="I439" s="147"/>
      <c r="J439" s="147"/>
      <c r="K439" s="147"/>
      <c r="L439" s="147"/>
      <c r="M439" s="147"/>
      <c r="N439" s="147"/>
      <c r="O439" s="147"/>
      <c r="P439" s="147"/>
      <c r="Q439" s="147"/>
      <c r="R439" s="147"/>
      <c r="S439" s="147"/>
      <c r="T439" s="147"/>
      <c r="U439" s="147"/>
      <c r="V439" s="147"/>
      <c r="W439" s="147"/>
      <c r="X439" s="147"/>
      <c r="Y439" s="147"/>
      <c r="Z439" s="147"/>
    </row>
    <row r="440" spans="1:26" ht="12.75" customHeight="1">
      <c r="A440" s="147"/>
      <c r="B440" s="147"/>
      <c r="C440" s="147"/>
      <c r="D440" s="147"/>
      <c r="E440" s="147"/>
      <c r="F440" s="147"/>
      <c r="G440" s="147"/>
      <c r="H440" s="147"/>
      <c r="I440" s="147"/>
      <c r="J440" s="147"/>
      <c r="K440" s="147"/>
      <c r="L440" s="147"/>
      <c r="M440" s="147"/>
      <c r="N440" s="147"/>
      <c r="O440" s="147"/>
      <c r="P440" s="147"/>
      <c r="Q440" s="147"/>
      <c r="R440" s="147"/>
      <c r="S440" s="147"/>
      <c r="T440" s="147"/>
      <c r="U440" s="147"/>
      <c r="V440" s="147"/>
      <c r="W440" s="147"/>
      <c r="X440" s="147"/>
      <c r="Y440" s="147"/>
      <c r="Z440" s="147"/>
    </row>
    <row r="441" spans="1:26" ht="12.75" customHeight="1">
      <c r="A441" s="147"/>
      <c r="B441" s="147"/>
      <c r="C441" s="147"/>
      <c r="D441" s="147"/>
      <c r="E441" s="147"/>
      <c r="F441" s="147"/>
      <c r="G441" s="147"/>
      <c r="H441" s="147"/>
      <c r="I441" s="147"/>
      <c r="J441" s="147"/>
      <c r="K441" s="147"/>
      <c r="L441" s="147"/>
      <c r="M441" s="147"/>
      <c r="N441" s="147"/>
      <c r="O441" s="147"/>
      <c r="P441" s="147"/>
      <c r="Q441" s="147"/>
      <c r="R441" s="147"/>
      <c r="S441" s="147"/>
      <c r="T441" s="147"/>
      <c r="U441" s="147"/>
      <c r="V441" s="147"/>
      <c r="W441" s="147"/>
      <c r="X441" s="147"/>
      <c r="Y441" s="147"/>
      <c r="Z441" s="147"/>
    </row>
    <row r="442" spans="1:26" ht="12.75" customHeight="1">
      <c r="A442" s="147"/>
      <c r="B442" s="147"/>
      <c r="C442" s="147"/>
      <c r="D442" s="147"/>
      <c r="E442" s="147"/>
      <c r="F442" s="147"/>
      <c r="G442" s="147"/>
      <c r="H442" s="147"/>
      <c r="I442" s="147"/>
      <c r="J442" s="147"/>
      <c r="K442" s="147"/>
      <c r="L442" s="147"/>
      <c r="M442" s="147"/>
      <c r="N442" s="147"/>
      <c r="O442" s="147"/>
      <c r="P442" s="147"/>
      <c r="Q442" s="147"/>
      <c r="R442" s="147"/>
      <c r="S442" s="147"/>
      <c r="T442" s="147"/>
      <c r="U442" s="147"/>
      <c r="V442" s="147"/>
      <c r="W442" s="147"/>
      <c r="X442" s="147"/>
      <c r="Y442" s="147"/>
      <c r="Z442" s="147"/>
    </row>
    <row r="443" spans="1:26" ht="12.75" customHeight="1">
      <c r="A443" s="147"/>
      <c r="B443" s="147"/>
      <c r="C443" s="147"/>
      <c r="D443" s="147"/>
      <c r="E443" s="147"/>
      <c r="F443" s="147"/>
      <c r="G443" s="147"/>
      <c r="H443" s="147"/>
      <c r="I443" s="147"/>
      <c r="J443" s="147"/>
      <c r="K443" s="147"/>
      <c r="L443" s="147"/>
      <c r="M443" s="147"/>
      <c r="N443" s="147"/>
      <c r="O443" s="147"/>
      <c r="P443" s="147"/>
      <c r="Q443" s="147"/>
      <c r="R443" s="147"/>
      <c r="S443" s="147"/>
      <c r="T443" s="147"/>
      <c r="U443" s="147"/>
      <c r="V443" s="147"/>
      <c r="W443" s="147"/>
      <c r="X443" s="147"/>
      <c r="Y443" s="147"/>
      <c r="Z443" s="147"/>
    </row>
    <row r="444" spans="1:26" ht="12.75" customHeight="1">
      <c r="A444" s="147"/>
      <c r="B444" s="147"/>
      <c r="C444" s="147"/>
      <c r="D444" s="147"/>
      <c r="E444" s="147"/>
      <c r="F444" s="147"/>
      <c r="G444" s="147"/>
      <c r="H444" s="147"/>
      <c r="I444" s="147"/>
      <c r="J444" s="147"/>
      <c r="K444" s="147"/>
      <c r="L444" s="147"/>
      <c r="M444" s="147"/>
      <c r="N444" s="147"/>
      <c r="O444" s="147"/>
      <c r="P444" s="147"/>
      <c r="Q444" s="147"/>
      <c r="R444" s="147"/>
      <c r="S444" s="147"/>
      <c r="T444" s="147"/>
      <c r="U444" s="147"/>
      <c r="V444" s="147"/>
      <c r="W444" s="147"/>
      <c r="X444" s="147"/>
      <c r="Y444" s="147"/>
      <c r="Z444" s="147"/>
    </row>
    <row r="445" spans="1:26" ht="12.75" customHeight="1">
      <c r="A445" s="147"/>
      <c r="B445" s="147"/>
      <c r="C445" s="147"/>
      <c r="D445" s="147"/>
      <c r="E445" s="147"/>
      <c r="F445" s="147"/>
      <c r="G445" s="147"/>
      <c r="H445" s="147"/>
      <c r="I445" s="147"/>
      <c r="J445" s="147"/>
      <c r="K445" s="147"/>
      <c r="L445" s="147"/>
      <c r="M445" s="147"/>
      <c r="N445" s="147"/>
      <c r="O445" s="147"/>
      <c r="P445" s="147"/>
      <c r="Q445" s="147"/>
      <c r="R445" s="147"/>
      <c r="S445" s="147"/>
      <c r="T445" s="147"/>
      <c r="U445" s="147"/>
      <c r="V445" s="147"/>
      <c r="W445" s="147"/>
      <c r="X445" s="147"/>
      <c r="Y445" s="147"/>
      <c r="Z445" s="147"/>
    </row>
    <row r="446" spans="1:26" ht="12.75" customHeight="1">
      <c r="A446" s="147"/>
      <c r="B446" s="147"/>
      <c r="C446" s="147"/>
      <c r="D446" s="147"/>
      <c r="E446" s="147"/>
      <c r="F446" s="147"/>
      <c r="G446" s="147"/>
      <c r="H446" s="147"/>
      <c r="I446" s="147"/>
      <c r="J446" s="147"/>
      <c r="K446" s="147"/>
      <c r="L446" s="147"/>
      <c r="M446" s="147"/>
      <c r="N446" s="147"/>
      <c r="O446" s="147"/>
      <c r="P446" s="147"/>
      <c r="Q446" s="147"/>
      <c r="R446" s="147"/>
      <c r="S446" s="147"/>
      <c r="T446" s="147"/>
      <c r="U446" s="147"/>
      <c r="V446" s="147"/>
      <c r="W446" s="147"/>
      <c r="X446" s="147"/>
      <c r="Y446" s="147"/>
      <c r="Z446" s="147"/>
    </row>
    <row r="447" spans="1:26" ht="12.75" customHeight="1">
      <c r="A447" s="147"/>
      <c r="B447" s="147"/>
      <c r="C447" s="147"/>
      <c r="D447" s="147"/>
      <c r="E447" s="147"/>
      <c r="F447" s="147"/>
      <c r="G447" s="147"/>
      <c r="H447" s="147"/>
      <c r="I447" s="147"/>
      <c r="J447" s="147"/>
      <c r="K447" s="147"/>
      <c r="L447" s="147"/>
      <c r="M447" s="147"/>
      <c r="N447" s="147"/>
      <c r="O447" s="147"/>
      <c r="P447" s="147"/>
      <c r="Q447" s="147"/>
      <c r="R447" s="147"/>
      <c r="S447" s="147"/>
      <c r="T447" s="147"/>
      <c r="U447" s="147"/>
      <c r="V447" s="147"/>
      <c r="W447" s="147"/>
      <c r="X447" s="147"/>
      <c r="Y447" s="147"/>
      <c r="Z447" s="147"/>
    </row>
    <row r="448" spans="1:26" ht="12.75" customHeight="1">
      <c r="A448" s="147"/>
      <c r="B448" s="147"/>
      <c r="C448" s="147"/>
      <c r="D448" s="147"/>
      <c r="E448" s="147"/>
      <c r="F448" s="147"/>
      <c r="G448" s="147"/>
      <c r="H448" s="147"/>
      <c r="I448" s="147"/>
      <c r="J448" s="147"/>
      <c r="K448" s="147"/>
      <c r="L448" s="147"/>
      <c r="M448" s="147"/>
      <c r="N448" s="147"/>
      <c r="O448" s="147"/>
      <c r="P448" s="147"/>
      <c r="Q448" s="147"/>
      <c r="R448" s="147"/>
      <c r="S448" s="147"/>
      <c r="T448" s="147"/>
      <c r="U448" s="147"/>
      <c r="V448" s="147"/>
      <c r="W448" s="147"/>
      <c r="X448" s="147"/>
      <c r="Y448" s="147"/>
      <c r="Z448" s="147"/>
    </row>
    <row r="449" spans="1:26" ht="12.75" customHeight="1">
      <c r="A449" s="147"/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</row>
    <row r="450" spans="1:26" ht="12.75" customHeight="1">
      <c r="A450" s="147"/>
      <c r="B450" s="147"/>
      <c r="C450" s="147"/>
      <c r="D450" s="147"/>
      <c r="E450" s="147"/>
      <c r="F450" s="147"/>
      <c r="G450" s="147"/>
      <c r="H450" s="147"/>
      <c r="I450" s="147"/>
      <c r="J450" s="147"/>
      <c r="K450" s="147"/>
      <c r="L450" s="147"/>
      <c r="M450" s="147"/>
      <c r="N450" s="147"/>
      <c r="O450" s="147"/>
      <c r="P450" s="147"/>
      <c r="Q450" s="147"/>
      <c r="R450" s="147"/>
      <c r="S450" s="147"/>
      <c r="T450" s="147"/>
      <c r="U450" s="147"/>
      <c r="V450" s="147"/>
      <c r="W450" s="147"/>
      <c r="X450" s="147"/>
      <c r="Y450" s="147"/>
      <c r="Z450" s="147"/>
    </row>
    <row r="451" spans="1:26" ht="12.75" customHeight="1">
      <c r="A451" s="147"/>
      <c r="B451" s="147"/>
      <c r="C451" s="147"/>
      <c r="D451" s="147"/>
      <c r="E451" s="147"/>
      <c r="F451" s="147"/>
      <c r="G451" s="147"/>
      <c r="H451" s="147"/>
      <c r="I451" s="147"/>
      <c r="J451" s="147"/>
      <c r="K451" s="147"/>
      <c r="L451" s="147"/>
      <c r="M451" s="147"/>
      <c r="N451" s="147"/>
      <c r="O451" s="147"/>
      <c r="P451" s="147"/>
      <c r="Q451" s="147"/>
      <c r="R451" s="147"/>
      <c r="S451" s="147"/>
      <c r="T451" s="147"/>
      <c r="U451" s="147"/>
      <c r="V451" s="147"/>
      <c r="W451" s="147"/>
      <c r="X451" s="147"/>
      <c r="Y451" s="147"/>
      <c r="Z451" s="147"/>
    </row>
    <row r="452" spans="1:26" ht="12.75" customHeight="1">
      <c r="A452" s="147"/>
      <c r="B452" s="147"/>
      <c r="C452" s="147"/>
      <c r="D452" s="147"/>
      <c r="E452" s="147"/>
      <c r="F452" s="147"/>
      <c r="G452" s="147"/>
      <c r="H452" s="147"/>
      <c r="I452" s="147"/>
      <c r="J452" s="147"/>
      <c r="K452" s="147"/>
      <c r="L452" s="147"/>
      <c r="M452" s="147"/>
      <c r="N452" s="147"/>
      <c r="O452" s="147"/>
      <c r="P452" s="147"/>
      <c r="Q452" s="147"/>
      <c r="R452" s="147"/>
      <c r="S452" s="147"/>
      <c r="T452" s="147"/>
      <c r="U452" s="147"/>
      <c r="V452" s="147"/>
      <c r="W452" s="147"/>
      <c r="X452" s="147"/>
      <c r="Y452" s="147"/>
      <c r="Z452" s="147"/>
    </row>
    <row r="453" spans="1:26" ht="12.75" customHeight="1">
      <c r="A453" s="147"/>
      <c r="B453" s="147"/>
      <c r="C453" s="147"/>
      <c r="D453" s="147"/>
      <c r="E453" s="147"/>
      <c r="F453" s="147"/>
      <c r="G453" s="147"/>
      <c r="H453" s="147"/>
      <c r="I453" s="147"/>
      <c r="J453" s="147"/>
      <c r="K453" s="147"/>
      <c r="L453" s="147"/>
      <c r="M453" s="147"/>
      <c r="N453" s="147"/>
      <c r="O453" s="147"/>
      <c r="P453" s="147"/>
      <c r="Q453" s="147"/>
      <c r="R453" s="147"/>
      <c r="S453" s="147"/>
      <c r="T453" s="147"/>
      <c r="U453" s="147"/>
      <c r="V453" s="147"/>
      <c r="W453" s="147"/>
      <c r="X453" s="147"/>
      <c r="Y453" s="147"/>
      <c r="Z453" s="147"/>
    </row>
    <row r="454" spans="1:26" ht="12.75" customHeight="1">
      <c r="A454" s="147"/>
      <c r="B454" s="147"/>
      <c r="C454" s="147"/>
      <c r="D454" s="147"/>
      <c r="E454" s="147"/>
      <c r="F454" s="147"/>
      <c r="G454" s="147"/>
      <c r="H454" s="147"/>
      <c r="I454" s="147"/>
      <c r="J454" s="147"/>
      <c r="K454" s="147"/>
      <c r="L454" s="147"/>
      <c r="M454" s="147"/>
      <c r="N454" s="147"/>
      <c r="O454" s="147"/>
      <c r="P454" s="147"/>
      <c r="Q454" s="147"/>
      <c r="R454" s="147"/>
      <c r="S454" s="147"/>
      <c r="T454" s="147"/>
      <c r="U454" s="147"/>
      <c r="V454" s="147"/>
      <c r="W454" s="147"/>
      <c r="X454" s="147"/>
      <c r="Y454" s="147"/>
      <c r="Z454" s="147"/>
    </row>
    <row r="455" spans="1:26" ht="12.75" customHeight="1">
      <c r="A455" s="147"/>
      <c r="B455" s="147"/>
      <c r="C455" s="147"/>
      <c r="D455" s="147"/>
      <c r="E455" s="147"/>
      <c r="F455" s="147"/>
      <c r="G455" s="147"/>
      <c r="H455" s="147"/>
      <c r="I455" s="147"/>
      <c r="J455" s="147"/>
      <c r="K455" s="147"/>
      <c r="L455" s="147"/>
      <c r="M455" s="147"/>
      <c r="N455" s="147"/>
      <c r="O455" s="147"/>
      <c r="P455" s="147"/>
      <c r="Q455" s="147"/>
      <c r="R455" s="147"/>
      <c r="S455" s="147"/>
      <c r="T455" s="147"/>
      <c r="U455" s="147"/>
      <c r="V455" s="147"/>
      <c r="W455" s="147"/>
      <c r="X455" s="147"/>
      <c r="Y455" s="147"/>
      <c r="Z455" s="147"/>
    </row>
    <row r="456" spans="1:26" ht="12.75" customHeight="1">
      <c r="A456" s="147"/>
      <c r="B456" s="147"/>
      <c r="C456" s="147"/>
      <c r="D456" s="147"/>
      <c r="E456" s="147"/>
      <c r="F456" s="147"/>
      <c r="G456" s="147"/>
      <c r="H456" s="147"/>
      <c r="I456" s="147"/>
      <c r="J456" s="147"/>
      <c r="K456" s="147"/>
      <c r="L456" s="147"/>
      <c r="M456" s="147"/>
      <c r="N456" s="147"/>
      <c r="O456" s="147"/>
      <c r="P456" s="147"/>
      <c r="Q456" s="147"/>
      <c r="R456" s="147"/>
      <c r="S456" s="147"/>
      <c r="T456" s="147"/>
      <c r="U456" s="147"/>
      <c r="V456" s="147"/>
      <c r="W456" s="147"/>
      <c r="X456" s="147"/>
      <c r="Y456" s="147"/>
      <c r="Z456" s="147"/>
    </row>
    <row r="457" spans="1:26" ht="12.75" customHeight="1">
      <c r="A457" s="147"/>
      <c r="B457" s="147"/>
      <c r="C457" s="147"/>
      <c r="D457" s="147"/>
      <c r="E457" s="147"/>
      <c r="F457" s="147"/>
      <c r="G457" s="147"/>
      <c r="H457" s="147"/>
      <c r="I457" s="147"/>
      <c r="J457" s="147"/>
      <c r="K457" s="147"/>
      <c r="L457" s="147"/>
      <c r="M457" s="147"/>
      <c r="N457" s="147"/>
      <c r="O457" s="147"/>
      <c r="P457" s="147"/>
      <c r="Q457" s="147"/>
      <c r="R457" s="147"/>
      <c r="S457" s="147"/>
      <c r="T457" s="147"/>
      <c r="U457" s="147"/>
      <c r="V457" s="147"/>
      <c r="W457" s="147"/>
      <c r="X457" s="147"/>
      <c r="Y457" s="147"/>
      <c r="Z457" s="147"/>
    </row>
    <row r="458" spans="1:26" ht="12.75" customHeight="1">
      <c r="A458" s="147"/>
      <c r="B458" s="147"/>
      <c r="C458" s="147"/>
      <c r="D458" s="147"/>
      <c r="E458" s="147"/>
      <c r="F458" s="147"/>
      <c r="G458" s="147"/>
      <c r="H458" s="147"/>
      <c r="I458" s="147"/>
      <c r="J458" s="147"/>
      <c r="K458" s="147"/>
      <c r="L458" s="147"/>
      <c r="M458" s="147"/>
      <c r="N458" s="147"/>
      <c r="O458" s="147"/>
      <c r="P458" s="147"/>
      <c r="Q458" s="147"/>
      <c r="R458" s="147"/>
      <c r="S458" s="147"/>
      <c r="T458" s="147"/>
      <c r="U458" s="147"/>
      <c r="V458" s="147"/>
      <c r="W458" s="147"/>
      <c r="X458" s="147"/>
      <c r="Y458" s="147"/>
      <c r="Z458" s="147"/>
    </row>
    <row r="459" spans="1:26" ht="12.75" customHeight="1">
      <c r="A459" s="147"/>
      <c r="B459" s="147"/>
      <c r="C459" s="147"/>
      <c r="D459" s="147"/>
      <c r="E459" s="147"/>
      <c r="F459" s="147"/>
      <c r="G459" s="147"/>
      <c r="H459" s="147"/>
      <c r="I459" s="147"/>
      <c r="J459" s="147"/>
      <c r="K459" s="147"/>
      <c r="L459" s="147"/>
      <c r="M459" s="147"/>
      <c r="N459" s="147"/>
      <c r="O459" s="147"/>
      <c r="P459" s="147"/>
      <c r="Q459" s="147"/>
      <c r="R459" s="147"/>
      <c r="S459" s="147"/>
      <c r="T459" s="147"/>
      <c r="U459" s="147"/>
      <c r="V459" s="147"/>
      <c r="W459" s="147"/>
      <c r="X459" s="147"/>
      <c r="Y459" s="147"/>
      <c r="Z459" s="147"/>
    </row>
    <row r="460" spans="1:26" ht="12.75" customHeight="1">
      <c r="A460" s="147"/>
      <c r="B460" s="147"/>
      <c r="C460" s="147"/>
      <c r="D460" s="147"/>
      <c r="E460" s="147"/>
      <c r="F460" s="147"/>
      <c r="G460" s="147"/>
      <c r="H460" s="147"/>
      <c r="I460" s="147"/>
      <c r="J460" s="147"/>
      <c r="K460" s="147"/>
      <c r="L460" s="147"/>
      <c r="M460" s="147"/>
      <c r="N460" s="147"/>
      <c r="O460" s="147"/>
      <c r="P460" s="147"/>
      <c r="Q460" s="147"/>
      <c r="R460" s="147"/>
      <c r="S460" s="147"/>
      <c r="T460" s="147"/>
      <c r="U460" s="147"/>
      <c r="V460" s="147"/>
      <c r="W460" s="147"/>
      <c r="X460" s="147"/>
      <c r="Y460" s="147"/>
      <c r="Z460" s="147"/>
    </row>
    <row r="461" spans="1:26" ht="12.75" customHeight="1">
      <c r="A461" s="147"/>
      <c r="B461" s="147"/>
      <c r="C461" s="147"/>
      <c r="D461" s="147"/>
      <c r="E461" s="147"/>
      <c r="F461" s="147"/>
      <c r="G461" s="147"/>
      <c r="H461" s="147"/>
      <c r="I461" s="147"/>
      <c r="J461" s="147"/>
      <c r="K461" s="147"/>
      <c r="L461" s="147"/>
      <c r="M461" s="147"/>
      <c r="N461" s="147"/>
      <c r="O461" s="147"/>
      <c r="P461" s="147"/>
      <c r="Q461" s="147"/>
      <c r="R461" s="147"/>
      <c r="S461" s="147"/>
      <c r="T461" s="147"/>
      <c r="U461" s="147"/>
      <c r="V461" s="147"/>
      <c r="W461" s="147"/>
      <c r="X461" s="147"/>
      <c r="Y461" s="147"/>
      <c r="Z461" s="147"/>
    </row>
    <row r="462" spans="1:26" ht="12.75" customHeight="1">
      <c r="A462" s="147"/>
      <c r="B462" s="147"/>
      <c r="C462" s="147"/>
      <c r="D462" s="147"/>
      <c r="E462" s="147"/>
      <c r="F462" s="147"/>
      <c r="G462" s="147"/>
      <c r="H462" s="147"/>
      <c r="I462" s="147"/>
      <c r="J462" s="147"/>
      <c r="K462" s="147"/>
      <c r="L462" s="147"/>
      <c r="M462" s="147"/>
      <c r="N462" s="147"/>
      <c r="O462" s="147"/>
      <c r="P462" s="147"/>
      <c r="Q462" s="147"/>
      <c r="R462" s="147"/>
      <c r="S462" s="147"/>
      <c r="T462" s="147"/>
      <c r="U462" s="147"/>
      <c r="V462" s="147"/>
      <c r="W462" s="147"/>
      <c r="X462" s="147"/>
      <c r="Y462" s="147"/>
      <c r="Z462" s="147"/>
    </row>
    <row r="463" spans="1:26" ht="12.75" customHeight="1">
      <c r="A463" s="147"/>
      <c r="B463" s="147"/>
      <c r="C463" s="147"/>
      <c r="D463" s="147"/>
      <c r="E463" s="147"/>
      <c r="F463" s="147"/>
      <c r="G463" s="147"/>
      <c r="H463" s="147"/>
      <c r="I463" s="147"/>
      <c r="J463" s="147"/>
      <c r="K463" s="147"/>
      <c r="L463" s="147"/>
      <c r="M463" s="147"/>
      <c r="N463" s="147"/>
      <c r="O463" s="147"/>
      <c r="P463" s="147"/>
      <c r="Q463" s="147"/>
      <c r="R463" s="147"/>
      <c r="S463" s="147"/>
      <c r="T463" s="147"/>
      <c r="U463" s="147"/>
      <c r="V463" s="147"/>
      <c r="W463" s="147"/>
      <c r="X463" s="147"/>
      <c r="Y463" s="147"/>
      <c r="Z463" s="147"/>
    </row>
    <row r="464" spans="1:26" ht="12.75" customHeight="1">
      <c r="A464" s="147"/>
      <c r="B464" s="147"/>
      <c r="C464" s="147"/>
      <c r="D464" s="147"/>
      <c r="E464" s="147"/>
      <c r="F464" s="147"/>
      <c r="G464" s="147"/>
      <c r="H464" s="147"/>
      <c r="I464" s="147"/>
      <c r="J464" s="147"/>
      <c r="K464" s="147"/>
      <c r="L464" s="147"/>
      <c r="M464" s="147"/>
      <c r="N464" s="147"/>
      <c r="O464" s="147"/>
      <c r="P464" s="147"/>
      <c r="Q464" s="147"/>
      <c r="R464" s="147"/>
      <c r="S464" s="147"/>
      <c r="T464" s="147"/>
      <c r="U464" s="147"/>
      <c r="V464" s="147"/>
      <c r="W464" s="147"/>
      <c r="X464" s="147"/>
      <c r="Y464" s="147"/>
      <c r="Z464" s="147"/>
    </row>
    <row r="465" spans="1:26" ht="12.75" customHeight="1">
      <c r="A465" s="147"/>
      <c r="B465" s="147"/>
      <c r="C465" s="147"/>
      <c r="D465" s="147"/>
      <c r="E465" s="147"/>
      <c r="F465" s="147"/>
      <c r="G465" s="147"/>
      <c r="H465" s="147"/>
      <c r="I465" s="147"/>
      <c r="J465" s="147"/>
      <c r="K465" s="147"/>
      <c r="L465" s="147"/>
      <c r="M465" s="147"/>
      <c r="N465" s="147"/>
      <c r="O465" s="147"/>
      <c r="P465" s="147"/>
      <c r="Q465" s="147"/>
      <c r="R465" s="147"/>
      <c r="S465" s="147"/>
      <c r="T465" s="147"/>
      <c r="U465" s="147"/>
      <c r="V465" s="147"/>
      <c r="W465" s="147"/>
      <c r="X465" s="147"/>
      <c r="Y465" s="147"/>
      <c r="Z465" s="147"/>
    </row>
    <row r="466" spans="1:26" ht="12.75" customHeight="1">
      <c r="A466" s="147"/>
      <c r="B466" s="147"/>
      <c r="C466" s="147"/>
      <c r="D466" s="147"/>
      <c r="E466" s="147"/>
      <c r="F466" s="147"/>
      <c r="G466" s="147"/>
      <c r="H466" s="147"/>
      <c r="I466" s="147"/>
      <c r="J466" s="147"/>
      <c r="K466" s="147"/>
      <c r="L466" s="147"/>
      <c r="M466" s="147"/>
      <c r="N466" s="147"/>
      <c r="O466" s="147"/>
      <c r="P466" s="147"/>
      <c r="Q466" s="147"/>
      <c r="R466" s="147"/>
      <c r="S466" s="147"/>
      <c r="T466" s="147"/>
      <c r="U466" s="147"/>
      <c r="V466" s="147"/>
      <c r="W466" s="147"/>
      <c r="X466" s="147"/>
      <c r="Y466" s="147"/>
      <c r="Z466" s="147"/>
    </row>
    <row r="467" spans="1:26" ht="12.75" customHeight="1">
      <c r="A467" s="147"/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</row>
    <row r="468" spans="1:26" ht="12.75" customHeight="1">
      <c r="A468" s="147"/>
      <c r="B468" s="147"/>
      <c r="C468" s="147"/>
      <c r="D468" s="147"/>
      <c r="E468" s="147"/>
      <c r="F468" s="147"/>
      <c r="G468" s="147"/>
      <c r="H468" s="147"/>
      <c r="I468" s="147"/>
      <c r="J468" s="147"/>
      <c r="K468" s="147"/>
      <c r="L468" s="147"/>
      <c r="M468" s="147"/>
      <c r="N468" s="147"/>
      <c r="O468" s="147"/>
      <c r="P468" s="147"/>
      <c r="Q468" s="147"/>
      <c r="R468" s="147"/>
      <c r="S468" s="147"/>
      <c r="T468" s="147"/>
      <c r="U468" s="147"/>
      <c r="V468" s="147"/>
      <c r="W468" s="147"/>
      <c r="X468" s="147"/>
      <c r="Y468" s="147"/>
      <c r="Z468" s="147"/>
    </row>
    <row r="469" spans="1:26" ht="12.75" customHeight="1">
      <c r="A469" s="147"/>
      <c r="B469" s="147"/>
      <c r="C469" s="147"/>
      <c r="D469" s="147"/>
      <c r="E469" s="147"/>
      <c r="F469" s="147"/>
      <c r="G469" s="147"/>
      <c r="H469" s="147"/>
      <c r="I469" s="147"/>
      <c r="J469" s="147"/>
      <c r="K469" s="147"/>
      <c r="L469" s="147"/>
      <c r="M469" s="147"/>
      <c r="N469" s="147"/>
      <c r="O469" s="147"/>
      <c r="P469" s="147"/>
      <c r="Q469" s="147"/>
      <c r="R469" s="147"/>
      <c r="S469" s="147"/>
      <c r="T469" s="147"/>
      <c r="U469" s="147"/>
      <c r="V469" s="147"/>
      <c r="W469" s="147"/>
      <c r="X469" s="147"/>
      <c r="Y469" s="147"/>
      <c r="Z469" s="147"/>
    </row>
    <row r="470" spans="1:26" ht="12.75" customHeight="1">
      <c r="A470" s="147"/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</row>
    <row r="471" spans="1:26" ht="12.75" customHeight="1">
      <c r="A471" s="147"/>
      <c r="B471" s="147"/>
      <c r="C471" s="147"/>
      <c r="D471" s="147"/>
      <c r="E471" s="147"/>
      <c r="F471" s="147"/>
      <c r="G471" s="147"/>
      <c r="H471" s="147"/>
      <c r="I471" s="147"/>
      <c r="J471" s="147"/>
      <c r="K471" s="147"/>
      <c r="L471" s="147"/>
      <c r="M471" s="147"/>
      <c r="N471" s="147"/>
      <c r="O471" s="147"/>
      <c r="P471" s="147"/>
      <c r="Q471" s="147"/>
      <c r="R471" s="147"/>
      <c r="S471" s="147"/>
      <c r="T471" s="147"/>
      <c r="U471" s="147"/>
      <c r="V471" s="147"/>
      <c r="W471" s="147"/>
      <c r="X471" s="147"/>
      <c r="Y471" s="147"/>
      <c r="Z471" s="147"/>
    </row>
    <row r="472" spans="1:26" ht="12.75" customHeight="1">
      <c r="A472" s="147"/>
      <c r="B472" s="147"/>
      <c r="C472" s="147"/>
      <c r="D472" s="147"/>
      <c r="E472" s="147"/>
      <c r="F472" s="147"/>
      <c r="G472" s="147"/>
      <c r="H472" s="147"/>
      <c r="I472" s="147"/>
      <c r="J472" s="147"/>
      <c r="K472" s="147"/>
      <c r="L472" s="147"/>
      <c r="M472" s="147"/>
      <c r="N472" s="147"/>
      <c r="O472" s="147"/>
      <c r="P472" s="147"/>
      <c r="Q472" s="147"/>
      <c r="R472" s="147"/>
      <c r="S472" s="147"/>
      <c r="T472" s="147"/>
      <c r="U472" s="147"/>
      <c r="V472" s="147"/>
      <c r="W472" s="147"/>
      <c r="X472" s="147"/>
      <c r="Y472" s="147"/>
      <c r="Z472" s="147"/>
    </row>
    <row r="473" spans="1:26" ht="12.75" customHeight="1">
      <c r="A473" s="147"/>
      <c r="B473" s="147"/>
      <c r="C473" s="147"/>
      <c r="D473" s="147"/>
      <c r="E473" s="147"/>
      <c r="F473" s="147"/>
      <c r="G473" s="147"/>
      <c r="H473" s="147"/>
      <c r="I473" s="147"/>
      <c r="J473" s="147"/>
      <c r="K473" s="147"/>
      <c r="L473" s="147"/>
      <c r="M473" s="147"/>
      <c r="N473" s="147"/>
      <c r="O473" s="147"/>
      <c r="P473" s="147"/>
      <c r="Q473" s="147"/>
      <c r="R473" s="147"/>
      <c r="S473" s="147"/>
      <c r="T473" s="147"/>
      <c r="U473" s="147"/>
      <c r="V473" s="147"/>
      <c r="W473" s="147"/>
      <c r="X473" s="147"/>
      <c r="Y473" s="147"/>
      <c r="Z473" s="147"/>
    </row>
    <row r="474" spans="1:26" ht="12.75" customHeight="1">
      <c r="A474" s="147"/>
      <c r="B474" s="147"/>
      <c r="C474" s="147"/>
      <c r="D474" s="147"/>
      <c r="E474" s="147"/>
      <c r="F474" s="147"/>
      <c r="G474" s="147"/>
      <c r="H474" s="147"/>
      <c r="I474" s="147"/>
      <c r="J474" s="147"/>
      <c r="K474" s="147"/>
      <c r="L474" s="147"/>
      <c r="M474" s="147"/>
      <c r="N474" s="147"/>
      <c r="O474" s="147"/>
      <c r="P474" s="147"/>
      <c r="Q474" s="147"/>
      <c r="R474" s="147"/>
      <c r="S474" s="147"/>
      <c r="T474" s="147"/>
      <c r="U474" s="147"/>
      <c r="V474" s="147"/>
      <c r="W474" s="147"/>
      <c r="X474" s="147"/>
      <c r="Y474" s="147"/>
      <c r="Z474" s="147"/>
    </row>
    <row r="475" spans="1:26" ht="12.75" customHeight="1">
      <c r="A475" s="147"/>
      <c r="B475" s="147"/>
      <c r="C475" s="147"/>
      <c r="D475" s="147"/>
      <c r="E475" s="147"/>
      <c r="F475" s="147"/>
      <c r="G475" s="147"/>
      <c r="H475" s="147"/>
      <c r="I475" s="147"/>
      <c r="J475" s="147"/>
      <c r="K475" s="147"/>
      <c r="L475" s="147"/>
      <c r="M475" s="147"/>
      <c r="N475" s="147"/>
      <c r="O475" s="147"/>
      <c r="P475" s="147"/>
      <c r="Q475" s="147"/>
      <c r="R475" s="147"/>
      <c r="S475" s="147"/>
      <c r="T475" s="147"/>
      <c r="U475" s="147"/>
      <c r="V475" s="147"/>
      <c r="W475" s="147"/>
      <c r="X475" s="147"/>
      <c r="Y475" s="147"/>
      <c r="Z475" s="147"/>
    </row>
    <row r="476" spans="1:26" ht="12.75" customHeight="1">
      <c r="A476" s="147"/>
      <c r="B476" s="147"/>
      <c r="C476" s="147"/>
      <c r="D476" s="147"/>
      <c r="E476" s="147"/>
      <c r="F476" s="147"/>
      <c r="G476" s="147"/>
      <c r="H476" s="147"/>
      <c r="I476" s="147"/>
      <c r="J476" s="147"/>
      <c r="K476" s="147"/>
      <c r="L476" s="147"/>
      <c r="M476" s="147"/>
      <c r="N476" s="147"/>
      <c r="O476" s="147"/>
      <c r="P476" s="147"/>
      <c r="Q476" s="147"/>
      <c r="R476" s="147"/>
      <c r="S476" s="147"/>
      <c r="T476" s="147"/>
      <c r="U476" s="147"/>
      <c r="V476" s="147"/>
      <c r="W476" s="147"/>
      <c r="X476" s="147"/>
      <c r="Y476" s="147"/>
      <c r="Z476" s="147"/>
    </row>
    <row r="477" spans="1:26" ht="12.75" customHeight="1">
      <c r="A477" s="147"/>
      <c r="B477" s="147"/>
      <c r="C477" s="147"/>
      <c r="D477" s="147"/>
      <c r="E477" s="147"/>
      <c r="F477" s="147"/>
      <c r="G477" s="147"/>
      <c r="H477" s="147"/>
      <c r="I477" s="147"/>
      <c r="J477" s="147"/>
      <c r="K477" s="147"/>
      <c r="L477" s="147"/>
      <c r="M477" s="147"/>
      <c r="N477" s="147"/>
      <c r="O477" s="147"/>
      <c r="P477" s="147"/>
      <c r="Q477" s="147"/>
      <c r="R477" s="147"/>
      <c r="S477" s="147"/>
      <c r="T477" s="147"/>
      <c r="U477" s="147"/>
      <c r="V477" s="147"/>
      <c r="W477" s="147"/>
      <c r="X477" s="147"/>
      <c r="Y477" s="147"/>
      <c r="Z477" s="147"/>
    </row>
    <row r="478" spans="1:26" ht="12.75" customHeight="1">
      <c r="A478" s="147"/>
      <c r="B478" s="147"/>
      <c r="C478" s="147"/>
      <c r="D478" s="147"/>
      <c r="E478" s="147"/>
      <c r="F478" s="147"/>
      <c r="G478" s="147"/>
      <c r="H478" s="147"/>
      <c r="I478" s="147"/>
      <c r="J478" s="147"/>
      <c r="K478" s="147"/>
      <c r="L478" s="147"/>
      <c r="M478" s="147"/>
      <c r="N478" s="147"/>
      <c r="O478" s="147"/>
      <c r="P478" s="147"/>
      <c r="Q478" s="147"/>
      <c r="R478" s="147"/>
      <c r="S478" s="147"/>
      <c r="T478" s="147"/>
      <c r="U478" s="147"/>
      <c r="V478" s="147"/>
      <c r="W478" s="147"/>
      <c r="X478" s="147"/>
      <c r="Y478" s="147"/>
      <c r="Z478" s="147"/>
    </row>
    <row r="479" spans="1:26" ht="12.75" customHeight="1">
      <c r="A479" s="147"/>
      <c r="B479" s="147"/>
      <c r="C479" s="147"/>
      <c r="D479" s="147"/>
      <c r="E479" s="147"/>
      <c r="F479" s="147"/>
      <c r="G479" s="147"/>
      <c r="H479" s="147"/>
      <c r="I479" s="147"/>
      <c r="J479" s="147"/>
      <c r="K479" s="147"/>
      <c r="L479" s="147"/>
      <c r="M479" s="147"/>
      <c r="N479" s="147"/>
      <c r="O479" s="147"/>
      <c r="P479" s="147"/>
      <c r="Q479" s="147"/>
      <c r="R479" s="147"/>
      <c r="S479" s="147"/>
      <c r="T479" s="147"/>
      <c r="U479" s="147"/>
      <c r="V479" s="147"/>
      <c r="W479" s="147"/>
      <c r="X479" s="147"/>
      <c r="Y479" s="147"/>
      <c r="Z479" s="147"/>
    </row>
    <row r="480" spans="1:26" ht="12.75" customHeight="1">
      <c r="A480" s="147"/>
      <c r="B480" s="147"/>
      <c r="C480" s="147"/>
      <c r="D480" s="147"/>
      <c r="E480" s="147"/>
      <c r="F480" s="147"/>
      <c r="G480" s="147"/>
      <c r="H480" s="147"/>
      <c r="I480" s="147"/>
      <c r="J480" s="147"/>
      <c r="K480" s="147"/>
      <c r="L480" s="147"/>
      <c r="M480" s="147"/>
      <c r="N480" s="147"/>
      <c r="O480" s="147"/>
      <c r="P480" s="147"/>
      <c r="Q480" s="147"/>
      <c r="R480" s="147"/>
      <c r="S480" s="147"/>
      <c r="T480" s="147"/>
      <c r="U480" s="147"/>
      <c r="V480" s="147"/>
      <c r="W480" s="147"/>
      <c r="X480" s="147"/>
      <c r="Y480" s="147"/>
      <c r="Z480" s="147"/>
    </row>
    <row r="481" spans="1:26" ht="12.75" customHeight="1">
      <c r="A481" s="147"/>
      <c r="B481" s="147"/>
      <c r="C481" s="147"/>
      <c r="D481" s="147"/>
      <c r="E481" s="147"/>
      <c r="F481" s="147"/>
      <c r="G481" s="147"/>
      <c r="H481" s="147"/>
      <c r="I481" s="147"/>
      <c r="J481" s="147"/>
      <c r="K481" s="147"/>
      <c r="L481" s="147"/>
      <c r="M481" s="147"/>
      <c r="N481" s="147"/>
      <c r="O481" s="147"/>
      <c r="P481" s="147"/>
      <c r="Q481" s="147"/>
      <c r="R481" s="147"/>
      <c r="S481" s="147"/>
      <c r="T481" s="147"/>
      <c r="U481" s="147"/>
      <c r="V481" s="147"/>
      <c r="W481" s="147"/>
      <c r="X481" s="147"/>
      <c r="Y481" s="147"/>
      <c r="Z481" s="147"/>
    </row>
    <row r="482" spans="1:26" ht="12.75" customHeight="1">
      <c r="A482" s="147"/>
      <c r="B482" s="147"/>
      <c r="C482" s="147"/>
      <c r="D482" s="147"/>
      <c r="E482" s="147"/>
      <c r="F482" s="147"/>
      <c r="G482" s="147"/>
      <c r="H482" s="147"/>
      <c r="I482" s="147"/>
      <c r="J482" s="147"/>
      <c r="K482" s="147"/>
      <c r="L482" s="147"/>
      <c r="M482" s="147"/>
      <c r="N482" s="147"/>
      <c r="O482" s="147"/>
      <c r="P482" s="147"/>
      <c r="Q482" s="147"/>
      <c r="R482" s="147"/>
      <c r="S482" s="147"/>
      <c r="T482" s="147"/>
      <c r="U482" s="147"/>
      <c r="V482" s="147"/>
      <c r="W482" s="147"/>
      <c r="X482" s="147"/>
      <c r="Y482" s="147"/>
      <c r="Z482" s="147"/>
    </row>
    <row r="483" spans="1:26" ht="12.75" customHeight="1">
      <c r="A483" s="147"/>
      <c r="B483" s="147"/>
      <c r="C483" s="147"/>
      <c r="D483" s="147"/>
      <c r="E483" s="147"/>
      <c r="F483" s="147"/>
      <c r="G483" s="147"/>
      <c r="H483" s="147"/>
      <c r="I483" s="147"/>
      <c r="J483" s="147"/>
      <c r="K483" s="147"/>
      <c r="L483" s="147"/>
      <c r="M483" s="147"/>
      <c r="N483" s="147"/>
      <c r="O483" s="147"/>
      <c r="P483" s="147"/>
      <c r="Q483" s="147"/>
      <c r="R483" s="147"/>
      <c r="S483" s="147"/>
      <c r="T483" s="147"/>
      <c r="U483" s="147"/>
      <c r="V483" s="147"/>
      <c r="W483" s="147"/>
      <c r="X483" s="147"/>
      <c r="Y483" s="147"/>
      <c r="Z483" s="147"/>
    </row>
    <row r="484" spans="1:26" ht="12.75" customHeight="1">
      <c r="A484" s="147"/>
      <c r="B484" s="147"/>
      <c r="C484" s="147"/>
      <c r="D484" s="147"/>
      <c r="E484" s="147"/>
      <c r="F484" s="147"/>
      <c r="G484" s="147"/>
      <c r="H484" s="147"/>
      <c r="I484" s="147"/>
      <c r="J484" s="147"/>
      <c r="K484" s="147"/>
      <c r="L484" s="147"/>
      <c r="M484" s="147"/>
      <c r="N484" s="147"/>
      <c r="O484" s="147"/>
      <c r="P484" s="147"/>
      <c r="Q484" s="147"/>
      <c r="R484" s="147"/>
      <c r="S484" s="147"/>
      <c r="T484" s="147"/>
      <c r="U484" s="147"/>
      <c r="V484" s="147"/>
      <c r="W484" s="147"/>
      <c r="X484" s="147"/>
      <c r="Y484" s="147"/>
      <c r="Z484" s="147"/>
    </row>
    <row r="485" spans="1:26" ht="12.75" customHeight="1">
      <c r="A485" s="147"/>
      <c r="B485" s="147"/>
      <c r="C485" s="147"/>
      <c r="D485" s="147"/>
      <c r="E485" s="147"/>
      <c r="F485" s="147"/>
      <c r="G485" s="147"/>
      <c r="H485" s="147"/>
      <c r="I485" s="147"/>
      <c r="J485" s="147"/>
      <c r="K485" s="147"/>
      <c r="L485" s="147"/>
      <c r="M485" s="147"/>
      <c r="N485" s="147"/>
      <c r="O485" s="147"/>
      <c r="P485" s="147"/>
      <c r="Q485" s="147"/>
      <c r="R485" s="147"/>
      <c r="S485" s="147"/>
      <c r="T485" s="147"/>
      <c r="U485" s="147"/>
      <c r="V485" s="147"/>
      <c r="W485" s="147"/>
      <c r="X485" s="147"/>
      <c r="Y485" s="147"/>
      <c r="Z485" s="147"/>
    </row>
    <row r="486" spans="1:26" ht="12.75" customHeight="1">
      <c r="A486" s="147"/>
      <c r="B486" s="147"/>
      <c r="C486" s="147"/>
      <c r="D486" s="147"/>
      <c r="E486" s="147"/>
      <c r="F486" s="147"/>
      <c r="G486" s="147"/>
      <c r="H486" s="147"/>
      <c r="I486" s="147"/>
      <c r="J486" s="147"/>
      <c r="K486" s="147"/>
      <c r="L486" s="147"/>
      <c r="M486" s="147"/>
      <c r="N486" s="147"/>
      <c r="O486" s="147"/>
      <c r="P486" s="147"/>
      <c r="Q486" s="147"/>
      <c r="R486" s="147"/>
      <c r="S486" s="147"/>
      <c r="T486" s="147"/>
      <c r="U486" s="147"/>
      <c r="V486" s="147"/>
      <c r="W486" s="147"/>
      <c r="X486" s="147"/>
      <c r="Y486" s="147"/>
      <c r="Z486" s="147"/>
    </row>
    <row r="487" spans="1:26" ht="12.75" customHeight="1">
      <c r="A487" s="147"/>
      <c r="B487" s="147"/>
      <c r="C487" s="147"/>
      <c r="D487" s="147"/>
      <c r="E487" s="147"/>
      <c r="F487" s="147"/>
      <c r="G487" s="147"/>
      <c r="H487" s="147"/>
      <c r="I487" s="147"/>
      <c r="J487" s="147"/>
      <c r="K487" s="147"/>
      <c r="L487" s="147"/>
      <c r="M487" s="147"/>
      <c r="N487" s="147"/>
      <c r="O487" s="147"/>
      <c r="P487" s="147"/>
      <c r="Q487" s="147"/>
      <c r="R487" s="147"/>
      <c r="S487" s="147"/>
      <c r="T487" s="147"/>
      <c r="U487" s="147"/>
      <c r="V487" s="147"/>
      <c r="W487" s="147"/>
      <c r="X487" s="147"/>
      <c r="Y487" s="147"/>
      <c r="Z487" s="147"/>
    </row>
    <row r="488" spans="1:26" ht="12.75" customHeight="1">
      <c r="A488" s="147"/>
      <c r="B488" s="147"/>
      <c r="C488" s="147"/>
      <c r="D488" s="147"/>
      <c r="E488" s="147"/>
      <c r="F488" s="147"/>
      <c r="G488" s="147"/>
      <c r="H488" s="147"/>
      <c r="I488" s="147"/>
      <c r="J488" s="147"/>
      <c r="K488" s="147"/>
      <c r="L488" s="147"/>
      <c r="M488" s="147"/>
      <c r="N488" s="147"/>
      <c r="O488" s="147"/>
      <c r="P488" s="147"/>
      <c r="Q488" s="147"/>
      <c r="R488" s="147"/>
      <c r="S488" s="147"/>
      <c r="T488" s="147"/>
      <c r="U488" s="147"/>
      <c r="V488" s="147"/>
      <c r="W488" s="147"/>
      <c r="X488" s="147"/>
      <c r="Y488" s="147"/>
      <c r="Z488" s="147"/>
    </row>
    <row r="489" spans="1:26" ht="12.75" customHeight="1">
      <c r="A489" s="147"/>
      <c r="B489" s="147"/>
      <c r="C489" s="147"/>
      <c r="D489" s="147"/>
      <c r="E489" s="147"/>
      <c r="F489" s="147"/>
      <c r="G489" s="147"/>
      <c r="H489" s="147"/>
      <c r="I489" s="147"/>
      <c r="J489" s="147"/>
      <c r="K489" s="147"/>
      <c r="L489" s="147"/>
      <c r="M489" s="147"/>
      <c r="N489" s="147"/>
      <c r="O489" s="147"/>
      <c r="P489" s="147"/>
      <c r="Q489" s="147"/>
      <c r="R489" s="147"/>
      <c r="S489" s="147"/>
      <c r="T489" s="147"/>
      <c r="U489" s="147"/>
      <c r="V489" s="147"/>
      <c r="W489" s="147"/>
      <c r="X489" s="147"/>
      <c r="Y489" s="147"/>
      <c r="Z489" s="147"/>
    </row>
    <row r="490" spans="1:26" ht="12.75" customHeight="1">
      <c r="A490" s="147"/>
      <c r="B490" s="147"/>
      <c r="C490" s="147"/>
      <c r="D490" s="147"/>
      <c r="E490" s="147"/>
      <c r="F490" s="147"/>
      <c r="G490" s="147"/>
      <c r="H490" s="147"/>
      <c r="I490" s="147"/>
      <c r="J490" s="147"/>
      <c r="K490" s="147"/>
      <c r="L490" s="147"/>
      <c r="M490" s="147"/>
      <c r="N490" s="147"/>
      <c r="O490" s="147"/>
      <c r="P490" s="147"/>
      <c r="Q490" s="147"/>
      <c r="R490" s="147"/>
      <c r="S490" s="147"/>
      <c r="T490" s="147"/>
      <c r="U490" s="147"/>
      <c r="V490" s="147"/>
      <c r="W490" s="147"/>
      <c r="X490" s="147"/>
      <c r="Y490" s="147"/>
      <c r="Z490" s="147"/>
    </row>
    <row r="491" spans="1:26" ht="12.75" customHeight="1">
      <c r="A491" s="147"/>
      <c r="B491" s="147"/>
      <c r="C491" s="147"/>
      <c r="D491" s="147"/>
      <c r="E491" s="147"/>
      <c r="F491" s="147"/>
      <c r="G491" s="147"/>
      <c r="H491" s="147"/>
      <c r="I491" s="147"/>
      <c r="J491" s="147"/>
      <c r="K491" s="147"/>
      <c r="L491" s="147"/>
      <c r="M491" s="147"/>
      <c r="N491" s="147"/>
      <c r="O491" s="147"/>
      <c r="P491" s="147"/>
      <c r="Q491" s="147"/>
      <c r="R491" s="147"/>
      <c r="S491" s="147"/>
      <c r="T491" s="147"/>
      <c r="U491" s="147"/>
      <c r="V491" s="147"/>
      <c r="W491" s="147"/>
      <c r="X491" s="147"/>
      <c r="Y491" s="147"/>
      <c r="Z491" s="147"/>
    </row>
    <row r="492" spans="1:26" ht="12.75" customHeight="1">
      <c r="A492" s="147"/>
      <c r="B492" s="147"/>
      <c r="C492" s="147"/>
      <c r="D492" s="147"/>
      <c r="E492" s="147"/>
      <c r="F492" s="147"/>
      <c r="G492" s="147"/>
      <c r="H492" s="147"/>
      <c r="I492" s="147"/>
      <c r="J492" s="147"/>
      <c r="K492" s="147"/>
      <c r="L492" s="147"/>
      <c r="M492" s="147"/>
      <c r="N492" s="147"/>
      <c r="O492" s="147"/>
      <c r="P492" s="147"/>
      <c r="Q492" s="147"/>
      <c r="R492" s="147"/>
      <c r="S492" s="147"/>
      <c r="T492" s="147"/>
      <c r="U492" s="147"/>
      <c r="V492" s="147"/>
      <c r="W492" s="147"/>
      <c r="X492" s="147"/>
      <c r="Y492" s="147"/>
      <c r="Z492" s="147"/>
    </row>
    <row r="493" spans="1:26" ht="12.75" customHeight="1">
      <c r="A493" s="147"/>
      <c r="B493" s="147"/>
      <c r="C493" s="147"/>
      <c r="D493" s="147"/>
      <c r="E493" s="147"/>
      <c r="F493" s="147"/>
      <c r="G493" s="147"/>
      <c r="H493" s="147"/>
      <c r="I493" s="147"/>
      <c r="J493" s="147"/>
      <c r="K493" s="147"/>
      <c r="L493" s="147"/>
      <c r="M493" s="147"/>
      <c r="N493" s="147"/>
      <c r="O493" s="147"/>
      <c r="P493" s="147"/>
      <c r="Q493" s="147"/>
      <c r="R493" s="147"/>
      <c r="S493" s="147"/>
      <c r="T493" s="147"/>
      <c r="U493" s="147"/>
      <c r="V493" s="147"/>
      <c r="W493" s="147"/>
      <c r="X493" s="147"/>
      <c r="Y493" s="147"/>
      <c r="Z493" s="147"/>
    </row>
    <row r="494" spans="1:26" ht="12.75" customHeight="1">
      <c r="A494" s="147"/>
      <c r="B494" s="147"/>
      <c r="C494" s="147"/>
      <c r="D494" s="147"/>
      <c r="E494" s="147"/>
      <c r="F494" s="147"/>
      <c r="G494" s="147"/>
      <c r="H494" s="147"/>
      <c r="I494" s="147"/>
      <c r="J494" s="147"/>
      <c r="K494" s="147"/>
      <c r="L494" s="147"/>
      <c r="M494" s="147"/>
      <c r="N494" s="147"/>
      <c r="O494" s="147"/>
      <c r="P494" s="147"/>
      <c r="Q494" s="147"/>
      <c r="R494" s="147"/>
      <c r="S494" s="147"/>
      <c r="T494" s="147"/>
      <c r="U494" s="147"/>
      <c r="V494" s="147"/>
      <c r="W494" s="147"/>
      <c r="X494" s="147"/>
      <c r="Y494" s="147"/>
      <c r="Z494" s="147"/>
    </row>
    <row r="495" spans="1:26" ht="12.75" customHeight="1">
      <c r="A495" s="147"/>
      <c r="B495" s="147"/>
      <c r="C495" s="147"/>
      <c r="D495" s="147"/>
      <c r="E495" s="147"/>
      <c r="F495" s="147"/>
      <c r="G495" s="147"/>
      <c r="H495" s="147"/>
      <c r="I495" s="147"/>
      <c r="J495" s="147"/>
      <c r="K495" s="147"/>
      <c r="L495" s="147"/>
      <c r="M495" s="147"/>
      <c r="N495" s="147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  <c r="Y495" s="147"/>
      <c r="Z495" s="147"/>
    </row>
    <row r="496" spans="1:26" ht="12.75" customHeight="1">
      <c r="A496" s="147"/>
      <c r="B496" s="147"/>
      <c r="C496" s="147"/>
      <c r="D496" s="147"/>
      <c r="E496" s="147"/>
      <c r="F496" s="147"/>
      <c r="G496" s="147"/>
      <c r="H496" s="147"/>
      <c r="I496" s="147"/>
      <c r="J496" s="147"/>
      <c r="K496" s="147"/>
      <c r="L496" s="147"/>
      <c r="M496" s="147"/>
      <c r="N496" s="147"/>
      <c r="O496" s="147"/>
      <c r="P496" s="147"/>
      <c r="Q496" s="147"/>
      <c r="R496" s="147"/>
      <c r="S496" s="147"/>
      <c r="T496" s="147"/>
      <c r="U496" s="147"/>
      <c r="V496" s="147"/>
      <c r="W496" s="147"/>
      <c r="X496" s="147"/>
      <c r="Y496" s="147"/>
      <c r="Z496" s="147"/>
    </row>
    <row r="497" spans="1:26" ht="12.75" customHeight="1">
      <c r="A497" s="147"/>
      <c r="B497" s="147"/>
      <c r="C497" s="147"/>
      <c r="D497" s="147"/>
      <c r="E497" s="147"/>
      <c r="F497" s="147"/>
      <c r="G497" s="147"/>
      <c r="H497" s="147"/>
      <c r="I497" s="147"/>
      <c r="J497" s="147"/>
      <c r="K497" s="147"/>
      <c r="L497" s="147"/>
      <c r="M497" s="147"/>
      <c r="N497" s="147"/>
      <c r="O497" s="147"/>
      <c r="P497" s="147"/>
      <c r="Q497" s="147"/>
      <c r="R497" s="147"/>
      <c r="S497" s="147"/>
      <c r="T497" s="147"/>
      <c r="U497" s="147"/>
      <c r="V497" s="147"/>
      <c r="W497" s="147"/>
      <c r="X497" s="147"/>
      <c r="Y497" s="147"/>
      <c r="Z497" s="147"/>
    </row>
    <row r="498" spans="1:26" ht="12.75" customHeight="1">
      <c r="A498" s="147"/>
      <c r="B498" s="147"/>
      <c r="C498" s="147"/>
      <c r="D498" s="147"/>
      <c r="E498" s="147"/>
      <c r="F498" s="147"/>
      <c r="G498" s="147"/>
      <c r="H498" s="147"/>
      <c r="I498" s="147"/>
      <c r="J498" s="147"/>
      <c r="K498" s="147"/>
      <c r="L498" s="147"/>
      <c r="M498" s="147"/>
      <c r="N498" s="147"/>
      <c r="O498" s="147"/>
      <c r="P498" s="147"/>
      <c r="Q498" s="147"/>
      <c r="R498" s="147"/>
      <c r="S498" s="147"/>
      <c r="T498" s="147"/>
      <c r="U498" s="147"/>
      <c r="V498" s="147"/>
      <c r="W498" s="147"/>
      <c r="X498" s="147"/>
      <c r="Y498" s="147"/>
      <c r="Z498" s="147"/>
    </row>
    <row r="499" spans="1:26" ht="12.75" customHeight="1">
      <c r="A499" s="147"/>
      <c r="B499" s="147"/>
      <c r="C499" s="147"/>
      <c r="D499" s="147"/>
      <c r="E499" s="147"/>
      <c r="F499" s="147"/>
      <c r="G499" s="147"/>
      <c r="H499" s="147"/>
      <c r="I499" s="147"/>
      <c r="J499" s="147"/>
      <c r="K499" s="147"/>
      <c r="L499" s="147"/>
      <c r="M499" s="147"/>
      <c r="N499" s="147"/>
      <c r="O499" s="147"/>
      <c r="P499" s="147"/>
      <c r="Q499" s="147"/>
      <c r="R499" s="147"/>
      <c r="S499" s="147"/>
      <c r="T499" s="147"/>
      <c r="U499" s="147"/>
      <c r="V499" s="147"/>
      <c r="W499" s="147"/>
      <c r="X499" s="147"/>
      <c r="Y499" s="147"/>
      <c r="Z499" s="147"/>
    </row>
    <row r="500" spans="1:26" ht="12.75" customHeight="1">
      <c r="A500" s="147"/>
      <c r="B500" s="147"/>
      <c r="C500" s="147"/>
      <c r="D500" s="147"/>
      <c r="E500" s="147"/>
      <c r="F500" s="147"/>
      <c r="G500" s="147"/>
      <c r="H500" s="147"/>
      <c r="I500" s="147"/>
      <c r="J500" s="147"/>
      <c r="K500" s="147"/>
      <c r="L500" s="147"/>
      <c r="M500" s="147"/>
      <c r="N500" s="147"/>
      <c r="O500" s="147"/>
      <c r="P500" s="147"/>
      <c r="Q500" s="147"/>
      <c r="R500" s="147"/>
      <c r="S500" s="147"/>
      <c r="T500" s="147"/>
      <c r="U500" s="147"/>
      <c r="V500" s="147"/>
      <c r="W500" s="147"/>
      <c r="X500" s="147"/>
      <c r="Y500" s="147"/>
      <c r="Z500" s="147"/>
    </row>
    <row r="501" spans="1:26" ht="12.75" customHeight="1">
      <c r="A501" s="147"/>
      <c r="B501" s="147"/>
      <c r="C501" s="147"/>
      <c r="D501" s="147"/>
      <c r="E501" s="147"/>
      <c r="F501" s="147"/>
      <c r="G501" s="147"/>
      <c r="H501" s="147"/>
      <c r="I501" s="147"/>
      <c r="J501" s="147"/>
      <c r="K501" s="147"/>
      <c r="L501" s="147"/>
      <c r="M501" s="147"/>
      <c r="N501" s="147"/>
      <c r="O501" s="147"/>
      <c r="P501" s="147"/>
      <c r="Q501" s="147"/>
      <c r="R501" s="147"/>
      <c r="S501" s="147"/>
      <c r="T501" s="147"/>
      <c r="U501" s="147"/>
      <c r="V501" s="147"/>
      <c r="W501" s="147"/>
      <c r="X501" s="147"/>
      <c r="Y501" s="147"/>
      <c r="Z501" s="147"/>
    </row>
    <row r="502" spans="1:26" ht="12.75" customHeight="1">
      <c r="A502" s="147"/>
      <c r="B502" s="147"/>
      <c r="C502" s="147"/>
      <c r="D502" s="147"/>
      <c r="E502" s="147"/>
      <c r="F502" s="147"/>
      <c r="G502" s="147"/>
      <c r="H502" s="147"/>
      <c r="I502" s="147"/>
      <c r="J502" s="147"/>
      <c r="K502" s="147"/>
      <c r="L502" s="147"/>
      <c r="M502" s="147"/>
      <c r="N502" s="147"/>
      <c r="O502" s="147"/>
      <c r="P502" s="147"/>
      <c r="Q502" s="147"/>
      <c r="R502" s="147"/>
      <c r="S502" s="147"/>
      <c r="T502" s="147"/>
      <c r="U502" s="147"/>
      <c r="V502" s="147"/>
      <c r="W502" s="147"/>
      <c r="X502" s="147"/>
      <c r="Y502" s="147"/>
      <c r="Z502" s="147"/>
    </row>
    <row r="503" spans="1:26" ht="12.75" customHeight="1">
      <c r="A503" s="147"/>
      <c r="B503" s="147"/>
      <c r="C503" s="147"/>
      <c r="D503" s="147"/>
      <c r="E503" s="147"/>
      <c r="F503" s="147"/>
      <c r="G503" s="147"/>
      <c r="H503" s="147"/>
      <c r="I503" s="147"/>
      <c r="J503" s="147"/>
      <c r="K503" s="147"/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</row>
    <row r="504" spans="1:26" ht="12.75" customHeight="1">
      <c r="A504" s="147"/>
      <c r="B504" s="147"/>
      <c r="C504" s="147"/>
      <c r="D504" s="147"/>
      <c r="E504" s="147"/>
      <c r="F504" s="147"/>
      <c r="G504" s="147"/>
      <c r="H504" s="147"/>
      <c r="I504" s="147"/>
      <c r="J504" s="147"/>
      <c r="K504" s="147"/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</row>
    <row r="505" spans="1:26" ht="12.75" customHeight="1">
      <c r="A505" s="147"/>
      <c r="B505" s="147"/>
      <c r="C505" s="147"/>
      <c r="D505" s="147"/>
      <c r="E505" s="147"/>
      <c r="F505" s="147"/>
      <c r="G505" s="147"/>
      <c r="H505" s="147"/>
      <c r="I505" s="147"/>
      <c r="J505" s="147"/>
      <c r="K505" s="147"/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</row>
    <row r="506" spans="1:26" ht="12.75" customHeight="1">
      <c r="A506" s="147"/>
      <c r="B506" s="147"/>
      <c r="C506" s="147"/>
      <c r="D506" s="147"/>
      <c r="E506" s="147"/>
      <c r="F506" s="147"/>
      <c r="G506" s="147"/>
      <c r="H506" s="147"/>
      <c r="I506" s="147"/>
      <c r="J506" s="147"/>
      <c r="K506" s="147"/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</row>
    <row r="507" spans="1:26" ht="12.75" customHeight="1">
      <c r="A507" s="147"/>
      <c r="B507" s="147"/>
      <c r="C507" s="147"/>
      <c r="D507" s="147"/>
      <c r="E507" s="147"/>
      <c r="F507" s="147"/>
      <c r="G507" s="147"/>
      <c r="H507" s="147"/>
      <c r="I507" s="147"/>
      <c r="J507" s="147"/>
      <c r="K507" s="147"/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</row>
    <row r="508" spans="1:26" ht="12.75" customHeight="1">
      <c r="A508" s="147"/>
      <c r="B508" s="147"/>
      <c r="C508" s="147"/>
      <c r="D508" s="147"/>
      <c r="E508" s="147"/>
      <c r="F508" s="147"/>
      <c r="G508" s="147"/>
      <c r="H508" s="147"/>
      <c r="I508" s="147"/>
      <c r="J508" s="147"/>
      <c r="K508" s="147"/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</row>
    <row r="509" spans="1:26" ht="12.75" customHeight="1">
      <c r="A509" s="147"/>
      <c r="B509" s="147"/>
      <c r="C509" s="147"/>
      <c r="D509" s="147"/>
      <c r="E509" s="147"/>
      <c r="F509" s="147"/>
      <c r="G509" s="147"/>
      <c r="H509" s="147"/>
      <c r="I509" s="147"/>
      <c r="J509" s="147"/>
      <c r="K509" s="147"/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</row>
    <row r="510" spans="1:26" ht="12.75" customHeight="1">
      <c r="A510" s="147"/>
      <c r="B510" s="147"/>
      <c r="C510" s="147"/>
      <c r="D510" s="147"/>
      <c r="E510" s="147"/>
      <c r="F510" s="147"/>
      <c r="G510" s="147"/>
      <c r="H510" s="147"/>
      <c r="I510" s="147"/>
      <c r="J510" s="147"/>
      <c r="K510" s="147"/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</row>
    <row r="511" spans="1:26" ht="12.75" customHeight="1">
      <c r="A511" s="147"/>
      <c r="B511" s="147"/>
      <c r="C511" s="147"/>
      <c r="D511" s="147"/>
      <c r="E511" s="147"/>
      <c r="F511" s="147"/>
      <c r="G511" s="147"/>
      <c r="H511" s="147"/>
      <c r="I511" s="147"/>
      <c r="J511" s="147"/>
      <c r="K511" s="147"/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</row>
    <row r="512" spans="1:26" ht="12.75" customHeight="1">
      <c r="A512" s="147"/>
      <c r="B512" s="147"/>
      <c r="C512" s="147"/>
      <c r="D512" s="147"/>
      <c r="E512" s="147"/>
      <c r="F512" s="147"/>
      <c r="G512" s="147"/>
      <c r="H512" s="147"/>
      <c r="I512" s="147"/>
      <c r="J512" s="147"/>
      <c r="K512" s="147"/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</row>
    <row r="513" spans="1:26" ht="12.75" customHeight="1">
      <c r="A513" s="147"/>
      <c r="B513" s="147"/>
      <c r="C513" s="147"/>
      <c r="D513" s="147"/>
      <c r="E513" s="147"/>
      <c r="F513" s="147"/>
      <c r="G513" s="147"/>
      <c r="H513" s="147"/>
      <c r="I513" s="147"/>
      <c r="J513" s="147"/>
      <c r="K513" s="147"/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</row>
    <row r="514" spans="1:26" ht="12.75" customHeight="1">
      <c r="A514" s="147"/>
      <c r="B514" s="147"/>
      <c r="C514" s="147"/>
      <c r="D514" s="147"/>
      <c r="E514" s="147"/>
      <c r="F514" s="147"/>
      <c r="G514" s="147"/>
      <c r="H514" s="147"/>
      <c r="I514" s="147"/>
      <c r="J514" s="147"/>
      <c r="K514" s="147"/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</row>
    <row r="515" spans="1:26" ht="12.75" customHeight="1">
      <c r="A515" s="147"/>
      <c r="B515" s="147"/>
      <c r="C515" s="147"/>
      <c r="D515" s="147"/>
      <c r="E515" s="147"/>
      <c r="F515" s="147"/>
      <c r="G515" s="147"/>
      <c r="H515" s="147"/>
      <c r="I515" s="147"/>
      <c r="J515" s="147"/>
      <c r="K515" s="147"/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</row>
    <row r="516" spans="1:26" ht="12.75" customHeight="1">
      <c r="A516" s="147"/>
      <c r="B516" s="147"/>
      <c r="C516" s="147"/>
      <c r="D516" s="147"/>
      <c r="E516" s="147"/>
      <c r="F516" s="147"/>
      <c r="G516" s="147"/>
      <c r="H516" s="147"/>
      <c r="I516" s="147"/>
      <c r="J516" s="147"/>
      <c r="K516" s="147"/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</row>
    <row r="517" spans="1:26" ht="12.75" customHeight="1">
      <c r="A517" s="147"/>
      <c r="B517" s="147"/>
      <c r="C517" s="147"/>
      <c r="D517" s="147"/>
      <c r="E517" s="147"/>
      <c r="F517" s="147"/>
      <c r="G517" s="147"/>
      <c r="H517" s="147"/>
      <c r="I517" s="147"/>
      <c r="J517" s="147"/>
      <c r="K517" s="147"/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</row>
    <row r="518" spans="1:26" ht="12.75" customHeight="1">
      <c r="A518" s="147"/>
      <c r="B518" s="147"/>
      <c r="C518" s="147"/>
      <c r="D518" s="147"/>
      <c r="E518" s="147"/>
      <c r="F518" s="147"/>
      <c r="G518" s="147"/>
      <c r="H518" s="147"/>
      <c r="I518" s="147"/>
      <c r="J518" s="147"/>
      <c r="K518" s="147"/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</row>
    <row r="519" spans="1:26" ht="12.75" customHeight="1">
      <c r="A519" s="147"/>
      <c r="B519" s="147"/>
      <c r="C519" s="147"/>
      <c r="D519" s="147"/>
      <c r="E519" s="147"/>
      <c r="F519" s="147"/>
      <c r="G519" s="147"/>
      <c r="H519" s="147"/>
      <c r="I519" s="147"/>
      <c r="J519" s="147"/>
      <c r="K519" s="147"/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</row>
    <row r="520" spans="1:26" ht="12.75" customHeight="1">
      <c r="A520" s="147"/>
      <c r="B520" s="147"/>
      <c r="C520" s="147"/>
      <c r="D520" s="147"/>
      <c r="E520" s="147"/>
      <c r="F520" s="147"/>
      <c r="G520" s="147"/>
      <c r="H520" s="147"/>
      <c r="I520" s="147"/>
      <c r="J520" s="147"/>
      <c r="K520" s="147"/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</row>
    <row r="521" spans="1:26" ht="12.75" customHeight="1">
      <c r="A521" s="147"/>
      <c r="B521" s="147"/>
      <c r="C521" s="147"/>
      <c r="D521" s="147"/>
      <c r="E521" s="147"/>
      <c r="F521" s="147"/>
      <c r="G521" s="147"/>
      <c r="H521" s="147"/>
      <c r="I521" s="147"/>
      <c r="J521" s="147"/>
      <c r="K521" s="147"/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</row>
    <row r="522" spans="1:26" ht="12.75" customHeight="1">
      <c r="A522" s="147"/>
      <c r="B522" s="147"/>
      <c r="C522" s="147"/>
      <c r="D522" s="147"/>
      <c r="E522" s="147"/>
      <c r="F522" s="147"/>
      <c r="G522" s="147"/>
      <c r="H522" s="147"/>
      <c r="I522" s="147"/>
      <c r="J522" s="147"/>
      <c r="K522" s="147"/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</row>
    <row r="523" spans="1:26" ht="12.75" customHeight="1">
      <c r="A523" s="147"/>
      <c r="B523" s="147"/>
      <c r="C523" s="147"/>
      <c r="D523" s="147"/>
      <c r="E523" s="147"/>
      <c r="F523" s="147"/>
      <c r="G523" s="147"/>
      <c r="H523" s="147"/>
      <c r="I523" s="147"/>
      <c r="J523" s="147"/>
      <c r="K523" s="147"/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</row>
    <row r="524" spans="1:26" ht="12.75" customHeight="1">
      <c r="A524" s="147"/>
      <c r="B524" s="147"/>
      <c r="C524" s="147"/>
      <c r="D524" s="147"/>
      <c r="E524" s="147"/>
      <c r="F524" s="147"/>
      <c r="G524" s="147"/>
      <c r="H524" s="147"/>
      <c r="I524" s="147"/>
      <c r="J524" s="147"/>
      <c r="K524" s="147"/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</row>
    <row r="525" spans="1:26" ht="12.75" customHeight="1">
      <c r="A525" s="147"/>
      <c r="B525" s="147"/>
      <c r="C525" s="147"/>
      <c r="D525" s="147"/>
      <c r="E525" s="147"/>
      <c r="F525" s="147"/>
      <c r="G525" s="147"/>
      <c r="H525" s="147"/>
      <c r="I525" s="147"/>
      <c r="J525" s="147"/>
      <c r="K525" s="147"/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</row>
    <row r="526" spans="1:26" ht="12.75" customHeight="1">
      <c r="A526" s="147"/>
      <c r="B526" s="147"/>
      <c r="C526" s="147"/>
      <c r="D526" s="147"/>
      <c r="E526" s="147"/>
      <c r="F526" s="147"/>
      <c r="G526" s="147"/>
      <c r="H526" s="147"/>
      <c r="I526" s="147"/>
      <c r="J526" s="147"/>
      <c r="K526" s="147"/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</row>
    <row r="527" spans="1:26" ht="12.75" customHeight="1">
      <c r="A527" s="147"/>
      <c r="B527" s="147"/>
      <c r="C527" s="147"/>
      <c r="D527" s="147"/>
      <c r="E527" s="147"/>
      <c r="F527" s="147"/>
      <c r="G527" s="147"/>
      <c r="H527" s="147"/>
      <c r="I527" s="147"/>
      <c r="J527" s="147"/>
      <c r="K527" s="147"/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</row>
    <row r="528" spans="1:26" ht="12.75" customHeight="1">
      <c r="A528" s="147"/>
      <c r="B528" s="147"/>
      <c r="C528" s="147"/>
      <c r="D528" s="147"/>
      <c r="E528" s="147"/>
      <c r="F528" s="147"/>
      <c r="G528" s="147"/>
      <c r="H528" s="147"/>
      <c r="I528" s="147"/>
      <c r="J528" s="147"/>
      <c r="K528" s="147"/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</row>
    <row r="529" spans="1:26" ht="12.75" customHeight="1">
      <c r="A529" s="147"/>
      <c r="B529" s="147"/>
      <c r="C529" s="147"/>
      <c r="D529" s="147"/>
      <c r="E529" s="147"/>
      <c r="F529" s="147"/>
      <c r="G529" s="147"/>
      <c r="H529" s="147"/>
      <c r="I529" s="147"/>
      <c r="J529" s="147"/>
      <c r="K529" s="147"/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</row>
    <row r="530" spans="1:26" ht="12.75" customHeight="1">
      <c r="A530" s="147"/>
      <c r="B530" s="147"/>
      <c r="C530" s="147"/>
      <c r="D530" s="147"/>
      <c r="E530" s="147"/>
      <c r="F530" s="147"/>
      <c r="G530" s="147"/>
      <c r="H530" s="147"/>
      <c r="I530" s="147"/>
      <c r="J530" s="147"/>
      <c r="K530" s="147"/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</row>
    <row r="531" spans="1:26" ht="12.75" customHeight="1">
      <c r="A531" s="147"/>
      <c r="B531" s="147"/>
      <c r="C531" s="147"/>
      <c r="D531" s="147"/>
      <c r="E531" s="147"/>
      <c r="F531" s="147"/>
      <c r="G531" s="147"/>
      <c r="H531" s="147"/>
      <c r="I531" s="147"/>
      <c r="J531" s="147"/>
      <c r="K531" s="147"/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</row>
    <row r="532" spans="1:26" ht="12.75" customHeight="1">
      <c r="A532" s="147"/>
      <c r="B532" s="147"/>
      <c r="C532" s="147"/>
      <c r="D532" s="147"/>
      <c r="E532" s="147"/>
      <c r="F532" s="147"/>
      <c r="G532" s="147"/>
      <c r="H532" s="147"/>
      <c r="I532" s="147"/>
      <c r="J532" s="147"/>
      <c r="K532" s="147"/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</row>
    <row r="533" spans="1:26" ht="12.75" customHeight="1">
      <c r="A533" s="147"/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</row>
    <row r="534" spans="1:26" ht="12.75" customHeight="1">
      <c r="A534" s="147"/>
      <c r="B534" s="147"/>
      <c r="C534" s="147"/>
      <c r="D534" s="147"/>
      <c r="E534" s="147"/>
      <c r="F534" s="147"/>
      <c r="G534" s="147"/>
      <c r="H534" s="147"/>
      <c r="I534" s="147"/>
      <c r="J534" s="147"/>
      <c r="K534" s="147"/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</row>
    <row r="535" spans="1:26" ht="12.75" customHeight="1">
      <c r="A535" s="147"/>
      <c r="B535" s="147"/>
      <c r="C535" s="147"/>
      <c r="D535" s="147"/>
      <c r="E535" s="147"/>
      <c r="F535" s="147"/>
      <c r="G535" s="147"/>
      <c r="H535" s="147"/>
      <c r="I535" s="147"/>
      <c r="J535" s="147"/>
      <c r="K535" s="147"/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</row>
    <row r="536" spans="1:26" ht="12.75" customHeight="1">
      <c r="A536" s="147"/>
      <c r="B536" s="147"/>
      <c r="C536" s="147"/>
      <c r="D536" s="147"/>
      <c r="E536" s="147"/>
      <c r="F536" s="147"/>
      <c r="G536" s="147"/>
      <c r="H536" s="147"/>
      <c r="I536" s="147"/>
      <c r="J536" s="147"/>
      <c r="K536" s="147"/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</row>
    <row r="537" spans="1:26" ht="12.75" customHeight="1">
      <c r="A537" s="147"/>
      <c r="B537" s="147"/>
      <c r="C537" s="147"/>
      <c r="D537" s="147"/>
      <c r="E537" s="147"/>
      <c r="F537" s="147"/>
      <c r="G537" s="147"/>
      <c r="H537" s="147"/>
      <c r="I537" s="147"/>
      <c r="J537" s="147"/>
      <c r="K537" s="147"/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</row>
    <row r="538" spans="1:26" ht="12.75" customHeight="1">
      <c r="A538" s="147"/>
      <c r="B538" s="147"/>
      <c r="C538" s="147"/>
      <c r="D538" s="147"/>
      <c r="E538" s="147"/>
      <c r="F538" s="147"/>
      <c r="G538" s="147"/>
      <c r="H538" s="147"/>
      <c r="I538" s="147"/>
      <c r="J538" s="147"/>
      <c r="K538" s="147"/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</row>
    <row r="539" spans="1:26" ht="12.75" customHeight="1">
      <c r="A539" s="147"/>
      <c r="B539" s="147"/>
      <c r="C539" s="147"/>
      <c r="D539" s="147"/>
      <c r="E539" s="147"/>
      <c r="F539" s="147"/>
      <c r="G539" s="147"/>
      <c r="H539" s="147"/>
      <c r="I539" s="147"/>
      <c r="J539" s="147"/>
      <c r="K539" s="147"/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</row>
    <row r="540" spans="1:26" ht="12.75" customHeight="1">
      <c r="A540" s="147"/>
      <c r="B540" s="147"/>
      <c r="C540" s="147"/>
      <c r="D540" s="147"/>
      <c r="E540" s="147"/>
      <c r="F540" s="147"/>
      <c r="G540" s="147"/>
      <c r="H540" s="147"/>
      <c r="I540" s="147"/>
      <c r="J540" s="147"/>
      <c r="K540" s="147"/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</row>
    <row r="541" spans="1:26" ht="12.75" customHeight="1">
      <c r="A541" s="147"/>
      <c r="B541" s="147"/>
      <c r="C541" s="147"/>
      <c r="D541" s="147"/>
      <c r="E541" s="147"/>
      <c r="F541" s="147"/>
      <c r="G541" s="147"/>
      <c r="H541" s="147"/>
      <c r="I541" s="147"/>
      <c r="J541" s="147"/>
      <c r="K541" s="147"/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</row>
    <row r="542" spans="1:26" ht="12.75" customHeight="1">
      <c r="A542" s="147"/>
      <c r="B542" s="147"/>
      <c r="C542" s="147"/>
      <c r="D542" s="147"/>
      <c r="E542" s="147"/>
      <c r="F542" s="147"/>
      <c r="G542" s="147"/>
      <c r="H542" s="147"/>
      <c r="I542" s="147"/>
      <c r="J542" s="147"/>
      <c r="K542" s="147"/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</row>
    <row r="543" spans="1:26" ht="12.75" customHeight="1">
      <c r="A543" s="147"/>
      <c r="B543" s="147"/>
      <c r="C543" s="147"/>
      <c r="D543" s="147"/>
      <c r="E543" s="147"/>
      <c r="F543" s="147"/>
      <c r="G543" s="147"/>
      <c r="H543" s="147"/>
      <c r="I543" s="147"/>
      <c r="J543" s="147"/>
      <c r="K543" s="147"/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</row>
    <row r="544" spans="1:26" ht="12.75" customHeight="1">
      <c r="A544" s="147"/>
      <c r="B544" s="147"/>
      <c r="C544" s="147"/>
      <c r="D544" s="147"/>
      <c r="E544" s="147"/>
      <c r="F544" s="147"/>
      <c r="G544" s="147"/>
      <c r="H544" s="147"/>
      <c r="I544" s="147"/>
      <c r="J544" s="147"/>
      <c r="K544" s="147"/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</row>
    <row r="545" spans="1:26" ht="12.75" customHeight="1">
      <c r="A545" s="147"/>
      <c r="B545" s="147"/>
      <c r="C545" s="147"/>
      <c r="D545" s="147"/>
      <c r="E545" s="147"/>
      <c r="F545" s="147"/>
      <c r="G545" s="147"/>
      <c r="H545" s="147"/>
      <c r="I545" s="147"/>
      <c r="J545" s="147"/>
      <c r="K545" s="147"/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</row>
    <row r="546" spans="1:26" ht="12.75" customHeight="1">
      <c r="A546" s="147"/>
      <c r="B546" s="147"/>
      <c r="C546" s="147"/>
      <c r="D546" s="147"/>
      <c r="E546" s="147"/>
      <c r="F546" s="147"/>
      <c r="G546" s="147"/>
      <c r="H546" s="147"/>
      <c r="I546" s="147"/>
      <c r="J546" s="147"/>
      <c r="K546" s="147"/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</row>
    <row r="547" spans="1:26" ht="12.75" customHeight="1">
      <c r="A547" s="147"/>
      <c r="B547" s="147"/>
      <c r="C547" s="147"/>
      <c r="D547" s="147"/>
      <c r="E547" s="147"/>
      <c r="F547" s="147"/>
      <c r="G547" s="147"/>
      <c r="H547" s="147"/>
      <c r="I547" s="147"/>
      <c r="J547" s="147"/>
      <c r="K547" s="147"/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</row>
    <row r="548" spans="1:26" ht="12.75" customHeight="1">
      <c r="A548" s="147"/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</row>
    <row r="549" spans="1:26" ht="12.75" customHeight="1">
      <c r="A549" s="147"/>
      <c r="B549" s="147"/>
      <c r="C549" s="147"/>
      <c r="D549" s="147"/>
      <c r="E549" s="147"/>
      <c r="F549" s="147"/>
      <c r="G549" s="147"/>
      <c r="H549" s="147"/>
      <c r="I549" s="147"/>
      <c r="J549" s="147"/>
      <c r="K549" s="147"/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</row>
    <row r="550" spans="1:26" ht="12.75" customHeight="1">
      <c r="A550" s="147"/>
      <c r="B550" s="147"/>
      <c r="C550" s="147"/>
      <c r="D550" s="147"/>
      <c r="E550" s="147"/>
      <c r="F550" s="147"/>
      <c r="G550" s="147"/>
      <c r="H550" s="147"/>
      <c r="I550" s="147"/>
      <c r="J550" s="147"/>
      <c r="K550" s="147"/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</row>
    <row r="551" spans="1:26" ht="12.75" customHeight="1">
      <c r="A551" s="147"/>
      <c r="B551" s="147"/>
      <c r="C551" s="147"/>
      <c r="D551" s="147"/>
      <c r="E551" s="147"/>
      <c r="F551" s="147"/>
      <c r="G551" s="147"/>
      <c r="H551" s="147"/>
      <c r="I551" s="147"/>
      <c r="J551" s="147"/>
      <c r="K551" s="147"/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</row>
    <row r="552" spans="1:26" ht="12.75" customHeight="1">
      <c r="A552" s="147"/>
      <c r="B552" s="147"/>
      <c r="C552" s="147"/>
      <c r="D552" s="147"/>
      <c r="E552" s="147"/>
      <c r="F552" s="147"/>
      <c r="G552" s="147"/>
      <c r="H552" s="147"/>
      <c r="I552" s="147"/>
      <c r="J552" s="147"/>
      <c r="K552" s="147"/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</row>
    <row r="553" spans="1:26" ht="12.75" customHeight="1">
      <c r="A553" s="147"/>
      <c r="B553" s="147"/>
      <c r="C553" s="147"/>
      <c r="D553" s="147"/>
      <c r="E553" s="147"/>
      <c r="F553" s="147"/>
      <c r="G553" s="147"/>
      <c r="H553" s="147"/>
      <c r="I553" s="147"/>
      <c r="J553" s="147"/>
      <c r="K553" s="147"/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</row>
    <row r="554" spans="1:26" ht="12.75" customHeight="1">
      <c r="A554" s="147"/>
      <c r="B554" s="147"/>
      <c r="C554" s="147"/>
      <c r="D554" s="147"/>
      <c r="E554" s="147"/>
      <c r="F554" s="147"/>
      <c r="G554" s="147"/>
      <c r="H554" s="147"/>
      <c r="I554" s="147"/>
      <c r="J554" s="147"/>
      <c r="K554" s="147"/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</row>
    <row r="555" spans="1:26" ht="12.75" customHeight="1">
      <c r="A555" s="147"/>
      <c r="B555" s="147"/>
      <c r="C555" s="147"/>
      <c r="D555" s="147"/>
      <c r="E555" s="147"/>
      <c r="F555" s="147"/>
      <c r="G555" s="147"/>
      <c r="H555" s="147"/>
      <c r="I555" s="147"/>
      <c r="J555" s="147"/>
      <c r="K555" s="147"/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</row>
    <row r="556" spans="1:26" ht="12.75" customHeight="1">
      <c r="A556" s="147"/>
      <c r="B556" s="147"/>
      <c r="C556" s="147"/>
      <c r="D556" s="147"/>
      <c r="E556" s="147"/>
      <c r="F556" s="147"/>
      <c r="G556" s="147"/>
      <c r="H556" s="147"/>
      <c r="I556" s="147"/>
      <c r="J556" s="147"/>
      <c r="K556" s="147"/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</row>
    <row r="557" spans="1:26" ht="12.75" customHeight="1">
      <c r="A557" s="147"/>
      <c r="B557" s="147"/>
      <c r="C557" s="147"/>
      <c r="D557" s="147"/>
      <c r="E557" s="147"/>
      <c r="F557" s="147"/>
      <c r="G557" s="147"/>
      <c r="H557" s="147"/>
      <c r="I557" s="147"/>
      <c r="J557" s="147"/>
      <c r="K557" s="147"/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</row>
    <row r="558" spans="1:26" ht="12.75" customHeight="1">
      <c r="A558" s="147"/>
      <c r="B558" s="147"/>
      <c r="C558" s="147"/>
      <c r="D558" s="147"/>
      <c r="E558" s="147"/>
      <c r="F558" s="147"/>
      <c r="G558" s="147"/>
      <c r="H558" s="147"/>
      <c r="I558" s="147"/>
      <c r="J558" s="147"/>
      <c r="K558" s="147"/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</row>
    <row r="559" spans="1:26" ht="12.75" customHeight="1">
      <c r="A559" s="147"/>
      <c r="B559" s="147"/>
      <c r="C559" s="147"/>
      <c r="D559" s="147"/>
      <c r="E559" s="147"/>
      <c r="F559" s="147"/>
      <c r="G559" s="147"/>
      <c r="H559" s="147"/>
      <c r="I559" s="147"/>
      <c r="J559" s="147"/>
      <c r="K559" s="147"/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</row>
    <row r="560" spans="1:26" ht="12.75" customHeight="1">
      <c r="A560" s="147"/>
      <c r="B560" s="147"/>
      <c r="C560" s="147"/>
      <c r="D560" s="147"/>
      <c r="E560" s="147"/>
      <c r="F560" s="147"/>
      <c r="G560" s="147"/>
      <c r="H560" s="147"/>
      <c r="I560" s="147"/>
      <c r="J560" s="147"/>
      <c r="K560" s="147"/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</row>
    <row r="561" spans="1:26" ht="12.75" customHeight="1">
      <c r="A561" s="147"/>
      <c r="B561" s="147"/>
      <c r="C561" s="147"/>
      <c r="D561" s="147"/>
      <c r="E561" s="147"/>
      <c r="F561" s="147"/>
      <c r="G561" s="147"/>
      <c r="H561" s="147"/>
      <c r="I561" s="147"/>
      <c r="J561" s="147"/>
      <c r="K561" s="147"/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</row>
    <row r="562" spans="1:26" ht="12.75" customHeight="1">
      <c r="A562" s="147"/>
      <c r="B562" s="147"/>
      <c r="C562" s="147"/>
      <c r="D562" s="147"/>
      <c r="E562" s="147"/>
      <c r="F562" s="147"/>
      <c r="G562" s="147"/>
      <c r="H562" s="147"/>
      <c r="I562" s="147"/>
      <c r="J562" s="147"/>
      <c r="K562" s="147"/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</row>
    <row r="563" spans="1:26" ht="12.75" customHeight="1">
      <c r="A563" s="147"/>
      <c r="B563" s="147"/>
      <c r="C563" s="147"/>
      <c r="D563" s="147"/>
      <c r="E563" s="147"/>
      <c r="F563" s="147"/>
      <c r="G563" s="147"/>
      <c r="H563" s="147"/>
      <c r="I563" s="147"/>
      <c r="J563" s="147"/>
      <c r="K563" s="147"/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</row>
    <row r="564" spans="1:26" ht="12.75" customHeight="1">
      <c r="A564" s="147"/>
      <c r="B564" s="147"/>
      <c r="C564" s="147"/>
      <c r="D564" s="147"/>
      <c r="E564" s="147"/>
      <c r="F564" s="147"/>
      <c r="G564" s="147"/>
      <c r="H564" s="147"/>
      <c r="I564" s="147"/>
      <c r="J564" s="147"/>
      <c r="K564" s="147"/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</row>
    <row r="565" spans="1:26" ht="12.75" customHeight="1">
      <c r="A565" s="147"/>
      <c r="B565" s="147"/>
      <c r="C565" s="147"/>
      <c r="D565" s="147"/>
      <c r="E565" s="147"/>
      <c r="F565" s="147"/>
      <c r="G565" s="147"/>
      <c r="H565" s="147"/>
      <c r="I565" s="147"/>
      <c r="J565" s="147"/>
      <c r="K565" s="147"/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</row>
    <row r="566" spans="1:26" ht="12.75" customHeight="1">
      <c r="A566" s="147"/>
      <c r="B566" s="147"/>
      <c r="C566" s="147"/>
      <c r="D566" s="147"/>
      <c r="E566" s="147"/>
      <c r="F566" s="147"/>
      <c r="G566" s="147"/>
      <c r="H566" s="147"/>
      <c r="I566" s="147"/>
      <c r="J566" s="147"/>
      <c r="K566" s="147"/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</row>
    <row r="567" spans="1:26" ht="12.75" customHeight="1">
      <c r="A567" s="147"/>
      <c r="B567" s="147"/>
      <c r="C567" s="147"/>
      <c r="D567" s="147"/>
      <c r="E567" s="147"/>
      <c r="F567" s="147"/>
      <c r="G567" s="147"/>
      <c r="H567" s="147"/>
      <c r="I567" s="147"/>
      <c r="J567" s="147"/>
      <c r="K567" s="147"/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</row>
    <row r="568" spans="1:26" ht="12.75" customHeight="1">
      <c r="A568" s="147"/>
      <c r="B568" s="147"/>
      <c r="C568" s="147"/>
      <c r="D568" s="147"/>
      <c r="E568" s="147"/>
      <c r="F568" s="147"/>
      <c r="G568" s="147"/>
      <c r="H568" s="147"/>
      <c r="I568" s="147"/>
      <c r="J568" s="147"/>
      <c r="K568" s="147"/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</row>
    <row r="569" spans="1:26" ht="12.75" customHeight="1">
      <c r="A569" s="147"/>
      <c r="B569" s="147"/>
      <c r="C569" s="147"/>
      <c r="D569" s="147"/>
      <c r="E569" s="147"/>
      <c r="F569" s="147"/>
      <c r="G569" s="147"/>
      <c r="H569" s="147"/>
      <c r="I569" s="147"/>
      <c r="J569" s="147"/>
      <c r="K569" s="147"/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</row>
    <row r="570" spans="1:26" ht="12.75" customHeight="1">
      <c r="A570" s="147"/>
      <c r="B570" s="147"/>
      <c r="C570" s="147"/>
      <c r="D570" s="147"/>
      <c r="E570" s="147"/>
      <c r="F570" s="147"/>
      <c r="G570" s="147"/>
      <c r="H570" s="147"/>
      <c r="I570" s="147"/>
      <c r="J570" s="147"/>
      <c r="K570" s="147"/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</row>
    <row r="571" spans="1:26" ht="12.75" customHeight="1">
      <c r="A571" s="147"/>
      <c r="B571" s="147"/>
      <c r="C571" s="147"/>
      <c r="D571" s="147"/>
      <c r="E571" s="147"/>
      <c r="F571" s="147"/>
      <c r="G571" s="147"/>
      <c r="H571" s="147"/>
      <c r="I571" s="147"/>
      <c r="J571" s="147"/>
      <c r="K571" s="147"/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</row>
    <row r="572" spans="1:26" ht="12.75" customHeight="1">
      <c r="A572" s="147"/>
      <c r="B572" s="147"/>
      <c r="C572" s="147"/>
      <c r="D572" s="147"/>
      <c r="E572" s="147"/>
      <c r="F572" s="147"/>
      <c r="G572" s="147"/>
      <c r="H572" s="147"/>
      <c r="I572" s="147"/>
      <c r="J572" s="147"/>
      <c r="K572" s="147"/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</row>
    <row r="573" spans="1:26" ht="12.75" customHeight="1">
      <c r="A573" s="147"/>
      <c r="B573" s="147"/>
      <c r="C573" s="147"/>
      <c r="D573" s="147"/>
      <c r="E573" s="147"/>
      <c r="F573" s="147"/>
      <c r="G573" s="147"/>
      <c r="H573" s="147"/>
      <c r="I573" s="147"/>
      <c r="J573" s="147"/>
      <c r="K573" s="147"/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</row>
    <row r="574" spans="1:26" ht="12.75" customHeight="1">
      <c r="A574" s="147"/>
      <c r="B574" s="147"/>
      <c r="C574" s="147"/>
      <c r="D574" s="147"/>
      <c r="E574" s="147"/>
      <c r="F574" s="147"/>
      <c r="G574" s="147"/>
      <c r="H574" s="147"/>
      <c r="I574" s="147"/>
      <c r="J574" s="147"/>
      <c r="K574" s="147"/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</row>
    <row r="575" spans="1:26" ht="12.75" customHeight="1">
      <c r="A575" s="147"/>
      <c r="B575" s="147"/>
      <c r="C575" s="147"/>
      <c r="D575" s="147"/>
      <c r="E575" s="147"/>
      <c r="F575" s="147"/>
      <c r="G575" s="147"/>
      <c r="H575" s="147"/>
      <c r="I575" s="147"/>
      <c r="J575" s="147"/>
      <c r="K575" s="147"/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</row>
    <row r="576" spans="1:26" ht="12.75" customHeight="1">
      <c r="A576" s="147"/>
      <c r="B576" s="147"/>
      <c r="C576" s="147"/>
      <c r="D576" s="147"/>
      <c r="E576" s="147"/>
      <c r="F576" s="147"/>
      <c r="G576" s="147"/>
      <c r="H576" s="147"/>
      <c r="I576" s="147"/>
      <c r="J576" s="147"/>
      <c r="K576" s="147"/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</row>
    <row r="577" spans="1:26" ht="12.75" customHeight="1">
      <c r="A577" s="147"/>
      <c r="B577" s="147"/>
      <c r="C577" s="147"/>
      <c r="D577" s="147"/>
      <c r="E577" s="147"/>
      <c r="F577" s="147"/>
      <c r="G577" s="147"/>
      <c r="H577" s="147"/>
      <c r="I577" s="147"/>
      <c r="J577" s="147"/>
      <c r="K577" s="147"/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</row>
    <row r="578" spans="1:26" ht="12.75" customHeight="1">
      <c r="A578" s="147"/>
      <c r="B578" s="147"/>
      <c r="C578" s="147"/>
      <c r="D578" s="147"/>
      <c r="E578" s="147"/>
      <c r="F578" s="147"/>
      <c r="G578" s="147"/>
      <c r="H578" s="147"/>
      <c r="I578" s="147"/>
      <c r="J578" s="147"/>
      <c r="K578" s="147"/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</row>
    <row r="579" spans="1:26" ht="12.75" customHeight="1">
      <c r="A579" s="147"/>
      <c r="B579" s="147"/>
      <c r="C579" s="147"/>
      <c r="D579" s="147"/>
      <c r="E579" s="147"/>
      <c r="F579" s="147"/>
      <c r="G579" s="147"/>
      <c r="H579" s="147"/>
      <c r="I579" s="147"/>
      <c r="J579" s="147"/>
      <c r="K579" s="147"/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</row>
    <row r="580" spans="1:26" ht="12.75" customHeight="1">
      <c r="A580" s="147"/>
      <c r="B580" s="147"/>
      <c r="C580" s="147"/>
      <c r="D580" s="147"/>
      <c r="E580" s="147"/>
      <c r="F580" s="147"/>
      <c r="G580" s="147"/>
      <c r="H580" s="147"/>
      <c r="I580" s="147"/>
      <c r="J580" s="147"/>
      <c r="K580" s="147"/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</row>
    <row r="581" spans="1:26" ht="12.75" customHeight="1">
      <c r="A581" s="147"/>
      <c r="B581" s="147"/>
      <c r="C581" s="147"/>
      <c r="D581" s="147"/>
      <c r="E581" s="147"/>
      <c r="F581" s="147"/>
      <c r="G581" s="147"/>
      <c r="H581" s="147"/>
      <c r="I581" s="147"/>
      <c r="J581" s="147"/>
      <c r="K581" s="147"/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</row>
    <row r="582" spans="1:26" ht="12.75" customHeight="1">
      <c r="A582" s="147"/>
      <c r="B582" s="147"/>
      <c r="C582" s="147"/>
      <c r="D582" s="147"/>
      <c r="E582" s="147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</row>
    <row r="583" spans="1:26" ht="12.75" customHeight="1">
      <c r="A583" s="147"/>
      <c r="B583" s="147"/>
      <c r="C583" s="147"/>
      <c r="D583" s="147"/>
      <c r="E583" s="147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</row>
    <row r="584" spans="1:26" ht="12.75" customHeight="1">
      <c r="A584" s="147"/>
      <c r="B584" s="147"/>
      <c r="C584" s="147"/>
      <c r="D584" s="147"/>
      <c r="E584" s="147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</row>
    <row r="585" spans="1:26" ht="12.75" customHeight="1">
      <c r="A585" s="147"/>
      <c r="B585" s="147"/>
      <c r="C585" s="147"/>
      <c r="D585" s="147"/>
      <c r="E585" s="147"/>
      <c r="F585" s="147"/>
      <c r="G585" s="147"/>
      <c r="H585" s="147"/>
      <c r="I585" s="147"/>
      <c r="J585" s="147"/>
      <c r="K585" s="147"/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</row>
    <row r="586" spans="1:26" ht="12.75" customHeight="1">
      <c r="A586" s="147"/>
      <c r="B586" s="147"/>
      <c r="C586" s="147"/>
      <c r="D586" s="147"/>
      <c r="E586" s="147"/>
      <c r="F586" s="147"/>
      <c r="G586" s="147"/>
      <c r="H586" s="147"/>
      <c r="I586" s="147"/>
      <c r="J586" s="147"/>
      <c r="K586" s="147"/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</row>
    <row r="587" spans="1:26" ht="12.75" customHeight="1">
      <c r="A587" s="147"/>
      <c r="B587" s="147"/>
      <c r="C587" s="147"/>
      <c r="D587" s="147"/>
      <c r="E587" s="147"/>
      <c r="F587" s="147"/>
      <c r="G587" s="147"/>
      <c r="H587" s="147"/>
      <c r="I587" s="147"/>
      <c r="J587" s="147"/>
      <c r="K587" s="147"/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</row>
    <row r="588" spans="1:26" ht="12.75" customHeight="1">
      <c r="A588" s="147"/>
      <c r="B588" s="147"/>
      <c r="C588" s="147"/>
      <c r="D588" s="147"/>
      <c r="E588" s="147"/>
      <c r="F588" s="147"/>
      <c r="G588" s="147"/>
      <c r="H588" s="147"/>
      <c r="I588" s="147"/>
      <c r="J588" s="147"/>
      <c r="K588" s="147"/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</row>
    <row r="589" spans="1:26" ht="12.75" customHeight="1">
      <c r="A589" s="147"/>
      <c r="B589" s="147"/>
      <c r="C589" s="147"/>
      <c r="D589" s="147"/>
      <c r="E589" s="147"/>
      <c r="F589" s="147"/>
      <c r="G589" s="147"/>
      <c r="H589" s="147"/>
      <c r="I589" s="147"/>
      <c r="J589" s="147"/>
      <c r="K589" s="147"/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</row>
    <row r="590" spans="1:26" ht="12.75" customHeight="1">
      <c r="A590" s="147"/>
      <c r="B590" s="147"/>
      <c r="C590" s="147"/>
      <c r="D590" s="147"/>
      <c r="E590" s="147"/>
      <c r="F590" s="147"/>
      <c r="G590" s="147"/>
      <c r="H590" s="147"/>
      <c r="I590" s="147"/>
      <c r="J590" s="147"/>
      <c r="K590" s="147"/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</row>
    <row r="591" spans="1:26" ht="12.75" customHeight="1">
      <c r="A591" s="147"/>
      <c r="B591" s="147"/>
      <c r="C591" s="147"/>
      <c r="D591" s="147"/>
      <c r="E591" s="147"/>
      <c r="F591" s="147"/>
      <c r="G591" s="147"/>
      <c r="H591" s="147"/>
      <c r="I591" s="147"/>
      <c r="J591" s="147"/>
      <c r="K591" s="147"/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</row>
    <row r="592" spans="1:26" ht="12.75" customHeight="1">
      <c r="A592" s="147"/>
      <c r="B592" s="147"/>
      <c r="C592" s="147"/>
      <c r="D592" s="147"/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</row>
    <row r="593" spans="1:26" ht="12.75" customHeight="1">
      <c r="A593" s="147"/>
      <c r="B593" s="147"/>
      <c r="C593" s="147"/>
      <c r="D593" s="147"/>
      <c r="E593" s="147"/>
      <c r="F593" s="147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</row>
    <row r="594" spans="1:26" ht="12.75" customHeight="1">
      <c r="A594" s="147"/>
      <c r="B594" s="147"/>
      <c r="C594" s="147"/>
      <c r="D594" s="147"/>
      <c r="E594" s="147"/>
      <c r="F594" s="147"/>
      <c r="G594" s="147"/>
      <c r="H594" s="147"/>
      <c r="I594" s="147"/>
      <c r="J594" s="147"/>
      <c r="K594" s="147"/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</row>
    <row r="595" spans="1:26" ht="12.75" customHeight="1">
      <c r="A595" s="147"/>
      <c r="B595" s="147"/>
      <c r="C595" s="147"/>
      <c r="D595" s="147"/>
      <c r="E595" s="147"/>
      <c r="F595" s="147"/>
      <c r="G595" s="147"/>
      <c r="H595" s="147"/>
      <c r="I595" s="147"/>
      <c r="J595" s="147"/>
      <c r="K595" s="147"/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</row>
    <row r="596" spans="1:26" ht="12.75" customHeight="1">
      <c r="A596" s="147"/>
      <c r="B596" s="147"/>
      <c r="C596" s="147"/>
      <c r="D596" s="147"/>
      <c r="E596" s="147"/>
      <c r="F596" s="147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</row>
    <row r="597" spans="1:26" ht="12.75" customHeight="1">
      <c r="A597" s="147"/>
      <c r="B597" s="147"/>
      <c r="C597" s="147"/>
      <c r="D597" s="147"/>
      <c r="E597" s="147"/>
      <c r="F597" s="147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</row>
    <row r="598" spans="1:26" ht="12.75" customHeight="1">
      <c r="A598" s="147"/>
      <c r="B598" s="147"/>
      <c r="C598" s="147"/>
      <c r="D598" s="147"/>
      <c r="E598" s="147"/>
      <c r="F598" s="147"/>
      <c r="G598" s="147"/>
      <c r="H598" s="147"/>
      <c r="I598" s="147"/>
      <c r="J598" s="147"/>
      <c r="K598" s="147"/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</row>
    <row r="599" spans="1:26" ht="12.75" customHeight="1">
      <c r="A599" s="147"/>
      <c r="B599" s="147"/>
      <c r="C599" s="147"/>
      <c r="D599" s="147"/>
      <c r="E599" s="147"/>
      <c r="F599" s="147"/>
      <c r="G599" s="147"/>
      <c r="H599" s="147"/>
      <c r="I599" s="147"/>
      <c r="J599" s="147"/>
      <c r="K599" s="147"/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</row>
    <row r="600" spans="1:26" ht="12.75" customHeight="1">
      <c r="A600" s="147"/>
      <c r="B600" s="147"/>
      <c r="C600" s="147"/>
      <c r="D600" s="147"/>
      <c r="E600" s="147"/>
      <c r="F600" s="147"/>
      <c r="G600" s="147"/>
      <c r="H600" s="147"/>
      <c r="I600" s="147"/>
      <c r="J600" s="147"/>
      <c r="K600" s="147"/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</row>
    <row r="601" spans="1:26" ht="12.75" customHeight="1">
      <c r="A601" s="147"/>
      <c r="B601" s="147"/>
      <c r="C601" s="147"/>
      <c r="D601" s="147"/>
      <c r="E601" s="147"/>
      <c r="F601" s="147"/>
      <c r="G601" s="147"/>
      <c r="H601" s="147"/>
      <c r="I601" s="147"/>
      <c r="J601" s="147"/>
      <c r="K601" s="147"/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</row>
    <row r="602" spans="1:26" ht="12.75" customHeight="1">
      <c r="A602" s="147"/>
      <c r="B602" s="147"/>
      <c r="C602" s="147"/>
      <c r="D602" s="147"/>
      <c r="E602" s="147"/>
      <c r="F602" s="147"/>
      <c r="G602" s="147"/>
      <c r="H602" s="147"/>
      <c r="I602" s="147"/>
      <c r="J602" s="147"/>
      <c r="K602" s="147"/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</row>
    <row r="603" spans="1:26" ht="12.75" customHeight="1">
      <c r="A603" s="147"/>
      <c r="B603" s="147"/>
      <c r="C603" s="147"/>
      <c r="D603" s="147"/>
      <c r="E603" s="147"/>
      <c r="F603" s="147"/>
      <c r="G603" s="147"/>
      <c r="H603" s="147"/>
      <c r="I603" s="147"/>
      <c r="J603" s="147"/>
      <c r="K603" s="147"/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</row>
    <row r="604" spans="1:26" ht="12.75" customHeight="1">
      <c r="A604" s="147"/>
      <c r="B604" s="147"/>
      <c r="C604" s="147"/>
      <c r="D604" s="147"/>
      <c r="E604" s="147"/>
      <c r="F604" s="147"/>
      <c r="G604" s="147"/>
      <c r="H604" s="147"/>
      <c r="I604" s="147"/>
      <c r="J604" s="147"/>
      <c r="K604" s="147"/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</row>
    <row r="605" spans="1:26" ht="12.75" customHeight="1">
      <c r="A605" s="147"/>
      <c r="B605" s="147"/>
      <c r="C605" s="147"/>
      <c r="D605" s="147"/>
      <c r="E605" s="147"/>
      <c r="F605" s="147"/>
      <c r="G605" s="147"/>
      <c r="H605" s="147"/>
      <c r="I605" s="147"/>
      <c r="J605" s="147"/>
      <c r="K605" s="147"/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</row>
    <row r="606" spans="1:26" ht="12.75" customHeight="1">
      <c r="A606" s="147"/>
      <c r="B606" s="147"/>
      <c r="C606" s="147"/>
      <c r="D606" s="147"/>
      <c r="E606" s="147"/>
      <c r="F606" s="147"/>
      <c r="G606" s="147"/>
      <c r="H606" s="147"/>
      <c r="I606" s="147"/>
      <c r="J606" s="147"/>
      <c r="K606" s="147"/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</row>
    <row r="607" spans="1:26" ht="12.75" customHeight="1">
      <c r="A607" s="147"/>
      <c r="B607" s="147"/>
      <c r="C607" s="147"/>
      <c r="D607" s="147"/>
      <c r="E607" s="147"/>
      <c r="F607" s="147"/>
      <c r="G607" s="147"/>
      <c r="H607" s="147"/>
      <c r="I607" s="147"/>
      <c r="J607" s="147"/>
      <c r="K607" s="147"/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</row>
    <row r="608" spans="1:26" ht="12.75" customHeight="1">
      <c r="A608" s="147"/>
      <c r="B608" s="147"/>
      <c r="C608" s="147"/>
      <c r="D608" s="147"/>
      <c r="E608" s="147"/>
      <c r="F608" s="147"/>
      <c r="G608" s="147"/>
      <c r="H608" s="147"/>
      <c r="I608" s="147"/>
      <c r="J608" s="147"/>
      <c r="K608" s="147"/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</row>
    <row r="609" spans="1:26" ht="12.75" customHeight="1">
      <c r="A609" s="147"/>
      <c r="B609" s="147"/>
      <c r="C609" s="147"/>
      <c r="D609" s="147"/>
      <c r="E609" s="147"/>
      <c r="F609" s="147"/>
      <c r="G609" s="147"/>
      <c r="H609" s="147"/>
      <c r="I609" s="147"/>
      <c r="J609" s="147"/>
      <c r="K609" s="147"/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</row>
    <row r="610" spans="1:26" ht="12.75" customHeight="1">
      <c r="A610" s="147"/>
      <c r="B610" s="147"/>
      <c r="C610" s="147"/>
      <c r="D610" s="147"/>
      <c r="E610" s="147"/>
      <c r="F610" s="147"/>
      <c r="G610" s="147"/>
      <c r="H610" s="147"/>
      <c r="I610" s="147"/>
      <c r="J610" s="147"/>
      <c r="K610" s="147"/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</row>
    <row r="611" spans="1:26" ht="12.75" customHeight="1">
      <c r="A611" s="147"/>
      <c r="B611" s="147"/>
      <c r="C611" s="147"/>
      <c r="D611" s="147"/>
      <c r="E611" s="147"/>
      <c r="F611" s="147"/>
      <c r="G611" s="147"/>
      <c r="H611" s="147"/>
      <c r="I611" s="147"/>
      <c r="J611" s="147"/>
      <c r="K611" s="147"/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</row>
    <row r="612" spans="1:26" ht="12.75" customHeight="1">
      <c r="A612" s="147"/>
      <c r="B612" s="147"/>
      <c r="C612" s="147"/>
      <c r="D612" s="147"/>
      <c r="E612" s="147"/>
      <c r="F612" s="147"/>
      <c r="G612" s="147"/>
      <c r="H612" s="147"/>
      <c r="I612" s="147"/>
      <c r="J612" s="147"/>
      <c r="K612" s="147"/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</row>
    <row r="613" spans="1:26" ht="12.75" customHeight="1">
      <c r="A613" s="147"/>
      <c r="B613" s="147"/>
      <c r="C613" s="147"/>
      <c r="D613" s="147"/>
      <c r="E613" s="147"/>
      <c r="F613" s="147"/>
      <c r="G613" s="147"/>
      <c r="H613" s="147"/>
      <c r="I613" s="147"/>
      <c r="J613" s="147"/>
      <c r="K613" s="147"/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</row>
    <row r="614" spans="1:26" ht="12.75" customHeight="1">
      <c r="A614" s="147"/>
      <c r="B614" s="147"/>
      <c r="C614" s="147"/>
      <c r="D614" s="147"/>
      <c r="E614" s="147"/>
      <c r="F614" s="147"/>
      <c r="G614" s="147"/>
      <c r="H614" s="147"/>
      <c r="I614" s="147"/>
      <c r="J614" s="147"/>
      <c r="K614" s="147"/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</row>
    <row r="615" spans="1:26" ht="12.75" customHeight="1">
      <c r="A615" s="147"/>
      <c r="B615" s="147"/>
      <c r="C615" s="147"/>
      <c r="D615" s="147"/>
      <c r="E615" s="147"/>
      <c r="F615" s="147"/>
      <c r="G615" s="147"/>
      <c r="H615" s="147"/>
      <c r="I615" s="147"/>
      <c r="J615" s="147"/>
      <c r="K615" s="147"/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</row>
    <row r="616" spans="1:26" ht="12.75" customHeight="1">
      <c r="A616" s="147"/>
      <c r="B616" s="147"/>
      <c r="C616" s="147"/>
      <c r="D616" s="147"/>
      <c r="E616" s="147"/>
      <c r="F616" s="147"/>
      <c r="G616" s="147"/>
      <c r="H616" s="147"/>
      <c r="I616" s="147"/>
      <c r="J616" s="147"/>
      <c r="K616" s="147"/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</row>
    <row r="617" spans="1:26" ht="12.75" customHeight="1">
      <c r="A617" s="147"/>
      <c r="B617" s="147"/>
      <c r="C617" s="147"/>
      <c r="D617" s="147"/>
      <c r="E617" s="147"/>
      <c r="F617" s="147"/>
      <c r="G617" s="147"/>
      <c r="H617" s="147"/>
      <c r="I617" s="147"/>
      <c r="J617" s="147"/>
      <c r="K617" s="147"/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</row>
    <row r="618" spans="1:26" ht="12.75" customHeight="1">
      <c r="A618" s="147"/>
      <c r="B618" s="147"/>
      <c r="C618" s="147"/>
      <c r="D618" s="147"/>
      <c r="E618" s="147"/>
      <c r="F618" s="147"/>
      <c r="G618" s="147"/>
      <c r="H618" s="147"/>
      <c r="I618" s="147"/>
      <c r="J618" s="147"/>
      <c r="K618" s="147"/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</row>
    <row r="619" spans="1:26" ht="12.75" customHeight="1">
      <c r="A619" s="147"/>
      <c r="B619" s="147"/>
      <c r="C619" s="147"/>
      <c r="D619" s="147"/>
      <c r="E619" s="147"/>
      <c r="F619" s="147"/>
      <c r="G619" s="147"/>
      <c r="H619" s="147"/>
      <c r="I619" s="147"/>
      <c r="J619" s="147"/>
      <c r="K619" s="147"/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</row>
    <row r="620" spans="1:26" ht="12.75" customHeight="1">
      <c r="A620" s="147"/>
      <c r="B620" s="147"/>
      <c r="C620" s="147"/>
      <c r="D620" s="147"/>
      <c r="E620" s="147"/>
      <c r="F620" s="147"/>
      <c r="G620" s="147"/>
      <c r="H620" s="147"/>
      <c r="I620" s="147"/>
      <c r="J620" s="147"/>
      <c r="K620" s="147"/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</row>
    <row r="621" spans="1:26" ht="12.75" customHeight="1">
      <c r="A621" s="147"/>
      <c r="B621" s="147"/>
      <c r="C621" s="147"/>
      <c r="D621" s="147"/>
      <c r="E621" s="147"/>
      <c r="F621" s="147"/>
      <c r="G621" s="147"/>
      <c r="H621" s="147"/>
      <c r="I621" s="147"/>
      <c r="J621" s="147"/>
      <c r="K621" s="147"/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</row>
    <row r="622" spans="1:26" ht="12.75" customHeight="1">
      <c r="A622" s="147"/>
      <c r="B622" s="147"/>
      <c r="C622" s="147"/>
      <c r="D622" s="147"/>
      <c r="E622" s="147"/>
      <c r="F622" s="147"/>
      <c r="G622" s="147"/>
      <c r="H622" s="147"/>
      <c r="I622" s="147"/>
      <c r="J622" s="147"/>
      <c r="K622" s="147"/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</row>
    <row r="623" spans="1:26" ht="12.75" customHeight="1">
      <c r="A623" s="147"/>
      <c r="B623" s="147"/>
      <c r="C623" s="147"/>
      <c r="D623" s="147"/>
      <c r="E623" s="147"/>
      <c r="F623" s="147"/>
      <c r="G623" s="147"/>
      <c r="H623" s="147"/>
      <c r="I623" s="147"/>
      <c r="J623" s="147"/>
      <c r="K623" s="147"/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</row>
    <row r="624" spans="1:26" ht="12.75" customHeight="1">
      <c r="A624" s="147"/>
      <c r="B624" s="147"/>
      <c r="C624" s="147"/>
      <c r="D624" s="147"/>
      <c r="E624" s="147"/>
      <c r="F624" s="147"/>
      <c r="G624" s="147"/>
      <c r="H624" s="147"/>
      <c r="I624" s="147"/>
      <c r="J624" s="147"/>
      <c r="K624" s="147"/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</row>
    <row r="625" spans="1:26" ht="12.75" customHeight="1">
      <c r="A625" s="147"/>
      <c r="B625" s="147"/>
      <c r="C625" s="147"/>
      <c r="D625" s="147"/>
      <c r="E625" s="147"/>
      <c r="F625" s="147"/>
      <c r="G625" s="147"/>
      <c r="H625" s="147"/>
      <c r="I625" s="147"/>
      <c r="J625" s="147"/>
      <c r="K625" s="147"/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</row>
    <row r="626" spans="1:26" ht="12.75" customHeight="1">
      <c r="A626" s="147"/>
      <c r="B626" s="147"/>
      <c r="C626" s="147"/>
      <c r="D626" s="147"/>
      <c r="E626" s="147"/>
      <c r="F626" s="147"/>
      <c r="G626" s="147"/>
      <c r="H626" s="147"/>
      <c r="I626" s="147"/>
      <c r="J626" s="147"/>
      <c r="K626" s="147"/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</row>
    <row r="627" spans="1:26" ht="12.75" customHeight="1">
      <c r="A627" s="147"/>
      <c r="B627" s="147"/>
      <c r="C627" s="147"/>
      <c r="D627" s="147"/>
      <c r="E627" s="147"/>
      <c r="F627" s="147"/>
      <c r="G627" s="147"/>
      <c r="H627" s="147"/>
      <c r="I627" s="147"/>
      <c r="J627" s="147"/>
      <c r="K627" s="147"/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</row>
    <row r="628" spans="1:26" ht="12.75" customHeight="1">
      <c r="A628" s="147"/>
      <c r="B628" s="147"/>
      <c r="C628" s="147"/>
      <c r="D628" s="147"/>
      <c r="E628" s="147"/>
      <c r="F628" s="147"/>
      <c r="G628" s="147"/>
      <c r="H628" s="147"/>
      <c r="I628" s="147"/>
      <c r="J628" s="147"/>
      <c r="K628" s="147"/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</row>
    <row r="629" spans="1:26" ht="12.75" customHeight="1">
      <c r="A629" s="147"/>
      <c r="B629" s="147"/>
      <c r="C629" s="147"/>
      <c r="D629" s="147"/>
      <c r="E629" s="147"/>
      <c r="F629" s="147"/>
      <c r="G629" s="147"/>
      <c r="H629" s="147"/>
      <c r="I629" s="147"/>
      <c r="J629" s="147"/>
      <c r="K629" s="147"/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</row>
    <row r="630" spans="1:26" ht="12.75" customHeight="1">
      <c r="A630" s="147"/>
      <c r="B630" s="147"/>
      <c r="C630" s="147"/>
      <c r="D630" s="147"/>
      <c r="E630" s="147"/>
      <c r="F630" s="147"/>
      <c r="G630" s="147"/>
      <c r="H630" s="147"/>
      <c r="I630" s="147"/>
      <c r="J630" s="147"/>
      <c r="K630" s="147"/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</row>
    <row r="631" spans="1:26" ht="12.75" customHeight="1">
      <c r="A631" s="147"/>
      <c r="B631" s="147"/>
      <c r="C631" s="147"/>
      <c r="D631" s="147"/>
      <c r="E631" s="147"/>
      <c r="F631" s="147"/>
      <c r="G631" s="147"/>
      <c r="H631" s="147"/>
      <c r="I631" s="147"/>
      <c r="J631" s="147"/>
      <c r="K631" s="147"/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</row>
    <row r="632" spans="1:26" ht="12.75" customHeight="1">
      <c r="A632" s="147"/>
      <c r="B632" s="147"/>
      <c r="C632" s="147"/>
      <c r="D632" s="147"/>
      <c r="E632" s="147"/>
      <c r="F632" s="147"/>
      <c r="G632" s="147"/>
      <c r="H632" s="147"/>
      <c r="I632" s="147"/>
      <c r="J632" s="147"/>
      <c r="K632" s="147"/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</row>
    <row r="633" spans="1:26" ht="12.75" customHeight="1">
      <c r="A633" s="147"/>
      <c r="B633" s="147"/>
      <c r="C633" s="147"/>
      <c r="D633" s="147"/>
      <c r="E633" s="147"/>
      <c r="F633" s="147"/>
      <c r="G633" s="147"/>
      <c r="H633" s="147"/>
      <c r="I633" s="147"/>
      <c r="J633" s="147"/>
      <c r="K633" s="147"/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</row>
    <row r="634" spans="1:26" ht="12.75" customHeight="1">
      <c r="A634" s="147"/>
      <c r="B634" s="147"/>
      <c r="C634" s="147"/>
      <c r="D634" s="147"/>
      <c r="E634" s="147"/>
      <c r="F634" s="147"/>
      <c r="G634" s="147"/>
      <c r="H634" s="147"/>
      <c r="I634" s="147"/>
      <c r="J634" s="147"/>
      <c r="K634" s="147"/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</row>
    <row r="635" spans="1:26" ht="12.75" customHeight="1">
      <c r="A635" s="147"/>
      <c r="B635" s="147"/>
      <c r="C635" s="147"/>
      <c r="D635" s="147"/>
      <c r="E635" s="147"/>
      <c r="F635" s="147"/>
      <c r="G635" s="147"/>
      <c r="H635" s="147"/>
      <c r="I635" s="147"/>
      <c r="J635" s="147"/>
      <c r="K635" s="147"/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</row>
    <row r="636" spans="1:26" ht="12.75" customHeight="1">
      <c r="A636" s="147"/>
      <c r="B636" s="147"/>
      <c r="C636" s="147"/>
      <c r="D636" s="147"/>
      <c r="E636" s="147"/>
      <c r="F636" s="147"/>
      <c r="G636" s="147"/>
      <c r="H636" s="147"/>
      <c r="I636" s="147"/>
      <c r="J636" s="147"/>
      <c r="K636" s="147"/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</row>
    <row r="637" spans="1:26" ht="12.75" customHeight="1">
      <c r="A637" s="147"/>
      <c r="B637" s="147"/>
      <c r="C637" s="147"/>
      <c r="D637" s="147"/>
      <c r="E637" s="147"/>
      <c r="F637" s="147"/>
      <c r="G637" s="147"/>
      <c r="H637" s="147"/>
      <c r="I637" s="147"/>
      <c r="J637" s="147"/>
      <c r="K637" s="147"/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</row>
    <row r="638" spans="1:26" ht="12.75" customHeight="1">
      <c r="A638" s="147"/>
      <c r="B638" s="147"/>
      <c r="C638" s="147"/>
      <c r="D638" s="147"/>
      <c r="E638" s="147"/>
      <c r="F638" s="147"/>
      <c r="G638" s="147"/>
      <c r="H638" s="147"/>
      <c r="I638" s="147"/>
      <c r="J638" s="147"/>
      <c r="K638" s="147"/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</row>
    <row r="639" spans="1:26" ht="12.75" customHeight="1">
      <c r="A639" s="147"/>
      <c r="B639" s="147"/>
      <c r="C639" s="147"/>
      <c r="D639" s="147"/>
      <c r="E639" s="147"/>
      <c r="F639" s="147"/>
      <c r="G639" s="147"/>
      <c r="H639" s="147"/>
      <c r="I639" s="147"/>
      <c r="J639" s="147"/>
      <c r="K639" s="147"/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</row>
    <row r="640" spans="1:26" ht="12.75" customHeight="1">
      <c r="A640" s="147"/>
      <c r="B640" s="147"/>
      <c r="C640" s="147"/>
      <c r="D640" s="147"/>
      <c r="E640" s="147"/>
      <c r="F640" s="147"/>
      <c r="G640" s="147"/>
      <c r="H640" s="147"/>
      <c r="I640" s="147"/>
      <c r="J640" s="147"/>
      <c r="K640" s="147"/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</row>
    <row r="641" spans="1:26" ht="12.75" customHeight="1">
      <c r="A641" s="147"/>
      <c r="B641" s="147"/>
      <c r="C641" s="147"/>
      <c r="D641" s="147"/>
      <c r="E641" s="147"/>
      <c r="F641" s="147"/>
      <c r="G641" s="147"/>
      <c r="H641" s="147"/>
      <c r="I641" s="147"/>
      <c r="J641" s="147"/>
      <c r="K641" s="147"/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</row>
    <row r="642" spans="1:26" ht="12.75" customHeight="1">
      <c r="A642" s="147"/>
      <c r="B642" s="147"/>
      <c r="C642" s="147"/>
      <c r="D642" s="147"/>
      <c r="E642" s="147"/>
      <c r="F642" s="147"/>
      <c r="G642" s="147"/>
      <c r="H642" s="147"/>
      <c r="I642" s="147"/>
      <c r="J642" s="147"/>
      <c r="K642" s="147"/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</row>
    <row r="643" spans="1:26" ht="12.75" customHeight="1">
      <c r="A643" s="147"/>
      <c r="B643" s="147"/>
      <c r="C643" s="147"/>
      <c r="D643" s="147"/>
      <c r="E643" s="147"/>
      <c r="F643" s="147"/>
      <c r="G643" s="147"/>
      <c r="H643" s="147"/>
      <c r="I643" s="147"/>
      <c r="J643" s="147"/>
      <c r="K643" s="147"/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</row>
    <row r="644" spans="1:26" ht="12.75" customHeight="1">
      <c r="A644" s="147"/>
      <c r="B644" s="147"/>
      <c r="C644" s="147"/>
      <c r="D644" s="147"/>
      <c r="E644" s="147"/>
      <c r="F644" s="147"/>
      <c r="G644" s="147"/>
      <c r="H644" s="147"/>
      <c r="I644" s="147"/>
      <c r="J644" s="147"/>
      <c r="K644" s="147"/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</row>
    <row r="645" spans="1:26" ht="12.75" customHeight="1">
      <c r="A645" s="147"/>
      <c r="B645" s="147"/>
      <c r="C645" s="147"/>
      <c r="D645" s="147"/>
      <c r="E645" s="147"/>
      <c r="F645" s="147"/>
      <c r="G645" s="147"/>
      <c r="H645" s="147"/>
      <c r="I645" s="147"/>
      <c r="J645" s="147"/>
      <c r="K645" s="147"/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</row>
    <row r="646" spans="1:26" ht="12.75" customHeight="1">
      <c r="A646" s="147"/>
      <c r="B646" s="147"/>
      <c r="C646" s="147"/>
      <c r="D646" s="147"/>
      <c r="E646" s="147"/>
      <c r="F646" s="147"/>
      <c r="G646" s="147"/>
      <c r="H646" s="147"/>
      <c r="I646" s="147"/>
      <c r="J646" s="147"/>
      <c r="K646" s="147"/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</row>
    <row r="647" spans="1:26" ht="12.75" customHeight="1">
      <c r="A647" s="147"/>
      <c r="B647" s="147"/>
      <c r="C647" s="147"/>
      <c r="D647" s="147"/>
      <c r="E647" s="147"/>
      <c r="F647" s="147"/>
      <c r="G647" s="147"/>
      <c r="H647" s="147"/>
      <c r="I647" s="147"/>
      <c r="J647" s="147"/>
      <c r="K647" s="147"/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</row>
    <row r="648" spans="1:26" ht="12.75" customHeight="1">
      <c r="A648" s="147"/>
      <c r="B648" s="147"/>
      <c r="C648" s="147"/>
      <c r="D648" s="147"/>
      <c r="E648" s="147"/>
      <c r="F648" s="147"/>
      <c r="G648" s="147"/>
      <c r="H648" s="147"/>
      <c r="I648" s="147"/>
      <c r="J648" s="147"/>
      <c r="K648" s="147"/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</row>
    <row r="649" spans="1:26" ht="12.75" customHeight="1">
      <c r="A649" s="147"/>
      <c r="B649" s="147"/>
      <c r="C649" s="147"/>
      <c r="D649" s="147"/>
      <c r="E649" s="147"/>
      <c r="F649" s="147"/>
      <c r="G649" s="147"/>
      <c r="H649" s="147"/>
      <c r="I649" s="147"/>
      <c r="J649" s="147"/>
      <c r="K649" s="147"/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</row>
    <row r="650" spans="1:26" ht="12.75" customHeight="1">
      <c r="A650" s="147"/>
      <c r="B650" s="147"/>
      <c r="C650" s="147"/>
      <c r="D650" s="147"/>
      <c r="E650" s="147"/>
      <c r="F650" s="147"/>
      <c r="G650" s="147"/>
      <c r="H650" s="147"/>
      <c r="I650" s="147"/>
      <c r="J650" s="147"/>
      <c r="K650" s="147"/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</row>
    <row r="651" spans="1:26" ht="12.75" customHeight="1">
      <c r="A651" s="147"/>
      <c r="B651" s="147"/>
      <c r="C651" s="147"/>
      <c r="D651" s="147"/>
      <c r="E651" s="147"/>
      <c r="F651" s="147"/>
      <c r="G651" s="147"/>
      <c r="H651" s="147"/>
      <c r="I651" s="147"/>
      <c r="J651" s="147"/>
      <c r="K651" s="147"/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</row>
    <row r="652" spans="1:26" ht="12.75" customHeight="1">
      <c r="A652" s="147"/>
      <c r="B652" s="147"/>
      <c r="C652" s="147"/>
      <c r="D652" s="147"/>
      <c r="E652" s="147"/>
      <c r="F652" s="147"/>
      <c r="G652" s="147"/>
      <c r="H652" s="147"/>
      <c r="I652" s="147"/>
      <c r="J652" s="147"/>
      <c r="K652" s="147"/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</row>
    <row r="653" spans="1:26" ht="12.75" customHeight="1">
      <c r="A653" s="147"/>
      <c r="B653" s="147"/>
      <c r="C653" s="147"/>
      <c r="D653" s="147"/>
      <c r="E653" s="147"/>
      <c r="F653" s="147"/>
      <c r="G653" s="147"/>
      <c r="H653" s="147"/>
      <c r="I653" s="147"/>
      <c r="J653" s="147"/>
      <c r="K653" s="147"/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</row>
    <row r="654" spans="1:26" ht="12.75" customHeight="1">
      <c r="A654" s="147"/>
      <c r="B654" s="147"/>
      <c r="C654" s="147"/>
      <c r="D654" s="147"/>
      <c r="E654" s="147"/>
      <c r="F654" s="147"/>
      <c r="G654" s="147"/>
      <c r="H654" s="147"/>
      <c r="I654" s="147"/>
      <c r="J654" s="147"/>
      <c r="K654" s="147"/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</row>
    <row r="655" spans="1:26" ht="12.75" customHeight="1">
      <c r="A655" s="147"/>
      <c r="B655" s="147"/>
      <c r="C655" s="147"/>
      <c r="D655" s="147"/>
      <c r="E655" s="147"/>
      <c r="F655" s="147"/>
      <c r="G655" s="147"/>
      <c r="H655" s="147"/>
      <c r="I655" s="147"/>
      <c r="J655" s="147"/>
      <c r="K655" s="147"/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</row>
    <row r="656" spans="1:26" ht="12.75" customHeight="1">
      <c r="A656" s="147"/>
      <c r="B656" s="147"/>
      <c r="C656" s="147"/>
      <c r="D656" s="147"/>
      <c r="E656" s="147"/>
      <c r="F656" s="147"/>
      <c r="G656" s="147"/>
      <c r="H656" s="147"/>
      <c r="I656" s="147"/>
      <c r="J656" s="147"/>
      <c r="K656" s="147"/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</row>
    <row r="657" spans="1:26" ht="12.75" customHeight="1">
      <c r="A657" s="147"/>
      <c r="B657" s="147"/>
      <c r="C657" s="147"/>
      <c r="D657" s="147"/>
      <c r="E657" s="147"/>
      <c r="F657" s="147"/>
      <c r="G657" s="147"/>
      <c r="H657" s="147"/>
      <c r="I657" s="147"/>
      <c r="J657" s="147"/>
      <c r="K657" s="147"/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</row>
    <row r="658" spans="1:26" ht="12.75" customHeight="1">
      <c r="A658" s="147"/>
      <c r="B658" s="147"/>
      <c r="C658" s="147"/>
      <c r="D658" s="147"/>
      <c r="E658" s="147"/>
      <c r="F658" s="147"/>
      <c r="G658" s="147"/>
      <c r="H658" s="147"/>
      <c r="I658" s="147"/>
      <c r="J658" s="147"/>
      <c r="K658" s="147"/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</row>
    <row r="659" spans="1:26" ht="12.75" customHeight="1">
      <c r="A659" s="147"/>
      <c r="B659" s="147"/>
      <c r="C659" s="147"/>
      <c r="D659" s="147"/>
      <c r="E659" s="147"/>
      <c r="F659" s="147"/>
      <c r="G659" s="147"/>
      <c r="H659" s="147"/>
      <c r="I659" s="147"/>
      <c r="J659" s="147"/>
      <c r="K659" s="147"/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</row>
    <row r="660" spans="1:26" ht="12.75" customHeight="1">
      <c r="A660" s="147"/>
      <c r="B660" s="147"/>
      <c r="C660" s="147"/>
      <c r="D660" s="147"/>
      <c r="E660" s="147"/>
      <c r="F660" s="147"/>
      <c r="G660" s="147"/>
      <c r="H660" s="147"/>
      <c r="I660" s="147"/>
      <c r="J660" s="147"/>
      <c r="K660" s="147"/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</row>
    <row r="661" spans="1:26" ht="12.75" customHeight="1">
      <c r="A661" s="147"/>
      <c r="B661" s="147"/>
      <c r="C661" s="147"/>
      <c r="D661" s="147"/>
      <c r="E661" s="147"/>
      <c r="F661" s="147"/>
      <c r="G661" s="147"/>
      <c r="H661" s="147"/>
      <c r="I661" s="147"/>
      <c r="J661" s="147"/>
      <c r="K661" s="147"/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</row>
    <row r="662" spans="1:26" ht="12.75" customHeight="1">
      <c r="A662" s="147"/>
      <c r="B662" s="147"/>
      <c r="C662" s="147"/>
      <c r="D662" s="147"/>
      <c r="E662" s="147"/>
      <c r="F662" s="147"/>
      <c r="G662" s="147"/>
      <c r="H662" s="147"/>
      <c r="I662" s="147"/>
      <c r="J662" s="147"/>
      <c r="K662" s="147"/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</row>
    <row r="663" spans="1:26" ht="12.75" customHeight="1">
      <c r="A663" s="147"/>
      <c r="B663" s="147"/>
      <c r="C663" s="147"/>
      <c r="D663" s="147"/>
      <c r="E663" s="147"/>
      <c r="F663" s="147"/>
      <c r="G663" s="147"/>
      <c r="H663" s="147"/>
      <c r="I663" s="147"/>
      <c r="J663" s="147"/>
      <c r="K663" s="147"/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</row>
    <row r="664" spans="1:26" ht="12.75" customHeight="1">
      <c r="A664" s="147"/>
      <c r="B664" s="147"/>
      <c r="C664" s="147"/>
      <c r="D664" s="147"/>
      <c r="E664" s="147"/>
      <c r="F664" s="147"/>
      <c r="G664" s="147"/>
      <c r="H664" s="147"/>
      <c r="I664" s="147"/>
      <c r="J664" s="147"/>
      <c r="K664" s="147"/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</row>
    <row r="665" spans="1:26" ht="12.75" customHeight="1">
      <c r="A665" s="147"/>
      <c r="B665" s="147"/>
      <c r="C665" s="147"/>
      <c r="D665" s="147"/>
      <c r="E665" s="147"/>
      <c r="F665" s="147"/>
      <c r="G665" s="147"/>
      <c r="H665" s="147"/>
      <c r="I665" s="147"/>
      <c r="J665" s="147"/>
      <c r="K665" s="147"/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</row>
    <row r="666" spans="1:26" ht="12.75" customHeight="1">
      <c r="A666" s="147"/>
      <c r="B666" s="147"/>
      <c r="C666" s="147"/>
      <c r="D666" s="147"/>
      <c r="E666" s="147"/>
      <c r="F666" s="147"/>
      <c r="G666" s="147"/>
      <c r="H666" s="147"/>
      <c r="I666" s="147"/>
      <c r="J666" s="147"/>
      <c r="K666" s="147"/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</row>
    <row r="667" spans="1:26" ht="12.75" customHeight="1">
      <c r="A667" s="147"/>
      <c r="B667" s="147"/>
      <c r="C667" s="147"/>
      <c r="D667" s="147"/>
      <c r="E667" s="147"/>
      <c r="F667" s="147"/>
      <c r="G667" s="147"/>
      <c r="H667" s="147"/>
      <c r="I667" s="147"/>
      <c r="J667" s="147"/>
      <c r="K667" s="147"/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</row>
    <row r="668" spans="1:26" ht="12.75" customHeight="1">
      <c r="A668" s="147"/>
      <c r="B668" s="147"/>
      <c r="C668" s="147"/>
      <c r="D668" s="147"/>
      <c r="E668" s="147"/>
      <c r="F668" s="147"/>
      <c r="G668" s="147"/>
      <c r="H668" s="147"/>
      <c r="I668" s="147"/>
      <c r="J668" s="147"/>
      <c r="K668" s="147"/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</row>
    <row r="669" spans="1:26" ht="12.75" customHeight="1">
      <c r="A669" s="147"/>
      <c r="B669" s="147"/>
      <c r="C669" s="147"/>
      <c r="D669" s="147"/>
      <c r="E669" s="147"/>
      <c r="F669" s="147"/>
      <c r="G669" s="147"/>
      <c r="H669" s="147"/>
      <c r="I669" s="147"/>
      <c r="J669" s="147"/>
      <c r="K669" s="147"/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</row>
    <row r="670" spans="1:26" ht="12.75" customHeight="1">
      <c r="A670" s="147"/>
      <c r="B670" s="147"/>
      <c r="C670" s="147"/>
      <c r="D670" s="147"/>
      <c r="E670" s="147"/>
      <c r="F670" s="147"/>
      <c r="G670" s="147"/>
      <c r="H670" s="147"/>
      <c r="I670" s="147"/>
      <c r="J670" s="147"/>
      <c r="K670" s="147"/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</row>
    <row r="671" spans="1:26" ht="12.75" customHeight="1">
      <c r="A671" s="147"/>
      <c r="B671" s="147"/>
      <c r="C671" s="147"/>
      <c r="D671" s="147"/>
      <c r="E671" s="147"/>
      <c r="F671" s="147"/>
      <c r="G671" s="147"/>
      <c r="H671" s="147"/>
      <c r="I671" s="147"/>
      <c r="J671" s="147"/>
      <c r="K671" s="147"/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</row>
    <row r="672" spans="1:26" ht="12.75" customHeight="1">
      <c r="A672" s="147"/>
      <c r="B672" s="147"/>
      <c r="C672" s="147"/>
      <c r="D672" s="147"/>
      <c r="E672" s="147"/>
      <c r="F672" s="147"/>
      <c r="G672" s="147"/>
      <c r="H672" s="147"/>
      <c r="I672" s="147"/>
      <c r="J672" s="147"/>
      <c r="K672" s="147"/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</row>
    <row r="673" spans="1:26" ht="12.75" customHeight="1">
      <c r="A673" s="147"/>
      <c r="B673" s="147"/>
      <c r="C673" s="147"/>
      <c r="D673" s="147"/>
      <c r="E673" s="147"/>
      <c r="F673" s="147"/>
      <c r="G673" s="147"/>
      <c r="H673" s="147"/>
      <c r="I673" s="147"/>
      <c r="J673" s="147"/>
      <c r="K673" s="147"/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</row>
    <row r="674" spans="1:26" ht="12.75" customHeight="1">
      <c r="A674" s="147"/>
      <c r="B674" s="147"/>
      <c r="C674" s="147"/>
      <c r="D674" s="147"/>
      <c r="E674" s="147"/>
      <c r="F674" s="147"/>
      <c r="G674" s="147"/>
      <c r="H674" s="147"/>
      <c r="I674" s="147"/>
      <c r="J674" s="147"/>
      <c r="K674" s="147"/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</row>
    <row r="675" spans="1:26" ht="12.75" customHeight="1">
      <c r="A675" s="147"/>
      <c r="B675" s="147"/>
      <c r="C675" s="147"/>
      <c r="D675" s="147"/>
      <c r="E675" s="147"/>
      <c r="F675" s="147"/>
      <c r="G675" s="147"/>
      <c r="H675" s="147"/>
      <c r="I675" s="147"/>
      <c r="J675" s="147"/>
      <c r="K675" s="147"/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</row>
    <row r="676" spans="1:26" ht="12.75" customHeight="1">
      <c r="A676" s="147"/>
      <c r="B676" s="147"/>
      <c r="C676" s="147"/>
      <c r="D676" s="147"/>
      <c r="E676" s="147"/>
      <c r="F676" s="147"/>
      <c r="G676" s="147"/>
      <c r="H676" s="147"/>
      <c r="I676" s="147"/>
      <c r="J676" s="147"/>
      <c r="K676" s="147"/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</row>
    <row r="677" spans="1:26" ht="12.75" customHeight="1">
      <c r="A677" s="147"/>
      <c r="B677" s="147"/>
      <c r="C677" s="147"/>
      <c r="D677" s="147"/>
      <c r="E677" s="147"/>
      <c r="F677" s="147"/>
      <c r="G677" s="147"/>
      <c r="H677" s="147"/>
      <c r="I677" s="147"/>
      <c r="J677" s="147"/>
      <c r="K677" s="147"/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</row>
    <row r="678" spans="1:26" ht="12.75" customHeight="1">
      <c r="A678" s="147"/>
      <c r="B678" s="147"/>
      <c r="C678" s="147"/>
      <c r="D678" s="147"/>
      <c r="E678" s="147"/>
      <c r="F678" s="147"/>
      <c r="G678" s="147"/>
      <c r="H678" s="147"/>
      <c r="I678" s="147"/>
      <c r="J678" s="147"/>
      <c r="K678" s="147"/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</row>
    <row r="679" spans="1:26" ht="12.75" customHeight="1">
      <c r="A679" s="147"/>
      <c r="B679" s="147"/>
      <c r="C679" s="147"/>
      <c r="D679" s="147"/>
      <c r="E679" s="147"/>
      <c r="F679" s="147"/>
      <c r="G679" s="147"/>
      <c r="H679" s="147"/>
      <c r="I679" s="147"/>
      <c r="J679" s="147"/>
      <c r="K679" s="147"/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</row>
    <row r="680" spans="1:26" ht="12.75" customHeight="1">
      <c r="A680" s="147"/>
      <c r="B680" s="147"/>
      <c r="C680" s="147"/>
      <c r="D680" s="147"/>
      <c r="E680" s="147"/>
      <c r="F680" s="147"/>
      <c r="G680" s="147"/>
      <c r="H680" s="147"/>
      <c r="I680" s="147"/>
      <c r="J680" s="147"/>
      <c r="K680" s="147"/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</row>
    <row r="681" spans="1:26" ht="12.75" customHeight="1">
      <c r="A681" s="147"/>
      <c r="B681" s="147"/>
      <c r="C681" s="147"/>
      <c r="D681" s="147"/>
      <c r="E681" s="147"/>
      <c r="F681" s="147"/>
      <c r="G681" s="147"/>
      <c r="H681" s="147"/>
      <c r="I681" s="147"/>
      <c r="J681" s="147"/>
      <c r="K681" s="147"/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</row>
    <row r="682" spans="1:26" ht="12.75" customHeight="1">
      <c r="A682" s="147"/>
      <c r="B682" s="147"/>
      <c r="C682" s="147"/>
      <c r="D682" s="147"/>
      <c r="E682" s="147"/>
      <c r="F682" s="147"/>
      <c r="G682" s="147"/>
      <c r="H682" s="147"/>
      <c r="I682" s="147"/>
      <c r="J682" s="147"/>
      <c r="K682" s="147"/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</row>
    <row r="683" spans="1:26" ht="12.75" customHeight="1">
      <c r="A683" s="147"/>
      <c r="B683" s="147"/>
      <c r="C683" s="147"/>
      <c r="D683" s="147"/>
      <c r="E683" s="147"/>
      <c r="F683" s="147"/>
      <c r="G683" s="147"/>
      <c r="H683" s="147"/>
      <c r="I683" s="147"/>
      <c r="J683" s="147"/>
      <c r="K683" s="147"/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</row>
    <row r="684" spans="1:26" ht="12.75" customHeight="1">
      <c r="A684" s="147"/>
      <c r="B684" s="147"/>
      <c r="C684" s="147"/>
      <c r="D684" s="147"/>
      <c r="E684" s="147"/>
      <c r="F684" s="147"/>
      <c r="G684" s="147"/>
      <c r="H684" s="147"/>
      <c r="I684" s="147"/>
      <c r="J684" s="147"/>
      <c r="K684" s="147"/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</row>
    <row r="685" spans="1:26" ht="12.75" customHeight="1">
      <c r="A685" s="147"/>
      <c r="B685" s="147"/>
      <c r="C685" s="147"/>
      <c r="D685" s="147"/>
      <c r="E685" s="147"/>
      <c r="F685" s="147"/>
      <c r="G685" s="147"/>
      <c r="H685" s="147"/>
      <c r="I685" s="147"/>
      <c r="J685" s="147"/>
      <c r="K685" s="147"/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</row>
    <row r="686" spans="1:26" ht="12.75" customHeight="1">
      <c r="A686" s="147"/>
      <c r="B686" s="147"/>
      <c r="C686" s="147"/>
      <c r="D686" s="147"/>
      <c r="E686" s="147"/>
      <c r="F686" s="147"/>
      <c r="G686" s="147"/>
      <c r="H686" s="147"/>
      <c r="I686" s="147"/>
      <c r="J686" s="147"/>
      <c r="K686" s="147"/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</row>
    <row r="687" spans="1:26" ht="12.75" customHeight="1">
      <c r="A687" s="147"/>
      <c r="B687" s="147"/>
      <c r="C687" s="147"/>
      <c r="D687" s="147"/>
      <c r="E687" s="147"/>
      <c r="F687" s="147"/>
      <c r="G687" s="147"/>
      <c r="H687" s="147"/>
      <c r="I687" s="147"/>
      <c r="J687" s="147"/>
      <c r="K687" s="147"/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</row>
    <row r="688" spans="1:26" ht="12.75" customHeight="1">
      <c r="A688" s="147"/>
      <c r="B688" s="147"/>
      <c r="C688" s="147"/>
      <c r="D688" s="147"/>
      <c r="E688" s="147"/>
      <c r="F688" s="147"/>
      <c r="G688" s="147"/>
      <c r="H688" s="147"/>
      <c r="I688" s="147"/>
      <c r="J688" s="147"/>
      <c r="K688" s="147"/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</row>
    <row r="689" spans="1:26" ht="12.75" customHeight="1">
      <c r="A689" s="147"/>
      <c r="B689" s="147"/>
      <c r="C689" s="147"/>
      <c r="D689" s="147"/>
      <c r="E689" s="147"/>
      <c r="F689" s="147"/>
      <c r="G689" s="147"/>
      <c r="H689" s="147"/>
      <c r="I689" s="147"/>
      <c r="J689" s="147"/>
      <c r="K689" s="147"/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</row>
    <row r="690" spans="1:26" ht="12.75" customHeight="1">
      <c r="A690" s="147"/>
      <c r="B690" s="147"/>
      <c r="C690" s="147"/>
      <c r="D690" s="147"/>
      <c r="E690" s="147"/>
      <c r="F690" s="147"/>
      <c r="G690" s="147"/>
      <c r="H690" s="147"/>
      <c r="I690" s="147"/>
      <c r="J690" s="147"/>
      <c r="K690" s="147"/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</row>
    <row r="691" spans="1:26" ht="12.75" customHeight="1">
      <c r="A691" s="147"/>
      <c r="B691" s="147"/>
      <c r="C691" s="147"/>
      <c r="D691" s="147"/>
      <c r="E691" s="147"/>
      <c r="F691" s="147"/>
      <c r="G691" s="147"/>
      <c r="H691" s="147"/>
      <c r="I691" s="147"/>
      <c r="J691" s="147"/>
      <c r="K691" s="147"/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</row>
    <row r="692" spans="1:26" ht="12.75" customHeight="1">
      <c r="A692" s="147"/>
      <c r="B692" s="147"/>
      <c r="C692" s="147"/>
      <c r="D692" s="147"/>
      <c r="E692" s="147"/>
      <c r="F692" s="147"/>
      <c r="G692" s="147"/>
      <c r="H692" s="147"/>
      <c r="I692" s="147"/>
      <c r="J692" s="147"/>
      <c r="K692" s="147"/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</row>
    <row r="693" spans="1:26" ht="12.75" customHeight="1">
      <c r="A693" s="147"/>
      <c r="B693" s="147"/>
      <c r="C693" s="147"/>
      <c r="D693" s="147"/>
      <c r="E693" s="147"/>
      <c r="F693" s="147"/>
      <c r="G693" s="147"/>
      <c r="H693" s="147"/>
      <c r="I693" s="147"/>
      <c r="J693" s="147"/>
      <c r="K693" s="147"/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</row>
    <row r="694" spans="1:26" ht="12.75" customHeight="1">
      <c r="A694" s="147"/>
      <c r="B694" s="147"/>
      <c r="C694" s="147"/>
      <c r="D694" s="147"/>
      <c r="E694" s="147"/>
      <c r="F694" s="147"/>
      <c r="G694" s="147"/>
      <c r="H694" s="147"/>
      <c r="I694" s="147"/>
      <c r="J694" s="147"/>
      <c r="K694" s="147"/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</row>
    <row r="695" spans="1:26" ht="12.75" customHeight="1">
      <c r="A695" s="147"/>
      <c r="B695" s="147"/>
      <c r="C695" s="147"/>
      <c r="D695" s="147"/>
      <c r="E695" s="147"/>
      <c r="F695" s="147"/>
      <c r="G695" s="147"/>
      <c r="H695" s="147"/>
      <c r="I695" s="147"/>
      <c r="J695" s="147"/>
      <c r="K695" s="147"/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</row>
    <row r="696" spans="1:26" ht="12.75" customHeight="1">
      <c r="A696" s="147"/>
      <c r="B696" s="147"/>
      <c r="C696" s="147"/>
      <c r="D696" s="147"/>
      <c r="E696" s="147"/>
      <c r="F696" s="147"/>
      <c r="G696" s="147"/>
      <c r="H696" s="147"/>
      <c r="I696" s="147"/>
      <c r="J696" s="147"/>
      <c r="K696" s="147"/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</row>
    <row r="697" spans="1:26" ht="12.75" customHeight="1">
      <c r="A697" s="147"/>
      <c r="B697" s="147"/>
      <c r="C697" s="147"/>
      <c r="D697" s="147"/>
      <c r="E697" s="147"/>
      <c r="F697" s="147"/>
      <c r="G697" s="147"/>
      <c r="H697" s="147"/>
      <c r="I697" s="147"/>
      <c r="J697" s="147"/>
      <c r="K697" s="147"/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</row>
    <row r="698" spans="1:26" ht="12.75" customHeight="1">
      <c r="A698" s="147"/>
      <c r="B698" s="147"/>
      <c r="C698" s="147"/>
      <c r="D698" s="147"/>
      <c r="E698" s="147"/>
      <c r="F698" s="147"/>
      <c r="G698" s="147"/>
      <c r="H698" s="147"/>
      <c r="I698" s="147"/>
      <c r="J698" s="147"/>
      <c r="K698" s="147"/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</row>
    <row r="699" spans="1:26" ht="12.75" customHeight="1">
      <c r="A699" s="147"/>
      <c r="B699" s="147"/>
      <c r="C699" s="147"/>
      <c r="D699" s="147"/>
      <c r="E699" s="147"/>
      <c r="F699" s="147"/>
      <c r="G699" s="147"/>
      <c r="H699" s="147"/>
      <c r="I699" s="147"/>
      <c r="J699" s="147"/>
      <c r="K699" s="147"/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</row>
    <row r="700" spans="1:26" ht="12.75" customHeight="1">
      <c r="A700" s="147"/>
      <c r="B700" s="147"/>
      <c r="C700" s="147"/>
      <c r="D700" s="147"/>
      <c r="E700" s="147"/>
      <c r="F700" s="147"/>
      <c r="G700" s="147"/>
      <c r="H700" s="147"/>
      <c r="I700" s="147"/>
      <c r="J700" s="147"/>
      <c r="K700" s="147"/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</row>
    <row r="701" spans="1:26" ht="12.75" customHeight="1">
      <c r="A701" s="147"/>
      <c r="B701" s="147"/>
      <c r="C701" s="147"/>
      <c r="D701" s="147"/>
      <c r="E701" s="147"/>
      <c r="F701" s="147"/>
      <c r="G701" s="147"/>
      <c r="H701" s="147"/>
      <c r="I701" s="147"/>
      <c r="J701" s="147"/>
      <c r="K701" s="147"/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</row>
    <row r="702" spans="1:26" ht="12.75" customHeight="1">
      <c r="A702" s="147"/>
      <c r="B702" s="147"/>
      <c r="C702" s="147"/>
      <c r="D702" s="147"/>
      <c r="E702" s="147"/>
      <c r="F702" s="147"/>
      <c r="G702" s="147"/>
      <c r="H702" s="147"/>
      <c r="I702" s="147"/>
      <c r="J702" s="147"/>
      <c r="K702" s="147"/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</row>
    <row r="703" spans="1:26" ht="12.75" customHeight="1">
      <c r="A703" s="147"/>
      <c r="B703" s="147"/>
      <c r="C703" s="147"/>
      <c r="D703" s="147"/>
      <c r="E703" s="147"/>
      <c r="F703" s="147"/>
      <c r="G703" s="147"/>
      <c r="H703" s="147"/>
      <c r="I703" s="147"/>
      <c r="J703" s="147"/>
      <c r="K703" s="147"/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</row>
    <row r="704" spans="1:26" ht="12.75" customHeight="1">
      <c r="A704" s="147"/>
      <c r="B704" s="147"/>
      <c r="C704" s="147"/>
      <c r="D704" s="147"/>
      <c r="E704" s="147"/>
      <c r="F704" s="147"/>
      <c r="G704" s="147"/>
      <c r="H704" s="147"/>
      <c r="I704" s="147"/>
      <c r="J704" s="147"/>
      <c r="K704" s="147"/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</row>
    <row r="705" spans="1:26" ht="12.75" customHeight="1">
      <c r="A705" s="147"/>
      <c r="B705" s="147"/>
      <c r="C705" s="147"/>
      <c r="D705" s="147"/>
      <c r="E705" s="147"/>
      <c r="F705" s="147"/>
      <c r="G705" s="147"/>
      <c r="H705" s="147"/>
      <c r="I705" s="147"/>
      <c r="J705" s="147"/>
      <c r="K705" s="147"/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</row>
    <row r="706" spans="1:26" ht="12.75" customHeight="1">
      <c r="A706" s="147"/>
      <c r="B706" s="147"/>
      <c r="C706" s="147"/>
      <c r="D706" s="147"/>
      <c r="E706" s="147"/>
      <c r="F706" s="147"/>
      <c r="G706" s="147"/>
      <c r="H706" s="147"/>
      <c r="I706" s="147"/>
      <c r="J706" s="147"/>
      <c r="K706" s="147"/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</row>
    <row r="707" spans="1:26" ht="12.75" customHeight="1">
      <c r="A707" s="147"/>
      <c r="B707" s="147"/>
      <c r="C707" s="147"/>
      <c r="D707" s="147"/>
      <c r="E707" s="147"/>
      <c r="F707" s="147"/>
      <c r="G707" s="147"/>
      <c r="H707" s="147"/>
      <c r="I707" s="147"/>
      <c r="J707" s="147"/>
      <c r="K707" s="147"/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</row>
    <row r="708" spans="1:26" ht="12.75" customHeight="1">
      <c r="A708" s="147"/>
      <c r="B708" s="147"/>
      <c r="C708" s="147"/>
      <c r="D708" s="147"/>
      <c r="E708" s="147"/>
      <c r="F708" s="147"/>
      <c r="G708" s="147"/>
      <c r="H708" s="147"/>
      <c r="I708" s="147"/>
      <c r="J708" s="147"/>
      <c r="K708" s="147"/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</row>
    <row r="709" spans="1:26" ht="12.75" customHeight="1">
      <c r="A709" s="147"/>
      <c r="B709" s="147"/>
      <c r="C709" s="147"/>
      <c r="D709" s="147"/>
      <c r="E709" s="147"/>
      <c r="F709" s="147"/>
      <c r="G709" s="147"/>
      <c r="H709" s="147"/>
      <c r="I709" s="147"/>
      <c r="J709" s="147"/>
      <c r="K709" s="147"/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</row>
    <row r="710" spans="1:26" ht="12.75" customHeight="1">
      <c r="A710" s="147"/>
      <c r="B710" s="147"/>
      <c r="C710" s="147"/>
      <c r="D710" s="147"/>
      <c r="E710" s="147"/>
      <c r="F710" s="147"/>
      <c r="G710" s="147"/>
      <c r="H710" s="147"/>
      <c r="I710" s="147"/>
      <c r="J710" s="147"/>
      <c r="K710" s="147"/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</row>
    <row r="711" spans="1:26" ht="12.75" customHeight="1">
      <c r="A711" s="147"/>
      <c r="B711" s="147"/>
      <c r="C711" s="147"/>
      <c r="D711" s="147"/>
      <c r="E711" s="147"/>
      <c r="F711" s="147"/>
      <c r="G711" s="147"/>
      <c r="H711" s="147"/>
      <c r="I711" s="147"/>
      <c r="J711" s="147"/>
      <c r="K711" s="147"/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</row>
    <row r="712" spans="1:26" ht="12.75" customHeight="1">
      <c r="A712" s="147"/>
      <c r="B712" s="147"/>
      <c r="C712" s="147"/>
      <c r="D712" s="147"/>
      <c r="E712" s="147"/>
      <c r="F712" s="147"/>
      <c r="G712" s="147"/>
      <c r="H712" s="147"/>
      <c r="I712" s="147"/>
      <c r="J712" s="147"/>
      <c r="K712" s="147"/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</row>
    <row r="713" spans="1:26" ht="12.75" customHeight="1">
      <c r="A713" s="147"/>
      <c r="B713" s="147"/>
      <c r="C713" s="147"/>
      <c r="D713" s="147"/>
      <c r="E713" s="147"/>
      <c r="F713" s="147"/>
      <c r="G713" s="147"/>
      <c r="H713" s="147"/>
      <c r="I713" s="147"/>
      <c r="J713" s="147"/>
      <c r="K713" s="147"/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</row>
    <row r="714" spans="1:26" ht="12.75" customHeight="1">
      <c r="A714" s="147"/>
      <c r="B714" s="147"/>
      <c r="C714" s="147"/>
      <c r="D714" s="147"/>
      <c r="E714" s="147"/>
      <c r="F714" s="147"/>
      <c r="G714" s="147"/>
      <c r="H714" s="147"/>
      <c r="I714" s="147"/>
      <c r="J714" s="147"/>
      <c r="K714" s="147"/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</row>
    <row r="715" spans="1:26" ht="12.75" customHeight="1">
      <c r="A715" s="147"/>
      <c r="B715" s="147"/>
      <c r="C715" s="147"/>
      <c r="D715" s="147"/>
      <c r="E715" s="147"/>
      <c r="F715" s="147"/>
      <c r="G715" s="147"/>
      <c r="H715" s="147"/>
      <c r="I715" s="147"/>
      <c r="J715" s="147"/>
      <c r="K715" s="147"/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</row>
    <row r="716" spans="1:26" ht="12.75" customHeight="1">
      <c r="A716" s="147"/>
      <c r="B716" s="147"/>
      <c r="C716" s="147"/>
      <c r="D716" s="147"/>
      <c r="E716" s="147"/>
      <c r="F716" s="147"/>
      <c r="G716" s="147"/>
      <c r="H716" s="147"/>
      <c r="I716" s="147"/>
      <c r="J716" s="147"/>
      <c r="K716" s="147"/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</row>
    <row r="717" spans="1:26" ht="12.75" customHeight="1">
      <c r="A717" s="147"/>
      <c r="B717" s="147"/>
      <c r="C717" s="147"/>
      <c r="D717" s="147"/>
      <c r="E717" s="147"/>
      <c r="F717" s="147"/>
      <c r="G717" s="147"/>
      <c r="H717" s="147"/>
      <c r="I717" s="147"/>
      <c r="J717" s="147"/>
      <c r="K717" s="147"/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</row>
    <row r="718" spans="1:26" ht="12.75" customHeight="1">
      <c r="A718" s="147"/>
      <c r="B718" s="147"/>
      <c r="C718" s="147"/>
      <c r="D718" s="147"/>
      <c r="E718" s="147"/>
      <c r="F718" s="147"/>
      <c r="G718" s="147"/>
      <c r="H718" s="147"/>
      <c r="I718" s="147"/>
      <c r="J718" s="147"/>
      <c r="K718" s="147"/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</row>
    <row r="719" spans="1:26" ht="12.75" customHeight="1">
      <c r="A719" s="147"/>
      <c r="B719" s="147"/>
      <c r="C719" s="147"/>
      <c r="D719" s="147"/>
      <c r="E719" s="147"/>
      <c r="F719" s="147"/>
      <c r="G719" s="147"/>
      <c r="H719" s="147"/>
      <c r="I719" s="147"/>
      <c r="J719" s="147"/>
      <c r="K719" s="147"/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</row>
    <row r="720" spans="1:26" ht="12.75" customHeight="1">
      <c r="A720" s="147"/>
      <c r="B720" s="147"/>
      <c r="C720" s="147"/>
      <c r="D720" s="147"/>
      <c r="E720" s="147"/>
      <c r="F720" s="147"/>
      <c r="G720" s="147"/>
      <c r="H720" s="147"/>
      <c r="I720" s="147"/>
      <c r="J720" s="147"/>
      <c r="K720" s="147"/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</row>
    <row r="721" spans="1:26" ht="12.75" customHeight="1">
      <c r="A721" s="147"/>
      <c r="B721" s="147"/>
      <c r="C721" s="147"/>
      <c r="D721" s="147"/>
      <c r="E721" s="147"/>
      <c r="F721" s="147"/>
      <c r="G721" s="147"/>
      <c r="H721" s="147"/>
      <c r="I721" s="147"/>
      <c r="J721" s="147"/>
      <c r="K721" s="147"/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</row>
    <row r="722" spans="1:26" ht="12.75" customHeight="1">
      <c r="A722" s="147"/>
      <c r="B722" s="147"/>
      <c r="C722" s="147"/>
      <c r="D722" s="147"/>
      <c r="E722" s="147"/>
      <c r="F722" s="147"/>
      <c r="G722" s="147"/>
      <c r="H722" s="147"/>
      <c r="I722" s="147"/>
      <c r="J722" s="147"/>
      <c r="K722" s="147"/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</row>
    <row r="723" spans="1:26" ht="12.75" customHeight="1">
      <c r="A723" s="147"/>
      <c r="B723" s="147"/>
      <c r="C723" s="147"/>
      <c r="D723" s="147"/>
      <c r="E723" s="147"/>
      <c r="F723" s="147"/>
      <c r="G723" s="147"/>
      <c r="H723" s="147"/>
      <c r="I723" s="147"/>
      <c r="J723" s="147"/>
      <c r="K723" s="147"/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</row>
    <row r="724" spans="1:26" ht="12.75" customHeight="1">
      <c r="A724" s="147"/>
      <c r="B724" s="147"/>
      <c r="C724" s="147"/>
      <c r="D724" s="147"/>
      <c r="E724" s="147"/>
      <c r="F724" s="147"/>
      <c r="G724" s="147"/>
      <c r="H724" s="147"/>
      <c r="I724" s="147"/>
      <c r="J724" s="147"/>
      <c r="K724" s="147"/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</row>
    <row r="725" spans="1:26" ht="12.75" customHeight="1">
      <c r="A725" s="147"/>
      <c r="B725" s="147"/>
      <c r="C725" s="147"/>
      <c r="D725" s="147"/>
      <c r="E725" s="147"/>
      <c r="F725" s="147"/>
      <c r="G725" s="147"/>
      <c r="H725" s="147"/>
      <c r="I725" s="147"/>
      <c r="J725" s="147"/>
      <c r="K725" s="147"/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</row>
    <row r="726" spans="1:26" ht="12.75" customHeight="1">
      <c r="A726" s="147"/>
      <c r="B726" s="147"/>
      <c r="C726" s="147"/>
      <c r="D726" s="147"/>
      <c r="E726" s="147"/>
      <c r="F726" s="147"/>
      <c r="G726" s="147"/>
      <c r="H726" s="147"/>
      <c r="I726" s="147"/>
      <c r="J726" s="147"/>
      <c r="K726" s="147"/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</row>
    <row r="727" spans="1:26" ht="12.75" customHeight="1">
      <c r="A727" s="147"/>
      <c r="B727" s="147"/>
      <c r="C727" s="147"/>
      <c r="D727" s="147"/>
      <c r="E727" s="147"/>
      <c r="F727" s="147"/>
      <c r="G727" s="147"/>
      <c r="H727" s="147"/>
      <c r="I727" s="147"/>
      <c r="J727" s="147"/>
      <c r="K727" s="147"/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</row>
    <row r="728" spans="1:26" ht="12.75" customHeight="1">
      <c r="A728" s="147"/>
      <c r="B728" s="147"/>
      <c r="C728" s="147"/>
      <c r="D728" s="147"/>
      <c r="E728" s="147"/>
      <c r="F728" s="147"/>
      <c r="G728" s="147"/>
      <c r="H728" s="147"/>
      <c r="I728" s="147"/>
      <c r="J728" s="147"/>
      <c r="K728" s="147"/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</row>
    <row r="729" spans="1:26" ht="12.75" customHeight="1">
      <c r="A729" s="147"/>
      <c r="B729" s="147"/>
      <c r="C729" s="147"/>
      <c r="D729" s="147"/>
      <c r="E729" s="147"/>
      <c r="F729" s="147"/>
      <c r="G729" s="147"/>
      <c r="H729" s="147"/>
      <c r="I729" s="147"/>
      <c r="J729" s="147"/>
      <c r="K729" s="147"/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</row>
    <row r="730" spans="1:26" ht="12.75" customHeight="1">
      <c r="A730" s="147"/>
      <c r="B730" s="147"/>
      <c r="C730" s="147"/>
      <c r="D730" s="147"/>
      <c r="E730" s="147"/>
      <c r="F730" s="147"/>
      <c r="G730" s="147"/>
      <c r="H730" s="147"/>
      <c r="I730" s="147"/>
      <c r="J730" s="147"/>
      <c r="K730" s="147"/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</row>
    <row r="731" spans="1:26" ht="12.75" customHeight="1">
      <c r="A731" s="147"/>
      <c r="B731" s="147"/>
      <c r="C731" s="147"/>
      <c r="D731" s="147"/>
      <c r="E731" s="147"/>
      <c r="F731" s="147"/>
      <c r="G731" s="147"/>
      <c r="H731" s="147"/>
      <c r="I731" s="147"/>
      <c r="J731" s="147"/>
      <c r="K731" s="147"/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</row>
    <row r="732" spans="1:26" ht="12.75" customHeight="1">
      <c r="A732" s="147"/>
      <c r="B732" s="147"/>
      <c r="C732" s="147"/>
      <c r="D732" s="147"/>
      <c r="E732" s="147"/>
      <c r="F732" s="147"/>
      <c r="G732" s="147"/>
      <c r="H732" s="147"/>
      <c r="I732" s="147"/>
      <c r="J732" s="147"/>
      <c r="K732" s="147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</row>
    <row r="733" spans="1:26" ht="12.75" customHeight="1">
      <c r="A733" s="147"/>
      <c r="B733" s="147"/>
      <c r="C733" s="147"/>
      <c r="D733" s="147"/>
      <c r="E733" s="147"/>
      <c r="F733" s="147"/>
      <c r="G733" s="147"/>
      <c r="H733" s="147"/>
      <c r="I733" s="147"/>
      <c r="J733" s="147"/>
      <c r="K733" s="147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</row>
    <row r="734" spans="1:26" ht="12.75" customHeight="1">
      <c r="A734" s="147"/>
      <c r="B734" s="147"/>
      <c r="C734" s="147"/>
      <c r="D734" s="147"/>
      <c r="E734" s="147"/>
      <c r="F734" s="147"/>
      <c r="G734" s="147"/>
      <c r="H734" s="147"/>
      <c r="I734" s="147"/>
      <c r="J734" s="147"/>
      <c r="K734" s="147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</row>
    <row r="735" spans="1:26" ht="12.75" customHeight="1">
      <c r="A735" s="147"/>
      <c r="B735" s="147"/>
      <c r="C735" s="147"/>
      <c r="D735" s="147"/>
      <c r="E735" s="147"/>
      <c r="F735" s="147"/>
      <c r="G735" s="147"/>
      <c r="H735" s="147"/>
      <c r="I735" s="147"/>
      <c r="J735" s="147"/>
      <c r="K735" s="147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</row>
    <row r="736" spans="1:26" ht="12.75" customHeight="1">
      <c r="A736" s="147"/>
      <c r="B736" s="147"/>
      <c r="C736" s="147"/>
      <c r="D736" s="147"/>
      <c r="E736" s="147"/>
      <c r="F736" s="147"/>
      <c r="G736" s="147"/>
      <c r="H736" s="147"/>
      <c r="I736" s="147"/>
      <c r="J736" s="147"/>
      <c r="K736" s="147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</row>
    <row r="737" spans="1:26" ht="12.75" customHeight="1">
      <c r="A737" s="147"/>
      <c r="B737" s="147"/>
      <c r="C737" s="147"/>
      <c r="D737" s="147"/>
      <c r="E737" s="147"/>
      <c r="F737" s="147"/>
      <c r="G737" s="147"/>
      <c r="H737" s="147"/>
      <c r="I737" s="147"/>
      <c r="J737" s="147"/>
      <c r="K737" s="147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</row>
    <row r="738" spans="1:26" ht="12.75" customHeight="1">
      <c r="A738" s="147"/>
      <c r="B738" s="147"/>
      <c r="C738" s="147"/>
      <c r="D738" s="147"/>
      <c r="E738" s="147"/>
      <c r="F738" s="147"/>
      <c r="G738" s="147"/>
      <c r="H738" s="147"/>
      <c r="I738" s="147"/>
      <c r="J738" s="147"/>
      <c r="K738" s="147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</row>
    <row r="739" spans="1:26" ht="12.75" customHeight="1">
      <c r="A739" s="147"/>
      <c r="B739" s="147"/>
      <c r="C739" s="147"/>
      <c r="D739" s="147"/>
      <c r="E739" s="147"/>
      <c r="F739" s="147"/>
      <c r="G739" s="147"/>
      <c r="H739" s="147"/>
      <c r="I739" s="147"/>
      <c r="J739" s="147"/>
      <c r="K739" s="147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</row>
    <row r="740" spans="1:26" ht="12.75" customHeight="1">
      <c r="A740" s="147"/>
      <c r="B740" s="147"/>
      <c r="C740" s="147"/>
      <c r="D740" s="147"/>
      <c r="E740" s="147"/>
      <c r="F740" s="147"/>
      <c r="G740" s="147"/>
      <c r="H740" s="147"/>
      <c r="I740" s="147"/>
      <c r="J740" s="147"/>
      <c r="K740" s="147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</row>
    <row r="741" spans="1:26" ht="12.75" customHeight="1">
      <c r="A741" s="147"/>
      <c r="B741" s="147"/>
      <c r="C741" s="147"/>
      <c r="D741" s="147"/>
      <c r="E741" s="147"/>
      <c r="F741" s="147"/>
      <c r="G741" s="147"/>
      <c r="H741" s="147"/>
      <c r="I741" s="147"/>
      <c r="J741" s="147"/>
      <c r="K741" s="147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</row>
    <row r="742" spans="1:26" ht="12.75" customHeight="1">
      <c r="A742" s="147"/>
      <c r="B742" s="147"/>
      <c r="C742" s="147"/>
      <c r="D742" s="147"/>
      <c r="E742" s="147"/>
      <c r="F742" s="147"/>
      <c r="G742" s="147"/>
      <c r="H742" s="147"/>
      <c r="I742" s="147"/>
      <c r="J742" s="147"/>
      <c r="K742" s="147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</row>
    <row r="743" spans="1:26" ht="12.75" customHeight="1">
      <c r="A743" s="147"/>
      <c r="B743" s="147"/>
      <c r="C743" s="147"/>
      <c r="D743" s="147"/>
      <c r="E743" s="147"/>
      <c r="F743" s="147"/>
      <c r="G743" s="147"/>
      <c r="H743" s="147"/>
      <c r="I743" s="147"/>
      <c r="J743" s="147"/>
      <c r="K743" s="147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</row>
    <row r="744" spans="1:26" ht="12.75" customHeight="1">
      <c r="A744" s="147"/>
      <c r="B744" s="147"/>
      <c r="C744" s="147"/>
      <c r="D744" s="147"/>
      <c r="E744" s="147"/>
      <c r="F744" s="147"/>
      <c r="G744" s="147"/>
      <c r="H744" s="147"/>
      <c r="I744" s="147"/>
      <c r="J744" s="147"/>
      <c r="K744" s="147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</row>
    <row r="745" spans="1:26" ht="12.75" customHeight="1">
      <c r="A745" s="147"/>
      <c r="B745" s="147"/>
      <c r="C745" s="147"/>
      <c r="D745" s="147"/>
      <c r="E745" s="147"/>
      <c r="F745" s="147"/>
      <c r="G745" s="147"/>
      <c r="H745" s="147"/>
      <c r="I745" s="147"/>
      <c r="J745" s="147"/>
      <c r="K745" s="147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</row>
    <row r="746" spans="1:26" ht="12.75" customHeight="1">
      <c r="A746" s="147"/>
      <c r="B746" s="147"/>
      <c r="C746" s="147"/>
      <c r="D746" s="147"/>
      <c r="E746" s="147"/>
      <c r="F746" s="147"/>
      <c r="G746" s="147"/>
      <c r="H746" s="147"/>
      <c r="I746" s="147"/>
      <c r="J746" s="147"/>
      <c r="K746" s="147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</row>
    <row r="747" spans="1:26" ht="12.75" customHeight="1">
      <c r="A747" s="147"/>
      <c r="B747" s="147"/>
      <c r="C747" s="147"/>
      <c r="D747" s="147"/>
      <c r="E747" s="147"/>
      <c r="F747" s="147"/>
      <c r="G747" s="147"/>
      <c r="H747" s="147"/>
      <c r="I747" s="147"/>
      <c r="J747" s="147"/>
      <c r="K747" s="147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</row>
    <row r="748" spans="1:26" ht="12.75" customHeight="1">
      <c r="A748" s="147"/>
      <c r="B748" s="147"/>
      <c r="C748" s="147"/>
      <c r="D748" s="147"/>
      <c r="E748" s="147"/>
      <c r="F748" s="147"/>
      <c r="G748" s="147"/>
      <c r="H748" s="147"/>
      <c r="I748" s="147"/>
      <c r="J748" s="147"/>
      <c r="K748" s="147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</row>
    <row r="749" spans="1:26" ht="12.75" customHeight="1">
      <c r="A749" s="147"/>
      <c r="B749" s="147"/>
      <c r="C749" s="147"/>
      <c r="D749" s="147"/>
      <c r="E749" s="147"/>
      <c r="F749" s="147"/>
      <c r="G749" s="147"/>
      <c r="H749" s="147"/>
      <c r="I749" s="147"/>
      <c r="J749" s="147"/>
      <c r="K749" s="147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</row>
    <row r="750" spans="1:26" ht="12.75" customHeight="1">
      <c r="A750" s="147"/>
      <c r="B750" s="147"/>
      <c r="C750" s="147"/>
      <c r="D750" s="147"/>
      <c r="E750" s="147"/>
      <c r="F750" s="147"/>
      <c r="G750" s="147"/>
      <c r="H750" s="147"/>
      <c r="I750" s="147"/>
      <c r="J750" s="147"/>
      <c r="K750" s="147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</row>
    <row r="751" spans="1:26" ht="12.75" customHeight="1">
      <c r="A751" s="147"/>
      <c r="B751" s="147"/>
      <c r="C751" s="147"/>
      <c r="D751" s="147"/>
      <c r="E751" s="147"/>
      <c r="F751" s="147"/>
      <c r="G751" s="147"/>
      <c r="H751" s="147"/>
      <c r="I751" s="147"/>
      <c r="J751" s="147"/>
      <c r="K751" s="147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</row>
    <row r="752" spans="1:26" ht="12.75" customHeight="1">
      <c r="A752" s="147"/>
      <c r="B752" s="147"/>
      <c r="C752" s="147"/>
      <c r="D752" s="147"/>
      <c r="E752" s="147"/>
      <c r="F752" s="147"/>
      <c r="G752" s="147"/>
      <c r="H752" s="147"/>
      <c r="I752" s="147"/>
      <c r="J752" s="147"/>
      <c r="K752" s="147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</row>
    <row r="753" spans="1:26" ht="12.75" customHeight="1">
      <c r="A753" s="147"/>
      <c r="B753" s="147"/>
      <c r="C753" s="147"/>
      <c r="D753" s="147"/>
      <c r="E753" s="147"/>
      <c r="F753" s="147"/>
      <c r="G753" s="147"/>
      <c r="H753" s="147"/>
      <c r="I753" s="147"/>
      <c r="J753" s="147"/>
      <c r="K753" s="147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</row>
    <row r="754" spans="1:26" ht="12.75" customHeight="1">
      <c r="A754" s="147"/>
      <c r="B754" s="147"/>
      <c r="C754" s="147"/>
      <c r="D754" s="147"/>
      <c r="E754" s="147"/>
      <c r="F754" s="147"/>
      <c r="G754" s="147"/>
      <c r="H754" s="147"/>
      <c r="I754" s="147"/>
      <c r="J754" s="147"/>
      <c r="K754" s="147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</row>
    <row r="755" spans="1:26" ht="12.75" customHeight="1">
      <c r="A755" s="147"/>
      <c r="B755" s="147"/>
      <c r="C755" s="147"/>
      <c r="D755" s="147"/>
      <c r="E755" s="147"/>
      <c r="F755" s="147"/>
      <c r="G755" s="147"/>
      <c r="H755" s="147"/>
      <c r="I755" s="147"/>
      <c r="J755" s="147"/>
      <c r="K755" s="147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</row>
    <row r="756" spans="1:26" ht="12.75" customHeight="1">
      <c r="A756" s="147"/>
      <c r="B756" s="147"/>
      <c r="C756" s="147"/>
      <c r="D756" s="147"/>
      <c r="E756" s="147"/>
      <c r="F756" s="147"/>
      <c r="G756" s="147"/>
      <c r="H756" s="147"/>
      <c r="I756" s="147"/>
      <c r="J756" s="147"/>
      <c r="K756" s="147"/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</row>
    <row r="757" spans="1:26" ht="12.75" customHeight="1">
      <c r="A757" s="147"/>
      <c r="B757" s="147"/>
      <c r="C757" s="147"/>
      <c r="D757" s="147"/>
      <c r="E757" s="147"/>
      <c r="F757" s="147"/>
      <c r="G757" s="147"/>
      <c r="H757" s="147"/>
      <c r="I757" s="147"/>
      <c r="J757" s="147"/>
      <c r="K757" s="147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</row>
    <row r="758" spans="1:26" ht="12.75" customHeight="1">
      <c r="A758" s="147"/>
      <c r="B758" s="147"/>
      <c r="C758" s="147"/>
      <c r="D758" s="147"/>
      <c r="E758" s="147"/>
      <c r="F758" s="147"/>
      <c r="G758" s="147"/>
      <c r="H758" s="147"/>
      <c r="I758" s="147"/>
      <c r="J758" s="147"/>
      <c r="K758" s="147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</row>
    <row r="759" spans="1:26" ht="12.75" customHeight="1">
      <c r="A759" s="147"/>
      <c r="B759" s="147"/>
      <c r="C759" s="147"/>
      <c r="D759" s="147"/>
      <c r="E759" s="147"/>
      <c r="F759" s="147"/>
      <c r="G759" s="147"/>
      <c r="H759" s="147"/>
      <c r="I759" s="147"/>
      <c r="J759" s="147"/>
      <c r="K759" s="147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</row>
    <row r="760" spans="1:26" ht="12.75" customHeight="1">
      <c r="A760" s="147"/>
      <c r="B760" s="147"/>
      <c r="C760" s="147"/>
      <c r="D760" s="147"/>
      <c r="E760" s="147"/>
      <c r="F760" s="147"/>
      <c r="G760" s="147"/>
      <c r="H760" s="147"/>
      <c r="I760" s="147"/>
      <c r="J760" s="147"/>
      <c r="K760" s="147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</row>
    <row r="761" spans="1:26" ht="12.75" customHeight="1">
      <c r="A761" s="147"/>
      <c r="B761" s="147"/>
      <c r="C761" s="147"/>
      <c r="D761" s="147"/>
      <c r="E761" s="147"/>
      <c r="F761" s="147"/>
      <c r="G761" s="147"/>
      <c r="H761" s="147"/>
      <c r="I761" s="147"/>
      <c r="J761" s="147"/>
      <c r="K761" s="147"/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</row>
    <row r="762" spans="1:26" ht="12.75" customHeight="1">
      <c r="A762" s="147"/>
      <c r="B762" s="147"/>
      <c r="C762" s="147"/>
      <c r="D762" s="147"/>
      <c r="E762" s="147"/>
      <c r="F762" s="147"/>
      <c r="G762" s="147"/>
      <c r="H762" s="147"/>
      <c r="I762" s="147"/>
      <c r="J762" s="147"/>
      <c r="K762" s="147"/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</row>
    <row r="763" spans="1:26" ht="12.75" customHeight="1">
      <c r="A763" s="147"/>
      <c r="B763" s="147"/>
      <c r="C763" s="147"/>
      <c r="D763" s="147"/>
      <c r="E763" s="147"/>
      <c r="F763" s="147"/>
      <c r="G763" s="147"/>
      <c r="H763" s="147"/>
      <c r="I763" s="147"/>
      <c r="J763" s="147"/>
      <c r="K763" s="147"/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</row>
    <row r="764" spans="1:26" ht="12.75" customHeight="1">
      <c r="A764" s="147"/>
      <c r="B764" s="147"/>
      <c r="C764" s="147"/>
      <c r="D764" s="147"/>
      <c r="E764" s="147"/>
      <c r="F764" s="147"/>
      <c r="G764" s="147"/>
      <c r="H764" s="147"/>
      <c r="I764" s="147"/>
      <c r="J764" s="147"/>
      <c r="K764" s="147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</row>
    <row r="765" spans="1:26" ht="12.75" customHeight="1">
      <c r="A765" s="147"/>
      <c r="B765" s="147"/>
      <c r="C765" s="147"/>
      <c r="D765" s="147"/>
      <c r="E765" s="147"/>
      <c r="F765" s="147"/>
      <c r="G765" s="147"/>
      <c r="H765" s="147"/>
      <c r="I765" s="147"/>
      <c r="J765" s="147"/>
      <c r="K765" s="147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</row>
    <row r="766" spans="1:26" ht="12.75" customHeight="1">
      <c r="A766" s="147"/>
      <c r="B766" s="147"/>
      <c r="C766" s="147"/>
      <c r="D766" s="147"/>
      <c r="E766" s="147"/>
      <c r="F766" s="147"/>
      <c r="G766" s="147"/>
      <c r="H766" s="147"/>
      <c r="I766" s="147"/>
      <c r="J766" s="147"/>
      <c r="K766" s="147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</row>
    <row r="767" spans="1:26" ht="12.75" customHeight="1">
      <c r="A767" s="147"/>
      <c r="B767" s="147"/>
      <c r="C767" s="147"/>
      <c r="D767" s="147"/>
      <c r="E767" s="147"/>
      <c r="F767" s="147"/>
      <c r="G767" s="147"/>
      <c r="H767" s="147"/>
      <c r="I767" s="147"/>
      <c r="J767" s="147"/>
      <c r="K767" s="147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</row>
    <row r="768" spans="1:26" ht="12.75" customHeight="1">
      <c r="A768" s="147"/>
      <c r="B768" s="147"/>
      <c r="C768" s="147"/>
      <c r="D768" s="147"/>
      <c r="E768" s="147"/>
      <c r="F768" s="147"/>
      <c r="G768" s="147"/>
      <c r="H768" s="147"/>
      <c r="I768" s="147"/>
      <c r="J768" s="147"/>
      <c r="K768" s="147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</row>
    <row r="769" spans="1:26" ht="12.75" customHeight="1">
      <c r="A769" s="147"/>
      <c r="B769" s="147"/>
      <c r="C769" s="147"/>
      <c r="D769" s="147"/>
      <c r="E769" s="147"/>
      <c r="F769" s="147"/>
      <c r="G769" s="147"/>
      <c r="H769" s="147"/>
      <c r="I769" s="147"/>
      <c r="J769" s="147"/>
      <c r="K769" s="147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</row>
    <row r="770" spans="1:26" ht="12.75" customHeight="1">
      <c r="A770" s="147"/>
      <c r="B770" s="147"/>
      <c r="C770" s="147"/>
      <c r="D770" s="147"/>
      <c r="E770" s="147"/>
      <c r="F770" s="147"/>
      <c r="G770" s="147"/>
      <c r="H770" s="147"/>
      <c r="I770" s="147"/>
      <c r="J770" s="147"/>
      <c r="K770" s="147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</row>
    <row r="771" spans="1:26" ht="12.75" customHeight="1">
      <c r="A771" s="147"/>
      <c r="B771" s="147"/>
      <c r="C771" s="147"/>
      <c r="D771" s="147"/>
      <c r="E771" s="147"/>
      <c r="F771" s="147"/>
      <c r="G771" s="147"/>
      <c r="H771" s="147"/>
      <c r="I771" s="147"/>
      <c r="J771" s="147"/>
      <c r="K771" s="147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</row>
    <row r="772" spans="1:26" ht="12.75" customHeight="1">
      <c r="A772" s="147"/>
      <c r="B772" s="147"/>
      <c r="C772" s="147"/>
      <c r="D772" s="147"/>
      <c r="E772" s="147"/>
      <c r="F772" s="147"/>
      <c r="G772" s="147"/>
      <c r="H772" s="147"/>
      <c r="I772" s="147"/>
      <c r="J772" s="147"/>
      <c r="K772" s="147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</row>
    <row r="773" spans="1:26" ht="12.75" customHeight="1">
      <c r="A773" s="147"/>
      <c r="B773" s="147"/>
      <c r="C773" s="147"/>
      <c r="D773" s="147"/>
      <c r="E773" s="147"/>
      <c r="F773" s="147"/>
      <c r="G773" s="147"/>
      <c r="H773" s="147"/>
      <c r="I773" s="147"/>
      <c r="J773" s="147"/>
      <c r="K773" s="147"/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</row>
    <row r="774" spans="1:26" ht="12.75" customHeight="1">
      <c r="A774" s="147"/>
      <c r="B774" s="147"/>
      <c r="C774" s="147"/>
      <c r="D774" s="147"/>
      <c r="E774" s="147"/>
      <c r="F774" s="147"/>
      <c r="G774" s="147"/>
      <c r="H774" s="147"/>
      <c r="I774" s="147"/>
      <c r="J774" s="147"/>
      <c r="K774" s="147"/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</row>
    <row r="775" spans="1:26" ht="12.75" customHeight="1">
      <c r="A775" s="147"/>
      <c r="B775" s="147"/>
      <c r="C775" s="147"/>
      <c r="D775" s="147"/>
      <c r="E775" s="147"/>
      <c r="F775" s="147"/>
      <c r="G775" s="147"/>
      <c r="H775" s="147"/>
      <c r="I775" s="147"/>
      <c r="J775" s="147"/>
      <c r="K775" s="147"/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</row>
    <row r="776" spans="1:26" ht="12.75" customHeight="1">
      <c r="A776" s="147"/>
      <c r="B776" s="147"/>
      <c r="C776" s="147"/>
      <c r="D776" s="147"/>
      <c r="E776" s="147"/>
      <c r="F776" s="147"/>
      <c r="G776" s="147"/>
      <c r="H776" s="147"/>
      <c r="I776" s="147"/>
      <c r="J776" s="147"/>
      <c r="K776" s="147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</row>
    <row r="777" spans="1:26" ht="12.75" customHeight="1">
      <c r="A777" s="147"/>
      <c r="B777" s="147"/>
      <c r="C777" s="147"/>
      <c r="D777" s="147"/>
      <c r="E777" s="147"/>
      <c r="F777" s="147"/>
      <c r="G777" s="147"/>
      <c r="H777" s="147"/>
      <c r="I777" s="147"/>
      <c r="J777" s="147"/>
      <c r="K777" s="147"/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</row>
    <row r="778" spans="1:26" ht="12.75" customHeight="1">
      <c r="A778" s="147"/>
      <c r="B778" s="147"/>
      <c r="C778" s="147"/>
      <c r="D778" s="147"/>
      <c r="E778" s="147"/>
      <c r="F778" s="147"/>
      <c r="G778" s="147"/>
      <c r="H778" s="147"/>
      <c r="I778" s="147"/>
      <c r="J778" s="147"/>
      <c r="K778" s="147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</row>
    <row r="779" spans="1:26" ht="12.75" customHeight="1">
      <c r="A779" s="147"/>
      <c r="B779" s="147"/>
      <c r="C779" s="147"/>
      <c r="D779" s="147"/>
      <c r="E779" s="147"/>
      <c r="F779" s="147"/>
      <c r="G779" s="147"/>
      <c r="H779" s="147"/>
      <c r="I779" s="147"/>
      <c r="J779" s="147"/>
      <c r="K779" s="147"/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</row>
    <row r="780" spans="1:26" ht="12.75" customHeight="1">
      <c r="A780" s="147"/>
      <c r="B780" s="147"/>
      <c r="C780" s="147"/>
      <c r="D780" s="147"/>
      <c r="E780" s="147"/>
      <c r="F780" s="147"/>
      <c r="G780" s="147"/>
      <c r="H780" s="147"/>
      <c r="I780" s="147"/>
      <c r="J780" s="147"/>
      <c r="K780" s="147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</row>
    <row r="781" spans="1:26" ht="12.75" customHeight="1">
      <c r="A781" s="147"/>
      <c r="B781" s="147"/>
      <c r="C781" s="147"/>
      <c r="D781" s="147"/>
      <c r="E781" s="147"/>
      <c r="F781" s="147"/>
      <c r="G781" s="147"/>
      <c r="H781" s="147"/>
      <c r="I781" s="147"/>
      <c r="J781" s="147"/>
      <c r="K781" s="147"/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</row>
    <row r="782" spans="1:26" ht="12.75" customHeight="1">
      <c r="A782" s="147"/>
      <c r="B782" s="147"/>
      <c r="C782" s="147"/>
      <c r="D782" s="147"/>
      <c r="E782" s="147"/>
      <c r="F782" s="147"/>
      <c r="G782" s="147"/>
      <c r="H782" s="147"/>
      <c r="I782" s="147"/>
      <c r="J782" s="147"/>
      <c r="K782" s="147"/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</row>
    <row r="783" spans="1:26" ht="12.75" customHeight="1">
      <c r="A783" s="147"/>
      <c r="B783" s="147"/>
      <c r="C783" s="147"/>
      <c r="D783" s="147"/>
      <c r="E783" s="147"/>
      <c r="F783" s="147"/>
      <c r="G783" s="147"/>
      <c r="H783" s="147"/>
      <c r="I783" s="147"/>
      <c r="J783" s="147"/>
      <c r="K783" s="147"/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</row>
    <row r="784" spans="1:26" ht="12.75" customHeight="1">
      <c r="A784" s="147"/>
      <c r="B784" s="147"/>
      <c r="C784" s="147"/>
      <c r="D784" s="147"/>
      <c r="E784" s="147"/>
      <c r="F784" s="147"/>
      <c r="G784" s="147"/>
      <c r="H784" s="147"/>
      <c r="I784" s="147"/>
      <c r="J784" s="147"/>
      <c r="K784" s="147"/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</row>
    <row r="785" spans="1:26" ht="12.75" customHeight="1">
      <c r="A785" s="147"/>
      <c r="B785" s="147"/>
      <c r="C785" s="147"/>
      <c r="D785" s="147"/>
      <c r="E785" s="147"/>
      <c r="F785" s="147"/>
      <c r="G785" s="147"/>
      <c r="H785" s="147"/>
      <c r="I785" s="147"/>
      <c r="J785" s="147"/>
      <c r="K785" s="147"/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</row>
    <row r="786" spans="1:26" ht="12.75" customHeight="1">
      <c r="A786" s="147"/>
      <c r="B786" s="147"/>
      <c r="C786" s="147"/>
      <c r="D786" s="147"/>
      <c r="E786" s="147"/>
      <c r="F786" s="147"/>
      <c r="G786" s="147"/>
      <c r="H786" s="147"/>
      <c r="I786" s="147"/>
      <c r="J786" s="147"/>
      <c r="K786" s="147"/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</row>
    <row r="787" spans="1:26" ht="12.75" customHeight="1">
      <c r="A787" s="147"/>
      <c r="B787" s="147"/>
      <c r="C787" s="147"/>
      <c r="D787" s="147"/>
      <c r="E787" s="147"/>
      <c r="F787" s="147"/>
      <c r="G787" s="147"/>
      <c r="H787" s="147"/>
      <c r="I787" s="147"/>
      <c r="J787" s="147"/>
      <c r="K787" s="147"/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</row>
    <row r="788" spans="1:26" ht="12.75" customHeight="1">
      <c r="A788" s="147"/>
      <c r="B788" s="147"/>
      <c r="C788" s="147"/>
      <c r="D788" s="147"/>
      <c r="E788" s="147"/>
      <c r="F788" s="147"/>
      <c r="G788" s="147"/>
      <c r="H788" s="147"/>
      <c r="I788" s="147"/>
      <c r="J788" s="147"/>
      <c r="K788" s="147"/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</row>
    <row r="789" spans="1:26" ht="12.75" customHeight="1">
      <c r="A789" s="147"/>
      <c r="B789" s="147"/>
      <c r="C789" s="147"/>
      <c r="D789" s="147"/>
      <c r="E789" s="147"/>
      <c r="F789" s="147"/>
      <c r="G789" s="147"/>
      <c r="H789" s="147"/>
      <c r="I789" s="147"/>
      <c r="J789" s="147"/>
      <c r="K789" s="147"/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</row>
    <row r="790" spans="1:26" ht="12.75" customHeight="1">
      <c r="A790" s="147"/>
      <c r="B790" s="147"/>
      <c r="C790" s="147"/>
      <c r="D790" s="147"/>
      <c r="E790" s="147"/>
      <c r="F790" s="147"/>
      <c r="G790" s="147"/>
      <c r="H790" s="147"/>
      <c r="I790" s="147"/>
      <c r="J790" s="147"/>
      <c r="K790" s="147"/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</row>
    <row r="791" spans="1:26" ht="12.75" customHeight="1">
      <c r="A791" s="147"/>
      <c r="B791" s="147"/>
      <c r="C791" s="147"/>
      <c r="D791" s="147"/>
      <c r="E791" s="147"/>
      <c r="F791" s="147"/>
      <c r="G791" s="147"/>
      <c r="H791" s="147"/>
      <c r="I791" s="147"/>
      <c r="J791" s="147"/>
      <c r="K791" s="147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</row>
    <row r="792" spans="1:26" ht="12.75" customHeight="1">
      <c r="A792" s="147"/>
      <c r="B792" s="147"/>
      <c r="C792" s="147"/>
      <c r="D792" s="147"/>
      <c r="E792" s="147"/>
      <c r="F792" s="147"/>
      <c r="G792" s="147"/>
      <c r="H792" s="147"/>
      <c r="I792" s="147"/>
      <c r="J792" s="147"/>
      <c r="K792" s="147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</row>
    <row r="793" spans="1:26" ht="12.75" customHeight="1">
      <c r="A793" s="147"/>
      <c r="B793" s="147"/>
      <c r="C793" s="147"/>
      <c r="D793" s="147"/>
      <c r="E793" s="147"/>
      <c r="F793" s="147"/>
      <c r="G793" s="147"/>
      <c r="H793" s="147"/>
      <c r="I793" s="147"/>
      <c r="J793" s="147"/>
      <c r="K793" s="147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</row>
    <row r="794" spans="1:26" ht="12.75" customHeight="1">
      <c r="A794" s="147"/>
      <c r="B794" s="147"/>
      <c r="C794" s="147"/>
      <c r="D794" s="147"/>
      <c r="E794" s="147"/>
      <c r="F794" s="147"/>
      <c r="G794" s="147"/>
      <c r="H794" s="147"/>
      <c r="I794" s="147"/>
      <c r="J794" s="147"/>
      <c r="K794" s="147"/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</row>
    <row r="795" spans="1:26" ht="12.75" customHeight="1">
      <c r="A795" s="147"/>
      <c r="B795" s="147"/>
      <c r="C795" s="147"/>
      <c r="D795" s="147"/>
      <c r="E795" s="147"/>
      <c r="F795" s="147"/>
      <c r="G795" s="147"/>
      <c r="H795" s="147"/>
      <c r="I795" s="147"/>
      <c r="J795" s="147"/>
      <c r="K795" s="147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</row>
    <row r="796" spans="1:26" ht="12.75" customHeight="1">
      <c r="A796" s="147"/>
      <c r="B796" s="147"/>
      <c r="C796" s="147"/>
      <c r="D796" s="147"/>
      <c r="E796" s="147"/>
      <c r="F796" s="147"/>
      <c r="G796" s="147"/>
      <c r="H796" s="147"/>
      <c r="I796" s="147"/>
      <c r="J796" s="147"/>
      <c r="K796" s="147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</row>
    <row r="797" spans="1:26" ht="12.75" customHeight="1">
      <c r="A797" s="147"/>
      <c r="B797" s="147"/>
      <c r="C797" s="147"/>
      <c r="D797" s="147"/>
      <c r="E797" s="147"/>
      <c r="F797" s="147"/>
      <c r="G797" s="147"/>
      <c r="H797" s="147"/>
      <c r="I797" s="147"/>
      <c r="J797" s="147"/>
      <c r="K797" s="147"/>
      <c r="L797" s="147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</row>
    <row r="798" spans="1:26" ht="12.75" customHeight="1">
      <c r="A798" s="147"/>
      <c r="B798" s="147"/>
      <c r="C798" s="147"/>
      <c r="D798" s="147"/>
      <c r="E798" s="147"/>
      <c r="F798" s="147"/>
      <c r="G798" s="147"/>
      <c r="H798" s="147"/>
      <c r="I798" s="147"/>
      <c r="J798" s="147"/>
      <c r="K798" s="147"/>
      <c r="L798" s="147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</row>
    <row r="799" spans="1:26" ht="12.75" customHeight="1">
      <c r="A799" s="147"/>
      <c r="B799" s="147"/>
      <c r="C799" s="147"/>
      <c r="D799" s="147"/>
      <c r="E799" s="147"/>
      <c r="F799" s="147"/>
      <c r="G799" s="147"/>
      <c r="H799" s="147"/>
      <c r="I799" s="147"/>
      <c r="J799" s="147"/>
      <c r="K799" s="147"/>
      <c r="L799" s="147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</row>
    <row r="800" spans="1:26" ht="12.75" customHeight="1">
      <c r="A800" s="147"/>
      <c r="B800" s="147"/>
      <c r="C800" s="147"/>
      <c r="D800" s="147"/>
      <c r="E800" s="147"/>
      <c r="F800" s="147"/>
      <c r="G800" s="147"/>
      <c r="H800" s="147"/>
      <c r="I800" s="147"/>
      <c r="J800" s="147"/>
      <c r="K800" s="147"/>
      <c r="L800" s="147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</row>
    <row r="801" spans="1:26" ht="12.75" customHeight="1">
      <c r="A801" s="147"/>
      <c r="B801" s="147"/>
      <c r="C801" s="147"/>
      <c r="D801" s="147"/>
      <c r="E801" s="147"/>
      <c r="F801" s="147"/>
      <c r="G801" s="147"/>
      <c r="H801" s="147"/>
      <c r="I801" s="147"/>
      <c r="J801" s="147"/>
      <c r="K801" s="147"/>
      <c r="L801" s="147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</row>
    <row r="802" spans="1:26" ht="12.75" customHeight="1">
      <c r="A802" s="147"/>
      <c r="B802" s="147"/>
      <c r="C802" s="147"/>
      <c r="D802" s="147"/>
      <c r="E802" s="147"/>
      <c r="F802" s="147"/>
      <c r="G802" s="147"/>
      <c r="H802" s="147"/>
      <c r="I802" s="147"/>
      <c r="J802" s="147"/>
      <c r="K802" s="147"/>
      <c r="L802" s="147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</row>
    <row r="803" spans="1:26" ht="12.75" customHeight="1">
      <c r="A803" s="147"/>
      <c r="B803" s="147"/>
      <c r="C803" s="147"/>
      <c r="D803" s="147"/>
      <c r="E803" s="147"/>
      <c r="F803" s="147"/>
      <c r="G803" s="147"/>
      <c r="H803" s="147"/>
      <c r="I803" s="147"/>
      <c r="J803" s="147"/>
      <c r="K803" s="147"/>
      <c r="L803" s="147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</row>
    <row r="804" spans="1:26" ht="12.75" customHeight="1">
      <c r="A804" s="147"/>
      <c r="B804" s="147"/>
      <c r="C804" s="147"/>
      <c r="D804" s="147"/>
      <c r="E804" s="147"/>
      <c r="F804" s="147"/>
      <c r="G804" s="147"/>
      <c r="H804" s="147"/>
      <c r="I804" s="147"/>
      <c r="J804" s="147"/>
      <c r="K804" s="147"/>
      <c r="L804" s="147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</row>
    <row r="805" spans="1:26" ht="12.75" customHeight="1">
      <c r="A805" s="147"/>
      <c r="B805" s="147"/>
      <c r="C805" s="147"/>
      <c r="D805" s="147"/>
      <c r="E805" s="147"/>
      <c r="F805" s="147"/>
      <c r="G805" s="147"/>
      <c r="H805" s="147"/>
      <c r="I805" s="147"/>
      <c r="J805" s="147"/>
      <c r="K805" s="147"/>
      <c r="L805" s="147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</row>
    <row r="806" spans="1:26" ht="12.75" customHeight="1">
      <c r="A806" s="147"/>
      <c r="B806" s="147"/>
      <c r="C806" s="147"/>
      <c r="D806" s="147"/>
      <c r="E806" s="147"/>
      <c r="F806" s="147"/>
      <c r="G806" s="147"/>
      <c r="H806" s="147"/>
      <c r="I806" s="147"/>
      <c r="J806" s="147"/>
      <c r="K806" s="147"/>
      <c r="L806" s="147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</row>
    <row r="807" spans="1:26" ht="12.75" customHeight="1">
      <c r="A807" s="147"/>
      <c r="B807" s="147"/>
      <c r="C807" s="147"/>
      <c r="D807" s="147"/>
      <c r="E807" s="147"/>
      <c r="F807" s="147"/>
      <c r="G807" s="147"/>
      <c r="H807" s="147"/>
      <c r="I807" s="147"/>
      <c r="J807" s="147"/>
      <c r="K807" s="147"/>
      <c r="L807" s="147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</row>
    <row r="808" spans="1:26" ht="12.75" customHeight="1">
      <c r="A808" s="147"/>
      <c r="B808" s="147"/>
      <c r="C808" s="147"/>
      <c r="D808" s="147"/>
      <c r="E808" s="147"/>
      <c r="F808" s="147"/>
      <c r="G808" s="147"/>
      <c r="H808" s="147"/>
      <c r="I808" s="147"/>
      <c r="J808" s="147"/>
      <c r="K808" s="147"/>
      <c r="L808" s="147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</row>
    <row r="809" spans="1:26" ht="12.75" customHeight="1">
      <c r="A809" s="147"/>
      <c r="B809" s="147"/>
      <c r="C809" s="147"/>
      <c r="D809" s="147"/>
      <c r="E809" s="147"/>
      <c r="F809" s="147"/>
      <c r="G809" s="147"/>
      <c r="H809" s="147"/>
      <c r="I809" s="147"/>
      <c r="J809" s="147"/>
      <c r="K809" s="147"/>
      <c r="L809" s="147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</row>
    <row r="810" spans="1:26" ht="12.75" customHeight="1">
      <c r="A810" s="147"/>
      <c r="B810" s="147"/>
      <c r="C810" s="147"/>
      <c r="D810" s="147"/>
      <c r="E810" s="147"/>
      <c r="F810" s="147"/>
      <c r="G810" s="147"/>
      <c r="H810" s="147"/>
      <c r="I810" s="147"/>
      <c r="J810" s="147"/>
      <c r="K810" s="147"/>
      <c r="L810" s="147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</row>
    <row r="811" spans="1:26" ht="12.75" customHeight="1">
      <c r="A811" s="147"/>
      <c r="B811" s="147"/>
      <c r="C811" s="147"/>
      <c r="D811" s="147"/>
      <c r="E811" s="147"/>
      <c r="F811" s="147"/>
      <c r="G811" s="147"/>
      <c r="H811" s="147"/>
      <c r="I811" s="147"/>
      <c r="J811" s="147"/>
      <c r="K811" s="147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</row>
    <row r="812" spans="1:26" ht="12.75" customHeight="1">
      <c r="A812" s="147"/>
      <c r="B812" s="147"/>
      <c r="C812" s="147"/>
      <c r="D812" s="147"/>
      <c r="E812" s="147"/>
      <c r="F812" s="147"/>
      <c r="G812" s="147"/>
      <c r="H812" s="147"/>
      <c r="I812" s="147"/>
      <c r="J812" s="147"/>
      <c r="K812" s="147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</row>
    <row r="813" spans="1:26" ht="12.75" customHeight="1">
      <c r="A813" s="147"/>
      <c r="B813" s="147"/>
      <c r="C813" s="147"/>
      <c r="D813" s="147"/>
      <c r="E813" s="147"/>
      <c r="F813" s="147"/>
      <c r="G813" s="147"/>
      <c r="H813" s="147"/>
      <c r="I813" s="147"/>
      <c r="J813" s="147"/>
      <c r="K813" s="147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</row>
    <row r="814" spans="1:26" ht="12.75" customHeight="1">
      <c r="A814" s="147"/>
      <c r="B814" s="147"/>
      <c r="C814" s="147"/>
      <c r="D814" s="147"/>
      <c r="E814" s="147"/>
      <c r="F814" s="147"/>
      <c r="G814" s="147"/>
      <c r="H814" s="147"/>
      <c r="I814" s="147"/>
      <c r="J814" s="147"/>
      <c r="K814" s="147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</row>
    <row r="815" spans="1:26" ht="12.75" customHeight="1">
      <c r="A815" s="147"/>
      <c r="B815" s="147"/>
      <c r="C815" s="147"/>
      <c r="D815" s="147"/>
      <c r="E815" s="147"/>
      <c r="F815" s="147"/>
      <c r="G815" s="147"/>
      <c r="H815" s="147"/>
      <c r="I815" s="147"/>
      <c r="J815" s="147"/>
      <c r="K815" s="147"/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</row>
    <row r="816" spans="1:26" ht="12.75" customHeight="1">
      <c r="A816" s="147"/>
      <c r="B816" s="147"/>
      <c r="C816" s="147"/>
      <c r="D816" s="147"/>
      <c r="E816" s="147"/>
      <c r="F816" s="147"/>
      <c r="G816" s="147"/>
      <c r="H816" s="147"/>
      <c r="I816" s="147"/>
      <c r="J816" s="147"/>
      <c r="K816" s="147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</row>
    <row r="817" spans="1:26" ht="12.75" customHeight="1">
      <c r="A817" s="147"/>
      <c r="B817" s="147"/>
      <c r="C817" s="147"/>
      <c r="D817" s="147"/>
      <c r="E817" s="147"/>
      <c r="F817" s="147"/>
      <c r="G817" s="147"/>
      <c r="H817" s="147"/>
      <c r="I817" s="147"/>
      <c r="J817" s="147"/>
      <c r="K817" s="147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</row>
    <row r="818" spans="1:26" ht="12.75" customHeight="1">
      <c r="A818" s="147"/>
      <c r="B818" s="147"/>
      <c r="C818" s="147"/>
      <c r="D818" s="147"/>
      <c r="E818" s="147"/>
      <c r="F818" s="147"/>
      <c r="G818" s="147"/>
      <c r="H818" s="147"/>
      <c r="I818" s="147"/>
      <c r="J818" s="147"/>
      <c r="K818" s="147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</row>
    <row r="819" spans="1:26" ht="12.75" customHeight="1">
      <c r="A819" s="147"/>
      <c r="B819" s="147"/>
      <c r="C819" s="147"/>
      <c r="D819" s="147"/>
      <c r="E819" s="147"/>
      <c r="F819" s="147"/>
      <c r="G819" s="147"/>
      <c r="H819" s="147"/>
      <c r="I819" s="147"/>
      <c r="J819" s="147"/>
      <c r="K819" s="147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</row>
    <row r="820" spans="1:26" ht="12.75" customHeight="1">
      <c r="A820" s="147"/>
      <c r="B820" s="147"/>
      <c r="C820" s="147"/>
      <c r="D820" s="147"/>
      <c r="E820" s="147"/>
      <c r="F820" s="147"/>
      <c r="G820" s="147"/>
      <c r="H820" s="147"/>
      <c r="I820" s="147"/>
      <c r="J820" s="147"/>
      <c r="K820" s="147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</row>
    <row r="821" spans="1:26" ht="12.75" customHeight="1">
      <c r="A821" s="147"/>
      <c r="B821" s="147"/>
      <c r="C821" s="147"/>
      <c r="D821" s="147"/>
      <c r="E821" s="147"/>
      <c r="F821" s="147"/>
      <c r="G821" s="147"/>
      <c r="H821" s="147"/>
      <c r="I821" s="147"/>
      <c r="J821" s="147"/>
      <c r="K821" s="147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</row>
    <row r="822" spans="1:26" ht="12.75" customHeight="1">
      <c r="A822" s="147"/>
      <c r="B822" s="147"/>
      <c r="C822" s="147"/>
      <c r="D822" s="147"/>
      <c r="E822" s="147"/>
      <c r="F822" s="147"/>
      <c r="G822" s="147"/>
      <c r="H822" s="147"/>
      <c r="I822" s="147"/>
      <c r="J822" s="147"/>
      <c r="K822" s="147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</row>
    <row r="823" spans="1:26" ht="12.75" customHeight="1">
      <c r="A823" s="147"/>
      <c r="B823" s="147"/>
      <c r="C823" s="147"/>
      <c r="D823" s="147"/>
      <c r="E823" s="147"/>
      <c r="F823" s="147"/>
      <c r="G823" s="147"/>
      <c r="H823" s="147"/>
      <c r="I823" s="147"/>
      <c r="J823" s="147"/>
      <c r="K823" s="147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</row>
    <row r="824" spans="1:26" ht="12.75" customHeight="1">
      <c r="A824" s="147"/>
      <c r="B824" s="147"/>
      <c r="C824" s="147"/>
      <c r="D824" s="147"/>
      <c r="E824" s="147"/>
      <c r="F824" s="147"/>
      <c r="G824" s="147"/>
      <c r="H824" s="147"/>
      <c r="I824" s="147"/>
      <c r="J824" s="147"/>
      <c r="K824" s="147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</row>
    <row r="825" spans="1:26" ht="12.75" customHeight="1">
      <c r="A825" s="147"/>
      <c r="B825" s="147"/>
      <c r="C825" s="147"/>
      <c r="D825" s="147"/>
      <c r="E825" s="147"/>
      <c r="F825" s="147"/>
      <c r="G825" s="147"/>
      <c r="H825" s="147"/>
      <c r="I825" s="147"/>
      <c r="J825" s="147"/>
      <c r="K825" s="147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</row>
    <row r="826" spans="1:26" ht="12.75" customHeight="1">
      <c r="A826" s="147"/>
      <c r="B826" s="147"/>
      <c r="C826" s="147"/>
      <c r="D826" s="147"/>
      <c r="E826" s="147"/>
      <c r="F826" s="147"/>
      <c r="G826" s="147"/>
      <c r="H826" s="147"/>
      <c r="I826" s="147"/>
      <c r="J826" s="147"/>
      <c r="K826" s="147"/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</row>
    <row r="827" spans="1:26" ht="12.75" customHeight="1">
      <c r="A827" s="147"/>
      <c r="B827" s="147"/>
      <c r="C827" s="147"/>
      <c r="D827" s="147"/>
      <c r="E827" s="147"/>
      <c r="F827" s="147"/>
      <c r="G827" s="147"/>
      <c r="H827" s="147"/>
      <c r="I827" s="147"/>
      <c r="J827" s="147"/>
      <c r="K827" s="147"/>
      <c r="L827" s="147"/>
      <c r="M827" s="147"/>
      <c r="N827" s="147"/>
      <c r="O827" s="147"/>
      <c r="P827" s="147"/>
      <c r="Q827" s="147"/>
      <c r="R827" s="147"/>
      <c r="S827" s="147"/>
      <c r="T827" s="147"/>
      <c r="U827" s="147"/>
      <c r="V827" s="147"/>
      <c r="W827" s="147"/>
      <c r="X827" s="147"/>
      <c r="Y827" s="147"/>
      <c r="Z827" s="147"/>
    </row>
    <row r="828" spans="1:26" ht="12.75" customHeight="1">
      <c r="A828" s="147"/>
      <c r="B828" s="147"/>
      <c r="C828" s="147"/>
      <c r="D828" s="147"/>
      <c r="E828" s="147"/>
      <c r="F828" s="147"/>
      <c r="G828" s="147"/>
      <c r="H828" s="147"/>
      <c r="I828" s="147"/>
      <c r="J828" s="147"/>
      <c r="K828" s="147"/>
      <c r="L828" s="147"/>
      <c r="M828" s="147"/>
      <c r="N828" s="147"/>
      <c r="O828" s="147"/>
      <c r="P828" s="147"/>
      <c r="Q828" s="147"/>
      <c r="R828" s="147"/>
      <c r="S828" s="147"/>
      <c r="T828" s="147"/>
      <c r="U828" s="147"/>
      <c r="V828" s="147"/>
      <c r="W828" s="147"/>
      <c r="X828" s="147"/>
      <c r="Y828" s="147"/>
      <c r="Z828" s="147"/>
    </row>
    <row r="829" spans="1:26" ht="12.75" customHeight="1">
      <c r="A829" s="147"/>
      <c r="B829" s="147"/>
      <c r="C829" s="147"/>
      <c r="D829" s="147"/>
      <c r="E829" s="147"/>
      <c r="F829" s="147"/>
      <c r="G829" s="147"/>
      <c r="H829" s="147"/>
      <c r="I829" s="147"/>
      <c r="J829" s="147"/>
      <c r="K829" s="147"/>
      <c r="L829" s="147"/>
      <c r="M829" s="147"/>
      <c r="N829" s="147"/>
      <c r="O829" s="147"/>
      <c r="P829" s="147"/>
      <c r="Q829" s="147"/>
      <c r="R829" s="147"/>
      <c r="S829" s="147"/>
      <c r="T829" s="147"/>
      <c r="U829" s="147"/>
      <c r="V829" s="147"/>
      <c r="W829" s="147"/>
      <c r="X829" s="147"/>
      <c r="Y829" s="147"/>
      <c r="Z829" s="147"/>
    </row>
    <row r="830" spans="1:26" ht="12.75" customHeight="1">
      <c r="A830" s="147"/>
      <c r="B830" s="147"/>
      <c r="C830" s="147"/>
      <c r="D830" s="147"/>
      <c r="E830" s="147"/>
      <c r="F830" s="147"/>
      <c r="G830" s="147"/>
      <c r="H830" s="147"/>
      <c r="I830" s="147"/>
      <c r="J830" s="147"/>
      <c r="K830" s="147"/>
      <c r="L830" s="147"/>
      <c r="M830" s="147"/>
      <c r="N830" s="147"/>
      <c r="O830" s="147"/>
      <c r="P830" s="147"/>
      <c r="Q830" s="147"/>
      <c r="R830" s="147"/>
      <c r="S830" s="147"/>
      <c r="T830" s="147"/>
      <c r="U830" s="147"/>
      <c r="V830" s="147"/>
      <c r="W830" s="147"/>
      <c r="X830" s="147"/>
      <c r="Y830" s="147"/>
      <c r="Z830" s="147"/>
    </row>
    <row r="831" spans="1:26" ht="12.75" customHeight="1">
      <c r="A831" s="147"/>
      <c r="B831" s="147"/>
      <c r="C831" s="147"/>
      <c r="D831" s="147"/>
      <c r="E831" s="147"/>
      <c r="F831" s="147"/>
      <c r="G831" s="147"/>
      <c r="H831" s="147"/>
      <c r="I831" s="147"/>
      <c r="J831" s="147"/>
      <c r="K831" s="147"/>
      <c r="L831" s="147"/>
      <c r="M831" s="147"/>
      <c r="N831" s="147"/>
      <c r="O831" s="147"/>
      <c r="P831" s="147"/>
      <c r="Q831" s="147"/>
      <c r="R831" s="147"/>
      <c r="S831" s="147"/>
      <c r="T831" s="147"/>
      <c r="U831" s="147"/>
      <c r="V831" s="147"/>
      <c r="W831" s="147"/>
      <c r="X831" s="147"/>
      <c r="Y831" s="147"/>
      <c r="Z831" s="147"/>
    </row>
    <row r="832" spans="1:26" ht="12.75" customHeight="1">
      <c r="A832" s="147"/>
      <c r="B832" s="147"/>
      <c r="C832" s="147"/>
      <c r="D832" s="147"/>
      <c r="E832" s="147"/>
      <c r="F832" s="147"/>
      <c r="G832" s="147"/>
      <c r="H832" s="147"/>
      <c r="I832" s="147"/>
      <c r="J832" s="147"/>
      <c r="K832" s="147"/>
      <c r="L832" s="147"/>
      <c r="M832" s="147"/>
      <c r="N832" s="147"/>
      <c r="O832" s="147"/>
      <c r="P832" s="147"/>
      <c r="Q832" s="147"/>
      <c r="R832" s="147"/>
      <c r="S832" s="147"/>
      <c r="T832" s="147"/>
      <c r="U832" s="147"/>
      <c r="V832" s="147"/>
      <c r="W832" s="147"/>
      <c r="X832" s="147"/>
      <c r="Y832" s="147"/>
      <c r="Z832" s="147"/>
    </row>
    <row r="833" spans="1:26" ht="12.75" customHeight="1">
      <c r="A833" s="147"/>
      <c r="B833" s="147"/>
      <c r="C833" s="147"/>
      <c r="D833" s="147"/>
      <c r="E833" s="147"/>
      <c r="F833" s="147"/>
      <c r="G833" s="147"/>
      <c r="H833" s="147"/>
      <c r="I833" s="147"/>
      <c r="J833" s="147"/>
      <c r="K833" s="147"/>
      <c r="L833" s="147"/>
      <c r="M833" s="147"/>
      <c r="N833" s="147"/>
      <c r="O833" s="147"/>
      <c r="P833" s="147"/>
      <c r="Q833" s="147"/>
      <c r="R833" s="147"/>
      <c r="S833" s="147"/>
      <c r="T833" s="147"/>
      <c r="U833" s="147"/>
      <c r="V833" s="147"/>
      <c r="W833" s="147"/>
      <c r="X833" s="147"/>
      <c r="Y833" s="147"/>
      <c r="Z833" s="147"/>
    </row>
    <row r="834" spans="1:26" ht="12.75" customHeight="1">
      <c r="A834" s="147"/>
      <c r="B834" s="147"/>
      <c r="C834" s="147"/>
      <c r="D834" s="147"/>
      <c r="E834" s="147"/>
      <c r="F834" s="147"/>
      <c r="G834" s="147"/>
      <c r="H834" s="147"/>
      <c r="I834" s="147"/>
      <c r="J834" s="147"/>
      <c r="K834" s="147"/>
      <c r="L834" s="147"/>
      <c r="M834" s="147"/>
      <c r="N834" s="147"/>
      <c r="O834" s="147"/>
      <c r="P834" s="147"/>
      <c r="Q834" s="147"/>
      <c r="R834" s="147"/>
      <c r="S834" s="147"/>
      <c r="T834" s="147"/>
      <c r="U834" s="147"/>
      <c r="V834" s="147"/>
      <c r="W834" s="147"/>
      <c r="X834" s="147"/>
      <c r="Y834" s="147"/>
      <c r="Z834" s="147"/>
    </row>
    <row r="835" spans="1:26" ht="12.75" customHeight="1">
      <c r="A835" s="147"/>
      <c r="B835" s="147"/>
      <c r="C835" s="147"/>
      <c r="D835" s="147"/>
      <c r="E835" s="147"/>
      <c r="F835" s="147"/>
      <c r="G835" s="147"/>
      <c r="H835" s="147"/>
      <c r="I835" s="147"/>
      <c r="J835" s="147"/>
      <c r="K835" s="147"/>
      <c r="L835" s="147"/>
      <c r="M835" s="147"/>
      <c r="N835" s="147"/>
      <c r="O835" s="147"/>
      <c r="P835" s="147"/>
      <c r="Q835" s="147"/>
      <c r="R835" s="147"/>
      <c r="S835" s="147"/>
      <c r="T835" s="147"/>
      <c r="U835" s="147"/>
      <c r="V835" s="147"/>
      <c r="W835" s="147"/>
      <c r="X835" s="147"/>
      <c r="Y835" s="147"/>
      <c r="Z835" s="147"/>
    </row>
    <row r="836" spans="1:26" ht="12.75" customHeight="1">
      <c r="A836" s="147"/>
      <c r="B836" s="147"/>
      <c r="C836" s="147"/>
      <c r="D836" s="147"/>
      <c r="E836" s="147"/>
      <c r="F836" s="147"/>
      <c r="G836" s="147"/>
      <c r="H836" s="147"/>
      <c r="I836" s="147"/>
      <c r="J836" s="147"/>
      <c r="K836" s="147"/>
      <c r="L836" s="147"/>
      <c r="M836" s="147"/>
      <c r="N836" s="147"/>
      <c r="O836" s="147"/>
      <c r="P836" s="147"/>
      <c r="Q836" s="147"/>
      <c r="R836" s="147"/>
      <c r="S836" s="147"/>
      <c r="T836" s="147"/>
      <c r="U836" s="147"/>
      <c r="V836" s="147"/>
      <c r="W836" s="147"/>
      <c r="X836" s="147"/>
      <c r="Y836" s="147"/>
      <c r="Z836" s="147"/>
    </row>
    <row r="837" spans="1:26" ht="12.75" customHeight="1">
      <c r="A837" s="147"/>
      <c r="B837" s="147"/>
      <c r="C837" s="147"/>
      <c r="D837" s="147"/>
      <c r="E837" s="147"/>
      <c r="F837" s="147"/>
      <c r="G837" s="147"/>
      <c r="H837" s="147"/>
      <c r="I837" s="147"/>
      <c r="J837" s="147"/>
      <c r="K837" s="147"/>
      <c r="L837" s="147"/>
      <c r="M837" s="147"/>
      <c r="N837" s="147"/>
      <c r="O837" s="147"/>
      <c r="P837" s="147"/>
      <c r="Q837" s="147"/>
      <c r="R837" s="147"/>
      <c r="S837" s="147"/>
      <c r="T837" s="147"/>
      <c r="U837" s="147"/>
      <c r="V837" s="147"/>
      <c r="W837" s="147"/>
      <c r="X837" s="147"/>
      <c r="Y837" s="147"/>
      <c r="Z837" s="147"/>
    </row>
    <row r="838" spans="1:26" ht="12.75" customHeight="1">
      <c r="A838" s="147"/>
      <c r="B838" s="147"/>
      <c r="C838" s="147"/>
      <c r="D838" s="147"/>
      <c r="E838" s="147"/>
      <c r="F838" s="147"/>
      <c r="G838" s="147"/>
      <c r="H838" s="147"/>
      <c r="I838" s="147"/>
      <c r="J838" s="147"/>
      <c r="K838" s="147"/>
      <c r="L838" s="147"/>
      <c r="M838" s="147"/>
      <c r="N838" s="147"/>
      <c r="O838" s="147"/>
      <c r="P838" s="147"/>
      <c r="Q838" s="147"/>
      <c r="R838" s="147"/>
      <c r="S838" s="147"/>
      <c r="T838" s="147"/>
      <c r="U838" s="147"/>
      <c r="V838" s="147"/>
      <c r="W838" s="147"/>
      <c r="X838" s="147"/>
      <c r="Y838" s="147"/>
      <c r="Z838" s="147"/>
    </row>
    <row r="839" spans="1:26" ht="12.75" customHeight="1">
      <c r="A839" s="147"/>
      <c r="B839" s="147"/>
      <c r="C839" s="147"/>
      <c r="D839" s="147"/>
      <c r="E839" s="147"/>
      <c r="F839" s="147"/>
      <c r="G839" s="147"/>
      <c r="H839" s="147"/>
      <c r="I839" s="147"/>
      <c r="J839" s="147"/>
      <c r="K839" s="147"/>
      <c r="L839" s="147"/>
      <c r="M839" s="147"/>
      <c r="N839" s="147"/>
      <c r="O839" s="147"/>
      <c r="P839" s="147"/>
      <c r="Q839" s="147"/>
      <c r="R839" s="147"/>
      <c r="S839" s="147"/>
      <c r="T839" s="147"/>
      <c r="U839" s="147"/>
      <c r="V839" s="147"/>
      <c r="W839" s="147"/>
      <c r="X839" s="147"/>
      <c r="Y839" s="147"/>
      <c r="Z839" s="147"/>
    </row>
    <row r="840" spans="1:26" ht="12.75" customHeight="1">
      <c r="A840" s="147"/>
      <c r="B840" s="147"/>
      <c r="C840" s="147"/>
      <c r="D840" s="147"/>
      <c r="E840" s="147"/>
      <c r="F840" s="147"/>
      <c r="G840" s="147"/>
      <c r="H840" s="147"/>
      <c r="I840" s="147"/>
      <c r="J840" s="147"/>
      <c r="K840" s="147"/>
      <c r="L840" s="147"/>
      <c r="M840" s="147"/>
      <c r="N840" s="147"/>
      <c r="O840" s="147"/>
      <c r="P840" s="147"/>
      <c r="Q840" s="147"/>
      <c r="R840" s="147"/>
      <c r="S840" s="147"/>
      <c r="T840" s="147"/>
      <c r="U840" s="147"/>
      <c r="V840" s="147"/>
      <c r="W840" s="147"/>
      <c r="X840" s="147"/>
      <c r="Y840" s="147"/>
      <c r="Z840" s="147"/>
    </row>
    <row r="841" spans="1:26" ht="12.75" customHeight="1">
      <c r="A841" s="147"/>
      <c r="B841" s="147"/>
      <c r="C841" s="147"/>
      <c r="D841" s="147"/>
      <c r="E841" s="147"/>
      <c r="F841" s="147"/>
      <c r="G841" s="147"/>
      <c r="H841" s="147"/>
      <c r="I841" s="147"/>
      <c r="J841" s="147"/>
      <c r="K841" s="147"/>
      <c r="L841" s="147"/>
      <c r="M841" s="147"/>
      <c r="N841" s="147"/>
      <c r="O841" s="147"/>
      <c r="P841" s="147"/>
      <c r="Q841" s="147"/>
      <c r="R841" s="147"/>
      <c r="S841" s="147"/>
      <c r="T841" s="147"/>
      <c r="U841" s="147"/>
      <c r="V841" s="147"/>
      <c r="W841" s="147"/>
      <c r="X841" s="147"/>
      <c r="Y841" s="147"/>
      <c r="Z841" s="147"/>
    </row>
    <row r="842" spans="1:26" ht="12.75" customHeight="1">
      <c r="A842" s="147"/>
      <c r="B842" s="147"/>
      <c r="C842" s="147"/>
      <c r="D842" s="147"/>
      <c r="E842" s="147"/>
      <c r="F842" s="147"/>
      <c r="G842" s="147"/>
      <c r="H842" s="147"/>
      <c r="I842" s="147"/>
      <c r="J842" s="147"/>
      <c r="K842" s="147"/>
      <c r="L842" s="147"/>
      <c r="M842" s="147"/>
      <c r="N842" s="147"/>
      <c r="O842" s="147"/>
      <c r="P842" s="147"/>
      <c r="Q842" s="147"/>
      <c r="R842" s="147"/>
      <c r="S842" s="147"/>
      <c r="T842" s="147"/>
      <c r="U842" s="147"/>
      <c r="V842" s="147"/>
      <c r="W842" s="147"/>
      <c r="X842" s="147"/>
      <c r="Y842" s="147"/>
      <c r="Z842" s="147"/>
    </row>
    <row r="843" spans="1:26" ht="12.75" customHeight="1">
      <c r="A843" s="147"/>
      <c r="B843" s="147"/>
      <c r="C843" s="147"/>
      <c r="D843" s="147"/>
      <c r="E843" s="147"/>
      <c r="F843" s="147"/>
      <c r="G843" s="147"/>
      <c r="H843" s="147"/>
      <c r="I843" s="147"/>
      <c r="J843" s="147"/>
      <c r="K843" s="147"/>
      <c r="L843" s="147"/>
      <c r="M843" s="147"/>
      <c r="N843" s="147"/>
      <c r="O843" s="147"/>
      <c r="P843" s="147"/>
      <c r="Q843" s="147"/>
      <c r="R843" s="147"/>
      <c r="S843" s="147"/>
      <c r="T843" s="147"/>
      <c r="U843" s="147"/>
      <c r="V843" s="147"/>
      <c r="W843" s="147"/>
      <c r="X843" s="147"/>
      <c r="Y843" s="147"/>
      <c r="Z843" s="147"/>
    </row>
    <row r="844" spans="1:26" ht="12.75" customHeight="1">
      <c r="A844" s="147"/>
      <c r="B844" s="147"/>
      <c r="C844" s="147"/>
      <c r="D844" s="147"/>
      <c r="E844" s="147"/>
      <c r="F844" s="147"/>
      <c r="G844" s="147"/>
      <c r="H844" s="147"/>
      <c r="I844" s="147"/>
      <c r="J844" s="147"/>
      <c r="K844" s="147"/>
      <c r="L844" s="147"/>
      <c r="M844" s="147"/>
      <c r="N844" s="147"/>
      <c r="O844" s="147"/>
      <c r="P844" s="147"/>
      <c r="Q844" s="147"/>
      <c r="R844" s="147"/>
      <c r="S844" s="147"/>
      <c r="T844" s="147"/>
      <c r="U844" s="147"/>
      <c r="V844" s="147"/>
      <c r="W844" s="147"/>
      <c r="X844" s="147"/>
      <c r="Y844" s="147"/>
      <c r="Z844" s="147"/>
    </row>
    <row r="845" spans="1:26" ht="12.75" customHeight="1">
      <c r="A845" s="147"/>
      <c r="B845" s="147"/>
      <c r="C845" s="147"/>
      <c r="D845" s="147"/>
      <c r="E845" s="147"/>
      <c r="F845" s="147"/>
      <c r="G845" s="147"/>
      <c r="H845" s="147"/>
      <c r="I845" s="147"/>
      <c r="J845" s="147"/>
      <c r="K845" s="147"/>
      <c r="L845" s="147"/>
      <c r="M845" s="147"/>
      <c r="N845" s="147"/>
      <c r="O845" s="147"/>
      <c r="P845" s="147"/>
      <c r="Q845" s="147"/>
      <c r="R845" s="147"/>
      <c r="S845" s="147"/>
      <c r="T845" s="147"/>
      <c r="U845" s="147"/>
      <c r="V845" s="147"/>
      <c r="W845" s="147"/>
      <c r="X845" s="147"/>
      <c r="Y845" s="147"/>
      <c r="Z845" s="147"/>
    </row>
    <row r="846" spans="1:26" ht="12.75" customHeight="1">
      <c r="A846" s="147"/>
      <c r="B846" s="147"/>
      <c r="C846" s="147"/>
      <c r="D846" s="147"/>
      <c r="E846" s="147"/>
      <c r="F846" s="147"/>
      <c r="G846" s="147"/>
      <c r="H846" s="147"/>
      <c r="I846" s="147"/>
      <c r="J846" s="147"/>
      <c r="K846" s="147"/>
      <c r="L846" s="147"/>
      <c r="M846" s="147"/>
      <c r="N846" s="147"/>
      <c r="O846" s="147"/>
      <c r="P846" s="147"/>
      <c r="Q846" s="147"/>
      <c r="R846" s="147"/>
      <c r="S846" s="147"/>
      <c r="T846" s="147"/>
      <c r="U846" s="147"/>
      <c r="V846" s="147"/>
      <c r="W846" s="147"/>
      <c r="X846" s="147"/>
      <c r="Y846" s="147"/>
      <c r="Z846" s="147"/>
    </row>
    <row r="847" spans="1:26" ht="12.75" customHeight="1">
      <c r="A847" s="147"/>
      <c r="B847" s="147"/>
      <c r="C847" s="147"/>
      <c r="D847" s="147"/>
      <c r="E847" s="147"/>
      <c r="F847" s="147"/>
      <c r="G847" s="147"/>
      <c r="H847" s="147"/>
      <c r="I847" s="147"/>
      <c r="J847" s="147"/>
      <c r="K847" s="147"/>
      <c r="L847" s="147"/>
      <c r="M847" s="147"/>
      <c r="N847" s="147"/>
      <c r="O847" s="147"/>
      <c r="P847" s="147"/>
      <c r="Q847" s="147"/>
      <c r="R847" s="147"/>
      <c r="S847" s="147"/>
      <c r="T847" s="147"/>
      <c r="U847" s="147"/>
      <c r="V847" s="147"/>
      <c r="W847" s="147"/>
      <c r="X847" s="147"/>
      <c r="Y847" s="147"/>
      <c r="Z847" s="147"/>
    </row>
    <row r="848" spans="1:26" ht="12.75" customHeight="1">
      <c r="A848" s="147"/>
      <c r="B848" s="147"/>
      <c r="C848" s="147"/>
      <c r="D848" s="147"/>
      <c r="E848" s="147"/>
      <c r="F848" s="147"/>
      <c r="G848" s="147"/>
      <c r="H848" s="147"/>
      <c r="I848" s="147"/>
      <c r="J848" s="147"/>
      <c r="K848" s="147"/>
      <c r="L848" s="147"/>
      <c r="M848" s="147"/>
      <c r="N848" s="147"/>
      <c r="O848" s="147"/>
      <c r="P848" s="147"/>
      <c r="Q848" s="147"/>
      <c r="R848" s="147"/>
      <c r="S848" s="147"/>
      <c r="T848" s="147"/>
      <c r="U848" s="147"/>
      <c r="V848" s="147"/>
      <c r="W848" s="147"/>
      <c r="X848" s="147"/>
      <c r="Y848" s="147"/>
      <c r="Z848" s="147"/>
    </row>
    <row r="849" spans="1:26" ht="12.75" customHeight="1">
      <c r="A849" s="147"/>
      <c r="B849" s="147"/>
      <c r="C849" s="147"/>
      <c r="D849" s="147"/>
      <c r="E849" s="147"/>
      <c r="F849" s="147"/>
      <c r="G849" s="147"/>
      <c r="H849" s="147"/>
      <c r="I849" s="147"/>
      <c r="J849" s="147"/>
      <c r="K849" s="147"/>
      <c r="L849" s="147"/>
      <c r="M849" s="147"/>
      <c r="N849" s="147"/>
      <c r="O849" s="147"/>
      <c r="P849" s="147"/>
      <c r="Q849" s="147"/>
      <c r="R849" s="147"/>
      <c r="S849" s="147"/>
      <c r="T849" s="147"/>
      <c r="U849" s="147"/>
      <c r="V849" s="147"/>
      <c r="W849" s="147"/>
      <c r="X849" s="147"/>
      <c r="Y849" s="147"/>
      <c r="Z849" s="147"/>
    </row>
    <row r="850" spans="1:26" ht="12.75" customHeight="1">
      <c r="A850" s="147"/>
      <c r="B850" s="147"/>
      <c r="C850" s="147"/>
      <c r="D850" s="147"/>
      <c r="E850" s="147"/>
      <c r="F850" s="147"/>
      <c r="G850" s="147"/>
      <c r="H850" s="147"/>
      <c r="I850" s="147"/>
      <c r="J850" s="147"/>
      <c r="K850" s="147"/>
      <c r="L850" s="147"/>
      <c r="M850" s="147"/>
      <c r="N850" s="147"/>
      <c r="O850" s="147"/>
      <c r="P850" s="147"/>
      <c r="Q850" s="147"/>
      <c r="R850" s="147"/>
      <c r="S850" s="147"/>
      <c r="T850" s="147"/>
      <c r="U850" s="147"/>
      <c r="V850" s="147"/>
      <c r="W850" s="147"/>
      <c r="X850" s="147"/>
      <c r="Y850" s="147"/>
      <c r="Z850" s="147"/>
    </row>
    <row r="851" spans="1:26" ht="12.75" customHeight="1">
      <c r="A851" s="147"/>
      <c r="B851" s="147"/>
      <c r="C851" s="147"/>
      <c r="D851" s="147"/>
      <c r="E851" s="147"/>
      <c r="F851" s="147"/>
      <c r="G851" s="147"/>
      <c r="H851" s="147"/>
      <c r="I851" s="147"/>
      <c r="J851" s="147"/>
      <c r="K851" s="147"/>
      <c r="L851" s="147"/>
      <c r="M851" s="147"/>
      <c r="N851" s="147"/>
      <c r="O851" s="147"/>
      <c r="P851" s="147"/>
      <c r="Q851" s="147"/>
      <c r="R851" s="147"/>
      <c r="S851" s="147"/>
      <c r="T851" s="147"/>
      <c r="U851" s="147"/>
      <c r="V851" s="147"/>
      <c r="W851" s="147"/>
      <c r="X851" s="147"/>
      <c r="Y851" s="147"/>
      <c r="Z851" s="147"/>
    </row>
    <row r="852" spans="1:26" ht="12.75" customHeight="1">
      <c r="A852" s="147"/>
      <c r="B852" s="147"/>
      <c r="C852" s="147"/>
      <c r="D852" s="147"/>
      <c r="E852" s="147"/>
      <c r="F852" s="147"/>
      <c r="G852" s="147"/>
      <c r="H852" s="147"/>
      <c r="I852" s="147"/>
      <c r="J852" s="147"/>
      <c r="K852" s="147"/>
      <c r="L852" s="147"/>
      <c r="M852" s="147"/>
      <c r="N852" s="147"/>
      <c r="O852" s="147"/>
      <c r="P852" s="147"/>
      <c r="Q852" s="147"/>
      <c r="R852" s="147"/>
      <c r="S852" s="147"/>
      <c r="T852" s="147"/>
      <c r="U852" s="147"/>
      <c r="V852" s="147"/>
      <c r="W852" s="147"/>
      <c r="X852" s="147"/>
      <c r="Y852" s="147"/>
      <c r="Z852" s="147"/>
    </row>
    <row r="853" spans="1:26" ht="12.75" customHeight="1">
      <c r="A853" s="147"/>
      <c r="B853" s="147"/>
      <c r="C853" s="147"/>
      <c r="D853" s="147"/>
      <c r="E853" s="147"/>
      <c r="F853" s="147"/>
      <c r="G853" s="147"/>
      <c r="H853" s="147"/>
      <c r="I853" s="147"/>
      <c r="J853" s="147"/>
      <c r="K853" s="147"/>
      <c r="L853" s="147"/>
      <c r="M853" s="147"/>
      <c r="N853" s="147"/>
      <c r="O853" s="147"/>
      <c r="P853" s="147"/>
      <c r="Q853" s="147"/>
      <c r="R853" s="147"/>
      <c r="S853" s="147"/>
      <c r="T853" s="147"/>
      <c r="U853" s="147"/>
      <c r="V853" s="147"/>
      <c r="W853" s="147"/>
      <c r="X853" s="147"/>
      <c r="Y853" s="147"/>
      <c r="Z853" s="147"/>
    </row>
    <row r="854" spans="1:26" ht="12.75" customHeight="1">
      <c r="A854" s="147"/>
      <c r="B854" s="147"/>
      <c r="C854" s="147"/>
      <c r="D854" s="147"/>
      <c r="E854" s="147"/>
      <c r="F854" s="147"/>
      <c r="G854" s="147"/>
      <c r="H854" s="147"/>
      <c r="I854" s="147"/>
      <c r="J854" s="147"/>
      <c r="K854" s="147"/>
      <c r="L854" s="147"/>
      <c r="M854" s="147"/>
      <c r="N854" s="147"/>
      <c r="O854" s="147"/>
      <c r="P854" s="147"/>
      <c r="Q854" s="147"/>
      <c r="R854" s="147"/>
      <c r="S854" s="147"/>
      <c r="T854" s="147"/>
      <c r="U854" s="147"/>
      <c r="V854" s="147"/>
      <c r="W854" s="147"/>
      <c r="X854" s="147"/>
      <c r="Y854" s="147"/>
      <c r="Z854" s="147"/>
    </row>
    <row r="855" spans="1:26" ht="12.75" customHeight="1">
      <c r="A855" s="147"/>
      <c r="B855" s="147"/>
      <c r="C855" s="147"/>
      <c r="D855" s="147"/>
      <c r="E855" s="147"/>
      <c r="F855" s="147"/>
      <c r="G855" s="147"/>
      <c r="H855" s="147"/>
      <c r="I855" s="147"/>
      <c r="J855" s="147"/>
      <c r="K855" s="147"/>
      <c r="L855" s="147"/>
      <c r="M855" s="147"/>
      <c r="N855" s="147"/>
      <c r="O855" s="147"/>
      <c r="P855" s="147"/>
      <c r="Q855" s="147"/>
      <c r="R855" s="147"/>
      <c r="S855" s="147"/>
      <c r="T855" s="147"/>
      <c r="U855" s="147"/>
      <c r="V855" s="147"/>
      <c r="W855" s="147"/>
      <c r="X855" s="147"/>
      <c r="Y855" s="147"/>
      <c r="Z855" s="147"/>
    </row>
    <row r="856" spans="1:26" ht="12.75" customHeight="1">
      <c r="A856" s="147"/>
      <c r="B856" s="147"/>
      <c r="C856" s="147"/>
      <c r="D856" s="147"/>
      <c r="E856" s="147"/>
      <c r="F856" s="147"/>
      <c r="G856" s="147"/>
      <c r="H856" s="147"/>
      <c r="I856" s="147"/>
      <c r="J856" s="147"/>
      <c r="K856" s="147"/>
      <c r="L856" s="147"/>
      <c r="M856" s="147"/>
      <c r="N856" s="147"/>
      <c r="O856" s="147"/>
      <c r="P856" s="147"/>
      <c r="Q856" s="147"/>
      <c r="R856" s="147"/>
      <c r="S856" s="147"/>
      <c r="T856" s="147"/>
      <c r="U856" s="147"/>
      <c r="V856" s="147"/>
      <c r="W856" s="147"/>
      <c r="X856" s="147"/>
      <c r="Y856" s="147"/>
      <c r="Z856" s="147"/>
    </row>
    <row r="857" spans="1:26" ht="12.75" customHeight="1">
      <c r="A857" s="147"/>
      <c r="B857" s="147"/>
      <c r="C857" s="147"/>
      <c r="D857" s="147"/>
      <c r="E857" s="147"/>
      <c r="F857" s="147"/>
      <c r="G857" s="147"/>
      <c r="H857" s="147"/>
      <c r="I857" s="147"/>
      <c r="J857" s="147"/>
      <c r="K857" s="147"/>
      <c r="L857" s="147"/>
      <c r="M857" s="147"/>
      <c r="N857" s="147"/>
      <c r="O857" s="147"/>
      <c r="P857" s="147"/>
      <c r="Q857" s="147"/>
      <c r="R857" s="147"/>
      <c r="S857" s="147"/>
      <c r="T857" s="147"/>
      <c r="U857" s="147"/>
      <c r="V857" s="147"/>
      <c r="W857" s="147"/>
      <c r="X857" s="147"/>
      <c r="Y857" s="147"/>
      <c r="Z857" s="147"/>
    </row>
    <row r="858" spans="1:26" ht="12.75" customHeight="1">
      <c r="A858" s="147"/>
      <c r="B858" s="147"/>
      <c r="C858" s="147"/>
      <c r="D858" s="147"/>
      <c r="E858" s="147"/>
      <c r="F858" s="147"/>
      <c r="G858" s="147"/>
      <c r="H858" s="147"/>
      <c r="I858" s="147"/>
      <c r="J858" s="147"/>
      <c r="K858" s="147"/>
      <c r="L858" s="147"/>
      <c r="M858" s="147"/>
      <c r="N858" s="147"/>
      <c r="O858" s="147"/>
      <c r="P858" s="147"/>
      <c r="Q858" s="147"/>
      <c r="R858" s="147"/>
      <c r="S858" s="147"/>
      <c r="T858" s="147"/>
      <c r="U858" s="147"/>
      <c r="V858" s="147"/>
      <c r="W858" s="147"/>
      <c r="X858" s="147"/>
      <c r="Y858" s="147"/>
      <c r="Z858" s="147"/>
    </row>
    <row r="859" spans="1:26" ht="12.75" customHeight="1">
      <c r="A859" s="147"/>
      <c r="B859" s="147"/>
      <c r="C859" s="147"/>
      <c r="D859" s="147"/>
      <c r="E859" s="147"/>
      <c r="F859" s="147"/>
      <c r="G859" s="147"/>
      <c r="H859" s="147"/>
      <c r="I859" s="147"/>
      <c r="J859" s="147"/>
      <c r="K859" s="147"/>
      <c r="L859" s="147"/>
      <c r="M859" s="147"/>
      <c r="N859" s="147"/>
      <c r="O859" s="147"/>
      <c r="P859" s="147"/>
      <c r="Q859" s="147"/>
      <c r="R859" s="147"/>
      <c r="S859" s="147"/>
      <c r="T859" s="147"/>
      <c r="U859" s="147"/>
      <c r="V859" s="147"/>
      <c r="W859" s="147"/>
      <c r="X859" s="147"/>
      <c r="Y859" s="147"/>
      <c r="Z859" s="147"/>
    </row>
    <row r="860" spans="1:26" ht="12.75" customHeight="1">
      <c r="A860" s="147"/>
      <c r="B860" s="147"/>
      <c r="C860" s="147"/>
      <c r="D860" s="147"/>
      <c r="E860" s="147"/>
      <c r="F860" s="147"/>
      <c r="G860" s="147"/>
      <c r="H860" s="147"/>
      <c r="I860" s="147"/>
      <c r="J860" s="147"/>
      <c r="K860" s="147"/>
      <c r="L860" s="147"/>
      <c r="M860" s="147"/>
      <c r="N860" s="147"/>
      <c r="O860" s="147"/>
      <c r="P860" s="147"/>
      <c r="Q860" s="147"/>
      <c r="R860" s="147"/>
      <c r="S860" s="147"/>
      <c r="T860" s="147"/>
      <c r="U860" s="147"/>
      <c r="V860" s="147"/>
      <c r="W860" s="147"/>
      <c r="X860" s="147"/>
      <c r="Y860" s="147"/>
      <c r="Z860" s="147"/>
    </row>
    <row r="861" spans="1:26" ht="12.75" customHeight="1">
      <c r="A861" s="147"/>
      <c r="B861" s="147"/>
      <c r="C861" s="147"/>
      <c r="D861" s="147"/>
      <c r="E861" s="147"/>
      <c r="F861" s="147"/>
      <c r="G861" s="147"/>
      <c r="H861" s="147"/>
      <c r="I861" s="147"/>
      <c r="J861" s="147"/>
      <c r="K861" s="147"/>
      <c r="L861" s="147"/>
      <c r="M861" s="147"/>
      <c r="N861" s="147"/>
      <c r="O861" s="147"/>
      <c r="P861" s="147"/>
      <c r="Q861" s="147"/>
      <c r="R861" s="147"/>
      <c r="S861" s="147"/>
      <c r="T861" s="147"/>
      <c r="U861" s="147"/>
      <c r="V861" s="147"/>
      <c r="W861" s="147"/>
      <c r="X861" s="147"/>
      <c r="Y861" s="147"/>
      <c r="Z861" s="147"/>
    </row>
    <row r="862" spans="1:26" ht="12.75" customHeight="1">
      <c r="A862" s="147"/>
      <c r="B862" s="147"/>
      <c r="C862" s="147"/>
      <c r="D862" s="147"/>
      <c r="E862" s="147"/>
      <c r="F862" s="147"/>
      <c r="G862" s="147"/>
      <c r="H862" s="147"/>
      <c r="I862" s="147"/>
      <c r="J862" s="147"/>
      <c r="K862" s="147"/>
      <c r="L862" s="147"/>
      <c r="M862" s="147"/>
      <c r="N862" s="147"/>
      <c r="O862" s="147"/>
      <c r="P862" s="147"/>
      <c r="Q862" s="147"/>
      <c r="R862" s="147"/>
      <c r="S862" s="147"/>
      <c r="T862" s="147"/>
      <c r="U862" s="147"/>
      <c r="V862" s="147"/>
      <c r="W862" s="147"/>
      <c r="X862" s="147"/>
      <c r="Y862" s="147"/>
      <c r="Z862" s="147"/>
    </row>
    <row r="863" spans="1:26" ht="12.75" customHeight="1">
      <c r="A863" s="147"/>
      <c r="B863" s="147"/>
      <c r="C863" s="147"/>
      <c r="D863" s="147"/>
      <c r="E863" s="147"/>
      <c r="F863" s="147"/>
      <c r="G863" s="147"/>
      <c r="H863" s="147"/>
      <c r="I863" s="147"/>
      <c r="J863" s="147"/>
      <c r="K863" s="147"/>
      <c r="L863" s="147"/>
      <c r="M863" s="147"/>
      <c r="N863" s="147"/>
      <c r="O863" s="147"/>
      <c r="P863" s="147"/>
      <c r="Q863" s="147"/>
      <c r="R863" s="147"/>
      <c r="S863" s="147"/>
      <c r="T863" s="147"/>
      <c r="U863" s="147"/>
      <c r="V863" s="147"/>
      <c r="W863" s="147"/>
      <c r="X863" s="147"/>
      <c r="Y863" s="147"/>
      <c r="Z863" s="147"/>
    </row>
    <row r="864" spans="1:26" ht="12.75" customHeight="1">
      <c r="A864" s="147"/>
      <c r="B864" s="147"/>
      <c r="C864" s="147"/>
      <c r="D864" s="147"/>
      <c r="E864" s="147"/>
      <c r="F864" s="147"/>
      <c r="G864" s="147"/>
      <c r="H864" s="147"/>
      <c r="I864" s="147"/>
      <c r="J864" s="147"/>
      <c r="K864" s="147"/>
      <c r="L864" s="147"/>
      <c r="M864" s="147"/>
      <c r="N864" s="147"/>
      <c r="O864" s="147"/>
      <c r="P864" s="147"/>
      <c r="Q864" s="147"/>
      <c r="R864" s="147"/>
      <c r="S864" s="147"/>
      <c r="T864" s="147"/>
      <c r="U864" s="147"/>
      <c r="V864" s="147"/>
      <c r="W864" s="147"/>
      <c r="X864" s="147"/>
      <c r="Y864" s="147"/>
      <c r="Z864" s="147"/>
    </row>
    <row r="865" spans="1:26" ht="12.75" customHeight="1">
      <c r="A865" s="147"/>
      <c r="B865" s="147"/>
      <c r="C865" s="147"/>
      <c r="D865" s="147"/>
      <c r="E865" s="147"/>
      <c r="F865" s="147"/>
      <c r="G865" s="147"/>
      <c r="H865" s="147"/>
      <c r="I865" s="147"/>
      <c r="J865" s="147"/>
      <c r="K865" s="147"/>
      <c r="L865" s="147"/>
      <c r="M865" s="147"/>
      <c r="N865" s="147"/>
      <c r="O865" s="147"/>
      <c r="P865" s="147"/>
      <c r="Q865" s="147"/>
      <c r="R865" s="147"/>
      <c r="S865" s="147"/>
      <c r="T865" s="147"/>
      <c r="U865" s="147"/>
      <c r="V865" s="147"/>
      <c r="W865" s="147"/>
      <c r="X865" s="147"/>
      <c r="Y865" s="147"/>
      <c r="Z865" s="147"/>
    </row>
    <row r="866" spans="1:26" ht="12.75" customHeight="1">
      <c r="A866" s="147"/>
      <c r="B866" s="147"/>
      <c r="C866" s="147"/>
      <c r="D866" s="147"/>
      <c r="E866" s="147"/>
      <c r="F866" s="147"/>
      <c r="G866" s="147"/>
      <c r="H866" s="147"/>
      <c r="I866" s="147"/>
      <c r="J866" s="147"/>
      <c r="K866" s="147"/>
      <c r="L866" s="147"/>
      <c r="M866" s="147"/>
      <c r="N866" s="147"/>
      <c r="O866" s="147"/>
      <c r="P866" s="147"/>
      <c r="Q866" s="147"/>
      <c r="R866" s="147"/>
      <c r="S866" s="147"/>
      <c r="T866" s="147"/>
      <c r="U866" s="147"/>
      <c r="V866" s="147"/>
      <c r="W866" s="147"/>
      <c r="X866" s="147"/>
      <c r="Y866" s="147"/>
      <c r="Z866" s="147"/>
    </row>
    <row r="867" spans="1:26" ht="12.75" customHeight="1">
      <c r="A867" s="147"/>
      <c r="B867" s="147"/>
      <c r="C867" s="147"/>
      <c r="D867" s="147"/>
      <c r="E867" s="147"/>
      <c r="F867" s="147"/>
      <c r="G867" s="147"/>
      <c r="H867" s="147"/>
      <c r="I867" s="147"/>
      <c r="J867" s="147"/>
      <c r="K867" s="147"/>
      <c r="L867" s="147"/>
      <c r="M867" s="147"/>
      <c r="N867" s="147"/>
      <c r="O867" s="147"/>
      <c r="P867" s="147"/>
      <c r="Q867" s="147"/>
      <c r="R867" s="147"/>
      <c r="S867" s="147"/>
      <c r="T867" s="147"/>
      <c r="U867" s="147"/>
      <c r="V867" s="147"/>
      <c r="W867" s="147"/>
      <c r="X867" s="147"/>
      <c r="Y867" s="147"/>
      <c r="Z867" s="147"/>
    </row>
    <row r="868" spans="1:26" ht="12.75" customHeight="1">
      <c r="A868" s="147"/>
      <c r="B868" s="147"/>
      <c r="C868" s="147"/>
      <c r="D868" s="147"/>
      <c r="E868" s="147"/>
      <c r="F868" s="147"/>
      <c r="G868" s="147"/>
      <c r="H868" s="147"/>
      <c r="I868" s="147"/>
      <c r="J868" s="147"/>
      <c r="K868" s="147"/>
      <c r="L868" s="147"/>
      <c r="M868" s="147"/>
      <c r="N868" s="147"/>
      <c r="O868" s="147"/>
      <c r="P868" s="147"/>
      <c r="Q868" s="147"/>
      <c r="R868" s="147"/>
      <c r="S868" s="147"/>
      <c r="T868" s="147"/>
      <c r="U868" s="147"/>
      <c r="V868" s="147"/>
      <c r="W868" s="147"/>
      <c r="X868" s="147"/>
      <c r="Y868" s="147"/>
      <c r="Z868" s="147"/>
    </row>
    <row r="869" spans="1:26" ht="12.75" customHeight="1">
      <c r="A869" s="147"/>
      <c r="B869" s="147"/>
      <c r="C869" s="147"/>
      <c r="D869" s="147"/>
      <c r="E869" s="147"/>
      <c r="F869" s="147"/>
      <c r="G869" s="147"/>
      <c r="H869" s="147"/>
      <c r="I869" s="147"/>
      <c r="J869" s="147"/>
      <c r="K869" s="147"/>
      <c r="L869" s="147"/>
      <c r="M869" s="147"/>
      <c r="N869" s="147"/>
      <c r="O869" s="147"/>
      <c r="P869" s="147"/>
      <c r="Q869" s="147"/>
      <c r="R869" s="147"/>
      <c r="S869" s="147"/>
      <c r="T869" s="147"/>
      <c r="U869" s="147"/>
      <c r="V869" s="147"/>
      <c r="W869" s="147"/>
      <c r="X869" s="147"/>
      <c r="Y869" s="147"/>
      <c r="Z869" s="147"/>
    </row>
    <row r="870" spans="1:26" ht="12.75" customHeight="1">
      <c r="A870" s="147"/>
      <c r="B870" s="147"/>
      <c r="C870" s="147"/>
      <c r="D870" s="147"/>
      <c r="E870" s="147"/>
      <c r="F870" s="147"/>
      <c r="G870" s="147"/>
      <c r="H870" s="147"/>
      <c r="I870" s="147"/>
      <c r="J870" s="147"/>
      <c r="K870" s="147"/>
      <c r="L870" s="147"/>
      <c r="M870" s="147"/>
      <c r="N870" s="147"/>
      <c r="O870" s="147"/>
      <c r="P870" s="147"/>
      <c r="Q870" s="147"/>
      <c r="R870" s="147"/>
      <c r="S870" s="147"/>
      <c r="T870" s="147"/>
      <c r="U870" s="147"/>
      <c r="V870" s="147"/>
      <c r="W870" s="147"/>
      <c r="X870" s="147"/>
      <c r="Y870" s="147"/>
      <c r="Z870" s="147"/>
    </row>
    <row r="871" spans="1:26" ht="12.75" customHeight="1">
      <c r="A871" s="147"/>
      <c r="B871" s="147"/>
      <c r="C871" s="147"/>
      <c r="D871" s="147"/>
      <c r="E871" s="147"/>
      <c r="F871" s="147"/>
      <c r="G871" s="147"/>
      <c r="H871" s="147"/>
      <c r="I871" s="147"/>
      <c r="J871" s="147"/>
      <c r="K871" s="147"/>
      <c r="L871" s="147"/>
      <c r="M871" s="147"/>
      <c r="N871" s="147"/>
      <c r="O871" s="147"/>
      <c r="P871" s="147"/>
      <c r="Q871" s="147"/>
      <c r="R871" s="147"/>
      <c r="S871" s="147"/>
      <c r="T871" s="147"/>
      <c r="U871" s="147"/>
      <c r="V871" s="147"/>
      <c r="W871" s="147"/>
      <c r="X871" s="147"/>
      <c r="Y871" s="147"/>
      <c r="Z871" s="147"/>
    </row>
    <row r="872" spans="1:26" ht="12.75" customHeight="1">
      <c r="A872" s="147"/>
      <c r="B872" s="147"/>
      <c r="C872" s="147"/>
      <c r="D872" s="147"/>
      <c r="E872" s="147"/>
      <c r="F872" s="147"/>
      <c r="G872" s="147"/>
      <c r="H872" s="147"/>
      <c r="I872" s="147"/>
      <c r="J872" s="147"/>
      <c r="K872" s="147"/>
      <c r="L872" s="147"/>
      <c r="M872" s="147"/>
      <c r="N872" s="147"/>
      <c r="O872" s="147"/>
      <c r="P872" s="147"/>
      <c r="Q872" s="147"/>
      <c r="R872" s="147"/>
      <c r="S872" s="147"/>
      <c r="T872" s="147"/>
      <c r="U872" s="147"/>
      <c r="V872" s="147"/>
      <c r="W872" s="147"/>
      <c r="X872" s="147"/>
      <c r="Y872" s="147"/>
      <c r="Z872" s="147"/>
    </row>
    <row r="873" spans="1:26" ht="12.75" customHeight="1">
      <c r="A873" s="147"/>
      <c r="B873" s="147"/>
      <c r="C873" s="147"/>
      <c r="D873" s="147"/>
      <c r="E873" s="147"/>
      <c r="F873" s="147"/>
      <c r="G873" s="147"/>
      <c r="H873" s="147"/>
      <c r="I873" s="147"/>
      <c r="J873" s="147"/>
      <c r="K873" s="147"/>
      <c r="L873" s="147"/>
      <c r="M873" s="147"/>
      <c r="N873" s="147"/>
      <c r="O873" s="147"/>
      <c r="P873" s="147"/>
      <c r="Q873" s="147"/>
      <c r="R873" s="147"/>
      <c r="S873" s="147"/>
      <c r="T873" s="147"/>
      <c r="U873" s="147"/>
      <c r="V873" s="147"/>
      <c r="W873" s="147"/>
      <c r="X873" s="147"/>
      <c r="Y873" s="147"/>
      <c r="Z873" s="147"/>
    </row>
    <row r="874" spans="1:26" ht="12.75" customHeight="1">
      <c r="A874" s="147"/>
      <c r="B874" s="147"/>
      <c r="C874" s="147"/>
      <c r="D874" s="147"/>
      <c r="E874" s="147"/>
      <c r="F874" s="147"/>
      <c r="G874" s="147"/>
      <c r="H874" s="147"/>
      <c r="I874" s="147"/>
      <c r="J874" s="147"/>
      <c r="K874" s="147"/>
      <c r="L874" s="147"/>
      <c r="M874" s="147"/>
      <c r="N874" s="147"/>
      <c r="O874" s="147"/>
      <c r="P874" s="147"/>
      <c r="Q874" s="147"/>
      <c r="R874" s="147"/>
      <c r="S874" s="147"/>
      <c r="T874" s="147"/>
      <c r="U874" s="147"/>
      <c r="V874" s="147"/>
      <c r="W874" s="147"/>
      <c r="X874" s="147"/>
      <c r="Y874" s="147"/>
      <c r="Z874" s="147"/>
    </row>
    <row r="875" spans="1:26" ht="12.75" customHeight="1">
      <c r="A875" s="147"/>
      <c r="B875" s="147"/>
      <c r="C875" s="147"/>
      <c r="D875" s="147"/>
      <c r="E875" s="147"/>
      <c r="F875" s="147"/>
      <c r="G875" s="147"/>
      <c r="H875" s="147"/>
      <c r="I875" s="147"/>
      <c r="J875" s="147"/>
      <c r="K875" s="147"/>
      <c r="L875" s="147"/>
      <c r="M875" s="147"/>
      <c r="N875" s="147"/>
      <c r="O875" s="147"/>
      <c r="P875" s="147"/>
      <c r="Q875" s="147"/>
      <c r="R875" s="147"/>
      <c r="S875" s="147"/>
      <c r="T875" s="147"/>
      <c r="U875" s="147"/>
      <c r="V875" s="147"/>
      <c r="W875" s="147"/>
      <c r="X875" s="147"/>
      <c r="Y875" s="147"/>
      <c r="Z875" s="147"/>
    </row>
    <row r="876" spans="1:26" ht="12.75" customHeight="1">
      <c r="A876" s="147"/>
      <c r="B876" s="147"/>
      <c r="C876" s="147"/>
      <c r="D876" s="147"/>
      <c r="E876" s="147"/>
      <c r="F876" s="147"/>
      <c r="G876" s="147"/>
      <c r="H876" s="147"/>
      <c r="I876" s="147"/>
      <c r="J876" s="147"/>
      <c r="K876" s="147"/>
      <c r="L876" s="147"/>
      <c r="M876" s="147"/>
      <c r="N876" s="147"/>
      <c r="O876" s="147"/>
      <c r="P876" s="147"/>
      <c r="Q876" s="147"/>
      <c r="R876" s="147"/>
      <c r="S876" s="147"/>
      <c r="T876" s="147"/>
      <c r="U876" s="147"/>
      <c r="V876" s="147"/>
      <c r="W876" s="147"/>
      <c r="X876" s="147"/>
      <c r="Y876" s="147"/>
      <c r="Z876" s="147"/>
    </row>
    <row r="877" spans="1:26" ht="12.75" customHeight="1">
      <c r="A877" s="147"/>
      <c r="B877" s="147"/>
      <c r="C877" s="147"/>
      <c r="D877" s="147"/>
      <c r="E877" s="147"/>
      <c r="F877" s="147"/>
      <c r="G877" s="147"/>
      <c r="H877" s="147"/>
      <c r="I877" s="147"/>
      <c r="J877" s="147"/>
      <c r="K877" s="147"/>
      <c r="L877" s="147"/>
      <c r="M877" s="147"/>
      <c r="N877" s="147"/>
      <c r="O877" s="147"/>
      <c r="P877" s="147"/>
      <c r="Q877" s="147"/>
      <c r="R877" s="147"/>
      <c r="S877" s="147"/>
      <c r="T877" s="147"/>
      <c r="U877" s="147"/>
      <c r="V877" s="147"/>
      <c r="W877" s="147"/>
      <c r="X877" s="147"/>
      <c r="Y877" s="147"/>
      <c r="Z877" s="147"/>
    </row>
    <row r="878" spans="1:26" ht="12.75" customHeight="1">
      <c r="A878" s="147"/>
      <c r="B878" s="147"/>
      <c r="C878" s="147"/>
      <c r="D878" s="147"/>
      <c r="E878" s="147"/>
      <c r="F878" s="147"/>
      <c r="G878" s="147"/>
      <c r="H878" s="147"/>
      <c r="I878" s="147"/>
      <c r="J878" s="147"/>
      <c r="K878" s="147"/>
      <c r="L878" s="147"/>
      <c r="M878" s="147"/>
      <c r="N878" s="147"/>
      <c r="O878" s="147"/>
      <c r="P878" s="147"/>
      <c r="Q878" s="147"/>
      <c r="R878" s="147"/>
      <c r="S878" s="147"/>
      <c r="T878" s="147"/>
      <c r="U878" s="147"/>
      <c r="V878" s="147"/>
      <c r="W878" s="147"/>
      <c r="X878" s="147"/>
      <c r="Y878" s="147"/>
      <c r="Z878" s="147"/>
    </row>
    <row r="879" spans="1:26" ht="12.75" customHeight="1">
      <c r="A879" s="147"/>
      <c r="B879" s="147"/>
      <c r="C879" s="147"/>
      <c r="D879" s="147"/>
      <c r="E879" s="147"/>
      <c r="F879" s="147"/>
      <c r="G879" s="147"/>
      <c r="H879" s="147"/>
      <c r="I879" s="147"/>
      <c r="J879" s="147"/>
      <c r="K879" s="147"/>
      <c r="L879" s="147"/>
      <c r="M879" s="147"/>
      <c r="N879" s="147"/>
      <c r="O879" s="147"/>
      <c r="P879" s="147"/>
      <c r="Q879" s="147"/>
      <c r="R879" s="147"/>
      <c r="S879" s="147"/>
      <c r="T879" s="147"/>
      <c r="U879" s="147"/>
      <c r="V879" s="147"/>
      <c r="W879" s="147"/>
      <c r="X879" s="147"/>
      <c r="Y879" s="147"/>
      <c r="Z879" s="147"/>
    </row>
    <row r="880" spans="1:26" ht="12.75" customHeight="1">
      <c r="A880" s="147"/>
      <c r="B880" s="147"/>
      <c r="C880" s="147"/>
      <c r="D880" s="147"/>
      <c r="E880" s="147"/>
      <c r="F880" s="147"/>
      <c r="G880" s="147"/>
      <c r="H880" s="147"/>
      <c r="I880" s="147"/>
      <c r="J880" s="147"/>
      <c r="K880" s="147"/>
      <c r="L880" s="147"/>
      <c r="M880" s="147"/>
      <c r="N880" s="147"/>
      <c r="O880" s="147"/>
      <c r="P880" s="147"/>
      <c r="Q880" s="147"/>
      <c r="R880" s="147"/>
      <c r="S880" s="147"/>
      <c r="T880" s="147"/>
      <c r="U880" s="147"/>
      <c r="V880" s="147"/>
      <c r="W880" s="147"/>
      <c r="X880" s="147"/>
      <c r="Y880" s="147"/>
      <c r="Z880" s="147"/>
    </row>
    <row r="881" spans="1:26" ht="12.75" customHeight="1">
      <c r="A881" s="147"/>
      <c r="B881" s="147"/>
      <c r="C881" s="147"/>
      <c r="D881" s="147"/>
      <c r="E881" s="147"/>
      <c r="F881" s="147"/>
      <c r="G881" s="147"/>
      <c r="H881" s="147"/>
      <c r="I881" s="147"/>
      <c r="J881" s="147"/>
      <c r="K881" s="147"/>
      <c r="L881" s="147"/>
      <c r="M881" s="147"/>
      <c r="N881" s="147"/>
      <c r="O881" s="147"/>
      <c r="P881" s="147"/>
      <c r="Q881" s="147"/>
      <c r="R881" s="147"/>
      <c r="S881" s="147"/>
      <c r="T881" s="147"/>
      <c r="U881" s="147"/>
      <c r="V881" s="147"/>
      <c r="W881" s="147"/>
      <c r="X881" s="147"/>
      <c r="Y881" s="147"/>
      <c r="Z881" s="147"/>
    </row>
    <row r="882" spans="1:26" ht="12.75" customHeight="1">
      <c r="A882" s="147"/>
      <c r="B882" s="147"/>
      <c r="C882" s="147"/>
      <c r="D882" s="147"/>
      <c r="E882" s="147"/>
      <c r="F882" s="147"/>
      <c r="G882" s="147"/>
      <c r="H882" s="147"/>
      <c r="I882" s="147"/>
      <c r="J882" s="147"/>
      <c r="K882" s="147"/>
      <c r="L882" s="147"/>
      <c r="M882" s="147"/>
      <c r="N882" s="147"/>
      <c r="O882" s="147"/>
      <c r="P882" s="147"/>
      <c r="Q882" s="147"/>
      <c r="R882" s="147"/>
      <c r="S882" s="147"/>
      <c r="T882" s="147"/>
      <c r="U882" s="147"/>
      <c r="V882" s="147"/>
      <c r="W882" s="147"/>
      <c r="X882" s="147"/>
      <c r="Y882" s="147"/>
      <c r="Z882" s="147"/>
    </row>
    <row r="883" spans="1:26" ht="12.75" customHeight="1">
      <c r="A883" s="147"/>
      <c r="B883" s="147"/>
      <c r="C883" s="147"/>
      <c r="D883" s="147"/>
      <c r="E883" s="147"/>
      <c r="F883" s="147"/>
      <c r="G883" s="147"/>
      <c r="H883" s="147"/>
      <c r="I883" s="147"/>
      <c r="J883" s="147"/>
      <c r="K883" s="147"/>
      <c r="L883" s="147"/>
      <c r="M883" s="147"/>
      <c r="N883" s="147"/>
      <c r="O883" s="147"/>
      <c r="P883" s="147"/>
      <c r="Q883" s="147"/>
      <c r="R883" s="147"/>
      <c r="S883" s="147"/>
      <c r="T883" s="147"/>
      <c r="U883" s="147"/>
      <c r="V883" s="147"/>
      <c r="W883" s="147"/>
      <c r="X883" s="147"/>
      <c r="Y883" s="147"/>
      <c r="Z883" s="147"/>
    </row>
    <row r="884" spans="1:26" ht="12.75" customHeight="1">
      <c r="A884" s="147"/>
      <c r="B884" s="147"/>
      <c r="C884" s="147"/>
      <c r="D884" s="147"/>
      <c r="E884" s="147"/>
      <c r="F884" s="147"/>
      <c r="G884" s="147"/>
      <c r="H884" s="147"/>
      <c r="I884" s="147"/>
      <c r="J884" s="147"/>
      <c r="K884" s="147"/>
      <c r="L884" s="147"/>
      <c r="M884" s="147"/>
      <c r="N884" s="147"/>
      <c r="O884" s="147"/>
      <c r="P884" s="147"/>
      <c r="Q884" s="147"/>
      <c r="R884" s="147"/>
      <c r="S884" s="147"/>
      <c r="T884" s="147"/>
      <c r="U884" s="147"/>
      <c r="V884" s="147"/>
      <c r="W884" s="147"/>
      <c r="X884" s="147"/>
      <c r="Y884" s="147"/>
      <c r="Z884" s="147"/>
    </row>
    <row r="885" spans="1:26" ht="12.75" customHeight="1">
      <c r="A885" s="147"/>
      <c r="B885" s="147"/>
      <c r="C885" s="147"/>
      <c r="D885" s="147"/>
      <c r="E885" s="147"/>
      <c r="F885" s="147"/>
      <c r="G885" s="147"/>
      <c r="H885" s="147"/>
      <c r="I885" s="147"/>
      <c r="J885" s="147"/>
      <c r="K885" s="147"/>
      <c r="L885" s="147"/>
      <c r="M885" s="147"/>
      <c r="N885" s="147"/>
      <c r="O885" s="147"/>
      <c r="P885" s="147"/>
      <c r="Q885" s="147"/>
      <c r="R885" s="147"/>
      <c r="S885" s="147"/>
      <c r="T885" s="147"/>
      <c r="U885" s="147"/>
      <c r="V885" s="147"/>
      <c r="W885" s="147"/>
      <c r="X885" s="147"/>
      <c r="Y885" s="147"/>
      <c r="Z885" s="147"/>
    </row>
    <row r="886" spans="1:26" ht="12.75" customHeight="1">
      <c r="A886" s="147"/>
      <c r="B886" s="147"/>
      <c r="C886" s="147"/>
      <c r="D886" s="147"/>
      <c r="E886" s="147"/>
      <c r="F886" s="147"/>
      <c r="G886" s="147"/>
      <c r="H886" s="147"/>
      <c r="I886" s="147"/>
      <c r="J886" s="147"/>
      <c r="K886" s="147"/>
      <c r="L886" s="147"/>
      <c r="M886" s="147"/>
      <c r="N886" s="147"/>
      <c r="O886" s="147"/>
      <c r="P886" s="147"/>
      <c r="Q886" s="147"/>
      <c r="R886" s="147"/>
      <c r="S886" s="147"/>
      <c r="T886" s="147"/>
      <c r="U886" s="147"/>
      <c r="V886" s="147"/>
      <c r="W886" s="147"/>
      <c r="X886" s="147"/>
      <c r="Y886" s="147"/>
      <c r="Z886" s="147"/>
    </row>
    <row r="887" spans="1:26" ht="12.75" customHeight="1">
      <c r="A887" s="147"/>
      <c r="B887" s="147"/>
      <c r="C887" s="147"/>
      <c r="D887" s="147"/>
      <c r="E887" s="147"/>
      <c r="F887" s="147"/>
      <c r="G887" s="147"/>
      <c r="H887" s="147"/>
      <c r="I887" s="147"/>
      <c r="J887" s="147"/>
      <c r="K887" s="147"/>
      <c r="L887" s="147"/>
      <c r="M887" s="147"/>
      <c r="N887" s="147"/>
      <c r="O887" s="147"/>
      <c r="P887" s="147"/>
      <c r="Q887" s="147"/>
      <c r="R887" s="147"/>
      <c r="S887" s="147"/>
      <c r="T887" s="147"/>
      <c r="U887" s="147"/>
      <c r="V887" s="147"/>
      <c r="W887" s="147"/>
      <c r="X887" s="147"/>
      <c r="Y887" s="147"/>
      <c r="Z887" s="147"/>
    </row>
    <row r="888" spans="1:26" ht="12.75" customHeight="1">
      <c r="A888" s="147"/>
      <c r="B888" s="147"/>
      <c r="C888" s="147"/>
      <c r="D888" s="147"/>
      <c r="E888" s="147"/>
      <c r="F888" s="147"/>
      <c r="G888" s="147"/>
      <c r="H888" s="147"/>
      <c r="I888" s="147"/>
      <c r="J888" s="147"/>
      <c r="K888" s="147"/>
      <c r="L888" s="147"/>
      <c r="M888" s="147"/>
      <c r="N888" s="147"/>
      <c r="O888" s="147"/>
      <c r="P888" s="147"/>
      <c r="Q888" s="147"/>
      <c r="R888" s="147"/>
      <c r="S888" s="147"/>
      <c r="T888" s="147"/>
      <c r="U888" s="147"/>
      <c r="V888" s="147"/>
      <c r="W888" s="147"/>
      <c r="X888" s="147"/>
      <c r="Y888" s="147"/>
      <c r="Z888" s="147"/>
    </row>
    <row r="889" spans="1:26" ht="12.75" customHeight="1">
      <c r="A889" s="147"/>
      <c r="B889" s="147"/>
      <c r="C889" s="147"/>
      <c r="D889" s="147"/>
      <c r="E889" s="147"/>
      <c r="F889" s="147"/>
      <c r="G889" s="147"/>
      <c r="H889" s="147"/>
      <c r="I889" s="147"/>
      <c r="J889" s="147"/>
      <c r="K889" s="147"/>
      <c r="L889" s="147"/>
      <c r="M889" s="147"/>
      <c r="N889" s="147"/>
      <c r="O889" s="147"/>
      <c r="P889" s="147"/>
      <c r="Q889" s="147"/>
      <c r="R889" s="147"/>
      <c r="S889" s="147"/>
      <c r="T889" s="147"/>
      <c r="U889" s="147"/>
      <c r="V889" s="147"/>
      <c r="W889" s="147"/>
      <c r="X889" s="147"/>
      <c r="Y889" s="147"/>
      <c r="Z889" s="147"/>
    </row>
    <row r="890" spans="1:26" ht="12.75" customHeight="1">
      <c r="A890" s="147"/>
      <c r="B890" s="147"/>
      <c r="C890" s="147"/>
      <c r="D890" s="147"/>
      <c r="E890" s="147"/>
      <c r="F890" s="147"/>
      <c r="G890" s="147"/>
      <c r="H890" s="147"/>
      <c r="I890" s="147"/>
      <c r="J890" s="147"/>
      <c r="K890" s="147"/>
      <c r="L890" s="147"/>
      <c r="M890" s="147"/>
      <c r="N890" s="147"/>
      <c r="O890" s="147"/>
      <c r="P890" s="147"/>
      <c r="Q890" s="147"/>
      <c r="R890" s="147"/>
      <c r="S890" s="147"/>
      <c r="T890" s="147"/>
      <c r="U890" s="147"/>
      <c r="V890" s="147"/>
      <c r="W890" s="147"/>
      <c r="X890" s="147"/>
      <c r="Y890" s="147"/>
      <c r="Z890" s="147"/>
    </row>
    <row r="891" spans="1:26" ht="12.75" customHeight="1">
      <c r="A891" s="147"/>
      <c r="B891" s="147"/>
      <c r="C891" s="147"/>
      <c r="D891" s="147"/>
      <c r="E891" s="147"/>
      <c r="F891" s="147"/>
      <c r="G891" s="147"/>
      <c r="H891" s="147"/>
      <c r="I891" s="147"/>
      <c r="J891" s="147"/>
      <c r="K891" s="147"/>
      <c r="L891" s="147"/>
      <c r="M891" s="147"/>
      <c r="N891" s="147"/>
      <c r="O891" s="147"/>
      <c r="P891" s="147"/>
      <c r="Q891" s="147"/>
      <c r="R891" s="147"/>
      <c r="S891" s="147"/>
      <c r="T891" s="147"/>
      <c r="U891" s="147"/>
      <c r="V891" s="147"/>
      <c r="W891" s="147"/>
      <c r="X891" s="147"/>
      <c r="Y891" s="147"/>
      <c r="Z891" s="147"/>
    </row>
    <row r="892" spans="1:26" ht="12.75" customHeight="1">
      <c r="A892" s="147"/>
      <c r="B892" s="147"/>
      <c r="C892" s="147"/>
      <c r="D892" s="147"/>
      <c r="E892" s="147"/>
      <c r="F892" s="147"/>
      <c r="G892" s="147"/>
      <c r="H892" s="147"/>
      <c r="I892" s="147"/>
      <c r="J892" s="147"/>
      <c r="K892" s="147"/>
      <c r="L892" s="147"/>
      <c r="M892" s="147"/>
      <c r="N892" s="147"/>
      <c r="O892" s="147"/>
      <c r="P892" s="147"/>
      <c r="Q892" s="147"/>
      <c r="R892" s="147"/>
      <c r="S892" s="147"/>
      <c r="T892" s="147"/>
      <c r="U892" s="147"/>
      <c r="V892" s="147"/>
      <c r="W892" s="147"/>
      <c r="X892" s="147"/>
      <c r="Y892" s="147"/>
      <c r="Z892" s="147"/>
    </row>
    <row r="893" spans="1:26" ht="12.75" customHeight="1">
      <c r="A893" s="147"/>
      <c r="B893" s="147"/>
      <c r="C893" s="147"/>
      <c r="D893" s="147"/>
      <c r="E893" s="147"/>
      <c r="F893" s="147"/>
      <c r="G893" s="147"/>
      <c r="H893" s="147"/>
      <c r="I893" s="147"/>
      <c r="J893" s="147"/>
      <c r="K893" s="147"/>
      <c r="L893" s="147"/>
      <c r="M893" s="147"/>
      <c r="N893" s="147"/>
      <c r="O893" s="147"/>
      <c r="P893" s="147"/>
      <c r="Q893" s="147"/>
      <c r="R893" s="147"/>
      <c r="S893" s="147"/>
      <c r="T893" s="147"/>
      <c r="U893" s="147"/>
      <c r="V893" s="147"/>
      <c r="W893" s="147"/>
      <c r="X893" s="147"/>
      <c r="Y893" s="147"/>
      <c r="Z893" s="147"/>
    </row>
    <row r="894" spans="1:26" ht="12.75" customHeight="1">
      <c r="A894" s="147"/>
      <c r="B894" s="147"/>
      <c r="C894" s="147"/>
      <c r="D894" s="147"/>
      <c r="E894" s="147"/>
      <c r="F894" s="147"/>
      <c r="G894" s="147"/>
      <c r="H894" s="147"/>
      <c r="I894" s="147"/>
      <c r="J894" s="147"/>
      <c r="K894" s="147"/>
      <c r="L894" s="147"/>
      <c r="M894" s="147"/>
      <c r="N894" s="147"/>
      <c r="O894" s="147"/>
      <c r="P894" s="147"/>
      <c r="Q894" s="147"/>
      <c r="R894" s="147"/>
      <c r="S894" s="147"/>
      <c r="T894" s="147"/>
      <c r="U894" s="147"/>
      <c r="V894" s="147"/>
      <c r="W894" s="147"/>
      <c r="X894" s="147"/>
      <c r="Y894" s="147"/>
      <c r="Z894" s="147"/>
    </row>
    <row r="895" spans="1:26" ht="12.75" customHeight="1">
      <c r="A895" s="147"/>
      <c r="B895" s="147"/>
      <c r="C895" s="147"/>
      <c r="D895" s="147"/>
      <c r="E895" s="147"/>
      <c r="F895" s="147"/>
      <c r="G895" s="147"/>
      <c r="H895" s="147"/>
      <c r="I895" s="147"/>
      <c r="J895" s="147"/>
      <c r="K895" s="147"/>
      <c r="L895" s="147"/>
      <c r="M895" s="147"/>
      <c r="N895" s="147"/>
      <c r="O895" s="147"/>
      <c r="P895" s="147"/>
      <c r="Q895" s="147"/>
      <c r="R895" s="147"/>
      <c r="S895" s="147"/>
      <c r="T895" s="147"/>
      <c r="U895" s="147"/>
      <c r="V895" s="147"/>
      <c r="W895" s="147"/>
      <c r="X895" s="147"/>
      <c r="Y895" s="147"/>
      <c r="Z895" s="147"/>
    </row>
    <row r="896" spans="1:26" ht="12.75" customHeight="1">
      <c r="A896" s="147"/>
      <c r="B896" s="147"/>
      <c r="C896" s="147"/>
      <c r="D896" s="147"/>
      <c r="E896" s="147"/>
      <c r="F896" s="147"/>
      <c r="G896" s="147"/>
      <c r="H896" s="147"/>
      <c r="I896" s="147"/>
      <c r="J896" s="147"/>
      <c r="K896" s="147"/>
      <c r="L896" s="147"/>
      <c r="M896" s="147"/>
      <c r="N896" s="147"/>
      <c r="O896" s="147"/>
      <c r="P896" s="147"/>
      <c r="Q896" s="147"/>
      <c r="R896" s="147"/>
      <c r="S896" s="147"/>
      <c r="T896" s="147"/>
      <c r="U896" s="147"/>
      <c r="V896" s="147"/>
      <c r="W896" s="147"/>
      <c r="X896" s="147"/>
      <c r="Y896" s="147"/>
      <c r="Z896" s="147"/>
    </row>
    <row r="897" spans="1:26" ht="12.75" customHeight="1">
      <c r="A897" s="147"/>
      <c r="B897" s="147"/>
      <c r="C897" s="147"/>
      <c r="D897" s="147"/>
      <c r="E897" s="147"/>
      <c r="F897" s="147"/>
      <c r="G897" s="147"/>
      <c r="H897" s="147"/>
      <c r="I897" s="147"/>
      <c r="J897" s="147"/>
      <c r="K897" s="147"/>
      <c r="L897" s="147"/>
      <c r="M897" s="147"/>
      <c r="N897" s="147"/>
      <c r="O897" s="147"/>
      <c r="P897" s="147"/>
      <c r="Q897" s="147"/>
      <c r="R897" s="147"/>
      <c r="S897" s="147"/>
      <c r="T897" s="147"/>
      <c r="U897" s="147"/>
      <c r="V897" s="147"/>
      <c r="W897" s="147"/>
      <c r="X897" s="147"/>
      <c r="Y897" s="147"/>
      <c r="Z897" s="147"/>
    </row>
    <row r="898" spans="1:26" ht="12.75" customHeight="1">
      <c r="A898" s="147"/>
      <c r="B898" s="147"/>
      <c r="C898" s="147"/>
      <c r="D898" s="147"/>
      <c r="E898" s="147"/>
      <c r="F898" s="147"/>
      <c r="G898" s="147"/>
      <c r="H898" s="147"/>
      <c r="I898" s="147"/>
      <c r="J898" s="147"/>
      <c r="K898" s="147"/>
      <c r="L898" s="147"/>
      <c r="M898" s="147"/>
      <c r="N898" s="147"/>
      <c r="O898" s="147"/>
      <c r="P898" s="147"/>
      <c r="Q898" s="147"/>
      <c r="R898" s="147"/>
      <c r="S898" s="147"/>
      <c r="T898" s="147"/>
      <c r="U898" s="147"/>
      <c r="V898" s="147"/>
      <c r="W898" s="147"/>
      <c r="X898" s="147"/>
      <c r="Y898" s="147"/>
      <c r="Z898" s="147"/>
    </row>
    <row r="899" spans="1:26" ht="12.75" customHeight="1">
      <c r="A899" s="147"/>
      <c r="B899" s="147"/>
      <c r="C899" s="147"/>
      <c r="D899" s="147"/>
      <c r="E899" s="147"/>
      <c r="F899" s="147"/>
      <c r="G899" s="147"/>
      <c r="H899" s="147"/>
      <c r="I899" s="147"/>
      <c r="J899" s="147"/>
      <c r="K899" s="147"/>
      <c r="L899" s="147"/>
      <c r="M899" s="147"/>
      <c r="N899" s="147"/>
      <c r="O899" s="147"/>
      <c r="P899" s="147"/>
      <c r="Q899" s="147"/>
      <c r="R899" s="147"/>
      <c r="S899" s="147"/>
      <c r="T899" s="147"/>
      <c r="U899" s="147"/>
      <c r="V899" s="147"/>
      <c r="W899" s="147"/>
      <c r="X899" s="147"/>
      <c r="Y899" s="147"/>
      <c r="Z899" s="147"/>
    </row>
    <row r="900" spans="1:26" ht="12.75" customHeight="1">
      <c r="A900" s="147"/>
      <c r="B900" s="147"/>
      <c r="C900" s="147"/>
      <c r="D900" s="147"/>
      <c r="E900" s="147"/>
      <c r="F900" s="147"/>
      <c r="G900" s="147"/>
      <c r="H900" s="147"/>
      <c r="I900" s="147"/>
      <c r="J900" s="147"/>
      <c r="K900" s="147"/>
      <c r="L900" s="147"/>
      <c r="M900" s="147"/>
      <c r="N900" s="147"/>
      <c r="O900" s="147"/>
      <c r="P900" s="147"/>
      <c r="Q900" s="147"/>
      <c r="R900" s="147"/>
      <c r="S900" s="147"/>
      <c r="T900" s="147"/>
      <c r="U900" s="147"/>
      <c r="V900" s="147"/>
      <c r="W900" s="147"/>
      <c r="X900" s="147"/>
      <c r="Y900" s="147"/>
      <c r="Z900" s="147"/>
    </row>
    <row r="901" spans="1:26" ht="12.75" customHeight="1">
      <c r="A901" s="147"/>
      <c r="B901" s="147"/>
      <c r="C901" s="147"/>
      <c r="D901" s="147"/>
      <c r="E901" s="147"/>
      <c r="F901" s="147"/>
      <c r="G901" s="147"/>
      <c r="H901" s="147"/>
      <c r="I901" s="147"/>
      <c r="J901" s="147"/>
      <c r="K901" s="147"/>
      <c r="L901" s="147"/>
      <c r="M901" s="147"/>
      <c r="N901" s="147"/>
      <c r="O901" s="147"/>
      <c r="P901" s="147"/>
      <c r="Q901" s="147"/>
      <c r="R901" s="147"/>
      <c r="S901" s="147"/>
      <c r="T901" s="147"/>
      <c r="U901" s="147"/>
      <c r="V901" s="147"/>
      <c r="W901" s="147"/>
      <c r="X901" s="147"/>
      <c r="Y901" s="147"/>
      <c r="Z901" s="147"/>
    </row>
    <row r="902" spans="1:26" ht="12.75" customHeight="1">
      <c r="A902" s="147"/>
      <c r="B902" s="147"/>
      <c r="C902" s="147"/>
      <c r="D902" s="147"/>
      <c r="E902" s="147"/>
      <c r="F902" s="147"/>
      <c r="G902" s="147"/>
      <c r="H902" s="147"/>
      <c r="I902" s="147"/>
      <c r="J902" s="147"/>
      <c r="K902" s="147"/>
      <c r="L902" s="147"/>
      <c r="M902" s="147"/>
      <c r="N902" s="147"/>
      <c r="O902" s="147"/>
      <c r="P902" s="147"/>
      <c r="Q902" s="147"/>
      <c r="R902" s="147"/>
      <c r="S902" s="147"/>
      <c r="T902" s="147"/>
      <c r="U902" s="147"/>
      <c r="V902" s="147"/>
      <c r="W902" s="147"/>
      <c r="X902" s="147"/>
      <c r="Y902" s="147"/>
      <c r="Z902" s="147"/>
    </row>
    <row r="903" spans="1:26" ht="12.75" customHeight="1">
      <c r="A903" s="147"/>
      <c r="B903" s="147"/>
      <c r="C903" s="147"/>
      <c r="D903" s="147"/>
      <c r="E903" s="147"/>
      <c r="F903" s="147"/>
      <c r="G903" s="147"/>
      <c r="H903" s="147"/>
      <c r="I903" s="147"/>
      <c r="J903" s="147"/>
      <c r="K903" s="147"/>
      <c r="L903" s="147"/>
      <c r="M903" s="147"/>
      <c r="N903" s="147"/>
      <c r="O903" s="147"/>
      <c r="P903" s="147"/>
      <c r="Q903" s="147"/>
      <c r="R903" s="147"/>
      <c r="S903" s="147"/>
      <c r="T903" s="147"/>
      <c r="U903" s="147"/>
      <c r="V903" s="147"/>
      <c r="W903" s="147"/>
      <c r="X903" s="147"/>
      <c r="Y903" s="147"/>
      <c r="Z903" s="147"/>
    </row>
    <row r="904" spans="1:26" ht="12.75" customHeight="1">
      <c r="A904" s="147"/>
      <c r="B904" s="147"/>
      <c r="C904" s="147"/>
      <c r="D904" s="147"/>
      <c r="E904" s="147"/>
      <c r="F904" s="147"/>
      <c r="G904" s="147"/>
      <c r="H904" s="147"/>
      <c r="I904" s="147"/>
      <c r="J904" s="147"/>
      <c r="K904" s="147"/>
      <c r="L904" s="147"/>
      <c r="M904" s="147"/>
      <c r="N904" s="147"/>
      <c r="O904" s="147"/>
      <c r="P904" s="147"/>
      <c r="Q904" s="147"/>
      <c r="R904" s="147"/>
      <c r="S904" s="147"/>
      <c r="T904" s="147"/>
      <c r="U904" s="147"/>
      <c r="V904" s="147"/>
      <c r="W904" s="147"/>
      <c r="X904" s="147"/>
      <c r="Y904" s="147"/>
      <c r="Z904" s="147"/>
    </row>
    <row r="905" spans="1:26" ht="12.75" customHeight="1">
      <c r="A905" s="147"/>
      <c r="B905" s="147"/>
      <c r="C905" s="147"/>
      <c r="D905" s="147"/>
      <c r="E905" s="147"/>
      <c r="F905" s="147"/>
      <c r="G905" s="147"/>
      <c r="H905" s="147"/>
      <c r="I905" s="147"/>
      <c r="J905" s="147"/>
      <c r="K905" s="147"/>
      <c r="L905" s="147"/>
      <c r="M905" s="147"/>
      <c r="N905" s="147"/>
      <c r="O905" s="147"/>
      <c r="P905" s="147"/>
      <c r="Q905" s="147"/>
      <c r="R905" s="147"/>
      <c r="S905" s="147"/>
      <c r="T905" s="147"/>
      <c r="U905" s="147"/>
      <c r="V905" s="147"/>
      <c r="W905" s="147"/>
      <c r="X905" s="147"/>
      <c r="Y905" s="147"/>
      <c r="Z905" s="147"/>
    </row>
    <row r="906" spans="1:26" ht="12.75" customHeight="1">
      <c r="A906" s="147"/>
      <c r="B906" s="147"/>
      <c r="C906" s="147"/>
      <c r="D906" s="147"/>
      <c r="E906" s="147"/>
      <c r="F906" s="147"/>
      <c r="G906" s="147"/>
      <c r="H906" s="147"/>
      <c r="I906" s="147"/>
      <c r="J906" s="147"/>
      <c r="K906" s="147"/>
      <c r="L906" s="147"/>
      <c r="M906" s="147"/>
      <c r="N906" s="147"/>
      <c r="O906" s="147"/>
      <c r="P906" s="147"/>
      <c r="Q906" s="147"/>
      <c r="R906" s="147"/>
      <c r="S906" s="147"/>
      <c r="T906" s="147"/>
      <c r="U906" s="147"/>
      <c r="V906" s="147"/>
      <c r="W906" s="147"/>
      <c r="X906" s="147"/>
      <c r="Y906" s="147"/>
      <c r="Z906" s="147"/>
    </row>
    <row r="907" spans="1:26" ht="12.75" customHeight="1">
      <c r="A907" s="147"/>
      <c r="B907" s="147"/>
      <c r="C907" s="147"/>
      <c r="D907" s="147"/>
      <c r="E907" s="147"/>
      <c r="F907" s="147"/>
      <c r="G907" s="147"/>
      <c r="H907" s="147"/>
      <c r="I907" s="147"/>
      <c r="J907" s="147"/>
      <c r="K907" s="147"/>
      <c r="L907" s="147"/>
      <c r="M907" s="147"/>
      <c r="N907" s="147"/>
      <c r="O907" s="147"/>
      <c r="P907" s="147"/>
      <c r="Q907" s="147"/>
      <c r="R907" s="147"/>
      <c r="S907" s="147"/>
      <c r="T907" s="147"/>
      <c r="U907" s="147"/>
      <c r="V907" s="147"/>
      <c r="W907" s="147"/>
      <c r="X907" s="147"/>
      <c r="Y907" s="147"/>
      <c r="Z907" s="147"/>
    </row>
    <row r="908" spans="1:26" ht="12.75" customHeight="1">
      <c r="A908" s="147"/>
      <c r="B908" s="147"/>
      <c r="C908" s="147"/>
      <c r="D908" s="147"/>
      <c r="E908" s="147"/>
      <c r="F908" s="147"/>
      <c r="G908" s="147"/>
      <c r="H908" s="147"/>
      <c r="I908" s="147"/>
      <c r="J908" s="147"/>
      <c r="K908" s="147"/>
      <c r="L908" s="147"/>
      <c r="M908" s="147"/>
      <c r="N908" s="147"/>
      <c r="O908" s="147"/>
      <c r="P908" s="147"/>
      <c r="Q908" s="147"/>
      <c r="R908" s="147"/>
      <c r="S908" s="147"/>
      <c r="T908" s="147"/>
      <c r="U908" s="147"/>
      <c r="V908" s="147"/>
      <c r="W908" s="147"/>
      <c r="X908" s="147"/>
      <c r="Y908" s="147"/>
      <c r="Z908" s="147"/>
    </row>
    <row r="909" spans="1:26" ht="12.75" customHeight="1">
      <c r="A909" s="147"/>
      <c r="B909" s="147"/>
      <c r="C909" s="147"/>
      <c r="D909" s="147"/>
      <c r="E909" s="147"/>
      <c r="F909" s="147"/>
      <c r="G909" s="147"/>
      <c r="H909" s="147"/>
      <c r="I909" s="147"/>
      <c r="J909" s="147"/>
      <c r="K909" s="147"/>
      <c r="L909" s="147"/>
      <c r="M909" s="147"/>
      <c r="N909" s="147"/>
      <c r="O909" s="147"/>
      <c r="P909" s="147"/>
      <c r="Q909" s="147"/>
      <c r="R909" s="147"/>
      <c r="S909" s="147"/>
      <c r="T909" s="147"/>
      <c r="U909" s="147"/>
      <c r="V909" s="147"/>
      <c r="W909" s="147"/>
      <c r="X909" s="147"/>
      <c r="Y909" s="147"/>
      <c r="Z909" s="147"/>
    </row>
    <row r="910" spans="1:26" ht="12.75" customHeight="1">
      <c r="A910" s="147"/>
      <c r="B910" s="147"/>
      <c r="C910" s="147"/>
      <c r="D910" s="147"/>
      <c r="E910" s="147"/>
      <c r="F910" s="147"/>
      <c r="G910" s="147"/>
      <c r="H910" s="147"/>
      <c r="I910" s="147"/>
      <c r="J910" s="147"/>
      <c r="K910" s="147"/>
      <c r="L910" s="147"/>
      <c r="M910" s="147"/>
      <c r="N910" s="147"/>
      <c r="O910" s="147"/>
      <c r="P910" s="147"/>
      <c r="Q910" s="147"/>
      <c r="R910" s="147"/>
      <c r="S910" s="147"/>
      <c r="T910" s="147"/>
      <c r="U910" s="147"/>
      <c r="V910" s="147"/>
      <c r="W910" s="147"/>
      <c r="X910" s="147"/>
      <c r="Y910" s="147"/>
      <c r="Z910" s="147"/>
    </row>
    <row r="911" spans="1:26" ht="12.75" customHeight="1">
      <c r="A911" s="147"/>
      <c r="B911" s="147"/>
      <c r="C911" s="147"/>
      <c r="D911" s="147"/>
      <c r="E911" s="147"/>
      <c r="F911" s="147"/>
      <c r="G911" s="147"/>
      <c r="H911" s="147"/>
      <c r="I911" s="147"/>
      <c r="J911" s="147"/>
      <c r="K911" s="147"/>
      <c r="L911" s="147"/>
      <c r="M911" s="147"/>
      <c r="N911" s="147"/>
      <c r="O911" s="147"/>
      <c r="P911" s="147"/>
      <c r="Q911" s="147"/>
      <c r="R911" s="147"/>
      <c r="S911" s="147"/>
      <c r="T911" s="147"/>
      <c r="U911" s="147"/>
      <c r="V911" s="147"/>
      <c r="W911" s="147"/>
      <c r="X911" s="147"/>
      <c r="Y911" s="147"/>
      <c r="Z911" s="147"/>
    </row>
    <row r="912" spans="1:26" ht="12.75" customHeight="1">
      <c r="A912" s="147"/>
      <c r="B912" s="147"/>
      <c r="C912" s="147"/>
      <c r="D912" s="147"/>
      <c r="E912" s="147"/>
      <c r="F912" s="147"/>
      <c r="G912" s="147"/>
      <c r="H912" s="147"/>
      <c r="I912" s="147"/>
      <c r="J912" s="147"/>
      <c r="K912" s="147"/>
      <c r="L912" s="147"/>
      <c r="M912" s="147"/>
      <c r="N912" s="147"/>
      <c r="O912" s="147"/>
      <c r="P912" s="147"/>
      <c r="Q912" s="147"/>
      <c r="R912" s="147"/>
      <c r="S912" s="147"/>
      <c r="T912" s="147"/>
      <c r="U912" s="147"/>
      <c r="V912" s="147"/>
      <c r="W912" s="147"/>
      <c r="X912" s="147"/>
      <c r="Y912" s="147"/>
      <c r="Z912" s="147"/>
    </row>
    <row r="913" spans="1:26" ht="12.75" customHeight="1">
      <c r="A913" s="147"/>
      <c r="B913" s="147"/>
      <c r="C913" s="147"/>
      <c r="D913" s="147"/>
      <c r="E913" s="147"/>
      <c r="F913" s="147"/>
      <c r="G913" s="147"/>
      <c r="H913" s="147"/>
      <c r="I913" s="147"/>
      <c r="J913" s="147"/>
      <c r="K913" s="147"/>
      <c r="L913" s="147"/>
      <c r="M913" s="147"/>
      <c r="N913" s="147"/>
      <c r="O913" s="147"/>
      <c r="P913" s="147"/>
      <c r="Q913" s="147"/>
      <c r="R913" s="147"/>
      <c r="S913" s="147"/>
      <c r="T913" s="147"/>
      <c r="U913" s="147"/>
      <c r="V913" s="147"/>
      <c r="W913" s="147"/>
      <c r="X913" s="147"/>
      <c r="Y913" s="147"/>
      <c r="Z913" s="147"/>
    </row>
    <row r="914" spans="1:26" ht="12.75" customHeight="1">
      <c r="A914" s="147"/>
      <c r="B914" s="147"/>
      <c r="C914" s="147"/>
      <c r="D914" s="147"/>
      <c r="E914" s="147"/>
      <c r="F914" s="147"/>
      <c r="G914" s="147"/>
      <c r="H914" s="147"/>
      <c r="I914" s="147"/>
      <c r="J914" s="147"/>
      <c r="K914" s="147"/>
      <c r="L914" s="147"/>
      <c r="M914" s="147"/>
      <c r="N914" s="147"/>
      <c r="O914" s="147"/>
      <c r="P914" s="147"/>
      <c r="Q914" s="147"/>
      <c r="R914" s="147"/>
      <c r="S914" s="147"/>
      <c r="T914" s="147"/>
      <c r="U914" s="147"/>
      <c r="V914" s="147"/>
      <c r="W914" s="147"/>
      <c r="X914" s="147"/>
      <c r="Y914" s="147"/>
      <c r="Z914" s="147"/>
    </row>
    <row r="915" spans="1:26" ht="12.75" customHeight="1">
      <c r="A915" s="147"/>
      <c r="B915" s="147"/>
      <c r="C915" s="147"/>
      <c r="D915" s="147"/>
      <c r="E915" s="147"/>
      <c r="F915" s="147"/>
      <c r="G915" s="147"/>
      <c r="H915" s="147"/>
      <c r="I915" s="147"/>
      <c r="J915" s="147"/>
      <c r="K915" s="147"/>
      <c r="L915" s="147"/>
      <c r="M915" s="147"/>
      <c r="N915" s="147"/>
      <c r="O915" s="147"/>
      <c r="P915" s="147"/>
      <c r="Q915" s="147"/>
      <c r="R915" s="147"/>
      <c r="S915" s="147"/>
      <c r="T915" s="147"/>
      <c r="U915" s="147"/>
      <c r="V915" s="147"/>
      <c r="W915" s="147"/>
      <c r="X915" s="147"/>
      <c r="Y915" s="147"/>
      <c r="Z915" s="147"/>
    </row>
    <row r="916" spans="1:26" ht="12.75" customHeight="1">
      <c r="A916" s="147"/>
      <c r="B916" s="147"/>
      <c r="C916" s="147"/>
      <c r="D916" s="147"/>
      <c r="E916" s="147"/>
      <c r="F916" s="147"/>
      <c r="G916" s="147"/>
      <c r="H916" s="147"/>
      <c r="I916" s="147"/>
      <c r="J916" s="147"/>
      <c r="K916" s="147"/>
      <c r="L916" s="147"/>
      <c r="M916" s="147"/>
      <c r="N916" s="147"/>
      <c r="O916" s="147"/>
      <c r="P916" s="147"/>
      <c r="Q916" s="147"/>
      <c r="R916" s="147"/>
      <c r="S916" s="147"/>
      <c r="T916" s="147"/>
      <c r="U916" s="147"/>
      <c r="V916" s="147"/>
      <c r="W916" s="147"/>
      <c r="X916" s="147"/>
      <c r="Y916" s="147"/>
      <c r="Z916" s="147"/>
    </row>
    <row r="917" spans="1:26" ht="12.75" customHeight="1">
      <c r="A917" s="147"/>
      <c r="B917" s="147"/>
      <c r="C917" s="147"/>
      <c r="D917" s="147"/>
      <c r="E917" s="147"/>
      <c r="F917" s="147"/>
      <c r="G917" s="147"/>
      <c r="H917" s="147"/>
      <c r="I917" s="147"/>
      <c r="J917" s="147"/>
      <c r="K917" s="147"/>
      <c r="L917" s="147"/>
      <c r="M917" s="147"/>
      <c r="N917" s="147"/>
      <c r="O917" s="147"/>
      <c r="P917" s="147"/>
      <c r="Q917" s="147"/>
      <c r="R917" s="147"/>
      <c r="S917" s="147"/>
      <c r="T917" s="147"/>
      <c r="U917" s="147"/>
      <c r="V917" s="147"/>
      <c r="W917" s="147"/>
      <c r="X917" s="147"/>
      <c r="Y917" s="147"/>
      <c r="Z917" s="147"/>
    </row>
    <row r="918" spans="1:26" ht="12.75" customHeight="1">
      <c r="A918" s="147"/>
      <c r="B918" s="147"/>
      <c r="C918" s="147"/>
      <c r="D918" s="147"/>
      <c r="E918" s="147"/>
      <c r="F918" s="147"/>
      <c r="G918" s="147"/>
      <c r="H918" s="147"/>
      <c r="I918" s="147"/>
      <c r="J918" s="147"/>
      <c r="K918" s="147"/>
      <c r="L918" s="147"/>
      <c r="M918" s="147"/>
      <c r="N918" s="147"/>
      <c r="O918" s="147"/>
      <c r="P918" s="147"/>
      <c r="Q918" s="147"/>
      <c r="R918" s="147"/>
      <c r="S918" s="147"/>
      <c r="T918" s="147"/>
      <c r="U918" s="147"/>
      <c r="V918" s="147"/>
      <c r="W918" s="147"/>
      <c r="X918" s="147"/>
      <c r="Y918" s="147"/>
      <c r="Z918" s="147"/>
    </row>
    <row r="919" spans="1:26" ht="12.75" customHeight="1">
      <c r="A919" s="147"/>
      <c r="B919" s="147"/>
      <c r="C919" s="147"/>
      <c r="D919" s="147"/>
      <c r="E919" s="147"/>
      <c r="F919" s="147"/>
      <c r="G919" s="147"/>
      <c r="H919" s="147"/>
      <c r="I919" s="147"/>
      <c r="J919" s="147"/>
      <c r="K919" s="147"/>
      <c r="L919" s="147"/>
      <c r="M919" s="147"/>
      <c r="N919" s="147"/>
      <c r="O919" s="147"/>
      <c r="P919" s="147"/>
      <c r="Q919" s="147"/>
      <c r="R919" s="147"/>
      <c r="S919" s="147"/>
      <c r="T919" s="147"/>
      <c r="U919" s="147"/>
      <c r="V919" s="147"/>
      <c r="W919" s="147"/>
      <c r="X919" s="147"/>
      <c r="Y919" s="147"/>
      <c r="Z919" s="147"/>
    </row>
    <row r="920" spans="1:26" ht="12.75" customHeight="1">
      <c r="A920" s="147"/>
      <c r="B920" s="147"/>
      <c r="C920" s="147"/>
      <c r="D920" s="147"/>
      <c r="E920" s="147"/>
      <c r="F920" s="147"/>
      <c r="G920" s="147"/>
      <c r="H920" s="147"/>
      <c r="I920" s="147"/>
      <c r="J920" s="147"/>
      <c r="K920" s="147"/>
      <c r="L920" s="147"/>
      <c r="M920" s="147"/>
      <c r="N920" s="147"/>
      <c r="O920" s="147"/>
      <c r="P920" s="147"/>
      <c r="Q920" s="147"/>
      <c r="R920" s="147"/>
      <c r="S920" s="147"/>
      <c r="T920" s="147"/>
      <c r="U920" s="147"/>
      <c r="V920" s="147"/>
      <c r="W920" s="147"/>
      <c r="X920" s="147"/>
      <c r="Y920" s="147"/>
      <c r="Z920" s="147"/>
    </row>
    <row r="921" spans="1:26" ht="12.75" customHeight="1">
      <c r="A921" s="147"/>
      <c r="B921" s="147"/>
      <c r="C921" s="147"/>
      <c r="D921" s="147"/>
      <c r="E921" s="147"/>
      <c r="F921" s="147"/>
      <c r="G921" s="147"/>
      <c r="H921" s="147"/>
      <c r="I921" s="147"/>
      <c r="J921" s="147"/>
      <c r="K921" s="147"/>
      <c r="L921" s="147"/>
      <c r="M921" s="147"/>
      <c r="N921" s="147"/>
      <c r="O921" s="147"/>
      <c r="P921" s="147"/>
      <c r="Q921" s="147"/>
      <c r="R921" s="147"/>
      <c r="S921" s="147"/>
      <c r="T921" s="147"/>
      <c r="U921" s="147"/>
      <c r="V921" s="147"/>
      <c r="W921" s="147"/>
      <c r="X921" s="147"/>
      <c r="Y921" s="147"/>
      <c r="Z921" s="147"/>
    </row>
    <row r="922" spans="1:26" ht="12.75" customHeight="1">
      <c r="A922" s="147"/>
      <c r="B922" s="147"/>
      <c r="C922" s="147"/>
      <c r="D922" s="147"/>
      <c r="E922" s="147"/>
      <c r="F922" s="147"/>
      <c r="G922" s="147"/>
      <c r="H922" s="147"/>
      <c r="I922" s="147"/>
      <c r="J922" s="147"/>
      <c r="K922" s="147"/>
      <c r="L922" s="147"/>
      <c r="M922" s="147"/>
      <c r="N922" s="147"/>
      <c r="O922" s="147"/>
      <c r="P922" s="147"/>
      <c r="Q922" s="147"/>
      <c r="R922" s="147"/>
      <c r="S922" s="147"/>
      <c r="T922" s="147"/>
      <c r="U922" s="147"/>
      <c r="V922" s="147"/>
      <c r="W922" s="147"/>
      <c r="X922" s="147"/>
      <c r="Y922" s="147"/>
      <c r="Z922" s="147"/>
    </row>
    <row r="923" spans="1:26" ht="12.75" customHeight="1">
      <c r="A923" s="147"/>
      <c r="B923" s="147"/>
      <c r="C923" s="147"/>
      <c r="D923" s="147"/>
      <c r="E923" s="147"/>
      <c r="F923" s="147"/>
      <c r="G923" s="147"/>
      <c r="H923" s="147"/>
      <c r="I923" s="147"/>
      <c r="J923" s="147"/>
      <c r="K923" s="147"/>
      <c r="L923" s="147"/>
      <c r="M923" s="147"/>
      <c r="N923" s="147"/>
      <c r="O923" s="147"/>
      <c r="P923" s="147"/>
      <c r="Q923" s="147"/>
      <c r="R923" s="147"/>
      <c r="S923" s="147"/>
      <c r="T923" s="147"/>
      <c r="U923" s="147"/>
      <c r="V923" s="147"/>
      <c r="W923" s="147"/>
      <c r="X923" s="147"/>
      <c r="Y923" s="147"/>
      <c r="Z923" s="147"/>
    </row>
    <row r="924" spans="1:26" ht="12.75" customHeight="1">
      <c r="A924" s="147"/>
      <c r="B924" s="147"/>
      <c r="C924" s="147"/>
      <c r="D924" s="147"/>
      <c r="E924" s="147"/>
      <c r="F924" s="147"/>
      <c r="G924" s="147"/>
      <c r="H924" s="147"/>
      <c r="I924" s="147"/>
      <c r="J924" s="147"/>
      <c r="K924" s="147"/>
      <c r="L924" s="147"/>
      <c r="M924" s="147"/>
      <c r="N924" s="147"/>
      <c r="O924" s="147"/>
      <c r="P924" s="147"/>
      <c r="Q924" s="147"/>
      <c r="R924" s="147"/>
      <c r="S924" s="147"/>
      <c r="T924" s="147"/>
      <c r="U924" s="147"/>
      <c r="V924" s="147"/>
      <c r="W924" s="147"/>
      <c r="X924" s="147"/>
      <c r="Y924" s="147"/>
      <c r="Z924" s="147"/>
    </row>
    <row r="925" spans="1:26" ht="12.75" customHeight="1">
      <c r="A925" s="147"/>
      <c r="B925" s="147"/>
      <c r="C925" s="147"/>
      <c r="D925" s="147"/>
      <c r="E925" s="147"/>
      <c r="F925" s="147"/>
      <c r="G925" s="147"/>
      <c r="H925" s="147"/>
      <c r="I925" s="147"/>
      <c r="J925" s="147"/>
      <c r="K925" s="147"/>
      <c r="L925" s="147"/>
      <c r="M925" s="147"/>
      <c r="N925" s="147"/>
      <c r="O925" s="147"/>
      <c r="P925" s="147"/>
      <c r="Q925" s="147"/>
      <c r="R925" s="147"/>
      <c r="S925" s="147"/>
      <c r="T925" s="147"/>
      <c r="U925" s="147"/>
      <c r="V925" s="147"/>
      <c r="W925" s="147"/>
      <c r="X925" s="147"/>
      <c r="Y925" s="147"/>
      <c r="Z925" s="147"/>
    </row>
    <row r="926" spans="1:26" ht="12.75" customHeight="1">
      <c r="A926" s="147"/>
      <c r="B926" s="147"/>
      <c r="C926" s="147"/>
      <c r="D926" s="147"/>
      <c r="E926" s="147"/>
      <c r="F926" s="147"/>
      <c r="G926" s="147"/>
      <c r="H926" s="147"/>
      <c r="I926" s="147"/>
      <c r="J926" s="147"/>
      <c r="K926" s="147"/>
      <c r="L926" s="147"/>
      <c r="M926" s="147"/>
      <c r="N926" s="147"/>
      <c r="O926" s="147"/>
      <c r="P926" s="147"/>
      <c r="Q926" s="147"/>
      <c r="R926" s="147"/>
      <c r="S926" s="147"/>
      <c r="T926" s="147"/>
      <c r="U926" s="147"/>
      <c r="V926" s="147"/>
      <c r="W926" s="147"/>
      <c r="X926" s="147"/>
      <c r="Y926" s="147"/>
      <c r="Z926" s="147"/>
    </row>
    <row r="927" spans="1:26" ht="12.75" customHeight="1">
      <c r="A927" s="147"/>
      <c r="B927" s="147"/>
      <c r="C927" s="147"/>
      <c r="D927" s="147"/>
      <c r="E927" s="147"/>
      <c r="F927" s="147"/>
      <c r="G927" s="147"/>
      <c r="H927" s="147"/>
      <c r="I927" s="147"/>
      <c r="J927" s="147"/>
      <c r="K927" s="147"/>
      <c r="L927" s="147"/>
      <c r="M927" s="147"/>
      <c r="N927" s="147"/>
      <c r="O927" s="147"/>
      <c r="P927" s="147"/>
      <c r="Q927" s="147"/>
      <c r="R927" s="147"/>
      <c r="S927" s="147"/>
      <c r="T927" s="147"/>
      <c r="U927" s="147"/>
      <c r="V927" s="147"/>
      <c r="W927" s="147"/>
      <c r="X927" s="147"/>
      <c r="Y927" s="147"/>
      <c r="Z927" s="147"/>
    </row>
    <row r="928" spans="1:26" ht="12.75" customHeight="1">
      <c r="A928" s="147"/>
      <c r="B928" s="147"/>
      <c r="C928" s="147"/>
      <c r="D928" s="147"/>
      <c r="E928" s="147"/>
      <c r="F928" s="147"/>
      <c r="G928" s="147"/>
      <c r="H928" s="147"/>
      <c r="I928" s="147"/>
      <c r="J928" s="147"/>
      <c r="K928" s="147"/>
      <c r="L928" s="147"/>
      <c r="M928" s="147"/>
      <c r="N928" s="147"/>
      <c r="O928" s="147"/>
      <c r="P928" s="147"/>
      <c r="Q928" s="147"/>
      <c r="R928" s="147"/>
      <c r="S928" s="147"/>
      <c r="T928" s="147"/>
      <c r="U928" s="147"/>
      <c r="V928" s="147"/>
      <c r="W928" s="147"/>
      <c r="X928" s="147"/>
      <c r="Y928" s="147"/>
      <c r="Z928" s="147"/>
    </row>
    <row r="929" spans="1:26" ht="12.75" customHeight="1">
      <c r="A929" s="147"/>
      <c r="B929" s="147"/>
      <c r="C929" s="147"/>
      <c r="D929" s="147"/>
      <c r="E929" s="147"/>
      <c r="F929" s="147"/>
      <c r="G929" s="147"/>
      <c r="H929" s="147"/>
      <c r="I929" s="147"/>
      <c r="J929" s="147"/>
      <c r="K929" s="147"/>
      <c r="L929" s="147"/>
      <c r="M929" s="147"/>
      <c r="N929" s="147"/>
      <c r="O929" s="147"/>
      <c r="P929" s="147"/>
      <c r="Q929" s="147"/>
      <c r="R929" s="147"/>
      <c r="S929" s="147"/>
      <c r="T929" s="147"/>
      <c r="U929" s="147"/>
      <c r="V929" s="147"/>
      <c r="W929" s="147"/>
      <c r="X929" s="147"/>
      <c r="Y929" s="147"/>
      <c r="Z929" s="147"/>
    </row>
    <row r="930" spans="1:26" ht="12.75" customHeight="1">
      <c r="A930" s="147"/>
      <c r="B930" s="147"/>
      <c r="C930" s="147"/>
      <c r="D930" s="147"/>
      <c r="E930" s="147"/>
      <c r="F930" s="147"/>
      <c r="G930" s="147"/>
      <c r="H930" s="147"/>
      <c r="I930" s="147"/>
      <c r="J930" s="147"/>
      <c r="K930" s="147"/>
      <c r="L930" s="147"/>
      <c r="M930" s="147"/>
      <c r="N930" s="147"/>
      <c r="O930" s="147"/>
      <c r="P930" s="147"/>
      <c r="Q930" s="147"/>
      <c r="R930" s="147"/>
      <c r="S930" s="147"/>
      <c r="T930" s="147"/>
      <c r="U930" s="147"/>
      <c r="V930" s="147"/>
      <c r="W930" s="147"/>
      <c r="X930" s="147"/>
      <c r="Y930" s="147"/>
      <c r="Z930" s="147"/>
    </row>
    <row r="931" spans="1:26" ht="12.75" customHeight="1">
      <c r="A931" s="147"/>
      <c r="B931" s="147"/>
      <c r="C931" s="147"/>
      <c r="D931" s="147"/>
      <c r="E931" s="147"/>
      <c r="F931" s="147"/>
      <c r="G931" s="147"/>
      <c r="H931" s="147"/>
      <c r="I931" s="147"/>
      <c r="J931" s="147"/>
      <c r="K931" s="147"/>
      <c r="L931" s="147"/>
      <c r="M931" s="147"/>
      <c r="N931" s="147"/>
      <c r="O931" s="147"/>
      <c r="P931" s="147"/>
      <c r="Q931" s="147"/>
      <c r="R931" s="147"/>
      <c r="S931" s="147"/>
      <c r="T931" s="147"/>
      <c r="U931" s="147"/>
      <c r="V931" s="147"/>
      <c r="W931" s="147"/>
      <c r="X931" s="147"/>
      <c r="Y931" s="147"/>
      <c r="Z931" s="147"/>
    </row>
    <row r="932" spans="1:26" ht="12.75" customHeight="1">
      <c r="A932" s="147"/>
      <c r="B932" s="147"/>
      <c r="C932" s="147"/>
      <c r="D932" s="147"/>
      <c r="E932" s="147"/>
      <c r="F932" s="147"/>
      <c r="G932" s="147"/>
      <c r="H932" s="147"/>
      <c r="I932" s="147"/>
      <c r="J932" s="147"/>
      <c r="K932" s="147"/>
      <c r="L932" s="147"/>
      <c r="M932" s="147"/>
      <c r="N932" s="147"/>
      <c r="O932" s="147"/>
      <c r="P932" s="147"/>
      <c r="Q932" s="147"/>
      <c r="R932" s="147"/>
      <c r="S932" s="147"/>
      <c r="T932" s="147"/>
      <c r="U932" s="147"/>
      <c r="V932" s="147"/>
      <c r="W932" s="147"/>
      <c r="X932" s="147"/>
      <c r="Y932" s="147"/>
      <c r="Z932" s="147"/>
    </row>
    <row r="933" spans="1:26" ht="12.75" customHeight="1">
      <c r="A933" s="147"/>
      <c r="B933" s="147"/>
      <c r="C933" s="147"/>
      <c r="D933" s="147"/>
      <c r="E933" s="147"/>
      <c r="F933" s="147"/>
      <c r="G933" s="147"/>
      <c r="H933" s="147"/>
      <c r="I933" s="147"/>
      <c r="J933" s="147"/>
      <c r="K933" s="147"/>
      <c r="L933" s="147"/>
      <c r="M933" s="147"/>
      <c r="N933" s="147"/>
      <c r="O933" s="147"/>
      <c r="P933" s="147"/>
      <c r="Q933" s="147"/>
      <c r="R933" s="147"/>
      <c r="S933" s="147"/>
      <c r="T933" s="147"/>
      <c r="U933" s="147"/>
      <c r="V933" s="147"/>
      <c r="W933" s="147"/>
      <c r="X933" s="147"/>
      <c r="Y933" s="147"/>
      <c r="Z933" s="147"/>
    </row>
    <row r="934" spans="1:26" ht="12.75" customHeight="1">
      <c r="A934" s="147"/>
      <c r="B934" s="147"/>
      <c r="C934" s="147"/>
      <c r="D934" s="147"/>
      <c r="E934" s="147"/>
      <c r="F934" s="147"/>
      <c r="G934" s="147"/>
      <c r="H934" s="147"/>
      <c r="I934" s="147"/>
      <c r="J934" s="147"/>
      <c r="K934" s="147"/>
      <c r="L934" s="147"/>
      <c r="M934" s="147"/>
      <c r="N934" s="147"/>
      <c r="O934" s="147"/>
      <c r="P934" s="147"/>
      <c r="Q934" s="147"/>
      <c r="R934" s="147"/>
      <c r="S934" s="147"/>
      <c r="T934" s="147"/>
      <c r="U934" s="147"/>
      <c r="V934" s="147"/>
      <c r="W934" s="147"/>
      <c r="X934" s="147"/>
      <c r="Y934" s="147"/>
      <c r="Z934" s="147"/>
    </row>
    <row r="935" spans="1:26" ht="12.75" customHeight="1">
      <c r="A935" s="147"/>
      <c r="B935" s="147"/>
      <c r="C935" s="147"/>
      <c r="D935" s="147"/>
      <c r="E935" s="147"/>
      <c r="F935" s="147"/>
      <c r="G935" s="147"/>
      <c r="H935" s="147"/>
      <c r="I935" s="147"/>
      <c r="J935" s="147"/>
      <c r="K935" s="147"/>
      <c r="L935" s="147"/>
      <c r="M935" s="147"/>
      <c r="N935" s="147"/>
      <c r="O935" s="147"/>
      <c r="P935" s="147"/>
      <c r="Q935" s="147"/>
      <c r="R935" s="147"/>
      <c r="S935" s="147"/>
      <c r="T935" s="147"/>
      <c r="U935" s="147"/>
      <c r="V935" s="147"/>
      <c r="W935" s="147"/>
      <c r="X935" s="147"/>
      <c r="Y935" s="147"/>
      <c r="Z935" s="147"/>
    </row>
    <row r="936" spans="1:26" ht="12.75" customHeight="1">
      <c r="A936" s="147"/>
      <c r="B936" s="147"/>
      <c r="C936" s="147"/>
      <c r="D936" s="147"/>
      <c r="E936" s="147"/>
      <c r="F936" s="147"/>
      <c r="G936" s="147"/>
      <c r="H936" s="147"/>
      <c r="I936" s="147"/>
      <c r="J936" s="147"/>
      <c r="K936" s="147"/>
      <c r="L936" s="147"/>
      <c r="M936" s="147"/>
      <c r="N936" s="147"/>
      <c r="O936" s="147"/>
      <c r="P936" s="147"/>
      <c r="Q936" s="147"/>
      <c r="R936" s="147"/>
      <c r="S936" s="147"/>
      <c r="T936" s="147"/>
      <c r="U936" s="147"/>
      <c r="V936" s="147"/>
      <c r="W936" s="147"/>
      <c r="X936" s="147"/>
      <c r="Y936" s="147"/>
      <c r="Z936" s="147"/>
    </row>
    <row r="937" spans="1:26" ht="12.75" customHeight="1">
      <c r="A937" s="147"/>
      <c r="B937" s="147"/>
      <c r="C937" s="147"/>
      <c r="D937" s="147"/>
      <c r="E937" s="147"/>
      <c r="F937" s="147"/>
      <c r="G937" s="147"/>
      <c r="H937" s="147"/>
      <c r="I937" s="147"/>
      <c r="J937" s="147"/>
      <c r="K937" s="147"/>
      <c r="L937" s="147"/>
      <c r="M937" s="147"/>
      <c r="N937" s="147"/>
      <c r="O937" s="147"/>
      <c r="P937" s="147"/>
      <c r="Q937" s="147"/>
      <c r="R937" s="147"/>
      <c r="S937" s="147"/>
      <c r="T937" s="147"/>
      <c r="U937" s="147"/>
      <c r="V937" s="147"/>
      <c r="W937" s="147"/>
      <c r="X937" s="147"/>
      <c r="Y937" s="147"/>
      <c r="Z937" s="147"/>
    </row>
    <row r="938" spans="1:26" ht="12.75" customHeight="1">
      <c r="A938" s="147"/>
      <c r="B938" s="147"/>
      <c r="C938" s="147"/>
      <c r="D938" s="147"/>
      <c r="E938" s="147"/>
      <c r="F938" s="147"/>
      <c r="G938" s="147"/>
      <c r="H938" s="147"/>
      <c r="I938" s="147"/>
      <c r="J938" s="147"/>
      <c r="K938" s="147"/>
      <c r="L938" s="147"/>
      <c r="M938" s="147"/>
      <c r="N938" s="147"/>
      <c r="O938" s="147"/>
      <c r="P938" s="147"/>
      <c r="Q938" s="147"/>
      <c r="R938" s="147"/>
      <c r="S938" s="147"/>
      <c r="T938" s="147"/>
      <c r="U938" s="147"/>
      <c r="V938" s="147"/>
      <c r="W938" s="147"/>
      <c r="X938" s="147"/>
      <c r="Y938" s="147"/>
      <c r="Z938" s="147"/>
    </row>
    <row r="939" spans="1:26" ht="12.75" customHeight="1">
      <c r="A939" s="147"/>
      <c r="B939" s="147"/>
      <c r="C939" s="147"/>
      <c r="D939" s="147"/>
      <c r="E939" s="147"/>
      <c r="F939" s="147"/>
      <c r="G939" s="147"/>
      <c r="H939" s="147"/>
      <c r="I939" s="147"/>
      <c r="J939" s="147"/>
      <c r="K939" s="147"/>
      <c r="L939" s="147"/>
      <c r="M939" s="147"/>
      <c r="N939" s="147"/>
      <c r="O939" s="147"/>
      <c r="P939" s="147"/>
      <c r="Q939" s="147"/>
      <c r="R939" s="147"/>
      <c r="S939" s="147"/>
      <c r="T939" s="147"/>
      <c r="U939" s="147"/>
      <c r="V939" s="147"/>
      <c r="W939" s="147"/>
      <c r="X939" s="147"/>
      <c r="Y939" s="147"/>
      <c r="Z939" s="147"/>
    </row>
    <row r="940" spans="1:26" ht="12.75" customHeight="1">
      <c r="A940" s="147"/>
      <c r="B940" s="147"/>
      <c r="C940" s="147"/>
      <c r="D940" s="147"/>
      <c r="E940" s="147"/>
      <c r="F940" s="147"/>
      <c r="G940" s="147"/>
      <c r="H940" s="147"/>
      <c r="I940" s="147"/>
      <c r="J940" s="147"/>
      <c r="K940" s="147"/>
      <c r="L940" s="147"/>
      <c r="M940" s="147"/>
      <c r="N940" s="147"/>
      <c r="O940" s="147"/>
      <c r="P940" s="147"/>
      <c r="Q940" s="147"/>
      <c r="R940" s="147"/>
      <c r="S940" s="147"/>
      <c r="T940" s="147"/>
      <c r="U940" s="147"/>
      <c r="V940" s="147"/>
      <c r="W940" s="147"/>
      <c r="X940" s="147"/>
      <c r="Y940" s="147"/>
      <c r="Z940" s="147"/>
    </row>
    <row r="941" spans="1:26" ht="12.75" customHeight="1">
      <c r="A941" s="147"/>
      <c r="B941" s="147"/>
      <c r="C941" s="147"/>
      <c r="D941" s="147"/>
      <c r="E941" s="147"/>
      <c r="F941" s="147"/>
      <c r="G941" s="147"/>
      <c r="H941" s="147"/>
      <c r="I941" s="147"/>
      <c r="J941" s="147"/>
      <c r="K941" s="147"/>
      <c r="L941" s="147"/>
      <c r="M941" s="147"/>
      <c r="N941" s="147"/>
      <c r="O941" s="147"/>
      <c r="P941" s="147"/>
      <c r="Q941" s="147"/>
      <c r="R941" s="147"/>
      <c r="S941" s="147"/>
      <c r="T941" s="147"/>
      <c r="U941" s="147"/>
      <c r="V941" s="147"/>
      <c r="W941" s="147"/>
      <c r="X941" s="147"/>
      <c r="Y941" s="147"/>
      <c r="Z941" s="147"/>
    </row>
    <row r="942" spans="1:26" ht="12.75" customHeight="1">
      <c r="A942" s="147"/>
      <c r="B942" s="147"/>
      <c r="C942" s="147"/>
      <c r="D942" s="147"/>
      <c r="E942" s="147"/>
      <c r="F942" s="147"/>
      <c r="G942" s="147"/>
      <c r="H942" s="147"/>
      <c r="I942" s="147"/>
      <c r="J942" s="147"/>
      <c r="K942" s="147"/>
      <c r="L942" s="147"/>
      <c r="M942" s="147"/>
      <c r="N942" s="147"/>
      <c r="O942" s="147"/>
      <c r="P942" s="147"/>
      <c r="Q942" s="147"/>
      <c r="R942" s="147"/>
      <c r="S942" s="147"/>
      <c r="T942" s="147"/>
      <c r="U942" s="147"/>
      <c r="V942" s="147"/>
      <c r="W942" s="147"/>
      <c r="X942" s="147"/>
      <c r="Y942" s="147"/>
      <c r="Z942" s="147"/>
    </row>
    <row r="943" spans="1:26" ht="12.75" customHeight="1">
      <c r="A943" s="147"/>
      <c r="B943" s="147"/>
      <c r="C943" s="147"/>
      <c r="D943" s="147"/>
      <c r="E943" s="147"/>
      <c r="F943" s="147"/>
      <c r="G943" s="147"/>
      <c r="H943" s="147"/>
      <c r="I943" s="147"/>
      <c r="J943" s="147"/>
      <c r="K943" s="147"/>
      <c r="L943" s="147"/>
      <c r="M943" s="147"/>
      <c r="N943" s="147"/>
      <c r="O943" s="147"/>
      <c r="P943" s="147"/>
      <c r="Q943" s="147"/>
      <c r="R943" s="147"/>
      <c r="S943" s="147"/>
      <c r="T943" s="147"/>
      <c r="U943" s="147"/>
      <c r="V943" s="147"/>
      <c r="W943" s="147"/>
      <c r="X943" s="147"/>
      <c r="Y943" s="147"/>
      <c r="Z943" s="147"/>
    </row>
    <row r="944" spans="1:26" ht="12.75" customHeight="1">
      <c r="A944" s="147"/>
      <c r="B944" s="147"/>
      <c r="C944" s="147"/>
      <c r="D944" s="147"/>
      <c r="E944" s="147"/>
      <c r="F944" s="147"/>
      <c r="G944" s="147"/>
      <c r="H944" s="147"/>
      <c r="I944" s="147"/>
      <c r="J944" s="147"/>
      <c r="K944" s="147"/>
      <c r="L944" s="147"/>
      <c r="M944" s="147"/>
      <c r="N944" s="147"/>
      <c r="O944" s="147"/>
      <c r="P944" s="147"/>
      <c r="Q944" s="147"/>
      <c r="R944" s="147"/>
      <c r="S944" s="147"/>
      <c r="T944" s="147"/>
      <c r="U944" s="147"/>
      <c r="V944" s="147"/>
      <c r="W944" s="147"/>
      <c r="X944" s="147"/>
      <c r="Y944" s="147"/>
      <c r="Z944" s="147"/>
    </row>
    <row r="945" spans="1:26" ht="12.75" customHeight="1">
      <c r="A945" s="147"/>
      <c r="B945" s="147"/>
      <c r="C945" s="147"/>
      <c r="D945" s="147"/>
      <c r="E945" s="147"/>
      <c r="F945" s="147"/>
      <c r="G945" s="147"/>
      <c r="H945" s="147"/>
      <c r="I945" s="147"/>
      <c r="J945" s="147"/>
      <c r="K945" s="147"/>
      <c r="L945" s="147"/>
      <c r="M945" s="147"/>
      <c r="N945" s="147"/>
      <c r="O945" s="147"/>
      <c r="P945" s="147"/>
      <c r="Q945" s="147"/>
      <c r="R945" s="147"/>
      <c r="S945" s="147"/>
      <c r="T945" s="147"/>
      <c r="U945" s="147"/>
      <c r="V945" s="147"/>
      <c r="W945" s="147"/>
      <c r="X945" s="147"/>
      <c r="Y945" s="147"/>
      <c r="Z945" s="147"/>
    </row>
    <row r="946" spans="1:26" ht="12.75" customHeight="1">
      <c r="A946" s="147"/>
      <c r="B946" s="147"/>
      <c r="C946" s="147"/>
      <c r="D946" s="147"/>
      <c r="E946" s="147"/>
      <c r="F946" s="147"/>
      <c r="G946" s="147"/>
      <c r="H946" s="147"/>
      <c r="I946" s="147"/>
      <c r="J946" s="147"/>
      <c r="K946" s="147"/>
      <c r="L946" s="147"/>
      <c r="M946" s="147"/>
      <c r="N946" s="147"/>
      <c r="O946" s="147"/>
      <c r="P946" s="147"/>
      <c r="Q946" s="147"/>
      <c r="R946" s="147"/>
      <c r="S946" s="147"/>
      <c r="T946" s="147"/>
      <c r="U946" s="147"/>
      <c r="V946" s="147"/>
      <c r="W946" s="147"/>
      <c r="X946" s="147"/>
      <c r="Y946" s="147"/>
      <c r="Z946" s="147"/>
    </row>
    <row r="947" spans="1:26" ht="12.75" customHeight="1">
      <c r="A947" s="147"/>
      <c r="B947" s="147"/>
      <c r="C947" s="147"/>
      <c r="D947" s="147"/>
      <c r="E947" s="147"/>
      <c r="F947" s="147"/>
      <c r="G947" s="147"/>
      <c r="H947" s="147"/>
      <c r="I947" s="147"/>
      <c r="J947" s="147"/>
      <c r="K947" s="147"/>
      <c r="L947" s="147"/>
      <c r="M947" s="147"/>
      <c r="N947" s="147"/>
      <c r="O947" s="147"/>
      <c r="P947" s="147"/>
      <c r="Q947" s="147"/>
      <c r="R947" s="147"/>
      <c r="S947" s="147"/>
      <c r="T947" s="147"/>
      <c r="U947" s="147"/>
      <c r="V947" s="147"/>
      <c r="W947" s="147"/>
      <c r="X947" s="147"/>
      <c r="Y947" s="147"/>
      <c r="Z947" s="147"/>
    </row>
    <row r="948" spans="1:26" ht="12.75" customHeight="1">
      <c r="A948" s="147"/>
      <c r="B948" s="147"/>
      <c r="C948" s="147"/>
      <c r="D948" s="147"/>
      <c r="E948" s="147"/>
      <c r="F948" s="147"/>
      <c r="G948" s="147"/>
      <c r="H948" s="147"/>
      <c r="I948" s="147"/>
      <c r="J948" s="147"/>
      <c r="K948" s="147"/>
      <c r="L948" s="147"/>
      <c r="M948" s="147"/>
      <c r="N948" s="147"/>
      <c r="O948" s="147"/>
      <c r="P948" s="147"/>
      <c r="Q948" s="147"/>
      <c r="R948" s="147"/>
      <c r="S948" s="147"/>
      <c r="T948" s="147"/>
      <c r="U948" s="147"/>
      <c r="V948" s="147"/>
      <c r="W948" s="147"/>
      <c r="X948" s="147"/>
      <c r="Y948" s="147"/>
      <c r="Z948" s="147"/>
    </row>
    <row r="949" spans="1:26" ht="12.75" customHeight="1">
      <c r="A949" s="147"/>
      <c r="B949" s="147"/>
      <c r="C949" s="147"/>
      <c r="D949" s="147"/>
      <c r="E949" s="147"/>
      <c r="F949" s="147"/>
      <c r="G949" s="147"/>
      <c r="H949" s="147"/>
      <c r="I949" s="147"/>
      <c r="J949" s="147"/>
      <c r="K949" s="147"/>
      <c r="L949" s="147"/>
      <c r="M949" s="147"/>
      <c r="N949" s="147"/>
      <c r="O949" s="147"/>
      <c r="P949" s="147"/>
      <c r="Q949" s="147"/>
      <c r="R949" s="147"/>
      <c r="S949" s="147"/>
      <c r="T949" s="147"/>
      <c r="U949" s="147"/>
      <c r="V949" s="147"/>
      <c r="W949" s="147"/>
      <c r="X949" s="147"/>
      <c r="Y949" s="147"/>
      <c r="Z949" s="147"/>
    </row>
    <row r="950" spans="1:26" ht="12.75" customHeight="1">
      <c r="A950" s="147"/>
      <c r="B950" s="147"/>
      <c r="C950" s="147"/>
      <c r="D950" s="147"/>
      <c r="E950" s="147"/>
      <c r="F950" s="147"/>
      <c r="G950" s="147"/>
      <c r="H950" s="147"/>
      <c r="I950" s="147"/>
      <c r="J950" s="147"/>
      <c r="K950" s="147"/>
      <c r="L950" s="147"/>
      <c r="M950" s="147"/>
      <c r="N950" s="147"/>
      <c r="O950" s="147"/>
      <c r="P950" s="147"/>
      <c r="Q950" s="147"/>
      <c r="R950" s="147"/>
      <c r="S950" s="147"/>
      <c r="T950" s="147"/>
      <c r="U950" s="147"/>
      <c r="V950" s="147"/>
      <c r="W950" s="147"/>
      <c r="X950" s="147"/>
      <c r="Y950" s="147"/>
      <c r="Z950" s="147"/>
    </row>
    <row r="951" spans="1:26" ht="12.75" customHeight="1">
      <c r="A951" s="147"/>
      <c r="B951" s="147"/>
      <c r="C951" s="147"/>
      <c r="D951" s="147"/>
      <c r="E951" s="147"/>
      <c r="F951" s="147"/>
      <c r="G951" s="147"/>
      <c r="H951" s="147"/>
      <c r="I951" s="147"/>
      <c r="J951" s="147"/>
      <c r="K951" s="147"/>
      <c r="L951" s="147"/>
      <c r="M951" s="147"/>
      <c r="N951" s="147"/>
      <c r="O951" s="147"/>
      <c r="P951" s="147"/>
      <c r="Q951" s="147"/>
      <c r="R951" s="147"/>
      <c r="S951" s="147"/>
      <c r="T951" s="147"/>
      <c r="U951" s="147"/>
      <c r="V951" s="147"/>
      <c r="W951" s="147"/>
      <c r="X951" s="147"/>
      <c r="Y951" s="147"/>
      <c r="Z951" s="147"/>
    </row>
    <row r="952" spans="1:26" ht="12.75" customHeight="1">
      <c r="A952" s="147"/>
      <c r="B952" s="147"/>
      <c r="C952" s="147"/>
      <c r="D952" s="147"/>
      <c r="E952" s="147"/>
      <c r="F952" s="147"/>
      <c r="G952" s="147"/>
      <c r="H952" s="147"/>
      <c r="I952" s="147"/>
      <c r="J952" s="147"/>
      <c r="K952" s="147"/>
      <c r="L952" s="147"/>
      <c r="M952" s="147"/>
      <c r="N952" s="147"/>
      <c r="O952" s="147"/>
      <c r="P952" s="147"/>
      <c r="Q952" s="147"/>
      <c r="R952" s="147"/>
      <c r="S952" s="147"/>
      <c r="T952" s="147"/>
      <c r="U952" s="147"/>
      <c r="V952" s="147"/>
      <c r="W952" s="147"/>
      <c r="X952" s="147"/>
      <c r="Y952" s="147"/>
      <c r="Z952" s="147"/>
    </row>
    <row r="953" spans="1:26" ht="12.75" customHeight="1">
      <c r="A953" s="147"/>
      <c r="B953" s="147"/>
      <c r="C953" s="147"/>
      <c r="D953" s="147"/>
      <c r="E953" s="147"/>
      <c r="F953" s="147"/>
      <c r="G953" s="147"/>
      <c r="H953" s="147"/>
      <c r="I953" s="147"/>
      <c r="J953" s="147"/>
      <c r="K953" s="147"/>
      <c r="L953" s="147"/>
      <c r="M953" s="147"/>
      <c r="N953" s="147"/>
      <c r="O953" s="147"/>
      <c r="P953" s="147"/>
      <c r="Q953" s="147"/>
      <c r="R953" s="147"/>
      <c r="S953" s="147"/>
      <c r="T953" s="147"/>
      <c r="U953" s="147"/>
      <c r="V953" s="147"/>
      <c r="W953" s="147"/>
      <c r="X953" s="147"/>
      <c r="Y953" s="147"/>
      <c r="Z953" s="147"/>
    </row>
    <row r="954" spans="1:26" ht="12.75" customHeight="1">
      <c r="A954" s="147"/>
      <c r="B954" s="147"/>
      <c r="C954" s="147"/>
      <c r="D954" s="147"/>
      <c r="E954" s="147"/>
      <c r="F954" s="147"/>
      <c r="G954" s="147"/>
      <c r="H954" s="147"/>
      <c r="I954" s="147"/>
      <c r="J954" s="147"/>
      <c r="K954" s="147"/>
      <c r="L954" s="147"/>
      <c r="M954" s="147"/>
      <c r="N954" s="147"/>
      <c r="O954" s="147"/>
      <c r="P954" s="147"/>
      <c r="Q954" s="147"/>
      <c r="R954" s="147"/>
      <c r="S954" s="147"/>
      <c r="T954" s="147"/>
      <c r="U954" s="147"/>
      <c r="V954" s="147"/>
      <c r="W954" s="147"/>
      <c r="X954" s="147"/>
      <c r="Y954" s="147"/>
      <c r="Z954" s="147"/>
    </row>
    <row r="955" spans="1:26" ht="12.75" customHeight="1">
      <c r="A955" s="147"/>
      <c r="B955" s="147"/>
      <c r="C955" s="147"/>
      <c r="D955" s="147"/>
      <c r="E955" s="147"/>
      <c r="F955" s="147"/>
      <c r="G955" s="147"/>
      <c r="H955" s="147"/>
      <c r="I955" s="147"/>
      <c r="J955" s="147"/>
      <c r="K955" s="147"/>
      <c r="L955" s="147"/>
      <c r="M955" s="147"/>
      <c r="N955" s="147"/>
      <c r="O955" s="147"/>
      <c r="P955" s="147"/>
      <c r="Q955" s="147"/>
      <c r="R955" s="147"/>
      <c r="S955" s="147"/>
      <c r="T955" s="147"/>
      <c r="U955" s="147"/>
      <c r="V955" s="147"/>
      <c r="W955" s="147"/>
      <c r="X955" s="147"/>
      <c r="Y955" s="147"/>
      <c r="Z955" s="147"/>
    </row>
    <row r="956" spans="1:26" ht="12.75" customHeight="1">
      <c r="A956" s="147"/>
      <c r="B956" s="147"/>
      <c r="C956" s="147"/>
      <c r="D956" s="147"/>
      <c r="E956" s="147"/>
      <c r="F956" s="147"/>
      <c r="G956" s="147"/>
      <c r="H956" s="147"/>
      <c r="I956" s="147"/>
      <c r="J956" s="147"/>
      <c r="K956" s="147"/>
      <c r="L956" s="147"/>
      <c r="M956" s="147"/>
      <c r="N956" s="147"/>
      <c r="O956" s="147"/>
      <c r="P956" s="147"/>
      <c r="Q956" s="147"/>
      <c r="R956" s="147"/>
      <c r="S956" s="147"/>
      <c r="T956" s="147"/>
      <c r="U956" s="147"/>
      <c r="V956" s="147"/>
      <c r="W956" s="147"/>
      <c r="X956" s="147"/>
      <c r="Y956" s="147"/>
      <c r="Z956" s="147"/>
    </row>
    <row r="957" spans="1:26" ht="12.75" customHeight="1">
      <c r="A957" s="147"/>
      <c r="B957" s="147"/>
      <c r="C957" s="147"/>
      <c r="D957" s="147"/>
      <c r="E957" s="147"/>
      <c r="F957" s="147"/>
      <c r="G957" s="147"/>
      <c r="H957" s="147"/>
      <c r="I957" s="147"/>
      <c r="J957" s="147"/>
      <c r="K957" s="147"/>
      <c r="L957" s="147"/>
      <c r="M957" s="147"/>
      <c r="N957" s="147"/>
      <c r="O957" s="147"/>
      <c r="P957" s="147"/>
      <c r="Q957" s="147"/>
      <c r="R957" s="147"/>
      <c r="S957" s="147"/>
      <c r="T957" s="147"/>
      <c r="U957" s="147"/>
      <c r="V957" s="147"/>
      <c r="W957" s="147"/>
      <c r="X957" s="147"/>
      <c r="Y957" s="147"/>
      <c r="Z957" s="147"/>
    </row>
    <row r="958" spans="1:26" ht="12.75" customHeight="1">
      <c r="A958" s="147"/>
      <c r="B958" s="147"/>
      <c r="C958" s="147"/>
      <c r="D958" s="147"/>
      <c r="E958" s="147"/>
      <c r="F958" s="147"/>
      <c r="G958" s="147"/>
      <c r="H958" s="147"/>
      <c r="I958" s="147"/>
      <c r="J958" s="147"/>
      <c r="K958" s="147"/>
      <c r="L958" s="147"/>
      <c r="M958" s="147"/>
      <c r="N958" s="147"/>
      <c r="O958" s="147"/>
      <c r="P958" s="147"/>
      <c r="Q958" s="147"/>
      <c r="R958" s="147"/>
      <c r="S958" s="147"/>
      <c r="T958" s="147"/>
      <c r="U958" s="147"/>
      <c r="V958" s="147"/>
      <c r="W958" s="147"/>
      <c r="X958" s="147"/>
      <c r="Y958" s="147"/>
      <c r="Z958" s="147"/>
    </row>
    <row r="959" spans="1:26" ht="12.75" customHeight="1">
      <c r="A959" s="147"/>
      <c r="B959" s="147"/>
      <c r="C959" s="147"/>
      <c r="D959" s="147"/>
      <c r="E959" s="147"/>
      <c r="F959" s="147"/>
      <c r="G959" s="147"/>
      <c r="H959" s="147"/>
      <c r="I959" s="147"/>
      <c r="J959" s="147"/>
      <c r="K959" s="147"/>
      <c r="L959" s="147"/>
      <c r="M959" s="147"/>
      <c r="N959" s="147"/>
      <c r="O959" s="147"/>
      <c r="P959" s="147"/>
      <c r="Q959" s="147"/>
      <c r="R959" s="147"/>
      <c r="S959" s="147"/>
      <c r="T959" s="147"/>
      <c r="U959" s="147"/>
      <c r="V959" s="147"/>
      <c r="W959" s="147"/>
      <c r="X959" s="147"/>
      <c r="Y959" s="147"/>
      <c r="Z959" s="147"/>
    </row>
    <row r="960" spans="1:26" ht="12.75" customHeight="1">
      <c r="A960" s="147"/>
      <c r="B960" s="147"/>
      <c r="C960" s="147"/>
      <c r="D960" s="147"/>
      <c r="E960" s="147"/>
      <c r="F960" s="147"/>
      <c r="G960" s="147"/>
      <c r="H960" s="147"/>
      <c r="I960" s="147"/>
      <c r="J960" s="147"/>
      <c r="K960" s="147"/>
      <c r="L960" s="147"/>
      <c r="M960" s="147"/>
      <c r="N960" s="147"/>
      <c r="O960" s="147"/>
      <c r="P960" s="147"/>
      <c r="Q960" s="147"/>
      <c r="R960" s="147"/>
      <c r="S960" s="147"/>
      <c r="T960" s="147"/>
      <c r="U960" s="147"/>
      <c r="V960" s="147"/>
      <c r="W960" s="147"/>
      <c r="X960" s="147"/>
      <c r="Y960" s="147"/>
      <c r="Z960" s="147"/>
    </row>
    <row r="961" spans="1:26" ht="12.75" customHeight="1">
      <c r="A961" s="147"/>
      <c r="B961" s="147"/>
      <c r="C961" s="147"/>
      <c r="D961" s="147"/>
      <c r="E961" s="147"/>
      <c r="F961" s="147"/>
      <c r="G961" s="147"/>
      <c r="H961" s="147"/>
      <c r="I961" s="147"/>
      <c r="J961" s="147"/>
      <c r="K961" s="147"/>
      <c r="L961" s="147"/>
      <c r="M961" s="147"/>
      <c r="N961" s="147"/>
      <c r="O961" s="147"/>
      <c r="P961" s="147"/>
      <c r="Q961" s="147"/>
      <c r="R961" s="147"/>
      <c r="S961" s="147"/>
      <c r="T961" s="147"/>
      <c r="U961" s="147"/>
      <c r="V961" s="147"/>
      <c r="W961" s="147"/>
      <c r="X961" s="147"/>
      <c r="Y961" s="147"/>
      <c r="Z961" s="147"/>
    </row>
    <row r="962" spans="1:26" ht="12.75" customHeight="1">
      <c r="A962" s="147"/>
      <c r="B962" s="147"/>
      <c r="C962" s="147"/>
      <c r="D962" s="147"/>
      <c r="E962" s="147"/>
      <c r="F962" s="147"/>
      <c r="G962" s="147"/>
      <c r="H962" s="147"/>
      <c r="I962" s="147"/>
      <c r="J962" s="147"/>
      <c r="K962" s="147"/>
      <c r="L962" s="147"/>
      <c r="M962" s="147"/>
      <c r="N962" s="147"/>
      <c r="O962" s="147"/>
      <c r="P962" s="147"/>
      <c r="Q962" s="147"/>
      <c r="R962" s="147"/>
      <c r="S962" s="147"/>
      <c r="T962" s="147"/>
      <c r="U962" s="147"/>
      <c r="V962" s="147"/>
      <c r="W962" s="147"/>
      <c r="X962" s="147"/>
      <c r="Y962" s="147"/>
      <c r="Z962" s="147"/>
    </row>
    <row r="963" spans="1:26" ht="12.75" customHeight="1">
      <c r="A963" s="147"/>
      <c r="B963" s="147"/>
      <c r="C963" s="147"/>
      <c r="D963" s="147"/>
      <c r="E963" s="147"/>
      <c r="F963" s="147"/>
      <c r="G963" s="147"/>
      <c r="H963" s="147"/>
      <c r="I963" s="147"/>
      <c r="J963" s="147"/>
      <c r="K963" s="147"/>
      <c r="L963" s="147"/>
      <c r="M963" s="147"/>
      <c r="N963" s="147"/>
      <c r="O963" s="147"/>
      <c r="P963" s="147"/>
      <c r="Q963" s="147"/>
      <c r="R963" s="147"/>
      <c r="S963" s="147"/>
      <c r="T963" s="147"/>
      <c r="U963" s="147"/>
      <c r="V963" s="147"/>
      <c r="W963" s="147"/>
      <c r="X963" s="147"/>
      <c r="Y963" s="147"/>
      <c r="Z963" s="147"/>
    </row>
    <row r="964" spans="1:26" ht="12.75" customHeight="1">
      <c r="A964" s="147"/>
      <c r="B964" s="147"/>
      <c r="C964" s="147"/>
      <c r="D964" s="147"/>
      <c r="E964" s="147"/>
      <c r="F964" s="147"/>
      <c r="G964" s="147"/>
      <c r="H964" s="147"/>
      <c r="I964" s="147"/>
      <c r="J964" s="147"/>
      <c r="K964" s="147"/>
      <c r="L964" s="147"/>
      <c r="M964" s="147"/>
      <c r="N964" s="147"/>
      <c r="O964" s="147"/>
      <c r="P964" s="147"/>
      <c r="Q964" s="147"/>
      <c r="R964" s="147"/>
      <c r="S964" s="147"/>
      <c r="T964" s="147"/>
      <c r="U964" s="147"/>
      <c r="V964" s="147"/>
      <c r="W964" s="147"/>
      <c r="X964" s="147"/>
      <c r="Y964" s="147"/>
      <c r="Z964" s="147"/>
    </row>
    <row r="965" spans="1:26" ht="12.75" customHeight="1">
      <c r="A965" s="147"/>
      <c r="B965" s="147"/>
      <c r="C965" s="147"/>
      <c r="D965" s="147"/>
      <c r="E965" s="147"/>
      <c r="F965" s="147"/>
      <c r="G965" s="147"/>
      <c r="H965" s="147"/>
      <c r="I965" s="147"/>
      <c r="J965" s="147"/>
      <c r="K965" s="147"/>
      <c r="L965" s="147"/>
      <c r="M965" s="147"/>
      <c r="N965" s="147"/>
      <c r="O965" s="147"/>
      <c r="P965" s="147"/>
      <c r="Q965" s="147"/>
      <c r="R965" s="147"/>
      <c r="S965" s="147"/>
      <c r="T965" s="147"/>
      <c r="U965" s="147"/>
      <c r="V965" s="147"/>
      <c r="W965" s="147"/>
      <c r="X965" s="147"/>
      <c r="Y965" s="147"/>
      <c r="Z965" s="147"/>
    </row>
    <row r="966" spans="1:26" ht="12.75" customHeight="1">
      <c r="A966" s="147"/>
      <c r="B966" s="147"/>
      <c r="C966" s="147"/>
      <c r="D966" s="147"/>
      <c r="E966" s="147"/>
      <c r="F966" s="147"/>
      <c r="G966" s="147"/>
      <c r="H966" s="147"/>
      <c r="I966" s="147"/>
      <c r="J966" s="147"/>
      <c r="K966" s="147"/>
      <c r="L966" s="147"/>
      <c r="M966" s="147"/>
      <c r="N966" s="147"/>
      <c r="O966" s="147"/>
      <c r="P966" s="147"/>
      <c r="Q966" s="147"/>
      <c r="R966" s="147"/>
      <c r="S966" s="147"/>
      <c r="T966" s="147"/>
      <c r="U966" s="147"/>
      <c r="V966" s="147"/>
      <c r="W966" s="147"/>
      <c r="X966" s="147"/>
      <c r="Y966" s="147"/>
      <c r="Z966" s="147"/>
    </row>
    <row r="967" spans="1:26" ht="12.75" customHeight="1">
      <c r="A967" s="147"/>
      <c r="B967" s="147"/>
      <c r="C967" s="147"/>
      <c r="D967" s="147"/>
      <c r="E967" s="147"/>
      <c r="F967" s="147"/>
      <c r="G967" s="147"/>
      <c r="H967" s="147"/>
      <c r="I967" s="147"/>
      <c r="J967" s="147"/>
      <c r="K967" s="147"/>
      <c r="L967" s="147"/>
      <c r="M967" s="147"/>
      <c r="N967" s="147"/>
      <c r="O967" s="147"/>
      <c r="P967" s="147"/>
      <c r="Q967" s="147"/>
      <c r="R967" s="147"/>
      <c r="S967" s="147"/>
      <c r="T967" s="147"/>
      <c r="U967" s="147"/>
      <c r="V967" s="147"/>
      <c r="W967" s="147"/>
      <c r="X967" s="147"/>
      <c r="Y967" s="147"/>
      <c r="Z967" s="147"/>
    </row>
    <row r="968" spans="1:26" ht="12.75" customHeight="1">
      <c r="A968" s="147"/>
      <c r="B968" s="147"/>
      <c r="C968" s="147"/>
      <c r="D968" s="147"/>
      <c r="E968" s="147"/>
      <c r="F968" s="147"/>
      <c r="G968" s="147"/>
      <c r="H968" s="147"/>
      <c r="I968" s="147"/>
      <c r="J968" s="147"/>
      <c r="K968" s="147"/>
      <c r="L968" s="147"/>
      <c r="M968" s="147"/>
      <c r="N968" s="147"/>
      <c r="O968" s="147"/>
      <c r="P968" s="147"/>
      <c r="Q968" s="147"/>
      <c r="R968" s="147"/>
      <c r="S968" s="147"/>
      <c r="T968" s="147"/>
      <c r="U968" s="147"/>
      <c r="V968" s="147"/>
      <c r="W968" s="147"/>
      <c r="X968" s="147"/>
      <c r="Y968" s="147"/>
      <c r="Z968" s="147"/>
    </row>
    <row r="969" spans="1:26" ht="12.75" customHeight="1">
      <c r="A969" s="147"/>
      <c r="B969" s="147"/>
      <c r="C969" s="147"/>
      <c r="D969" s="147"/>
      <c r="E969" s="147"/>
      <c r="F969" s="147"/>
      <c r="G969" s="147"/>
      <c r="H969" s="147"/>
      <c r="I969" s="147"/>
      <c r="J969" s="147"/>
      <c r="K969" s="147"/>
      <c r="L969" s="147"/>
      <c r="M969" s="147"/>
      <c r="N969" s="147"/>
      <c r="O969" s="147"/>
      <c r="P969" s="147"/>
      <c r="Q969" s="147"/>
      <c r="R969" s="147"/>
      <c r="S969" s="147"/>
      <c r="T969" s="147"/>
      <c r="U969" s="147"/>
      <c r="V969" s="147"/>
      <c r="W969" s="147"/>
      <c r="X969" s="147"/>
      <c r="Y969" s="147"/>
      <c r="Z969" s="147"/>
    </row>
    <row r="970" spans="1:26" ht="12.75" customHeight="1">
      <c r="A970" s="147"/>
      <c r="B970" s="147"/>
      <c r="C970" s="147"/>
      <c r="D970" s="147"/>
      <c r="E970" s="147"/>
      <c r="F970" s="147"/>
      <c r="G970" s="147"/>
      <c r="H970" s="147"/>
      <c r="I970" s="147"/>
      <c r="J970" s="147"/>
      <c r="K970" s="147"/>
      <c r="L970" s="147"/>
      <c r="M970" s="147"/>
      <c r="N970" s="147"/>
      <c r="O970" s="147"/>
      <c r="P970" s="147"/>
      <c r="Q970" s="147"/>
      <c r="R970" s="147"/>
      <c r="S970" s="147"/>
      <c r="T970" s="147"/>
      <c r="U970" s="147"/>
      <c r="V970" s="147"/>
      <c r="W970" s="147"/>
      <c r="X970" s="147"/>
      <c r="Y970" s="147"/>
      <c r="Z970" s="147"/>
    </row>
    <row r="971" spans="1:26" ht="12.75" customHeight="1">
      <c r="A971" s="147"/>
      <c r="B971" s="147"/>
      <c r="C971" s="147"/>
      <c r="D971" s="147"/>
      <c r="E971" s="147"/>
      <c r="F971" s="147"/>
      <c r="G971" s="147"/>
      <c r="H971" s="147"/>
      <c r="I971" s="147"/>
      <c r="J971" s="147"/>
      <c r="K971" s="147"/>
      <c r="L971" s="147"/>
      <c r="M971" s="147"/>
      <c r="N971" s="147"/>
      <c r="O971" s="147"/>
      <c r="P971" s="147"/>
      <c r="Q971" s="147"/>
      <c r="R971" s="147"/>
      <c r="S971" s="147"/>
      <c r="T971" s="147"/>
      <c r="U971" s="147"/>
      <c r="V971" s="147"/>
      <c r="W971" s="147"/>
      <c r="X971" s="147"/>
      <c r="Y971" s="147"/>
      <c r="Z971" s="147"/>
    </row>
    <row r="972" spans="1:26" ht="12.75" customHeight="1">
      <c r="A972" s="147"/>
      <c r="B972" s="147"/>
      <c r="C972" s="147"/>
      <c r="D972" s="147"/>
      <c r="E972" s="147"/>
      <c r="F972" s="147"/>
      <c r="G972" s="147"/>
      <c r="H972" s="147"/>
      <c r="I972" s="147"/>
      <c r="J972" s="147"/>
      <c r="K972" s="147"/>
      <c r="L972" s="147"/>
      <c r="M972" s="147"/>
      <c r="N972" s="147"/>
      <c r="O972" s="147"/>
      <c r="P972" s="147"/>
      <c r="Q972" s="147"/>
      <c r="R972" s="147"/>
      <c r="S972" s="147"/>
      <c r="T972" s="147"/>
      <c r="U972" s="147"/>
      <c r="V972" s="147"/>
      <c r="W972" s="147"/>
      <c r="X972" s="147"/>
      <c r="Y972" s="147"/>
      <c r="Z972" s="147"/>
    </row>
    <row r="973" spans="1:26" ht="12.75" customHeight="1">
      <c r="A973" s="147"/>
      <c r="B973" s="147"/>
      <c r="C973" s="147"/>
      <c r="D973" s="147"/>
      <c r="E973" s="147"/>
      <c r="F973" s="147"/>
      <c r="G973" s="147"/>
      <c r="H973" s="147"/>
      <c r="I973" s="147"/>
      <c r="J973" s="147"/>
      <c r="K973" s="147"/>
      <c r="L973" s="147"/>
      <c r="M973" s="147"/>
      <c r="N973" s="147"/>
      <c r="O973" s="147"/>
      <c r="P973" s="147"/>
      <c r="Q973" s="147"/>
      <c r="R973" s="147"/>
      <c r="S973" s="147"/>
      <c r="T973" s="147"/>
      <c r="U973" s="147"/>
      <c r="V973" s="147"/>
      <c r="W973" s="147"/>
      <c r="X973" s="147"/>
      <c r="Y973" s="147"/>
      <c r="Z973" s="147"/>
    </row>
    <row r="974" spans="1:26" ht="12.75" customHeight="1">
      <c r="A974" s="147"/>
      <c r="B974" s="147"/>
      <c r="C974" s="147"/>
      <c r="D974" s="147"/>
      <c r="E974" s="147"/>
      <c r="F974" s="147"/>
      <c r="G974" s="147"/>
      <c r="H974" s="147"/>
      <c r="I974" s="147"/>
      <c r="J974" s="147"/>
      <c r="K974" s="147"/>
      <c r="L974" s="147"/>
      <c r="M974" s="147"/>
      <c r="N974" s="147"/>
      <c r="O974" s="147"/>
      <c r="P974" s="147"/>
      <c r="Q974" s="147"/>
      <c r="R974" s="147"/>
      <c r="S974" s="147"/>
      <c r="T974" s="147"/>
      <c r="U974" s="147"/>
      <c r="V974" s="147"/>
      <c r="W974" s="147"/>
      <c r="X974" s="147"/>
      <c r="Y974" s="147"/>
      <c r="Z974" s="147"/>
    </row>
    <row r="975" spans="1:26" ht="12.75" customHeight="1">
      <c r="A975" s="147"/>
      <c r="B975" s="147"/>
      <c r="C975" s="147"/>
      <c r="D975" s="147"/>
      <c r="E975" s="147"/>
      <c r="F975" s="147"/>
      <c r="G975" s="147"/>
      <c r="H975" s="147"/>
      <c r="I975" s="147"/>
      <c r="J975" s="147"/>
      <c r="K975" s="147"/>
      <c r="L975" s="147"/>
      <c r="M975" s="147"/>
      <c r="N975" s="147"/>
      <c r="O975" s="147"/>
      <c r="P975" s="147"/>
      <c r="Q975" s="147"/>
      <c r="R975" s="147"/>
      <c r="S975" s="147"/>
      <c r="T975" s="147"/>
      <c r="U975" s="147"/>
      <c r="V975" s="147"/>
      <c r="W975" s="147"/>
      <c r="X975" s="147"/>
      <c r="Y975" s="147"/>
      <c r="Z975" s="147"/>
    </row>
    <row r="976" spans="1:26" ht="12.75" customHeight="1">
      <c r="A976" s="147"/>
      <c r="B976" s="147"/>
      <c r="C976" s="147"/>
      <c r="D976" s="147"/>
      <c r="E976" s="147"/>
      <c r="F976" s="147"/>
      <c r="G976" s="147"/>
      <c r="H976" s="147"/>
      <c r="I976" s="147"/>
      <c r="J976" s="147"/>
      <c r="K976" s="147"/>
      <c r="L976" s="147"/>
      <c r="M976" s="147"/>
      <c r="N976" s="147"/>
      <c r="O976" s="147"/>
      <c r="P976" s="147"/>
      <c r="Q976" s="147"/>
      <c r="R976" s="147"/>
      <c r="S976" s="147"/>
      <c r="T976" s="147"/>
      <c r="U976" s="147"/>
      <c r="V976" s="147"/>
      <c r="W976" s="147"/>
      <c r="X976" s="147"/>
      <c r="Y976" s="147"/>
      <c r="Z976" s="147"/>
    </row>
    <row r="977" spans="1:26" ht="12.75" customHeight="1">
      <c r="A977" s="147"/>
      <c r="B977" s="147"/>
      <c r="C977" s="147"/>
      <c r="D977" s="147"/>
      <c r="E977" s="147"/>
      <c r="F977" s="147"/>
      <c r="G977" s="147"/>
      <c r="H977" s="147"/>
      <c r="I977" s="147"/>
      <c r="J977" s="147"/>
      <c r="K977" s="147"/>
      <c r="L977" s="147"/>
      <c r="M977" s="147"/>
      <c r="N977" s="147"/>
      <c r="O977" s="147"/>
      <c r="P977" s="147"/>
      <c r="Q977" s="147"/>
      <c r="R977" s="147"/>
      <c r="S977" s="147"/>
      <c r="T977" s="147"/>
      <c r="U977" s="147"/>
      <c r="V977" s="147"/>
      <c r="W977" s="147"/>
      <c r="X977" s="147"/>
      <c r="Y977" s="147"/>
      <c r="Z977" s="147"/>
    </row>
    <row r="978" spans="1:26" ht="12.75" customHeight="1">
      <c r="A978" s="147"/>
      <c r="B978" s="147"/>
      <c r="C978" s="147"/>
      <c r="D978" s="147"/>
      <c r="E978" s="147"/>
      <c r="F978" s="147"/>
      <c r="G978" s="147"/>
      <c r="H978" s="147"/>
      <c r="I978" s="147"/>
      <c r="J978" s="147"/>
      <c r="K978" s="147"/>
      <c r="L978" s="147"/>
      <c r="M978" s="147"/>
      <c r="N978" s="147"/>
      <c r="O978" s="147"/>
      <c r="P978" s="147"/>
      <c r="Q978" s="147"/>
      <c r="R978" s="147"/>
      <c r="S978" s="147"/>
      <c r="T978" s="147"/>
      <c r="U978" s="147"/>
      <c r="V978" s="147"/>
      <c r="W978" s="147"/>
      <c r="X978" s="147"/>
      <c r="Y978" s="147"/>
      <c r="Z978" s="147"/>
    </row>
    <row r="979" spans="1:26" ht="12.75" customHeight="1">
      <c r="A979" s="147"/>
      <c r="B979" s="147"/>
      <c r="C979" s="147"/>
      <c r="D979" s="147"/>
      <c r="E979" s="147"/>
      <c r="F979" s="147"/>
      <c r="G979" s="147"/>
      <c r="H979" s="147"/>
      <c r="I979" s="147"/>
      <c r="J979" s="147"/>
      <c r="K979" s="147"/>
      <c r="L979" s="147"/>
      <c r="M979" s="147"/>
      <c r="N979" s="147"/>
      <c r="O979" s="147"/>
      <c r="P979" s="147"/>
      <c r="Q979" s="147"/>
      <c r="R979" s="147"/>
      <c r="S979" s="147"/>
      <c r="T979" s="147"/>
      <c r="U979" s="147"/>
      <c r="V979" s="147"/>
      <c r="W979" s="147"/>
      <c r="X979" s="147"/>
      <c r="Y979" s="147"/>
      <c r="Z979" s="147"/>
    </row>
    <row r="980" spans="1:26" ht="12.75" customHeight="1">
      <c r="A980" s="147"/>
      <c r="B980" s="147"/>
      <c r="C980" s="147"/>
      <c r="D980" s="147"/>
      <c r="E980" s="147"/>
      <c r="F980" s="147"/>
      <c r="G980" s="147"/>
      <c r="H980" s="147"/>
      <c r="I980" s="147"/>
      <c r="J980" s="147"/>
      <c r="K980" s="147"/>
      <c r="L980" s="147"/>
      <c r="M980" s="147"/>
      <c r="N980" s="147"/>
      <c r="O980" s="147"/>
      <c r="P980" s="147"/>
      <c r="Q980" s="147"/>
      <c r="R980" s="147"/>
      <c r="S980" s="147"/>
      <c r="T980" s="147"/>
      <c r="U980" s="147"/>
      <c r="V980" s="147"/>
      <c r="W980" s="147"/>
      <c r="X980" s="147"/>
      <c r="Y980" s="147"/>
      <c r="Z980" s="147"/>
    </row>
    <row r="981" spans="1:26" ht="12.75" customHeight="1">
      <c r="A981" s="147"/>
      <c r="B981" s="147"/>
      <c r="C981" s="147"/>
      <c r="D981" s="147"/>
      <c r="E981" s="147"/>
      <c r="F981" s="147"/>
      <c r="G981" s="147"/>
      <c r="H981" s="147"/>
      <c r="I981" s="147"/>
      <c r="J981" s="147"/>
      <c r="K981" s="147"/>
      <c r="L981" s="147"/>
      <c r="M981" s="147"/>
      <c r="N981" s="147"/>
      <c r="O981" s="147"/>
      <c r="P981" s="147"/>
      <c r="Q981" s="147"/>
      <c r="R981" s="147"/>
      <c r="S981" s="147"/>
      <c r="T981" s="147"/>
      <c r="U981" s="147"/>
      <c r="V981" s="147"/>
      <c r="W981" s="147"/>
      <c r="X981" s="147"/>
      <c r="Y981" s="147"/>
      <c r="Z981" s="147"/>
    </row>
    <row r="982" spans="1:26" ht="12.75" customHeight="1">
      <c r="A982" s="147"/>
      <c r="B982" s="147"/>
      <c r="C982" s="147"/>
      <c r="D982" s="147"/>
      <c r="E982" s="147"/>
      <c r="F982" s="147"/>
      <c r="G982" s="147"/>
      <c r="H982" s="147"/>
      <c r="I982" s="147"/>
      <c r="J982" s="147"/>
      <c r="K982" s="147"/>
      <c r="L982" s="147"/>
      <c r="M982" s="147"/>
      <c r="N982" s="147"/>
      <c r="O982" s="147"/>
      <c r="P982" s="147"/>
      <c r="Q982" s="147"/>
      <c r="R982" s="147"/>
      <c r="S982" s="147"/>
      <c r="T982" s="147"/>
      <c r="U982" s="147"/>
      <c r="V982" s="147"/>
      <c r="W982" s="147"/>
      <c r="X982" s="147"/>
      <c r="Y982" s="147"/>
      <c r="Z982" s="147"/>
    </row>
    <row r="983" spans="1:26" ht="12.75" customHeight="1">
      <c r="A983" s="147"/>
      <c r="B983" s="147"/>
      <c r="C983" s="147"/>
      <c r="D983" s="147"/>
      <c r="E983" s="147"/>
      <c r="F983" s="147"/>
      <c r="G983" s="147"/>
      <c r="H983" s="147"/>
      <c r="I983" s="147"/>
      <c r="J983" s="147"/>
      <c r="K983" s="147"/>
      <c r="L983" s="147"/>
      <c r="M983" s="147"/>
      <c r="N983" s="147"/>
      <c r="O983" s="147"/>
      <c r="P983" s="147"/>
      <c r="Q983" s="147"/>
      <c r="R983" s="147"/>
      <c r="S983" s="147"/>
      <c r="T983" s="147"/>
      <c r="U983" s="147"/>
      <c r="V983" s="147"/>
      <c r="W983" s="147"/>
      <c r="X983" s="147"/>
      <c r="Y983" s="147"/>
      <c r="Z983" s="147"/>
    </row>
    <row r="984" spans="1:26" ht="12.75" customHeight="1">
      <c r="A984" s="147"/>
      <c r="B984" s="147"/>
      <c r="C984" s="147"/>
      <c r="D984" s="147"/>
      <c r="E984" s="147"/>
      <c r="F984" s="147"/>
      <c r="G984" s="147"/>
      <c r="H984" s="147"/>
      <c r="I984" s="147"/>
      <c r="J984" s="147"/>
      <c r="K984" s="147"/>
      <c r="L984" s="147"/>
      <c r="M984" s="147"/>
      <c r="N984" s="147"/>
      <c r="O984" s="147"/>
      <c r="P984" s="147"/>
      <c r="Q984" s="147"/>
      <c r="R984" s="147"/>
      <c r="S984" s="147"/>
      <c r="T984" s="147"/>
      <c r="U984" s="147"/>
      <c r="V984" s="147"/>
      <c r="W984" s="147"/>
      <c r="X984" s="147"/>
      <c r="Y984" s="147"/>
      <c r="Z984" s="147"/>
    </row>
    <row r="985" spans="1:26" ht="12.75" customHeight="1">
      <c r="A985" s="147"/>
      <c r="B985" s="147"/>
      <c r="C985" s="147"/>
      <c r="D985" s="147"/>
      <c r="E985" s="147"/>
      <c r="F985" s="147"/>
      <c r="G985" s="147"/>
      <c r="H985" s="147"/>
      <c r="I985" s="147"/>
      <c r="J985" s="147"/>
      <c r="K985" s="147"/>
      <c r="L985" s="147"/>
      <c r="M985" s="147"/>
      <c r="N985" s="147"/>
      <c r="O985" s="147"/>
      <c r="P985" s="147"/>
      <c r="Q985" s="147"/>
      <c r="R985" s="147"/>
      <c r="S985" s="147"/>
      <c r="T985" s="147"/>
      <c r="U985" s="147"/>
      <c r="V985" s="147"/>
      <c r="W985" s="147"/>
      <c r="X985" s="147"/>
      <c r="Y985" s="147"/>
      <c r="Z985" s="147"/>
    </row>
    <row r="986" spans="1:26" ht="12.75" customHeight="1">
      <c r="A986" s="147"/>
      <c r="B986" s="147"/>
      <c r="C986" s="147"/>
      <c r="D986" s="147"/>
      <c r="E986" s="147"/>
      <c r="F986" s="147"/>
      <c r="G986" s="147"/>
      <c r="H986" s="147"/>
      <c r="I986" s="147"/>
      <c r="J986" s="147"/>
      <c r="K986" s="147"/>
      <c r="L986" s="147"/>
      <c r="M986" s="147"/>
      <c r="N986" s="147"/>
      <c r="O986" s="147"/>
      <c r="P986" s="147"/>
      <c r="Q986" s="147"/>
      <c r="R986" s="147"/>
      <c r="S986" s="147"/>
      <c r="T986" s="147"/>
      <c r="U986" s="147"/>
      <c r="V986" s="147"/>
      <c r="W986" s="147"/>
      <c r="X986" s="147"/>
      <c r="Y986" s="147"/>
      <c r="Z986" s="147"/>
    </row>
    <row r="987" spans="1:26" ht="12.75" customHeight="1">
      <c r="A987" s="147"/>
      <c r="B987" s="147"/>
      <c r="C987" s="147"/>
      <c r="D987" s="147"/>
      <c r="E987" s="147"/>
      <c r="F987" s="147"/>
      <c r="G987" s="147"/>
      <c r="H987" s="147"/>
      <c r="I987" s="147"/>
      <c r="J987" s="147"/>
      <c r="K987" s="147"/>
      <c r="L987" s="147"/>
      <c r="M987" s="147"/>
      <c r="N987" s="147"/>
      <c r="O987" s="147"/>
      <c r="P987" s="147"/>
      <c r="Q987" s="147"/>
      <c r="R987" s="147"/>
      <c r="S987" s="147"/>
      <c r="T987" s="147"/>
      <c r="U987" s="147"/>
      <c r="V987" s="147"/>
      <c r="W987" s="147"/>
      <c r="X987" s="147"/>
      <c r="Y987" s="147"/>
      <c r="Z987" s="147"/>
    </row>
    <row r="988" spans="1:26" ht="12.75" customHeight="1">
      <c r="A988" s="147"/>
      <c r="B988" s="147"/>
      <c r="C988" s="147"/>
      <c r="D988" s="147"/>
      <c r="E988" s="147"/>
      <c r="F988" s="147"/>
      <c r="G988" s="147"/>
      <c r="H988" s="147"/>
      <c r="I988" s="147"/>
      <c r="J988" s="147"/>
      <c r="K988" s="147"/>
      <c r="L988" s="147"/>
      <c r="M988" s="147"/>
      <c r="N988" s="147"/>
      <c r="O988" s="147"/>
      <c r="P988" s="147"/>
      <c r="Q988" s="147"/>
      <c r="R988" s="147"/>
      <c r="S988" s="147"/>
      <c r="T988" s="147"/>
      <c r="U988" s="147"/>
      <c r="V988" s="147"/>
      <c r="W988" s="147"/>
      <c r="X988" s="147"/>
      <c r="Y988" s="147"/>
      <c r="Z988" s="147"/>
    </row>
    <row r="989" spans="1:26" ht="12.75" customHeight="1">
      <c r="A989" s="147"/>
      <c r="B989" s="147"/>
      <c r="C989" s="147"/>
      <c r="D989" s="147"/>
      <c r="E989" s="147"/>
      <c r="F989" s="147"/>
      <c r="G989" s="147"/>
      <c r="H989" s="147"/>
      <c r="I989" s="147"/>
      <c r="J989" s="147"/>
      <c r="K989" s="147"/>
      <c r="L989" s="147"/>
      <c r="M989" s="147"/>
      <c r="N989" s="147"/>
      <c r="O989" s="147"/>
      <c r="P989" s="147"/>
      <c r="Q989" s="147"/>
      <c r="R989" s="147"/>
      <c r="S989" s="147"/>
      <c r="T989" s="147"/>
      <c r="U989" s="147"/>
      <c r="V989" s="147"/>
      <c r="W989" s="147"/>
      <c r="X989" s="147"/>
      <c r="Y989" s="147"/>
      <c r="Z989" s="147"/>
    </row>
    <row r="990" spans="1:26" ht="12.75" customHeight="1">
      <c r="A990" s="147"/>
      <c r="B990" s="147"/>
      <c r="C990" s="147"/>
      <c r="D990" s="147"/>
      <c r="E990" s="147"/>
      <c r="F990" s="147"/>
      <c r="G990" s="147"/>
      <c r="H990" s="147"/>
      <c r="I990" s="147"/>
      <c r="J990" s="147"/>
      <c r="K990" s="147"/>
      <c r="L990" s="147"/>
      <c r="M990" s="147"/>
      <c r="N990" s="147"/>
      <c r="O990" s="147"/>
      <c r="P990" s="147"/>
      <c r="Q990" s="147"/>
      <c r="R990" s="147"/>
      <c r="S990" s="147"/>
      <c r="T990" s="147"/>
      <c r="U990" s="147"/>
      <c r="V990" s="147"/>
      <c r="W990" s="147"/>
      <c r="X990" s="147"/>
      <c r="Y990" s="147"/>
      <c r="Z990" s="147"/>
    </row>
    <row r="991" spans="1:26" ht="12.75" customHeight="1">
      <c r="A991" s="147"/>
      <c r="B991" s="147"/>
      <c r="C991" s="147"/>
      <c r="D991" s="147"/>
      <c r="E991" s="147"/>
      <c r="F991" s="147"/>
      <c r="G991" s="147"/>
      <c r="H991" s="147"/>
      <c r="I991" s="147"/>
      <c r="J991" s="147"/>
      <c r="K991" s="147"/>
      <c r="L991" s="147"/>
      <c r="M991" s="147"/>
      <c r="N991" s="147"/>
      <c r="O991" s="147"/>
      <c r="P991" s="147"/>
      <c r="Q991" s="147"/>
      <c r="R991" s="147"/>
      <c r="S991" s="147"/>
      <c r="T991" s="147"/>
      <c r="U991" s="147"/>
      <c r="V991" s="147"/>
      <c r="W991" s="147"/>
      <c r="X991" s="147"/>
      <c r="Y991" s="147"/>
      <c r="Z991" s="147"/>
    </row>
    <row r="992" spans="1:26" ht="12.75" customHeight="1">
      <c r="A992" s="147"/>
      <c r="B992" s="147"/>
      <c r="C992" s="147"/>
      <c r="D992" s="147"/>
      <c r="E992" s="147"/>
      <c r="F992" s="147"/>
      <c r="G992" s="147"/>
      <c r="H992" s="147"/>
      <c r="I992" s="147"/>
      <c r="J992" s="147"/>
      <c r="K992" s="147"/>
      <c r="L992" s="147"/>
      <c r="M992" s="147"/>
      <c r="N992" s="147"/>
      <c r="O992" s="147"/>
      <c r="P992" s="147"/>
      <c r="Q992" s="147"/>
      <c r="R992" s="147"/>
      <c r="S992" s="147"/>
      <c r="T992" s="147"/>
      <c r="U992" s="147"/>
      <c r="V992" s="147"/>
      <c r="W992" s="147"/>
      <c r="X992" s="147"/>
      <c r="Y992" s="147"/>
      <c r="Z992" s="147"/>
    </row>
    <row r="993" spans="1:26" ht="12.75" customHeight="1">
      <c r="A993" s="147"/>
      <c r="B993" s="147"/>
      <c r="C993" s="147"/>
      <c r="D993" s="147"/>
      <c r="E993" s="147"/>
      <c r="F993" s="147"/>
      <c r="G993" s="147"/>
      <c r="H993" s="147"/>
      <c r="I993" s="147"/>
      <c r="J993" s="147"/>
      <c r="K993" s="147"/>
      <c r="L993" s="147"/>
      <c r="M993" s="147"/>
      <c r="N993" s="147"/>
      <c r="O993" s="147"/>
      <c r="P993" s="147"/>
      <c r="Q993" s="147"/>
      <c r="R993" s="147"/>
      <c r="S993" s="147"/>
      <c r="T993" s="147"/>
      <c r="U993" s="147"/>
      <c r="V993" s="147"/>
      <c r="W993" s="147"/>
      <c r="X993" s="147"/>
      <c r="Y993" s="147"/>
      <c r="Z993" s="147"/>
    </row>
    <row r="994" spans="1:26" ht="12.75" customHeight="1">
      <c r="A994" s="147"/>
      <c r="B994" s="147"/>
      <c r="C994" s="147"/>
      <c r="D994" s="147"/>
      <c r="E994" s="147"/>
      <c r="F994" s="147"/>
      <c r="G994" s="147"/>
      <c r="H994" s="147"/>
      <c r="I994" s="147"/>
      <c r="J994" s="147"/>
      <c r="K994" s="147"/>
      <c r="L994" s="147"/>
      <c r="M994" s="147"/>
      <c r="N994" s="147"/>
      <c r="O994" s="147"/>
      <c r="P994" s="147"/>
      <c r="Q994" s="147"/>
      <c r="R994" s="147"/>
      <c r="S994" s="147"/>
      <c r="T994" s="147"/>
      <c r="U994" s="147"/>
      <c r="V994" s="147"/>
      <c r="W994" s="147"/>
      <c r="X994" s="147"/>
      <c r="Y994" s="147"/>
      <c r="Z994" s="147"/>
    </row>
    <row r="995" spans="1:26" ht="12.75" customHeight="1">
      <c r="A995" s="147"/>
      <c r="B995" s="147"/>
      <c r="C995" s="147"/>
      <c r="D995" s="147"/>
      <c r="E995" s="147"/>
      <c r="F995" s="147"/>
      <c r="G995" s="147"/>
      <c r="H995" s="147"/>
      <c r="I995" s="147"/>
      <c r="J995" s="147"/>
      <c r="K995" s="147"/>
      <c r="L995" s="147"/>
      <c r="M995" s="147"/>
      <c r="N995" s="147"/>
      <c r="O995" s="147"/>
      <c r="P995" s="147"/>
      <c r="Q995" s="147"/>
      <c r="R995" s="147"/>
      <c r="S995" s="147"/>
      <c r="T995" s="147"/>
      <c r="U995" s="147"/>
      <c r="V995" s="147"/>
      <c r="W995" s="147"/>
      <c r="X995" s="147"/>
      <c r="Y995" s="147"/>
      <c r="Z995" s="147"/>
    </row>
    <row r="996" spans="1:26" ht="12.75" customHeight="1">
      <c r="A996" s="147"/>
      <c r="B996" s="147"/>
      <c r="C996" s="147"/>
      <c r="D996" s="147"/>
      <c r="E996" s="147"/>
      <c r="F996" s="147"/>
      <c r="G996" s="147"/>
      <c r="H996" s="147"/>
      <c r="I996" s="147"/>
      <c r="J996" s="147"/>
      <c r="K996" s="147"/>
      <c r="L996" s="147"/>
      <c r="M996" s="147"/>
      <c r="N996" s="147"/>
      <c r="O996" s="147"/>
      <c r="P996" s="147"/>
      <c r="Q996" s="147"/>
      <c r="R996" s="147"/>
      <c r="S996" s="147"/>
      <c r="T996" s="147"/>
      <c r="U996" s="147"/>
      <c r="V996" s="147"/>
      <c r="W996" s="147"/>
      <c r="X996" s="147"/>
      <c r="Y996" s="147"/>
      <c r="Z996" s="147"/>
    </row>
    <row r="997" spans="1:26" ht="12.75" customHeight="1">
      <c r="A997" s="147"/>
      <c r="B997" s="147"/>
      <c r="C997" s="147"/>
      <c r="D997" s="147"/>
      <c r="E997" s="147"/>
      <c r="F997" s="147"/>
      <c r="G997" s="147"/>
      <c r="H997" s="147"/>
      <c r="I997" s="147"/>
      <c r="J997" s="147"/>
      <c r="K997" s="147"/>
      <c r="L997" s="147"/>
      <c r="M997" s="147"/>
      <c r="N997" s="147"/>
      <c r="O997" s="147"/>
      <c r="P997" s="147"/>
      <c r="Q997" s="147"/>
      <c r="R997" s="147"/>
      <c r="S997" s="147"/>
      <c r="T997" s="147"/>
      <c r="U997" s="147"/>
      <c r="V997" s="147"/>
      <c r="W997" s="147"/>
      <c r="X997" s="147"/>
      <c r="Y997" s="147"/>
      <c r="Z997" s="147"/>
    </row>
    <row r="998" spans="1:26" ht="12.75" customHeight="1">
      <c r="A998" s="147"/>
      <c r="B998" s="147"/>
      <c r="C998" s="147"/>
      <c r="D998" s="147"/>
      <c r="E998" s="147"/>
      <c r="F998" s="147"/>
      <c r="G998" s="147"/>
      <c r="H998" s="147"/>
      <c r="I998" s="147"/>
      <c r="J998" s="147"/>
      <c r="K998" s="147"/>
      <c r="L998" s="147"/>
      <c r="M998" s="147"/>
      <c r="N998" s="147"/>
      <c r="O998" s="147"/>
      <c r="P998" s="147"/>
      <c r="Q998" s="147"/>
      <c r="R998" s="147"/>
      <c r="S998" s="147"/>
      <c r="T998" s="147"/>
      <c r="U998" s="147"/>
      <c r="V998" s="147"/>
      <c r="W998" s="147"/>
      <c r="X998" s="147"/>
      <c r="Y998" s="147"/>
      <c r="Z998" s="147"/>
    </row>
    <row r="999" spans="1:26" ht="12.75" customHeight="1">
      <c r="A999" s="147"/>
      <c r="B999" s="147"/>
      <c r="C999" s="147"/>
      <c r="D999" s="147"/>
      <c r="E999" s="147"/>
      <c r="F999" s="147"/>
      <c r="G999" s="147"/>
      <c r="H999" s="147"/>
      <c r="I999" s="147"/>
      <c r="J999" s="147"/>
      <c r="K999" s="147"/>
      <c r="L999" s="147"/>
      <c r="M999" s="147"/>
      <c r="N999" s="147"/>
      <c r="O999" s="147"/>
      <c r="P999" s="147"/>
      <c r="Q999" s="147"/>
      <c r="R999" s="147"/>
      <c r="S999" s="147"/>
      <c r="T999" s="147"/>
      <c r="U999" s="147"/>
      <c r="V999" s="147"/>
      <c r="W999" s="147"/>
      <c r="X999" s="147"/>
      <c r="Y999" s="147"/>
      <c r="Z999" s="147"/>
    </row>
    <row r="1000" spans="1:26" ht="12.75" customHeight="1">
      <c r="A1000" s="147"/>
      <c r="B1000" s="147"/>
      <c r="C1000" s="147"/>
      <c r="D1000" s="147"/>
      <c r="E1000" s="147"/>
      <c r="F1000" s="147"/>
      <c r="G1000" s="147"/>
      <c r="H1000" s="147"/>
      <c r="I1000" s="147"/>
      <c r="J1000" s="147"/>
      <c r="K1000" s="147"/>
      <c r="L1000" s="147"/>
      <c r="M1000" s="147"/>
      <c r="N1000" s="147"/>
      <c r="O1000" s="147"/>
      <c r="P1000" s="147"/>
      <c r="Q1000" s="147"/>
      <c r="R1000" s="147"/>
      <c r="S1000" s="147"/>
      <c r="T1000" s="147"/>
      <c r="U1000" s="147"/>
      <c r="V1000" s="147"/>
      <c r="W1000" s="147"/>
      <c r="X1000" s="147"/>
      <c r="Y1000" s="147"/>
      <c r="Z1000" s="147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000"/>
  <sheetViews>
    <sheetView tabSelected="1" topLeftCell="A5" workbookViewId="0">
      <selection activeCell="I155" sqref="I155"/>
    </sheetView>
  </sheetViews>
  <sheetFormatPr defaultColWidth="16.85546875" defaultRowHeight="15" customHeight="1"/>
  <cols>
    <col min="1" max="1" width="9.7109375" customWidth="1"/>
    <col min="2" max="2" width="1.28515625" customWidth="1"/>
    <col min="3" max="3" width="4.85546875" customWidth="1"/>
    <col min="4" max="4" width="5" customWidth="1"/>
    <col min="5" max="5" width="20" customWidth="1"/>
    <col min="6" max="6" width="59.28515625" customWidth="1"/>
    <col min="7" max="7" width="8.7109375" customWidth="1"/>
    <col min="8" max="8" width="16.28515625" customWidth="1"/>
    <col min="9" max="9" width="18.42578125" customWidth="1"/>
    <col min="10" max="10" width="26" customWidth="1"/>
    <col min="11" max="11" width="26" hidden="1" customWidth="1"/>
    <col min="12" max="12" width="10.85546875" customWidth="1"/>
    <col min="13" max="13" width="12.7109375" hidden="1" customWidth="1"/>
    <col min="14" max="14" width="10.85546875" hidden="1" customWidth="1"/>
    <col min="15" max="20" width="16.42578125" hidden="1" customWidth="1"/>
    <col min="21" max="21" width="19" hidden="1" customWidth="1"/>
    <col min="22" max="22" width="14.28515625" customWidth="1"/>
    <col min="23" max="23" width="19" customWidth="1"/>
    <col min="24" max="24" width="14.28515625" customWidth="1"/>
    <col min="25" max="25" width="17.42578125" customWidth="1"/>
    <col min="26" max="26" width="12.85546875" customWidth="1"/>
    <col min="27" max="27" width="17.42578125" customWidth="1"/>
    <col min="28" max="28" width="19" customWidth="1"/>
    <col min="29" max="29" width="12.85546875" customWidth="1"/>
    <col min="30" max="30" width="17.42578125" customWidth="1"/>
    <col min="31" max="31" width="19" customWidth="1"/>
    <col min="32" max="43" width="9.85546875" customWidth="1"/>
    <col min="44" max="65" width="10.85546875" hidden="1" customWidth="1"/>
  </cols>
  <sheetData>
    <row r="1" spans="1:65" ht="9.75" customHeight="1"/>
    <row r="2" spans="1:65" ht="36.75" customHeight="1">
      <c r="L2" s="184" t="s">
        <v>4</v>
      </c>
      <c r="M2" s="185"/>
      <c r="N2" s="185"/>
      <c r="O2" s="185"/>
      <c r="P2" s="185"/>
      <c r="Q2" s="185"/>
      <c r="R2" s="185"/>
      <c r="S2" s="185"/>
      <c r="T2" s="185"/>
      <c r="U2" s="185"/>
      <c r="V2" s="186"/>
      <c r="AT2" s="2" t="s">
        <v>3</v>
      </c>
    </row>
    <row r="3" spans="1:65" ht="6.7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67</v>
      </c>
    </row>
    <row r="4" spans="1:65" ht="24.75" customHeight="1">
      <c r="B4" s="5"/>
      <c r="D4" s="6" t="s">
        <v>74</v>
      </c>
      <c r="L4" s="5"/>
      <c r="M4" s="71" t="s">
        <v>8</v>
      </c>
      <c r="AT4" s="2" t="s">
        <v>2</v>
      </c>
    </row>
    <row r="5" spans="1:65" ht="6.75" customHeight="1">
      <c r="B5" s="5"/>
      <c r="L5" s="5"/>
    </row>
    <row r="6" spans="1:65" ht="12" customHeight="1">
      <c r="A6" s="14"/>
      <c r="B6" s="15"/>
      <c r="C6" s="14"/>
      <c r="D6" s="11" t="s">
        <v>12</v>
      </c>
      <c r="E6" s="14"/>
      <c r="F6" s="14"/>
      <c r="G6" s="14"/>
      <c r="H6" s="14"/>
      <c r="I6" s="14"/>
      <c r="J6" s="14"/>
      <c r="K6" s="14"/>
      <c r="L6" s="1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1:65" ht="16.5" customHeight="1">
      <c r="A7" s="14"/>
      <c r="B7" s="15"/>
      <c r="C7" s="14"/>
      <c r="D7" s="14"/>
      <c r="E7" s="174" t="s">
        <v>13</v>
      </c>
      <c r="F7" s="163"/>
      <c r="G7" s="163"/>
      <c r="H7" s="163"/>
      <c r="I7" s="14"/>
      <c r="J7" s="14"/>
      <c r="K7" s="14"/>
      <c r="L7" s="1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1:65" ht="9.75" customHeight="1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ht="12" customHeight="1">
      <c r="A9" s="14"/>
      <c r="B9" s="15"/>
      <c r="C9" s="14"/>
      <c r="D9" s="11" t="s">
        <v>14</v>
      </c>
      <c r="E9" s="14"/>
      <c r="F9" s="9"/>
      <c r="G9" s="14"/>
      <c r="H9" s="14"/>
      <c r="I9" s="11" t="s">
        <v>15</v>
      </c>
      <c r="J9" s="9"/>
      <c r="K9" s="14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ht="12" customHeight="1">
      <c r="A10" s="14"/>
      <c r="B10" s="15"/>
      <c r="C10" s="14"/>
      <c r="D10" s="11" t="s">
        <v>16</v>
      </c>
      <c r="E10" s="14"/>
      <c r="F10" s="9" t="s">
        <v>17</v>
      </c>
      <c r="G10" s="14"/>
      <c r="H10" s="14"/>
      <c r="I10" s="11" t="s">
        <v>18</v>
      </c>
      <c r="J10" s="39">
        <f>'Rekapitulácia stavby'!AN8</f>
        <v>0</v>
      </c>
      <c r="K10" s="14"/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</row>
    <row r="11" spans="1:65" ht="10.5" customHeight="1">
      <c r="A11" s="14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ht="12" customHeight="1">
      <c r="A12" s="14"/>
      <c r="B12" s="15"/>
      <c r="C12" s="14"/>
      <c r="D12" s="11" t="s">
        <v>19</v>
      </c>
      <c r="E12" s="14"/>
      <c r="F12" s="14"/>
      <c r="G12" s="14"/>
      <c r="H12" s="14"/>
      <c r="I12" s="11" t="s">
        <v>20</v>
      </c>
      <c r="J12" s="9" t="str">
        <f>IF('Rekapitulácia stavby'!AN10="","",'Rekapitulácia stavby'!AN10)</f>
        <v/>
      </c>
      <c r="K12" s="14"/>
      <c r="L12" s="15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</row>
    <row r="13" spans="1:65" ht="18" customHeight="1">
      <c r="A13" s="14"/>
      <c r="B13" s="15"/>
      <c r="C13" s="14"/>
      <c r="D13" s="14"/>
      <c r="E13" s="9" t="str">
        <f>IF('Rekapitulácia stavby'!E11="","",'Rekapitulácia stavby'!E11)</f>
        <v xml:space="preserve"> </v>
      </c>
      <c r="F13" s="14"/>
      <c r="G13" s="14"/>
      <c r="H13" s="14"/>
      <c r="I13" s="11" t="s">
        <v>21</v>
      </c>
      <c r="J13" s="9" t="str">
        <f>IF('Rekapitulácia stavby'!AN11="","",'Rekapitulácia stavby'!AN11)</f>
        <v/>
      </c>
      <c r="K13" s="14"/>
      <c r="L13" s="15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</row>
    <row r="14" spans="1:65" ht="6.75" customHeight="1">
      <c r="A14" s="14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</row>
    <row r="15" spans="1:65" ht="12" customHeight="1">
      <c r="A15" s="14"/>
      <c r="B15" s="15"/>
      <c r="C15" s="14"/>
      <c r="D15" s="11" t="s">
        <v>22</v>
      </c>
      <c r="E15" s="14"/>
      <c r="F15" s="14"/>
      <c r="G15" s="14"/>
      <c r="H15" s="14"/>
      <c r="I15" s="11" t="s">
        <v>20</v>
      </c>
      <c r="J15" s="9">
        <f>'Rekapitulácia stavby'!AN13</f>
        <v>0</v>
      </c>
      <c r="K15" s="14"/>
      <c r="L15" s="15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</row>
    <row r="16" spans="1:65" ht="18" customHeight="1">
      <c r="A16" s="14"/>
      <c r="B16" s="15"/>
      <c r="C16" s="14"/>
      <c r="D16" s="14"/>
      <c r="E16" s="187" t="str">
        <f>'Rekapitulácia stavby'!E14</f>
        <v xml:space="preserve"> </v>
      </c>
      <c r="F16" s="163"/>
      <c r="G16" s="163"/>
      <c r="H16" s="163"/>
      <c r="I16" s="11" t="s">
        <v>21</v>
      </c>
      <c r="J16" s="9">
        <f>'Rekapitulácia stavby'!AN14</f>
        <v>0</v>
      </c>
      <c r="K16" s="14"/>
      <c r="L16" s="15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</row>
    <row r="17" spans="1:65" ht="6.75" customHeight="1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</row>
    <row r="18" spans="1:65" ht="12" customHeight="1">
      <c r="A18" s="14"/>
      <c r="B18" s="15"/>
      <c r="C18" s="14"/>
      <c r="D18" s="11" t="s">
        <v>23</v>
      </c>
      <c r="E18" s="14"/>
      <c r="F18" s="14"/>
      <c r="G18" s="14"/>
      <c r="H18" s="14"/>
      <c r="I18" s="11" t="s">
        <v>20</v>
      </c>
      <c r="J18" s="9" t="str">
        <f>IF('Rekapitulácia stavby'!AN16="","",'Rekapitulácia stavby'!AN16)</f>
        <v/>
      </c>
      <c r="K18" s="14"/>
      <c r="L18" s="15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18" customHeight="1">
      <c r="A19" s="14"/>
      <c r="B19" s="15"/>
      <c r="C19" s="14"/>
      <c r="D19" s="14"/>
      <c r="E19" s="9" t="str">
        <f>IF('Rekapitulácia stavby'!E17="","",'Rekapitulácia stavby'!E17)</f>
        <v xml:space="preserve"> </v>
      </c>
      <c r="F19" s="14"/>
      <c r="G19" s="14"/>
      <c r="H19" s="14"/>
      <c r="I19" s="11" t="s">
        <v>21</v>
      </c>
      <c r="J19" s="9" t="str">
        <f>IF('Rekapitulácia stavby'!AN17="","",'Rekapitulácia stavby'!AN17)</f>
        <v/>
      </c>
      <c r="K19" s="14"/>
      <c r="L19" s="15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6.75" customHeight="1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ht="12" customHeight="1">
      <c r="A21" s="14"/>
      <c r="B21" s="15"/>
      <c r="C21" s="14"/>
      <c r="D21" s="11" t="s">
        <v>25</v>
      </c>
      <c r="E21" s="14"/>
      <c r="F21" s="14"/>
      <c r="G21" s="14"/>
      <c r="H21" s="14"/>
      <c r="I21" s="11" t="s">
        <v>20</v>
      </c>
      <c r="J21" s="9" t="str">
        <f>IF('Rekapitulácia stavby'!AN19="","",'Rekapitulácia stavby'!AN19)</f>
        <v/>
      </c>
      <c r="K21" s="14"/>
      <c r="L21" s="15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18" customHeight="1">
      <c r="A22" s="14"/>
      <c r="B22" s="15"/>
      <c r="C22" s="14"/>
      <c r="D22" s="14"/>
      <c r="E22" s="9" t="str">
        <f>IF('Rekapitulácia stavby'!E20="","",'Rekapitulácia stavby'!E20)</f>
        <v xml:space="preserve"> </v>
      </c>
      <c r="F22" s="14"/>
      <c r="G22" s="14"/>
      <c r="H22" s="14"/>
      <c r="I22" s="11" t="s">
        <v>21</v>
      </c>
      <c r="J22" s="9" t="str">
        <f>IF('Rekapitulácia stavby'!AN20="","",'Rekapitulácia stavby'!AN20)</f>
        <v/>
      </c>
      <c r="K22" s="14"/>
      <c r="L22" s="15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6.75" customHeight="1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12" customHeight="1">
      <c r="A24" s="14"/>
      <c r="B24" s="15"/>
      <c r="C24" s="14"/>
      <c r="D24" s="11" t="s">
        <v>26</v>
      </c>
      <c r="E24" s="14"/>
      <c r="F24" s="14"/>
      <c r="G24" s="14"/>
      <c r="H24" s="14"/>
      <c r="I24" s="14"/>
      <c r="J24" s="14"/>
      <c r="K24" s="14"/>
      <c r="L24" s="15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ht="16.5" customHeight="1">
      <c r="A25" s="72"/>
      <c r="B25" s="73"/>
      <c r="C25" s="72"/>
      <c r="D25" s="72"/>
      <c r="E25" s="189"/>
      <c r="F25" s="163"/>
      <c r="G25" s="163"/>
      <c r="H25" s="163"/>
      <c r="I25" s="72"/>
      <c r="J25" s="72"/>
      <c r="K25" s="72"/>
      <c r="L25" s="73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</row>
    <row r="26" spans="1:65" ht="6.75" customHeight="1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ht="6.75" customHeight="1">
      <c r="A27" s="14"/>
      <c r="B27" s="15"/>
      <c r="C27" s="14"/>
      <c r="D27" s="40"/>
      <c r="E27" s="40"/>
      <c r="F27" s="40"/>
      <c r="G27" s="40"/>
      <c r="H27" s="40"/>
      <c r="I27" s="40"/>
      <c r="J27" s="40"/>
      <c r="K27" s="40"/>
      <c r="L27" s="15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ht="25.5" customHeight="1">
      <c r="A28" s="14"/>
      <c r="B28" s="15"/>
      <c r="C28" s="14"/>
      <c r="D28" s="74" t="s">
        <v>27</v>
      </c>
      <c r="E28" s="14"/>
      <c r="F28" s="14"/>
      <c r="G28" s="14"/>
      <c r="H28" s="14"/>
      <c r="I28" s="14"/>
      <c r="J28" s="53"/>
      <c r="K28" s="14"/>
      <c r="L28" s="15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6.75" customHeight="1">
      <c r="A29" s="14"/>
      <c r="B29" s="15"/>
      <c r="C29" s="14"/>
      <c r="D29" s="40"/>
      <c r="E29" s="40"/>
      <c r="F29" s="40"/>
      <c r="G29" s="40"/>
      <c r="H29" s="40"/>
      <c r="I29" s="40"/>
      <c r="J29" s="40"/>
      <c r="K29" s="40"/>
      <c r="L29" s="75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</row>
    <row r="30" spans="1:65" ht="14.25" customHeight="1">
      <c r="A30" s="14"/>
      <c r="B30" s="15"/>
      <c r="C30" s="14"/>
      <c r="D30" s="14"/>
      <c r="E30" s="14"/>
      <c r="F30" s="18" t="s">
        <v>29</v>
      </c>
      <c r="G30" s="14"/>
      <c r="H30" s="14"/>
      <c r="I30" s="18" t="s">
        <v>28</v>
      </c>
      <c r="J30" s="18" t="s">
        <v>30</v>
      </c>
      <c r="K30" s="14"/>
      <c r="L30" s="75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</row>
    <row r="31" spans="1:65" ht="14.25" customHeight="1">
      <c r="A31" s="14"/>
      <c r="B31" s="15"/>
      <c r="C31" s="14"/>
      <c r="D31" s="77" t="s">
        <v>31</v>
      </c>
      <c r="E31" s="21" t="s">
        <v>32</v>
      </c>
      <c r="F31" s="78">
        <f>ROUND((SUM(BE119:BE144)),  2)</f>
        <v>0</v>
      </c>
      <c r="G31" s="76"/>
      <c r="H31" s="76"/>
      <c r="I31" s="79">
        <v>0.2</v>
      </c>
      <c r="J31" s="78">
        <f>ROUND(((SUM(BE119:BE144))*I31),  2)</f>
        <v>0</v>
      </c>
      <c r="K31" s="14"/>
      <c r="L31" s="15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</row>
    <row r="32" spans="1:65" ht="14.25" customHeight="1">
      <c r="A32" s="14"/>
      <c r="B32" s="15"/>
      <c r="C32" s="14"/>
      <c r="D32" s="14"/>
      <c r="E32" s="21" t="s">
        <v>33</v>
      </c>
      <c r="F32" s="80">
        <f>ROUND((SUM(BF119:BF144)),  2)</f>
        <v>0</v>
      </c>
      <c r="G32" s="14"/>
      <c r="H32" s="14"/>
      <c r="I32" s="81">
        <v>0.2</v>
      </c>
      <c r="J32" s="80"/>
      <c r="K32" s="14"/>
      <c r="L32" s="15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</row>
    <row r="33" spans="1:65" ht="14.25" hidden="1" customHeight="1">
      <c r="A33" s="14"/>
      <c r="B33" s="15"/>
      <c r="C33" s="14"/>
      <c r="D33" s="14"/>
      <c r="E33" s="11" t="s">
        <v>34</v>
      </c>
      <c r="F33" s="80">
        <f>ROUND((SUM(BG119:BG144)),  2)</f>
        <v>0</v>
      </c>
      <c r="G33" s="14"/>
      <c r="H33" s="14"/>
      <c r="I33" s="81">
        <v>0.2</v>
      </c>
      <c r="J33" s="80">
        <f t="shared" ref="J33:J35" si="0">0</f>
        <v>0</v>
      </c>
      <c r="K33" s="14"/>
      <c r="L33" s="75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</row>
    <row r="34" spans="1:65" ht="14.25" hidden="1" customHeight="1">
      <c r="A34" s="14"/>
      <c r="B34" s="15"/>
      <c r="C34" s="14"/>
      <c r="D34" s="14"/>
      <c r="E34" s="11" t="s">
        <v>35</v>
      </c>
      <c r="F34" s="80">
        <f>ROUND((SUM(BH119:BH144)),  2)</f>
        <v>0</v>
      </c>
      <c r="G34" s="14"/>
      <c r="H34" s="14"/>
      <c r="I34" s="81">
        <v>0.2</v>
      </c>
      <c r="J34" s="80">
        <f t="shared" si="0"/>
        <v>0</v>
      </c>
      <c r="K34" s="14"/>
      <c r="L34" s="15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</row>
    <row r="35" spans="1:65" ht="14.25" hidden="1" customHeight="1">
      <c r="A35" s="14"/>
      <c r="B35" s="15"/>
      <c r="C35" s="14"/>
      <c r="D35" s="14"/>
      <c r="E35" s="21" t="s">
        <v>36</v>
      </c>
      <c r="F35" s="78">
        <f>ROUND((SUM(BI119:BI144)),  2)</f>
        <v>0</v>
      </c>
      <c r="G35" s="76"/>
      <c r="H35" s="76"/>
      <c r="I35" s="79">
        <v>0</v>
      </c>
      <c r="J35" s="78">
        <f t="shared" si="0"/>
        <v>0</v>
      </c>
      <c r="K35" s="14"/>
      <c r="L35" s="15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</row>
    <row r="36" spans="1:65" ht="6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</row>
    <row r="37" spans="1:65" ht="25.5" customHeight="1">
      <c r="A37" s="14"/>
      <c r="B37" s="15"/>
      <c r="C37" s="82"/>
      <c r="D37" s="83" t="s">
        <v>37</v>
      </c>
      <c r="E37" s="43"/>
      <c r="F37" s="43"/>
      <c r="G37" s="84" t="s">
        <v>38</v>
      </c>
      <c r="H37" s="85" t="s">
        <v>39</v>
      </c>
      <c r="I37" s="43"/>
      <c r="J37" s="86"/>
      <c r="K37" s="87"/>
      <c r="L37" s="15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</row>
    <row r="38" spans="1:65" ht="14.2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</row>
    <row r="39" spans="1:65" ht="14.25" customHeight="1">
      <c r="B39" s="5"/>
      <c r="L39" s="5"/>
    </row>
    <row r="40" spans="1:65" ht="14.25" customHeight="1">
      <c r="B40" s="5"/>
      <c r="L40" s="5"/>
    </row>
    <row r="41" spans="1:65" ht="14.25" customHeight="1">
      <c r="B41" s="5"/>
      <c r="L41" s="5"/>
    </row>
    <row r="42" spans="1:65" ht="14.25" customHeight="1">
      <c r="B42" s="5"/>
      <c r="L42" s="5"/>
    </row>
    <row r="43" spans="1:65" ht="14.25" customHeight="1">
      <c r="B43" s="5"/>
      <c r="L43" s="5"/>
    </row>
    <row r="44" spans="1:65" ht="14.25" customHeight="1">
      <c r="B44" s="5"/>
      <c r="L44" s="5"/>
    </row>
    <row r="45" spans="1:65" ht="14.25" customHeight="1">
      <c r="B45" s="5"/>
      <c r="L45" s="5"/>
    </row>
    <row r="46" spans="1:65" ht="14.25" customHeight="1">
      <c r="B46" s="5"/>
      <c r="L46" s="5"/>
    </row>
    <row r="47" spans="1:65" ht="14.25" customHeight="1">
      <c r="B47" s="5"/>
      <c r="L47" s="5"/>
    </row>
    <row r="48" spans="1:65" ht="14.25" customHeight="1">
      <c r="B48" s="5"/>
      <c r="L48" s="5"/>
    </row>
    <row r="49" spans="1:65" ht="14.25" customHeight="1">
      <c r="B49" s="5"/>
      <c r="L49" s="5"/>
    </row>
    <row r="50" spans="1:65" ht="14.25" customHeight="1">
      <c r="A50" s="14"/>
      <c r="B50" s="15"/>
      <c r="C50" s="14"/>
      <c r="D50" s="26" t="s">
        <v>40</v>
      </c>
      <c r="E50" s="27"/>
      <c r="F50" s="27"/>
      <c r="G50" s="26" t="s">
        <v>41</v>
      </c>
      <c r="H50" s="27"/>
      <c r="I50" s="27"/>
      <c r="J50" s="27"/>
      <c r="K50" s="27"/>
      <c r="L50" s="15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</row>
    <row r="51" spans="1:65" ht="9.75" customHeight="1">
      <c r="B51" s="5"/>
      <c r="L51" s="5"/>
    </row>
    <row r="52" spans="1:65" ht="9.75" customHeight="1">
      <c r="B52" s="5"/>
      <c r="L52" s="5"/>
    </row>
    <row r="53" spans="1:65" ht="9.75" customHeight="1">
      <c r="B53" s="5"/>
      <c r="L53" s="5"/>
    </row>
    <row r="54" spans="1:65" ht="9.75" customHeight="1">
      <c r="B54" s="5"/>
      <c r="L54" s="5"/>
    </row>
    <row r="55" spans="1:65" ht="9.75" customHeight="1">
      <c r="B55" s="5"/>
      <c r="L55" s="5"/>
    </row>
    <row r="56" spans="1:65" ht="9.75" customHeight="1">
      <c r="B56" s="5"/>
      <c r="L56" s="5"/>
    </row>
    <row r="57" spans="1:65" ht="9.75" customHeight="1">
      <c r="B57" s="5"/>
      <c r="L57" s="5"/>
    </row>
    <row r="58" spans="1:65" ht="9.75" customHeight="1">
      <c r="B58" s="5"/>
      <c r="L58" s="5"/>
    </row>
    <row r="59" spans="1:65" ht="9.75" customHeight="1">
      <c r="B59" s="5"/>
      <c r="L59" s="5"/>
    </row>
    <row r="60" spans="1:65" ht="9.75" customHeight="1">
      <c r="B60" s="5"/>
      <c r="L60" s="5"/>
    </row>
    <row r="61" spans="1:65" ht="9.75" customHeight="1">
      <c r="A61" s="14"/>
      <c r="B61" s="15"/>
      <c r="C61" s="14"/>
      <c r="D61" s="28" t="s">
        <v>42</v>
      </c>
      <c r="E61" s="17"/>
      <c r="F61" s="88" t="s">
        <v>43</v>
      </c>
      <c r="G61" s="28" t="s">
        <v>42</v>
      </c>
      <c r="H61" s="17"/>
      <c r="I61" s="17"/>
      <c r="J61" s="89" t="s">
        <v>43</v>
      </c>
      <c r="K61" s="17"/>
      <c r="L61" s="1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</row>
    <row r="62" spans="1:65" ht="9.75" customHeight="1">
      <c r="B62" s="5"/>
      <c r="L62" s="5"/>
    </row>
    <row r="63" spans="1:65" ht="9.75" customHeight="1">
      <c r="B63" s="5"/>
      <c r="L63" s="5"/>
    </row>
    <row r="64" spans="1:65" ht="9.75" customHeight="1">
      <c r="B64" s="5"/>
      <c r="L64" s="5"/>
    </row>
    <row r="65" spans="1:65" ht="9.75" customHeight="1">
      <c r="A65" s="14"/>
      <c r="B65" s="15"/>
      <c r="C65" s="14"/>
      <c r="D65" s="26" t="s">
        <v>44</v>
      </c>
      <c r="E65" s="27"/>
      <c r="F65" s="27"/>
      <c r="G65" s="26" t="s">
        <v>45</v>
      </c>
      <c r="H65" s="27"/>
      <c r="I65" s="27"/>
      <c r="J65" s="27"/>
      <c r="K65" s="27"/>
      <c r="L65" s="15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</row>
    <row r="66" spans="1:65" ht="9.75" customHeight="1">
      <c r="B66" s="5"/>
      <c r="L66" s="5"/>
    </row>
    <row r="67" spans="1:65" ht="9.75" customHeight="1">
      <c r="B67" s="5"/>
      <c r="L67" s="5"/>
    </row>
    <row r="68" spans="1:65" ht="9.75" customHeight="1">
      <c r="B68" s="5"/>
      <c r="L68" s="5"/>
    </row>
    <row r="69" spans="1:65" ht="9.75" customHeight="1">
      <c r="B69" s="5"/>
      <c r="L69" s="5"/>
    </row>
    <row r="70" spans="1:65" ht="9.75" customHeight="1">
      <c r="B70" s="5"/>
      <c r="L70" s="5"/>
    </row>
    <row r="71" spans="1:65" ht="9.75" customHeight="1">
      <c r="B71" s="5"/>
      <c r="L71" s="5"/>
    </row>
    <row r="72" spans="1:65" ht="9.75" customHeight="1">
      <c r="B72" s="5"/>
      <c r="L72" s="5"/>
    </row>
    <row r="73" spans="1:65" ht="9.75" customHeight="1">
      <c r="B73" s="5"/>
      <c r="L73" s="5"/>
    </row>
    <row r="74" spans="1:65" ht="9.75" customHeight="1">
      <c r="B74" s="5"/>
      <c r="L74" s="5"/>
    </row>
    <row r="75" spans="1:65" ht="9.75" customHeight="1">
      <c r="B75" s="5"/>
      <c r="L75" s="5"/>
    </row>
    <row r="76" spans="1:65" ht="9.75" customHeight="1">
      <c r="A76" s="14"/>
      <c r="B76" s="15"/>
      <c r="C76" s="14"/>
      <c r="D76" s="28" t="s">
        <v>42</v>
      </c>
      <c r="E76" s="17"/>
      <c r="F76" s="88" t="s">
        <v>43</v>
      </c>
      <c r="G76" s="28" t="s">
        <v>42</v>
      </c>
      <c r="H76" s="17"/>
      <c r="I76" s="17"/>
      <c r="J76" s="89" t="s">
        <v>43</v>
      </c>
      <c r="K76" s="17"/>
      <c r="L76" s="15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ht="14.25" customHeight="1">
      <c r="A77" s="14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5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</row>
    <row r="78" spans="1:65" ht="9.75" customHeight="1"/>
    <row r="79" spans="1:65" ht="9.75" customHeight="1"/>
    <row r="80" spans="1:65" ht="9.75" customHeight="1"/>
    <row r="81" spans="1:65" ht="6.75" customHeight="1">
      <c r="A81" s="14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5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</row>
    <row r="82" spans="1:65" ht="24.75" customHeight="1">
      <c r="A82" s="14"/>
      <c r="B82" s="15"/>
      <c r="C82" s="6" t="s">
        <v>75</v>
      </c>
      <c r="D82" s="14"/>
      <c r="E82" s="14"/>
      <c r="F82" s="14"/>
      <c r="G82" s="14"/>
      <c r="H82" s="14"/>
      <c r="I82" s="14"/>
      <c r="J82" s="14"/>
      <c r="K82" s="14"/>
      <c r="L82" s="15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</row>
    <row r="83" spans="1:65" ht="6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5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</row>
    <row r="84" spans="1:65" ht="12" customHeight="1">
      <c r="A84" s="14"/>
      <c r="B84" s="15"/>
      <c r="C84" s="11" t="s">
        <v>12</v>
      </c>
      <c r="D84" s="14"/>
      <c r="E84" s="14"/>
      <c r="F84" s="14"/>
      <c r="G84" s="14"/>
      <c r="H84" s="14"/>
      <c r="I84" s="14"/>
      <c r="J84" s="14"/>
      <c r="K84" s="14"/>
      <c r="L84" s="15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</row>
    <row r="85" spans="1:65" ht="16.5" customHeight="1">
      <c r="A85" s="14"/>
      <c r="B85" s="15"/>
      <c r="C85" s="14"/>
      <c r="D85" s="14"/>
      <c r="E85" s="174" t="str">
        <f>E7</f>
        <v>Stavebné práce - Trnové</v>
      </c>
      <c r="F85" s="163"/>
      <c r="G85" s="163"/>
      <c r="H85" s="163"/>
      <c r="I85" s="14"/>
      <c r="J85" s="14"/>
      <c r="K85" s="14"/>
      <c r="L85" s="15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</row>
    <row r="86" spans="1:65" ht="6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5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</row>
    <row r="87" spans="1:65" ht="12" customHeight="1">
      <c r="A87" s="14"/>
      <c r="B87" s="15"/>
      <c r="C87" s="11" t="s">
        <v>16</v>
      </c>
      <c r="D87" s="14"/>
      <c r="E87" s="14"/>
      <c r="F87" s="9" t="str">
        <f>F10</f>
        <v xml:space="preserve"> </v>
      </c>
      <c r="G87" s="14"/>
      <c r="H87" s="14"/>
      <c r="I87" s="11" t="s">
        <v>18</v>
      </c>
      <c r="J87" s="39">
        <f>IF(J10="","",J10)</f>
        <v>0</v>
      </c>
      <c r="K87" s="14"/>
      <c r="L87" s="15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</row>
    <row r="88" spans="1:65" ht="6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5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</row>
    <row r="89" spans="1:65" ht="15" customHeight="1">
      <c r="A89" s="14"/>
      <c r="B89" s="15"/>
      <c r="C89" s="11" t="s">
        <v>19</v>
      </c>
      <c r="D89" s="14"/>
      <c r="E89" s="14"/>
      <c r="F89" s="9" t="str">
        <f>E13</f>
        <v xml:space="preserve"> </v>
      </c>
      <c r="G89" s="14"/>
      <c r="H89" s="14"/>
      <c r="I89" s="11" t="s">
        <v>23</v>
      </c>
      <c r="J89" s="12" t="str">
        <f>E19</f>
        <v xml:space="preserve"> </v>
      </c>
      <c r="K89" s="14"/>
      <c r="L89" s="15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</row>
    <row r="90" spans="1:65" ht="15" customHeight="1">
      <c r="A90" s="14"/>
      <c r="B90" s="15"/>
      <c r="C90" s="11" t="s">
        <v>22</v>
      </c>
      <c r="D90" s="14"/>
      <c r="E90" s="14"/>
      <c r="F90" s="9" t="str">
        <f>IF(E16="","",E16)</f>
        <v xml:space="preserve"> </v>
      </c>
      <c r="G90" s="14"/>
      <c r="H90" s="14"/>
      <c r="I90" s="11" t="s">
        <v>25</v>
      </c>
      <c r="J90" s="12" t="str">
        <f>E22</f>
        <v xml:space="preserve"> </v>
      </c>
      <c r="K90" s="14"/>
      <c r="L90" s="15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</row>
    <row r="91" spans="1:65" ht="9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5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</row>
    <row r="92" spans="1:65" ht="29.25" customHeight="1">
      <c r="A92" s="14"/>
      <c r="B92" s="15"/>
      <c r="C92" s="90" t="s">
        <v>76</v>
      </c>
      <c r="D92" s="82"/>
      <c r="E92" s="82"/>
      <c r="F92" s="82"/>
      <c r="G92" s="82"/>
      <c r="H92" s="82"/>
      <c r="I92" s="82"/>
      <c r="J92" s="91" t="s">
        <v>77</v>
      </c>
      <c r="K92" s="82"/>
      <c r="L92" s="15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</row>
    <row r="93" spans="1:65" ht="9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5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</row>
    <row r="94" spans="1:65" ht="22.5" customHeight="1">
      <c r="A94" s="14"/>
      <c r="B94" s="15"/>
      <c r="C94" s="92" t="s">
        <v>78</v>
      </c>
      <c r="D94" s="14"/>
      <c r="E94" s="14"/>
      <c r="F94" s="14"/>
      <c r="G94" s="14"/>
      <c r="H94" s="14"/>
      <c r="I94" s="14"/>
      <c r="J94" s="53"/>
      <c r="K94" s="14"/>
      <c r="L94" s="15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2" t="s">
        <v>79</v>
      </c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</row>
    <row r="95" spans="1:65" ht="24.75" customHeight="1">
      <c r="A95" s="93"/>
      <c r="B95" s="94"/>
      <c r="C95" s="93"/>
      <c r="D95" s="95" t="s">
        <v>80</v>
      </c>
      <c r="E95" s="96"/>
      <c r="F95" s="96"/>
      <c r="G95" s="96"/>
      <c r="H95" s="96"/>
      <c r="I95" s="96"/>
      <c r="J95" s="97"/>
      <c r="K95" s="93"/>
      <c r="L95" s="94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</row>
    <row r="96" spans="1:65" ht="19.5" customHeight="1">
      <c r="A96" s="98"/>
      <c r="B96" s="99"/>
      <c r="C96" s="98"/>
      <c r="D96" s="100" t="s">
        <v>81</v>
      </c>
      <c r="E96" s="101"/>
      <c r="F96" s="101"/>
      <c r="G96" s="101"/>
      <c r="H96" s="101"/>
      <c r="I96" s="101"/>
      <c r="J96" s="102"/>
      <c r="K96" s="98"/>
      <c r="L96" s="99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</row>
    <row r="97" spans="1:65" ht="19.5" customHeight="1">
      <c r="A97" s="98"/>
      <c r="B97" s="99"/>
      <c r="C97" s="98"/>
      <c r="D97" s="100" t="s">
        <v>82</v>
      </c>
      <c r="E97" s="101"/>
      <c r="F97" s="101"/>
      <c r="G97" s="101"/>
      <c r="H97" s="101"/>
      <c r="I97" s="101"/>
      <c r="J97" s="102"/>
      <c r="K97" s="98"/>
      <c r="L97" s="99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</row>
    <row r="98" spans="1:65" ht="24.75" customHeight="1">
      <c r="A98" s="93"/>
      <c r="B98" s="94"/>
      <c r="C98" s="93"/>
      <c r="D98" s="95" t="s">
        <v>83</v>
      </c>
      <c r="E98" s="96"/>
      <c r="F98" s="96"/>
      <c r="G98" s="96"/>
      <c r="H98" s="96"/>
      <c r="I98" s="96"/>
      <c r="J98" s="97"/>
      <c r="K98" s="93"/>
      <c r="L98" s="94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</row>
    <row r="99" spans="1:65" ht="19.5" customHeight="1">
      <c r="A99" s="98"/>
      <c r="B99" s="99"/>
      <c r="C99" s="98"/>
      <c r="D99" s="100" t="s">
        <v>84</v>
      </c>
      <c r="E99" s="101"/>
      <c r="F99" s="101"/>
      <c r="G99" s="101"/>
      <c r="H99" s="101"/>
      <c r="I99" s="101"/>
      <c r="J99" s="102"/>
      <c r="K99" s="98"/>
      <c r="L99" s="99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</row>
    <row r="100" spans="1:65" ht="19.5" customHeight="1">
      <c r="A100" s="98"/>
      <c r="B100" s="99"/>
      <c r="C100" s="98"/>
      <c r="D100" s="100" t="s">
        <v>85</v>
      </c>
      <c r="E100" s="101"/>
      <c r="F100" s="101"/>
      <c r="G100" s="101"/>
      <c r="H100" s="101"/>
      <c r="I100" s="101"/>
      <c r="J100" s="102"/>
      <c r="K100" s="98"/>
      <c r="L100" s="99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</row>
    <row r="101" spans="1:65" ht="19.5" customHeight="1">
      <c r="A101" s="98"/>
      <c r="B101" s="99"/>
      <c r="C101" s="98"/>
      <c r="D101" s="100" t="s">
        <v>86</v>
      </c>
      <c r="E101" s="101"/>
      <c r="F101" s="101"/>
      <c r="G101" s="101"/>
      <c r="H101" s="101"/>
      <c r="I101" s="101"/>
      <c r="J101" s="102"/>
      <c r="K101" s="98"/>
      <c r="L101" s="99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</row>
    <row r="102" spans="1:65" ht="21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5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</row>
    <row r="103" spans="1:65" ht="6.75" customHeight="1">
      <c r="A103" s="14"/>
      <c r="B103" s="29"/>
      <c r="C103" s="30"/>
      <c r="D103" s="30"/>
      <c r="E103" s="30"/>
      <c r="F103" s="30"/>
      <c r="G103" s="30"/>
      <c r="H103" s="30"/>
      <c r="I103" s="30"/>
      <c r="J103" s="30"/>
      <c r="K103" s="30"/>
      <c r="L103" s="15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</row>
    <row r="104" spans="1:65" ht="9.75" customHeight="1"/>
    <row r="105" spans="1:65" ht="9.75" customHeight="1"/>
    <row r="106" spans="1:65" ht="9.75" customHeight="1"/>
    <row r="107" spans="1:65" ht="6.75" customHeight="1">
      <c r="A107" s="14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15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</row>
    <row r="108" spans="1:65" ht="24.75" customHeight="1">
      <c r="A108" s="14"/>
      <c r="B108" s="15"/>
      <c r="C108" s="6" t="s">
        <v>87</v>
      </c>
      <c r="D108" s="14"/>
      <c r="E108" s="14"/>
      <c r="F108" s="14"/>
      <c r="G108" s="14"/>
      <c r="H108" s="14"/>
      <c r="I108" s="14"/>
      <c r="J108" s="14"/>
      <c r="K108" s="14"/>
      <c r="L108" s="15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</row>
    <row r="109" spans="1:65" ht="6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5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</row>
    <row r="110" spans="1:65" ht="12" customHeight="1">
      <c r="A110" s="14"/>
      <c r="B110" s="15"/>
      <c r="C110" s="11" t="s">
        <v>12</v>
      </c>
      <c r="D110" s="14"/>
      <c r="E110" s="14"/>
      <c r="F110" s="14"/>
      <c r="G110" s="14"/>
      <c r="H110" s="14"/>
      <c r="I110" s="14"/>
      <c r="J110" s="14"/>
      <c r="K110" s="14"/>
      <c r="L110" s="15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</row>
    <row r="111" spans="1:65" ht="16.5" customHeight="1">
      <c r="A111" s="14"/>
      <c r="B111" s="15"/>
      <c r="C111" s="14"/>
      <c r="D111" s="14"/>
      <c r="E111" s="174" t="str">
        <f>E7</f>
        <v>Stavebné práce - Trnové</v>
      </c>
      <c r="F111" s="163"/>
      <c r="G111" s="163"/>
      <c r="H111" s="163"/>
      <c r="I111" s="14"/>
      <c r="J111" s="14"/>
      <c r="K111" s="14"/>
      <c r="L111" s="15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</row>
    <row r="112" spans="1:65" ht="6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5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</row>
    <row r="113" spans="1:65" ht="12" customHeight="1">
      <c r="A113" s="14"/>
      <c r="B113" s="15"/>
      <c r="C113" s="11" t="s">
        <v>16</v>
      </c>
      <c r="D113" s="14"/>
      <c r="E113" s="14"/>
      <c r="F113" s="9" t="str">
        <f>F10</f>
        <v xml:space="preserve"> </v>
      </c>
      <c r="G113" s="14"/>
      <c r="H113" s="14"/>
      <c r="I113" s="11" t="s">
        <v>18</v>
      </c>
      <c r="J113" s="39">
        <f>IF(J10="","",J10)</f>
        <v>0</v>
      </c>
      <c r="K113" s="14"/>
      <c r="L113" s="15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</row>
    <row r="114" spans="1:65" ht="6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5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</row>
    <row r="115" spans="1:65" ht="15" customHeight="1">
      <c r="A115" s="14"/>
      <c r="B115" s="15"/>
      <c r="C115" s="11" t="s">
        <v>19</v>
      </c>
      <c r="D115" s="14"/>
      <c r="E115" s="14"/>
      <c r="F115" s="9" t="str">
        <f>E13</f>
        <v xml:space="preserve"> </v>
      </c>
      <c r="G115" s="14"/>
      <c r="H115" s="14"/>
      <c r="I115" s="11" t="s">
        <v>23</v>
      </c>
      <c r="J115" s="12" t="str">
        <f>E19</f>
        <v xml:space="preserve"> </v>
      </c>
      <c r="K115" s="14"/>
      <c r="L115" s="15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</row>
    <row r="116" spans="1:65" ht="15" customHeight="1">
      <c r="A116" s="14"/>
      <c r="B116" s="15"/>
      <c r="C116" s="11" t="s">
        <v>22</v>
      </c>
      <c r="D116" s="14"/>
      <c r="E116" s="14"/>
      <c r="F116" s="9" t="str">
        <f>IF(E16="","",E16)</f>
        <v xml:space="preserve"> </v>
      </c>
      <c r="G116" s="14"/>
      <c r="H116" s="14"/>
      <c r="I116" s="11" t="s">
        <v>25</v>
      </c>
      <c r="J116" s="12" t="str">
        <f>E22</f>
        <v xml:space="preserve"> </v>
      </c>
      <c r="K116" s="14"/>
      <c r="L116" s="15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</row>
    <row r="117" spans="1:65" ht="9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5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</row>
    <row r="118" spans="1:65" ht="29.25" customHeight="1">
      <c r="A118" s="103"/>
      <c r="B118" s="104"/>
      <c r="C118" s="105" t="s">
        <v>88</v>
      </c>
      <c r="D118" s="106" t="s">
        <v>52</v>
      </c>
      <c r="E118" s="106" t="s">
        <v>48</v>
      </c>
      <c r="F118" s="106" t="s">
        <v>49</v>
      </c>
      <c r="G118" s="106" t="s">
        <v>89</v>
      </c>
      <c r="H118" s="106" t="s">
        <v>90</v>
      </c>
      <c r="I118" s="106" t="s">
        <v>91</v>
      </c>
      <c r="J118" s="107" t="s">
        <v>77</v>
      </c>
      <c r="K118" s="108" t="s">
        <v>92</v>
      </c>
      <c r="L118" s="104"/>
      <c r="M118" s="45"/>
      <c r="N118" s="46" t="s">
        <v>31</v>
      </c>
      <c r="O118" s="46" t="s">
        <v>93</v>
      </c>
      <c r="P118" s="46" t="s">
        <v>94</v>
      </c>
      <c r="Q118" s="46" t="s">
        <v>95</v>
      </c>
      <c r="R118" s="46" t="s">
        <v>96</v>
      </c>
      <c r="S118" s="46" t="s">
        <v>97</v>
      </c>
      <c r="T118" s="47" t="s">
        <v>98</v>
      </c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</row>
    <row r="119" spans="1:65" ht="22.5" customHeight="1">
      <c r="A119" s="14"/>
      <c r="B119" s="15"/>
      <c r="C119" s="51" t="s">
        <v>78</v>
      </c>
      <c r="D119" s="14"/>
      <c r="E119" s="14"/>
      <c r="F119" s="14"/>
      <c r="G119" s="14"/>
      <c r="H119" s="14"/>
      <c r="I119" s="14"/>
      <c r="J119" s="109"/>
      <c r="K119" s="14"/>
      <c r="L119" s="15"/>
      <c r="M119" s="48"/>
      <c r="N119" s="40"/>
      <c r="O119" s="40"/>
      <c r="P119" s="110">
        <f>P120+P136</f>
        <v>142.379379</v>
      </c>
      <c r="Q119" s="40"/>
      <c r="R119" s="110">
        <f>R120+R136</f>
        <v>4.3470770479999992</v>
      </c>
      <c r="S119" s="40"/>
      <c r="T119" s="111">
        <f>T120+T136</f>
        <v>0</v>
      </c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2" t="s">
        <v>66</v>
      </c>
      <c r="AU119" s="2" t="s">
        <v>79</v>
      </c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12">
        <f>BK120+BK136</f>
        <v>6864.83</v>
      </c>
      <c r="BL119" s="14"/>
      <c r="BM119" s="14"/>
    </row>
    <row r="120" spans="1:65" ht="25.5" customHeight="1">
      <c r="A120" s="113"/>
      <c r="B120" s="114"/>
      <c r="C120" s="113"/>
      <c r="D120" s="115" t="s">
        <v>66</v>
      </c>
      <c r="E120" s="116" t="s">
        <v>99</v>
      </c>
      <c r="F120" s="116" t="s">
        <v>100</v>
      </c>
      <c r="G120" s="113"/>
      <c r="H120" s="113"/>
      <c r="I120" s="113"/>
      <c r="J120" s="117"/>
      <c r="K120" s="113"/>
      <c r="L120" s="114"/>
      <c r="M120" s="118"/>
      <c r="N120" s="113"/>
      <c r="O120" s="113"/>
      <c r="P120" s="119">
        <f>P121+P126</f>
        <v>127.992435</v>
      </c>
      <c r="Q120" s="113"/>
      <c r="R120" s="119">
        <f>R121+R126</f>
        <v>4.2669432799999996</v>
      </c>
      <c r="S120" s="113"/>
      <c r="T120" s="120">
        <f>T121+T126</f>
        <v>0</v>
      </c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5" t="s">
        <v>72</v>
      </c>
      <c r="AS120" s="113"/>
      <c r="AT120" s="121" t="s">
        <v>66</v>
      </c>
      <c r="AU120" s="121" t="s">
        <v>67</v>
      </c>
      <c r="AV120" s="113"/>
      <c r="AW120" s="113"/>
      <c r="AX120" s="113"/>
      <c r="AY120" s="115" t="s">
        <v>101</v>
      </c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22">
        <f>BK121+BK126</f>
        <v>6027.42</v>
      </c>
      <c r="BL120" s="113"/>
      <c r="BM120" s="113"/>
    </row>
    <row r="121" spans="1:65" ht="22.5" customHeight="1">
      <c r="A121" s="113"/>
      <c r="B121" s="114"/>
      <c r="C121" s="113"/>
      <c r="D121" s="115" t="s">
        <v>66</v>
      </c>
      <c r="E121" s="123" t="s">
        <v>102</v>
      </c>
      <c r="F121" s="123" t="s">
        <v>103</v>
      </c>
      <c r="G121" s="113"/>
      <c r="H121" s="113"/>
      <c r="I121" s="113"/>
      <c r="J121" s="124"/>
      <c r="K121" s="113"/>
      <c r="L121" s="114"/>
      <c r="M121" s="118"/>
      <c r="N121" s="113"/>
      <c r="O121" s="113"/>
      <c r="P121" s="119">
        <f>SUM(P122:P125)</f>
        <v>8.8109700000000011</v>
      </c>
      <c r="Q121" s="113"/>
      <c r="R121" s="119">
        <f>SUM(R122:R125)</f>
        <v>1.82294588</v>
      </c>
      <c r="S121" s="113"/>
      <c r="T121" s="120">
        <f>SUM(T122:T125)</f>
        <v>0</v>
      </c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5" t="s">
        <v>72</v>
      </c>
      <c r="AS121" s="113"/>
      <c r="AT121" s="121" t="s">
        <v>66</v>
      </c>
      <c r="AU121" s="121" t="s">
        <v>72</v>
      </c>
      <c r="AV121" s="113"/>
      <c r="AW121" s="113"/>
      <c r="AX121" s="113"/>
      <c r="AY121" s="115" t="s">
        <v>101</v>
      </c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22">
        <f>SUM(BK122:BK125)</f>
        <v>801.42</v>
      </c>
      <c r="BL121" s="113"/>
      <c r="BM121" s="113"/>
    </row>
    <row r="122" spans="1:65" ht="33" customHeight="1">
      <c r="A122" s="14"/>
      <c r="B122" s="15"/>
      <c r="C122" s="125" t="s">
        <v>72</v>
      </c>
      <c r="D122" s="125" t="s">
        <v>104</v>
      </c>
      <c r="E122" s="126" t="s">
        <v>105</v>
      </c>
      <c r="F122" s="127" t="s">
        <v>106</v>
      </c>
      <c r="G122" s="128" t="s">
        <v>107</v>
      </c>
      <c r="H122" s="129">
        <v>11.8</v>
      </c>
      <c r="I122" s="130">
        <v>35.229999999999997</v>
      </c>
      <c r="J122" s="130"/>
      <c r="K122" s="131"/>
      <c r="L122" s="15"/>
      <c r="M122" s="132"/>
      <c r="N122" s="133" t="s">
        <v>33</v>
      </c>
      <c r="O122" s="134">
        <v>0.42479</v>
      </c>
      <c r="P122" s="134">
        <f t="shared" ref="P122:P125" si="1">O122*H122</f>
        <v>5.0125220000000006</v>
      </c>
      <c r="Q122" s="134">
        <v>7.38177E-2</v>
      </c>
      <c r="R122" s="134">
        <f t="shared" ref="R122:R125" si="2">Q122*H122</f>
        <v>0.87104886000000004</v>
      </c>
      <c r="S122" s="134">
        <v>0</v>
      </c>
      <c r="T122" s="135">
        <f t="shared" ref="T122:T125" si="3">S122*H122</f>
        <v>0</v>
      </c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36" t="s">
        <v>108</v>
      </c>
      <c r="AS122" s="14"/>
      <c r="AT122" s="136" t="s">
        <v>104</v>
      </c>
      <c r="AU122" s="136" t="s">
        <v>109</v>
      </c>
      <c r="AV122" s="14"/>
      <c r="AW122" s="14"/>
      <c r="AX122" s="14"/>
      <c r="AY122" s="2" t="s">
        <v>101</v>
      </c>
      <c r="AZ122" s="14"/>
      <c r="BA122" s="14"/>
      <c r="BB122" s="14"/>
      <c r="BC122" s="14"/>
      <c r="BD122" s="14"/>
      <c r="BE122" s="137">
        <f t="shared" ref="BE122:BE125" si="4">IF(N122="základná",J122,0)</f>
        <v>0</v>
      </c>
      <c r="BF122" s="137">
        <f t="shared" ref="BF122:BF125" si="5">IF(N122="znížená",J122,0)</f>
        <v>0</v>
      </c>
      <c r="BG122" s="137">
        <f t="shared" ref="BG122:BG125" si="6">IF(N122="zákl. prenesená",J122,0)</f>
        <v>0</v>
      </c>
      <c r="BH122" s="137">
        <f t="shared" ref="BH122:BH125" si="7">IF(N122="zníž. prenesená",J122,0)</f>
        <v>0</v>
      </c>
      <c r="BI122" s="137">
        <f t="shared" ref="BI122:BI125" si="8">IF(N122="nulová",J122,0)</f>
        <v>0</v>
      </c>
      <c r="BJ122" s="2" t="s">
        <v>109</v>
      </c>
      <c r="BK122" s="137">
        <f t="shared" ref="BK122:BK125" si="9">ROUND(I122*H122,2)</f>
        <v>415.71</v>
      </c>
      <c r="BL122" s="2" t="s">
        <v>108</v>
      </c>
      <c r="BM122" s="136" t="s">
        <v>110</v>
      </c>
    </row>
    <row r="123" spans="1:65" ht="33" customHeight="1">
      <c r="A123" s="14"/>
      <c r="B123" s="15"/>
      <c r="C123" s="125" t="s">
        <v>109</v>
      </c>
      <c r="D123" s="125" t="s">
        <v>104</v>
      </c>
      <c r="E123" s="126" t="s">
        <v>111</v>
      </c>
      <c r="F123" s="127" t="s">
        <v>112</v>
      </c>
      <c r="G123" s="128" t="s">
        <v>107</v>
      </c>
      <c r="H123" s="129">
        <v>0</v>
      </c>
      <c r="I123" s="130">
        <v>39.43</v>
      </c>
      <c r="J123" s="130"/>
      <c r="K123" s="131"/>
      <c r="L123" s="15"/>
      <c r="M123" s="132"/>
      <c r="N123" s="133" t="s">
        <v>33</v>
      </c>
      <c r="O123" s="134">
        <v>0.43323</v>
      </c>
      <c r="P123" s="134">
        <f t="shared" si="1"/>
        <v>0</v>
      </c>
      <c r="Q123" s="134">
        <v>9.2217549999999995E-2</v>
      </c>
      <c r="R123" s="134">
        <f t="shared" si="2"/>
        <v>0</v>
      </c>
      <c r="S123" s="134">
        <v>0</v>
      </c>
      <c r="T123" s="135">
        <f t="shared" si="3"/>
        <v>0</v>
      </c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36" t="s">
        <v>108</v>
      </c>
      <c r="AS123" s="14"/>
      <c r="AT123" s="136" t="s">
        <v>104</v>
      </c>
      <c r="AU123" s="136" t="s">
        <v>109</v>
      </c>
      <c r="AV123" s="14"/>
      <c r="AW123" s="14"/>
      <c r="AX123" s="14"/>
      <c r="AY123" s="2" t="s">
        <v>101</v>
      </c>
      <c r="AZ123" s="14"/>
      <c r="BA123" s="14"/>
      <c r="BB123" s="14"/>
      <c r="BC123" s="14"/>
      <c r="BD123" s="14"/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2" t="s">
        <v>109</v>
      </c>
      <c r="BK123" s="137">
        <f t="shared" si="9"/>
        <v>0</v>
      </c>
      <c r="BL123" s="2" t="s">
        <v>108</v>
      </c>
      <c r="BM123" s="136" t="s">
        <v>113</v>
      </c>
    </row>
    <row r="124" spans="1:65" ht="33" customHeight="1">
      <c r="A124" s="14"/>
      <c r="B124" s="15"/>
      <c r="C124" s="125" t="s">
        <v>102</v>
      </c>
      <c r="D124" s="125" t="s">
        <v>104</v>
      </c>
      <c r="E124" s="126" t="s">
        <v>114</v>
      </c>
      <c r="F124" s="127" t="s">
        <v>115</v>
      </c>
      <c r="G124" s="128" t="s">
        <v>107</v>
      </c>
      <c r="H124" s="129">
        <v>8.6</v>
      </c>
      <c r="I124" s="130">
        <v>44.85</v>
      </c>
      <c r="J124" s="130"/>
      <c r="K124" s="131"/>
      <c r="L124" s="15"/>
      <c r="M124" s="132"/>
      <c r="N124" s="133" t="s">
        <v>33</v>
      </c>
      <c r="O124" s="134">
        <v>0.44168000000000002</v>
      </c>
      <c r="P124" s="134">
        <f t="shared" si="1"/>
        <v>3.798448</v>
      </c>
      <c r="Q124" s="134">
        <v>0.1106857</v>
      </c>
      <c r="R124" s="134">
        <f t="shared" si="2"/>
        <v>0.95189701999999998</v>
      </c>
      <c r="S124" s="134">
        <v>0</v>
      </c>
      <c r="T124" s="135">
        <f t="shared" si="3"/>
        <v>0</v>
      </c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36" t="s">
        <v>108</v>
      </c>
      <c r="AS124" s="14"/>
      <c r="AT124" s="136" t="s">
        <v>104</v>
      </c>
      <c r="AU124" s="136" t="s">
        <v>109</v>
      </c>
      <c r="AV124" s="14"/>
      <c r="AW124" s="14"/>
      <c r="AX124" s="14"/>
      <c r="AY124" s="2" t="s">
        <v>101</v>
      </c>
      <c r="AZ124" s="14"/>
      <c r="BA124" s="14"/>
      <c r="BB124" s="14"/>
      <c r="BC124" s="14"/>
      <c r="BD124" s="14"/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2" t="s">
        <v>109</v>
      </c>
      <c r="BK124" s="137">
        <f t="shared" si="9"/>
        <v>385.71</v>
      </c>
      <c r="BL124" s="2" t="s">
        <v>108</v>
      </c>
      <c r="BM124" s="136" t="s">
        <v>116</v>
      </c>
    </row>
    <row r="125" spans="1:65" ht="33" customHeight="1">
      <c r="A125" s="14"/>
      <c r="B125" s="15"/>
      <c r="C125" s="125" t="s">
        <v>108</v>
      </c>
      <c r="D125" s="125" t="s">
        <v>104</v>
      </c>
      <c r="E125" s="126" t="s">
        <v>117</v>
      </c>
      <c r="F125" s="127" t="s">
        <v>118</v>
      </c>
      <c r="G125" s="128" t="s">
        <v>107</v>
      </c>
      <c r="H125" s="129">
        <v>0</v>
      </c>
      <c r="I125" s="130">
        <v>55.47</v>
      </c>
      <c r="J125" s="130"/>
      <c r="K125" s="131"/>
      <c r="L125" s="15"/>
      <c r="M125" s="132"/>
      <c r="N125" s="133" t="s">
        <v>33</v>
      </c>
      <c r="O125" s="134">
        <v>0.45255000000000001</v>
      </c>
      <c r="P125" s="134">
        <f t="shared" si="1"/>
        <v>0</v>
      </c>
      <c r="Q125" s="134">
        <v>0.14743539999999999</v>
      </c>
      <c r="R125" s="134">
        <f t="shared" si="2"/>
        <v>0</v>
      </c>
      <c r="S125" s="134">
        <v>0</v>
      </c>
      <c r="T125" s="135">
        <f t="shared" si="3"/>
        <v>0</v>
      </c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36" t="s">
        <v>108</v>
      </c>
      <c r="AS125" s="14"/>
      <c r="AT125" s="136" t="s">
        <v>104</v>
      </c>
      <c r="AU125" s="136" t="s">
        <v>109</v>
      </c>
      <c r="AV125" s="14"/>
      <c r="AW125" s="14"/>
      <c r="AX125" s="14"/>
      <c r="AY125" s="2" t="s">
        <v>101</v>
      </c>
      <c r="AZ125" s="14"/>
      <c r="BA125" s="14"/>
      <c r="BB125" s="14"/>
      <c r="BC125" s="14"/>
      <c r="BD125" s="14"/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2" t="s">
        <v>109</v>
      </c>
      <c r="BK125" s="137">
        <f t="shared" si="9"/>
        <v>0</v>
      </c>
      <c r="BL125" s="2" t="s">
        <v>108</v>
      </c>
      <c r="BM125" s="136" t="s">
        <v>119</v>
      </c>
    </row>
    <row r="126" spans="1:65" ht="22.5" customHeight="1">
      <c r="A126" s="113"/>
      <c r="B126" s="114"/>
      <c r="C126" s="113"/>
      <c r="D126" s="115" t="s">
        <v>66</v>
      </c>
      <c r="E126" s="123" t="s">
        <v>120</v>
      </c>
      <c r="F126" s="123" t="s">
        <v>121</v>
      </c>
      <c r="G126" s="113"/>
      <c r="H126" s="113"/>
      <c r="I126" s="113"/>
      <c r="J126" s="124"/>
      <c r="K126" s="113"/>
      <c r="L126" s="114"/>
      <c r="M126" s="118"/>
      <c r="N126" s="113"/>
      <c r="O126" s="113"/>
      <c r="P126" s="119">
        <f>SUM(P127:P135)</f>
        <v>119.181465</v>
      </c>
      <c r="Q126" s="113"/>
      <c r="R126" s="119">
        <f>SUM(R127:R135)</f>
        <v>2.4439973999999998</v>
      </c>
      <c r="S126" s="113"/>
      <c r="T126" s="120">
        <f>SUM(T127:T135)</f>
        <v>0</v>
      </c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5" t="s">
        <v>72</v>
      </c>
      <c r="AS126" s="113"/>
      <c r="AT126" s="121" t="s">
        <v>66</v>
      </c>
      <c r="AU126" s="121" t="s">
        <v>72</v>
      </c>
      <c r="AV126" s="113"/>
      <c r="AW126" s="113"/>
      <c r="AX126" s="113"/>
      <c r="AY126" s="115" t="s">
        <v>101</v>
      </c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22">
        <f>SUM(BK127:BK135)</f>
        <v>5226</v>
      </c>
      <c r="BL126" s="113"/>
      <c r="BM126" s="113"/>
    </row>
    <row r="127" spans="1:65" ht="24" customHeight="1">
      <c r="A127" s="14"/>
      <c r="B127" s="15"/>
      <c r="C127" s="125" t="s">
        <v>122</v>
      </c>
      <c r="D127" s="125" t="s">
        <v>104</v>
      </c>
      <c r="E127" s="126" t="s">
        <v>123</v>
      </c>
      <c r="F127" s="127" t="s">
        <v>124</v>
      </c>
      <c r="G127" s="128" t="s">
        <v>107</v>
      </c>
      <c r="H127" s="129">
        <v>171.6</v>
      </c>
      <c r="I127" s="130">
        <v>2.48</v>
      </c>
      <c r="J127" s="130"/>
      <c r="K127" s="131"/>
      <c r="L127" s="15"/>
      <c r="M127" s="132"/>
      <c r="N127" s="133" t="s">
        <v>33</v>
      </c>
      <c r="O127" s="134">
        <v>5.2049999999999999E-2</v>
      </c>
      <c r="P127" s="134">
        <f t="shared" ref="P127:P135" si="10">O127*H127</f>
        <v>8.9317799999999998</v>
      </c>
      <c r="Q127" s="134">
        <v>2.2499999999999999E-4</v>
      </c>
      <c r="R127" s="134">
        <f t="shared" ref="R127:R135" si="11">Q127*H127</f>
        <v>3.8609999999999998E-2</v>
      </c>
      <c r="S127" s="134">
        <v>0</v>
      </c>
      <c r="T127" s="135">
        <f t="shared" ref="T127:T135" si="12">S127*H127</f>
        <v>0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36" t="s">
        <v>108</v>
      </c>
      <c r="AS127" s="14"/>
      <c r="AT127" s="136" t="s">
        <v>104</v>
      </c>
      <c r="AU127" s="136" t="s">
        <v>109</v>
      </c>
      <c r="AV127" s="14"/>
      <c r="AW127" s="14"/>
      <c r="AX127" s="14"/>
      <c r="AY127" s="2" t="s">
        <v>101</v>
      </c>
      <c r="AZ127" s="14"/>
      <c r="BA127" s="14"/>
      <c r="BB127" s="14"/>
      <c r="BC127" s="14"/>
      <c r="BD127" s="14"/>
      <c r="BE127" s="137">
        <f t="shared" ref="BE127:BE135" si="13">IF(N127="základná",J127,0)</f>
        <v>0</v>
      </c>
      <c r="BF127" s="137">
        <f t="shared" ref="BF127:BF135" si="14">IF(N127="znížená",J127,0)</f>
        <v>0</v>
      </c>
      <c r="BG127" s="137">
        <f t="shared" ref="BG127:BG135" si="15">IF(N127="zákl. prenesená",J127,0)</f>
        <v>0</v>
      </c>
      <c r="BH127" s="137">
        <f t="shared" ref="BH127:BH135" si="16">IF(N127="zníž. prenesená",J127,0)</f>
        <v>0</v>
      </c>
      <c r="BI127" s="137">
        <f t="shared" ref="BI127:BI135" si="17">IF(N127="nulová",J127,0)</f>
        <v>0</v>
      </c>
      <c r="BJ127" s="2" t="s">
        <v>109</v>
      </c>
      <c r="BK127" s="137">
        <f t="shared" ref="BK127:BK135" si="18">ROUND(I127*H127,2)</f>
        <v>425.57</v>
      </c>
      <c r="BL127" s="2" t="s">
        <v>108</v>
      </c>
      <c r="BM127" s="136" t="s">
        <v>125</v>
      </c>
    </row>
    <row r="128" spans="1:65" ht="24" customHeight="1">
      <c r="A128" s="14"/>
      <c r="B128" s="15"/>
      <c r="C128" s="125" t="s">
        <v>120</v>
      </c>
      <c r="D128" s="125" t="s">
        <v>104</v>
      </c>
      <c r="E128" s="126" t="s">
        <v>126</v>
      </c>
      <c r="F128" s="127" t="s">
        <v>127</v>
      </c>
      <c r="G128" s="128" t="s">
        <v>107</v>
      </c>
      <c r="H128" s="129">
        <v>0</v>
      </c>
      <c r="I128" s="130">
        <v>0</v>
      </c>
      <c r="J128" s="130"/>
      <c r="K128" s="131"/>
      <c r="L128" s="15"/>
      <c r="M128" s="132"/>
      <c r="N128" s="133" t="s">
        <v>33</v>
      </c>
      <c r="O128" s="134">
        <v>0.27728999999999998</v>
      </c>
      <c r="P128" s="134">
        <f t="shared" si="10"/>
        <v>0</v>
      </c>
      <c r="Q128" s="134">
        <v>6.3E-3</v>
      </c>
      <c r="R128" s="134">
        <f t="shared" si="11"/>
        <v>0</v>
      </c>
      <c r="S128" s="134">
        <v>0</v>
      </c>
      <c r="T128" s="135">
        <f t="shared" si="12"/>
        <v>0</v>
      </c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36" t="s">
        <v>108</v>
      </c>
      <c r="AS128" s="14"/>
      <c r="AT128" s="136" t="s">
        <v>104</v>
      </c>
      <c r="AU128" s="136" t="s">
        <v>109</v>
      </c>
      <c r="AV128" s="14"/>
      <c r="AW128" s="14"/>
      <c r="AX128" s="14"/>
      <c r="AY128" s="2" t="s">
        <v>101</v>
      </c>
      <c r="AZ128" s="14"/>
      <c r="BA128" s="14"/>
      <c r="BB128" s="14"/>
      <c r="BC128" s="14"/>
      <c r="BD128" s="14"/>
      <c r="BE128" s="137">
        <f t="shared" si="13"/>
        <v>0</v>
      </c>
      <c r="BF128" s="137">
        <f t="shared" si="14"/>
        <v>0</v>
      </c>
      <c r="BG128" s="137">
        <f t="shared" si="15"/>
        <v>0</v>
      </c>
      <c r="BH128" s="137">
        <f t="shared" si="16"/>
        <v>0</v>
      </c>
      <c r="BI128" s="137">
        <f t="shared" si="17"/>
        <v>0</v>
      </c>
      <c r="BJ128" s="2" t="s">
        <v>109</v>
      </c>
      <c r="BK128" s="137">
        <f t="shared" si="18"/>
        <v>0</v>
      </c>
      <c r="BL128" s="2" t="s">
        <v>108</v>
      </c>
      <c r="BM128" s="136" t="s">
        <v>128</v>
      </c>
    </row>
    <row r="129" spans="1:65" ht="24" customHeight="1">
      <c r="A129" s="14"/>
      <c r="B129" s="15"/>
      <c r="C129" s="125" t="s">
        <v>129</v>
      </c>
      <c r="D129" s="125" t="s">
        <v>104</v>
      </c>
      <c r="E129" s="126" t="s">
        <v>130</v>
      </c>
      <c r="F129" s="127" t="s">
        <v>131</v>
      </c>
      <c r="G129" s="128" t="s">
        <v>107</v>
      </c>
      <c r="H129" s="129">
        <v>171.6</v>
      </c>
      <c r="I129" s="130">
        <v>9.73</v>
      </c>
      <c r="J129" s="130"/>
      <c r="K129" s="131"/>
      <c r="L129" s="15"/>
      <c r="M129" s="132"/>
      <c r="N129" s="133" t="s">
        <v>33</v>
      </c>
      <c r="O129" s="134">
        <v>0.19106000000000001</v>
      </c>
      <c r="P129" s="134">
        <f t="shared" si="10"/>
        <v>32.785896000000001</v>
      </c>
      <c r="Q129" s="134">
        <v>5.1539999999999997E-3</v>
      </c>
      <c r="R129" s="134">
        <f t="shared" si="11"/>
        <v>0.88442639999999995</v>
      </c>
      <c r="S129" s="134">
        <v>0</v>
      </c>
      <c r="T129" s="135">
        <f t="shared" si="12"/>
        <v>0</v>
      </c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36" t="s">
        <v>108</v>
      </c>
      <c r="AS129" s="14"/>
      <c r="AT129" s="136" t="s">
        <v>104</v>
      </c>
      <c r="AU129" s="136" t="s">
        <v>109</v>
      </c>
      <c r="AV129" s="14"/>
      <c r="AW129" s="14"/>
      <c r="AX129" s="14"/>
      <c r="AY129" s="2" t="s">
        <v>101</v>
      </c>
      <c r="AZ129" s="14"/>
      <c r="BA129" s="14"/>
      <c r="BB129" s="14"/>
      <c r="BC129" s="14"/>
      <c r="BD129" s="14"/>
      <c r="BE129" s="137">
        <f t="shared" si="13"/>
        <v>0</v>
      </c>
      <c r="BF129" s="137">
        <f t="shared" si="14"/>
        <v>0</v>
      </c>
      <c r="BG129" s="137">
        <f t="shared" si="15"/>
        <v>0</v>
      </c>
      <c r="BH129" s="137">
        <f t="shared" si="16"/>
        <v>0</v>
      </c>
      <c r="BI129" s="137">
        <f t="shared" si="17"/>
        <v>0</v>
      </c>
      <c r="BJ129" s="2" t="s">
        <v>109</v>
      </c>
      <c r="BK129" s="137">
        <f t="shared" si="18"/>
        <v>1669.67</v>
      </c>
      <c r="BL129" s="2" t="s">
        <v>108</v>
      </c>
      <c r="BM129" s="136" t="s">
        <v>132</v>
      </c>
    </row>
    <row r="130" spans="1:65" ht="24" customHeight="1">
      <c r="A130" s="14"/>
      <c r="B130" s="15"/>
      <c r="C130" s="125" t="s">
        <v>133</v>
      </c>
      <c r="D130" s="125" t="s">
        <v>104</v>
      </c>
      <c r="E130" s="126" t="s">
        <v>134</v>
      </c>
      <c r="F130" s="127" t="s">
        <v>135</v>
      </c>
      <c r="G130" s="128" t="s">
        <v>107</v>
      </c>
      <c r="H130" s="129">
        <v>171.6</v>
      </c>
      <c r="I130" s="130">
        <v>9.66</v>
      </c>
      <c r="J130" s="130"/>
      <c r="K130" s="131"/>
      <c r="L130" s="15"/>
      <c r="M130" s="132"/>
      <c r="N130" s="133" t="s">
        <v>33</v>
      </c>
      <c r="O130" s="134">
        <v>0.31785999999999998</v>
      </c>
      <c r="P130" s="134">
        <f t="shared" si="10"/>
        <v>54.544775999999992</v>
      </c>
      <c r="Q130" s="134">
        <v>4.1999999999999997E-3</v>
      </c>
      <c r="R130" s="134">
        <f t="shared" si="11"/>
        <v>0.72071999999999992</v>
      </c>
      <c r="S130" s="134">
        <v>0</v>
      </c>
      <c r="T130" s="135">
        <f t="shared" si="12"/>
        <v>0</v>
      </c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36" t="s">
        <v>108</v>
      </c>
      <c r="AS130" s="14"/>
      <c r="AT130" s="136" t="s">
        <v>104</v>
      </c>
      <c r="AU130" s="136" t="s">
        <v>109</v>
      </c>
      <c r="AV130" s="14"/>
      <c r="AW130" s="14"/>
      <c r="AX130" s="14"/>
      <c r="AY130" s="2" t="s">
        <v>101</v>
      </c>
      <c r="AZ130" s="14"/>
      <c r="BA130" s="14"/>
      <c r="BB130" s="14"/>
      <c r="BC130" s="14"/>
      <c r="BD130" s="14"/>
      <c r="BE130" s="137">
        <f t="shared" si="13"/>
        <v>0</v>
      </c>
      <c r="BF130" s="137">
        <f t="shared" si="14"/>
        <v>0</v>
      </c>
      <c r="BG130" s="137">
        <f t="shared" si="15"/>
        <v>0</v>
      </c>
      <c r="BH130" s="137">
        <f t="shared" si="16"/>
        <v>0</v>
      </c>
      <c r="BI130" s="137">
        <f t="shared" si="17"/>
        <v>0</v>
      </c>
      <c r="BJ130" s="2" t="s">
        <v>109</v>
      </c>
      <c r="BK130" s="137">
        <f t="shared" si="18"/>
        <v>1657.66</v>
      </c>
      <c r="BL130" s="2" t="s">
        <v>108</v>
      </c>
      <c r="BM130" s="136" t="s">
        <v>136</v>
      </c>
    </row>
    <row r="131" spans="1:65" ht="24" customHeight="1">
      <c r="A131" s="14"/>
      <c r="B131" s="15"/>
      <c r="C131" s="125" t="s">
        <v>137</v>
      </c>
      <c r="D131" s="125" t="s">
        <v>104</v>
      </c>
      <c r="E131" s="126" t="s">
        <v>138</v>
      </c>
      <c r="F131" s="127" t="s">
        <v>139</v>
      </c>
      <c r="G131" s="128" t="s">
        <v>107</v>
      </c>
      <c r="H131" s="129">
        <v>0</v>
      </c>
      <c r="I131" s="130">
        <v>18</v>
      </c>
      <c r="J131" s="130"/>
      <c r="K131" s="131"/>
      <c r="L131" s="15"/>
      <c r="M131" s="132"/>
      <c r="N131" s="133" t="s">
        <v>33</v>
      </c>
      <c r="O131" s="134">
        <v>0.44203999999999999</v>
      </c>
      <c r="P131" s="134">
        <f t="shared" si="10"/>
        <v>0</v>
      </c>
      <c r="Q131" s="134">
        <v>2.9399999999999999E-2</v>
      </c>
      <c r="R131" s="134">
        <f t="shared" si="11"/>
        <v>0</v>
      </c>
      <c r="S131" s="134">
        <v>0</v>
      </c>
      <c r="T131" s="135">
        <f t="shared" si="12"/>
        <v>0</v>
      </c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36" t="s">
        <v>108</v>
      </c>
      <c r="AS131" s="14"/>
      <c r="AT131" s="136" t="s">
        <v>104</v>
      </c>
      <c r="AU131" s="136" t="s">
        <v>109</v>
      </c>
      <c r="AV131" s="14"/>
      <c r="AW131" s="14"/>
      <c r="AX131" s="14"/>
      <c r="AY131" s="2" t="s">
        <v>101</v>
      </c>
      <c r="AZ131" s="14"/>
      <c r="BA131" s="14"/>
      <c r="BB131" s="14"/>
      <c r="BC131" s="14"/>
      <c r="BD131" s="14"/>
      <c r="BE131" s="137">
        <f t="shared" si="13"/>
        <v>0</v>
      </c>
      <c r="BF131" s="137">
        <f t="shared" si="14"/>
        <v>0</v>
      </c>
      <c r="BG131" s="137">
        <f t="shared" si="15"/>
        <v>0</v>
      </c>
      <c r="BH131" s="137">
        <f t="shared" si="16"/>
        <v>0</v>
      </c>
      <c r="BI131" s="137">
        <f t="shared" si="17"/>
        <v>0</v>
      </c>
      <c r="BJ131" s="2" t="s">
        <v>109</v>
      </c>
      <c r="BK131" s="137">
        <f t="shared" si="18"/>
        <v>0</v>
      </c>
      <c r="BL131" s="2" t="s">
        <v>108</v>
      </c>
      <c r="BM131" s="136" t="s">
        <v>140</v>
      </c>
    </row>
    <row r="132" spans="1:65" ht="24" customHeight="1">
      <c r="A132" s="14"/>
      <c r="B132" s="15"/>
      <c r="C132" s="125" t="s">
        <v>141</v>
      </c>
      <c r="D132" s="125" t="s">
        <v>104</v>
      </c>
      <c r="E132" s="126" t="s">
        <v>142</v>
      </c>
      <c r="F132" s="127" t="s">
        <v>143</v>
      </c>
      <c r="G132" s="128" t="s">
        <v>107</v>
      </c>
      <c r="H132" s="129">
        <v>0</v>
      </c>
      <c r="I132" s="130">
        <v>9.66</v>
      </c>
      <c r="J132" s="130"/>
      <c r="K132" s="131"/>
      <c r="L132" s="15"/>
      <c r="M132" s="132"/>
      <c r="N132" s="133" t="s">
        <v>33</v>
      </c>
      <c r="O132" s="134">
        <v>0.23780999999999999</v>
      </c>
      <c r="P132" s="134">
        <f t="shared" si="10"/>
        <v>0</v>
      </c>
      <c r="Q132" s="134">
        <v>3.9399999999999999E-3</v>
      </c>
      <c r="R132" s="134">
        <f t="shared" si="11"/>
        <v>0</v>
      </c>
      <c r="S132" s="134">
        <v>0</v>
      </c>
      <c r="T132" s="135">
        <f t="shared" si="12"/>
        <v>0</v>
      </c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36" t="s">
        <v>108</v>
      </c>
      <c r="AS132" s="14"/>
      <c r="AT132" s="136" t="s">
        <v>104</v>
      </c>
      <c r="AU132" s="136" t="s">
        <v>109</v>
      </c>
      <c r="AV132" s="14"/>
      <c r="AW132" s="14"/>
      <c r="AX132" s="14"/>
      <c r="AY132" s="2" t="s">
        <v>101</v>
      </c>
      <c r="AZ132" s="14"/>
      <c r="BA132" s="14"/>
      <c r="BB132" s="14"/>
      <c r="BC132" s="14"/>
      <c r="BD132" s="14"/>
      <c r="BE132" s="137">
        <f t="shared" si="13"/>
        <v>0</v>
      </c>
      <c r="BF132" s="137">
        <f t="shared" si="14"/>
        <v>0</v>
      </c>
      <c r="BG132" s="137">
        <f t="shared" si="15"/>
        <v>0</v>
      </c>
      <c r="BH132" s="137">
        <f t="shared" si="16"/>
        <v>0</v>
      </c>
      <c r="BI132" s="137">
        <f t="shared" si="17"/>
        <v>0</v>
      </c>
      <c r="BJ132" s="2" t="s">
        <v>109</v>
      </c>
      <c r="BK132" s="137">
        <f t="shared" si="18"/>
        <v>0</v>
      </c>
      <c r="BL132" s="2" t="s">
        <v>108</v>
      </c>
      <c r="BM132" s="136" t="s">
        <v>144</v>
      </c>
    </row>
    <row r="133" spans="1:65" ht="16.5" customHeight="1">
      <c r="A133" s="14"/>
      <c r="B133" s="15"/>
      <c r="C133" s="125" t="s">
        <v>145</v>
      </c>
      <c r="D133" s="125" t="s">
        <v>104</v>
      </c>
      <c r="E133" s="126" t="s">
        <v>146</v>
      </c>
      <c r="F133" s="127" t="s">
        <v>147</v>
      </c>
      <c r="G133" s="128" t="s">
        <v>107</v>
      </c>
      <c r="H133" s="129">
        <v>92.3</v>
      </c>
      <c r="I133" s="130">
        <v>1.98</v>
      </c>
      <c r="J133" s="130"/>
      <c r="K133" s="131"/>
      <c r="L133" s="15"/>
      <c r="M133" s="132"/>
      <c r="N133" s="133" t="s">
        <v>33</v>
      </c>
      <c r="O133" s="134">
        <v>3.5000000000000003E-2</v>
      </c>
      <c r="P133" s="134">
        <f t="shared" si="10"/>
        <v>3.2305000000000001</v>
      </c>
      <c r="Q133" s="134">
        <v>0</v>
      </c>
      <c r="R133" s="134">
        <f t="shared" si="11"/>
        <v>0</v>
      </c>
      <c r="S133" s="134">
        <v>0</v>
      </c>
      <c r="T133" s="135">
        <f t="shared" si="12"/>
        <v>0</v>
      </c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36" t="s">
        <v>108</v>
      </c>
      <c r="AS133" s="14"/>
      <c r="AT133" s="136" t="s">
        <v>104</v>
      </c>
      <c r="AU133" s="136" t="s">
        <v>109</v>
      </c>
      <c r="AV133" s="14"/>
      <c r="AW133" s="14"/>
      <c r="AX133" s="14"/>
      <c r="AY133" s="2" t="s">
        <v>101</v>
      </c>
      <c r="AZ133" s="14"/>
      <c r="BA133" s="14"/>
      <c r="BB133" s="14"/>
      <c r="BC133" s="14"/>
      <c r="BD133" s="14"/>
      <c r="BE133" s="137">
        <f t="shared" si="13"/>
        <v>0</v>
      </c>
      <c r="BF133" s="137">
        <f t="shared" si="14"/>
        <v>0</v>
      </c>
      <c r="BG133" s="137">
        <f t="shared" si="15"/>
        <v>0</v>
      </c>
      <c r="BH133" s="137">
        <f t="shared" si="16"/>
        <v>0</v>
      </c>
      <c r="BI133" s="137">
        <f t="shared" si="17"/>
        <v>0</v>
      </c>
      <c r="BJ133" s="2" t="s">
        <v>109</v>
      </c>
      <c r="BK133" s="137">
        <f t="shared" si="18"/>
        <v>182.75</v>
      </c>
      <c r="BL133" s="2" t="s">
        <v>108</v>
      </c>
      <c r="BM133" s="136" t="s">
        <v>148</v>
      </c>
    </row>
    <row r="134" spans="1:65" ht="24" customHeight="1">
      <c r="A134" s="14"/>
      <c r="B134" s="15"/>
      <c r="C134" s="125" t="s">
        <v>149</v>
      </c>
      <c r="D134" s="125" t="s">
        <v>104</v>
      </c>
      <c r="E134" s="126" t="s">
        <v>150</v>
      </c>
      <c r="F134" s="127" t="s">
        <v>151</v>
      </c>
      <c r="G134" s="128" t="s">
        <v>107</v>
      </c>
      <c r="H134" s="129">
        <v>92.3</v>
      </c>
      <c r="I134" s="130">
        <v>13.98</v>
      </c>
      <c r="J134" s="130"/>
      <c r="K134" s="131"/>
      <c r="L134" s="15"/>
      <c r="M134" s="132"/>
      <c r="N134" s="133" t="s">
        <v>33</v>
      </c>
      <c r="O134" s="134">
        <v>0.21331</v>
      </c>
      <c r="P134" s="134">
        <f t="shared" si="10"/>
        <v>19.688513</v>
      </c>
      <c r="Q134" s="134">
        <v>8.6700000000000006E-3</v>
      </c>
      <c r="R134" s="134">
        <f t="shared" si="11"/>
        <v>0.80024099999999998</v>
      </c>
      <c r="S134" s="134">
        <v>0</v>
      </c>
      <c r="T134" s="135">
        <f t="shared" si="12"/>
        <v>0</v>
      </c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36" t="s">
        <v>108</v>
      </c>
      <c r="AS134" s="14"/>
      <c r="AT134" s="136" t="s">
        <v>104</v>
      </c>
      <c r="AU134" s="136" t="s">
        <v>109</v>
      </c>
      <c r="AV134" s="14"/>
      <c r="AW134" s="14"/>
      <c r="AX134" s="14"/>
      <c r="AY134" s="2" t="s">
        <v>101</v>
      </c>
      <c r="AZ134" s="14"/>
      <c r="BA134" s="14"/>
      <c r="BB134" s="14"/>
      <c r="BC134" s="14"/>
      <c r="BD134" s="14"/>
      <c r="BE134" s="137">
        <f t="shared" si="13"/>
        <v>0</v>
      </c>
      <c r="BF134" s="137">
        <f t="shared" si="14"/>
        <v>0</v>
      </c>
      <c r="BG134" s="137">
        <f t="shared" si="15"/>
        <v>0</v>
      </c>
      <c r="BH134" s="137">
        <f t="shared" si="16"/>
        <v>0</v>
      </c>
      <c r="BI134" s="137">
        <f t="shared" si="17"/>
        <v>0</v>
      </c>
      <c r="BJ134" s="2" t="s">
        <v>109</v>
      </c>
      <c r="BK134" s="137">
        <f t="shared" si="18"/>
        <v>1290.3499999999999</v>
      </c>
      <c r="BL134" s="2" t="s">
        <v>108</v>
      </c>
      <c r="BM134" s="136" t="s">
        <v>152</v>
      </c>
    </row>
    <row r="135" spans="1:65" ht="24" customHeight="1">
      <c r="A135" s="14"/>
      <c r="B135" s="15"/>
      <c r="C135" s="125" t="s">
        <v>153</v>
      </c>
      <c r="D135" s="125" t="s">
        <v>104</v>
      </c>
      <c r="E135" s="126" t="s">
        <v>154</v>
      </c>
      <c r="F135" s="127" t="s">
        <v>155</v>
      </c>
      <c r="G135" s="128" t="s">
        <v>107</v>
      </c>
      <c r="H135" s="129">
        <v>0</v>
      </c>
      <c r="I135" s="130">
        <v>24.01</v>
      </c>
      <c r="J135" s="130"/>
      <c r="K135" s="131"/>
      <c r="L135" s="15"/>
      <c r="M135" s="132"/>
      <c r="N135" s="133" t="s">
        <v>33</v>
      </c>
      <c r="O135" s="134">
        <v>0.22982</v>
      </c>
      <c r="P135" s="134">
        <f t="shared" si="10"/>
        <v>0</v>
      </c>
      <c r="Q135" s="134">
        <v>1.7340000000000001E-2</v>
      </c>
      <c r="R135" s="134">
        <f t="shared" si="11"/>
        <v>0</v>
      </c>
      <c r="S135" s="134">
        <v>0</v>
      </c>
      <c r="T135" s="135">
        <f t="shared" si="12"/>
        <v>0</v>
      </c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36" t="s">
        <v>108</v>
      </c>
      <c r="AS135" s="14"/>
      <c r="AT135" s="136" t="s">
        <v>104</v>
      </c>
      <c r="AU135" s="136" t="s">
        <v>109</v>
      </c>
      <c r="AV135" s="14"/>
      <c r="AW135" s="14"/>
      <c r="AX135" s="14"/>
      <c r="AY135" s="2" t="s">
        <v>101</v>
      </c>
      <c r="AZ135" s="14"/>
      <c r="BA135" s="14"/>
      <c r="BB135" s="14"/>
      <c r="BC135" s="14"/>
      <c r="BD135" s="14"/>
      <c r="BE135" s="137">
        <f t="shared" si="13"/>
        <v>0</v>
      </c>
      <c r="BF135" s="137">
        <f t="shared" si="14"/>
        <v>0</v>
      </c>
      <c r="BG135" s="137">
        <f t="shared" si="15"/>
        <v>0</v>
      </c>
      <c r="BH135" s="137">
        <f t="shared" si="16"/>
        <v>0</v>
      </c>
      <c r="BI135" s="137">
        <f t="shared" si="17"/>
        <v>0</v>
      </c>
      <c r="BJ135" s="2" t="s">
        <v>109</v>
      </c>
      <c r="BK135" s="137">
        <f t="shared" si="18"/>
        <v>0</v>
      </c>
      <c r="BL135" s="2" t="s">
        <v>108</v>
      </c>
      <c r="BM135" s="136" t="s">
        <v>156</v>
      </c>
    </row>
    <row r="136" spans="1:65" ht="25.5" customHeight="1">
      <c r="A136" s="113"/>
      <c r="B136" s="114"/>
      <c r="C136" s="113"/>
      <c r="D136" s="115" t="s">
        <v>66</v>
      </c>
      <c r="E136" s="116" t="s">
        <v>157</v>
      </c>
      <c r="F136" s="116" t="s">
        <v>158</v>
      </c>
      <c r="G136" s="113"/>
      <c r="H136" s="113"/>
      <c r="I136" s="113"/>
      <c r="J136" s="117"/>
      <c r="K136" s="113"/>
      <c r="L136" s="114"/>
      <c r="M136" s="118"/>
      <c r="N136" s="113"/>
      <c r="O136" s="113"/>
      <c r="P136" s="119">
        <f>P137+P139+P142</f>
        <v>14.386944</v>
      </c>
      <c r="Q136" s="113"/>
      <c r="R136" s="119">
        <f>R137+R139+R142</f>
        <v>8.0133768000000008E-2</v>
      </c>
      <c r="S136" s="113"/>
      <c r="T136" s="120">
        <f>T137+T139+T142</f>
        <v>0</v>
      </c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5" t="s">
        <v>109</v>
      </c>
      <c r="AS136" s="113"/>
      <c r="AT136" s="121" t="s">
        <v>66</v>
      </c>
      <c r="AU136" s="121" t="s">
        <v>67</v>
      </c>
      <c r="AV136" s="113"/>
      <c r="AW136" s="113"/>
      <c r="AX136" s="113"/>
      <c r="AY136" s="115" t="s">
        <v>101</v>
      </c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22">
        <f>BK137+BK139+BK142</f>
        <v>837.41000000000008</v>
      </c>
      <c r="BL136" s="113"/>
      <c r="BM136" s="113"/>
    </row>
    <row r="137" spans="1:65" ht="22.5" customHeight="1">
      <c r="A137" s="113"/>
      <c r="B137" s="114"/>
      <c r="C137" s="113"/>
      <c r="D137" s="115" t="s">
        <v>66</v>
      </c>
      <c r="E137" s="123" t="s">
        <v>159</v>
      </c>
      <c r="F137" s="123" t="s">
        <v>160</v>
      </c>
      <c r="G137" s="113"/>
      <c r="H137" s="113"/>
      <c r="I137" s="113"/>
      <c r="J137" s="124"/>
      <c r="K137" s="113"/>
      <c r="L137" s="114"/>
      <c r="M137" s="118"/>
      <c r="N137" s="113"/>
      <c r="O137" s="113"/>
      <c r="P137" s="119">
        <f>P138</f>
        <v>0</v>
      </c>
      <c r="Q137" s="113"/>
      <c r="R137" s="119">
        <f>R138</f>
        <v>0</v>
      </c>
      <c r="S137" s="113"/>
      <c r="T137" s="120">
        <f>T138</f>
        <v>0</v>
      </c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5" t="s">
        <v>109</v>
      </c>
      <c r="AS137" s="113"/>
      <c r="AT137" s="121" t="s">
        <v>66</v>
      </c>
      <c r="AU137" s="121" t="s">
        <v>72</v>
      </c>
      <c r="AV137" s="113"/>
      <c r="AW137" s="113"/>
      <c r="AX137" s="113"/>
      <c r="AY137" s="115" t="s">
        <v>101</v>
      </c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22">
        <f>BK138</f>
        <v>0</v>
      </c>
      <c r="BL137" s="113"/>
      <c r="BM137" s="113"/>
    </row>
    <row r="138" spans="1:65" ht="24" customHeight="1">
      <c r="A138" s="14"/>
      <c r="B138" s="15"/>
      <c r="C138" s="125" t="s">
        <v>161</v>
      </c>
      <c r="D138" s="125" t="s">
        <v>104</v>
      </c>
      <c r="E138" s="126" t="s">
        <v>162</v>
      </c>
      <c r="F138" s="127" t="s">
        <v>163</v>
      </c>
      <c r="G138" s="128" t="s">
        <v>164</v>
      </c>
      <c r="H138" s="129">
        <v>0</v>
      </c>
      <c r="I138" s="130">
        <v>0</v>
      </c>
      <c r="J138" s="130"/>
      <c r="K138" s="131"/>
      <c r="L138" s="15"/>
      <c r="M138" s="132"/>
      <c r="N138" s="133" t="s">
        <v>33</v>
      </c>
      <c r="O138" s="134">
        <v>9.7000000000000003E-2</v>
      </c>
      <c r="P138" s="134">
        <f>O138*H138</f>
        <v>0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36" t="s">
        <v>165</v>
      </c>
      <c r="AS138" s="14"/>
      <c r="AT138" s="136" t="s">
        <v>104</v>
      </c>
      <c r="AU138" s="136" t="s">
        <v>109</v>
      </c>
      <c r="AV138" s="14"/>
      <c r="AW138" s="14"/>
      <c r="AX138" s="14"/>
      <c r="AY138" s="2" t="s">
        <v>101</v>
      </c>
      <c r="AZ138" s="14"/>
      <c r="BA138" s="14"/>
      <c r="BB138" s="14"/>
      <c r="BC138" s="14"/>
      <c r="BD138" s="14"/>
      <c r="BE138" s="137">
        <f>IF(N138="základná",J138,0)</f>
        <v>0</v>
      </c>
      <c r="BF138" s="137">
        <f>IF(N138="znížená",J138,0)</f>
        <v>0</v>
      </c>
      <c r="BG138" s="137">
        <f>IF(N138="zákl. prenesená",J138,0)</f>
        <v>0</v>
      </c>
      <c r="BH138" s="137">
        <f>IF(N138="zníž. prenesená",J138,0)</f>
        <v>0</v>
      </c>
      <c r="BI138" s="137">
        <f>IF(N138="nulová",J138,0)</f>
        <v>0</v>
      </c>
      <c r="BJ138" s="2" t="s">
        <v>109</v>
      </c>
      <c r="BK138" s="137">
        <f>ROUND(I138*H138,2)</f>
        <v>0</v>
      </c>
      <c r="BL138" s="2" t="s">
        <v>165</v>
      </c>
      <c r="BM138" s="136" t="s">
        <v>166</v>
      </c>
    </row>
    <row r="139" spans="1:65" ht="22.5" customHeight="1">
      <c r="A139" s="113"/>
      <c r="B139" s="114"/>
      <c r="C139" s="113"/>
      <c r="D139" s="115" t="s">
        <v>66</v>
      </c>
      <c r="E139" s="123" t="s">
        <v>167</v>
      </c>
      <c r="F139" s="123" t="s">
        <v>168</v>
      </c>
      <c r="G139" s="113"/>
      <c r="H139" s="113"/>
      <c r="I139" s="113"/>
      <c r="J139" s="124"/>
      <c r="K139" s="113"/>
      <c r="L139" s="114"/>
      <c r="M139" s="118"/>
      <c r="N139" s="113"/>
      <c r="O139" s="113"/>
      <c r="P139" s="119">
        <f>SUM(P140:P141)</f>
        <v>0</v>
      </c>
      <c r="Q139" s="113"/>
      <c r="R139" s="119">
        <f>SUM(R140:R141)</f>
        <v>0</v>
      </c>
      <c r="S139" s="113"/>
      <c r="T139" s="120">
        <f>SUM(T140:T141)</f>
        <v>0</v>
      </c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5" t="s">
        <v>109</v>
      </c>
      <c r="AS139" s="113"/>
      <c r="AT139" s="121" t="s">
        <v>66</v>
      </c>
      <c r="AU139" s="121" t="s">
        <v>72</v>
      </c>
      <c r="AV139" s="113"/>
      <c r="AW139" s="113"/>
      <c r="AX139" s="113"/>
      <c r="AY139" s="115" t="s">
        <v>101</v>
      </c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22">
        <f>SUM(BK140:BK141)</f>
        <v>0</v>
      </c>
      <c r="BL139" s="113"/>
      <c r="BM139" s="113"/>
    </row>
    <row r="140" spans="1:65" ht="33" customHeight="1">
      <c r="A140" s="14"/>
      <c r="B140" s="15"/>
      <c r="C140" s="125" t="s">
        <v>169</v>
      </c>
      <c r="D140" s="125" t="s">
        <v>104</v>
      </c>
      <c r="E140" s="126" t="s">
        <v>170</v>
      </c>
      <c r="F140" s="127" t="s">
        <v>171</v>
      </c>
      <c r="G140" s="128" t="s">
        <v>107</v>
      </c>
      <c r="H140" s="129">
        <v>0</v>
      </c>
      <c r="I140" s="130">
        <v>33.53</v>
      </c>
      <c r="J140" s="130"/>
      <c r="K140" s="131"/>
      <c r="L140" s="15"/>
      <c r="M140" s="132"/>
      <c r="N140" s="133" t="s">
        <v>33</v>
      </c>
      <c r="O140" s="134">
        <v>0.91603000000000001</v>
      </c>
      <c r="P140" s="134">
        <f t="shared" ref="P140:P141" si="19">O140*H140</f>
        <v>0</v>
      </c>
      <c r="Q140" s="134">
        <v>1.1864299999999999E-2</v>
      </c>
      <c r="R140" s="134">
        <f t="shared" ref="R140:R141" si="20">Q140*H140</f>
        <v>0</v>
      </c>
      <c r="S140" s="134">
        <v>0</v>
      </c>
      <c r="T140" s="135">
        <f t="shared" ref="T140:T141" si="21">S140*H140</f>
        <v>0</v>
      </c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36" t="s">
        <v>165</v>
      </c>
      <c r="AS140" s="14"/>
      <c r="AT140" s="136" t="s">
        <v>104</v>
      </c>
      <c r="AU140" s="136" t="s">
        <v>109</v>
      </c>
      <c r="AV140" s="14"/>
      <c r="AW140" s="14"/>
      <c r="AX140" s="14"/>
      <c r="AY140" s="2" t="s">
        <v>101</v>
      </c>
      <c r="AZ140" s="14"/>
      <c r="BA140" s="14"/>
      <c r="BB140" s="14"/>
      <c r="BC140" s="14"/>
      <c r="BD140" s="14"/>
      <c r="BE140" s="137">
        <f t="shared" ref="BE140:BE141" si="22">IF(N140="základná",J140,0)</f>
        <v>0</v>
      </c>
      <c r="BF140" s="137">
        <f t="shared" ref="BF140:BF141" si="23">IF(N140="znížená",J140,0)</f>
        <v>0</v>
      </c>
      <c r="BG140" s="137">
        <f t="shared" ref="BG140:BG141" si="24">IF(N140="zákl. prenesená",J140,0)</f>
        <v>0</v>
      </c>
      <c r="BH140" s="137">
        <f t="shared" ref="BH140:BH141" si="25">IF(N140="zníž. prenesená",J140,0)</f>
        <v>0</v>
      </c>
      <c r="BI140" s="137">
        <f t="shared" ref="BI140:BI141" si="26">IF(N140="nulová",J140,0)</f>
        <v>0</v>
      </c>
      <c r="BJ140" s="2" t="s">
        <v>109</v>
      </c>
      <c r="BK140" s="137">
        <f t="shared" ref="BK140:BK141" si="27">ROUND(I140*H140,2)</f>
        <v>0</v>
      </c>
      <c r="BL140" s="2" t="s">
        <v>165</v>
      </c>
      <c r="BM140" s="136" t="s">
        <v>172</v>
      </c>
    </row>
    <row r="141" spans="1:65" ht="33" customHeight="1">
      <c r="A141" s="14"/>
      <c r="B141" s="15"/>
      <c r="C141" s="125" t="s">
        <v>165</v>
      </c>
      <c r="D141" s="125" t="s">
        <v>104</v>
      </c>
      <c r="E141" s="126" t="s">
        <v>173</v>
      </c>
      <c r="F141" s="127" t="s">
        <v>174</v>
      </c>
      <c r="G141" s="128" t="s">
        <v>175</v>
      </c>
      <c r="H141" s="129">
        <v>0</v>
      </c>
      <c r="I141" s="130">
        <v>2.17</v>
      </c>
      <c r="J141" s="130"/>
      <c r="K141" s="131"/>
      <c r="L141" s="15"/>
      <c r="M141" s="132"/>
      <c r="N141" s="133" t="s">
        <v>33</v>
      </c>
      <c r="O141" s="134">
        <v>0.10019</v>
      </c>
      <c r="P141" s="134">
        <f t="shared" si="19"/>
        <v>0</v>
      </c>
      <c r="Q141" s="134">
        <v>5.0040000000000002E-5</v>
      </c>
      <c r="R141" s="134">
        <f t="shared" si="20"/>
        <v>0</v>
      </c>
      <c r="S141" s="134">
        <v>0</v>
      </c>
      <c r="T141" s="135">
        <f t="shared" si="21"/>
        <v>0</v>
      </c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36" t="s">
        <v>165</v>
      </c>
      <c r="AS141" s="14"/>
      <c r="AT141" s="136" t="s">
        <v>104</v>
      </c>
      <c r="AU141" s="136" t="s">
        <v>109</v>
      </c>
      <c r="AV141" s="14"/>
      <c r="AW141" s="14"/>
      <c r="AX141" s="14"/>
      <c r="AY141" s="2" t="s">
        <v>101</v>
      </c>
      <c r="AZ141" s="14"/>
      <c r="BA141" s="14"/>
      <c r="BB141" s="14"/>
      <c r="BC141" s="14"/>
      <c r="BD141" s="14"/>
      <c r="BE141" s="137">
        <f t="shared" si="22"/>
        <v>0</v>
      </c>
      <c r="BF141" s="137">
        <f t="shared" si="23"/>
        <v>0</v>
      </c>
      <c r="BG141" s="137">
        <f t="shared" si="24"/>
        <v>0</v>
      </c>
      <c r="BH141" s="137">
        <f t="shared" si="25"/>
        <v>0</v>
      </c>
      <c r="BI141" s="137">
        <f t="shared" si="26"/>
        <v>0</v>
      </c>
      <c r="BJ141" s="2" t="s">
        <v>109</v>
      </c>
      <c r="BK141" s="137">
        <f t="shared" si="27"/>
        <v>0</v>
      </c>
      <c r="BL141" s="2" t="s">
        <v>165</v>
      </c>
      <c r="BM141" s="136" t="s">
        <v>176</v>
      </c>
    </row>
    <row r="142" spans="1:65" ht="22.5" customHeight="1">
      <c r="A142" s="113"/>
      <c r="B142" s="114"/>
      <c r="C142" s="113"/>
      <c r="D142" s="115" t="s">
        <v>66</v>
      </c>
      <c r="E142" s="123" t="s">
        <v>177</v>
      </c>
      <c r="F142" s="123" t="s">
        <v>178</v>
      </c>
      <c r="G142" s="113"/>
      <c r="H142" s="113"/>
      <c r="I142" s="113"/>
      <c r="J142" s="124"/>
      <c r="K142" s="113"/>
      <c r="L142" s="114"/>
      <c r="M142" s="118"/>
      <c r="N142" s="113"/>
      <c r="O142" s="113"/>
      <c r="P142" s="119">
        <f>SUM(P143:P144)</f>
        <v>14.386944</v>
      </c>
      <c r="Q142" s="113"/>
      <c r="R142" s="119">
        <f>SUM(R143:R144)</f>
        <v>8.0133768000000008E-2</v>
      </c>
      <c r="S142" s="113"/>
      <c r="T142" s="120">
        <f>SUM(T143:T144)</f>
        <v>0</v>
      </c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5" t="s">
        <v>109</v>
      </c>
      <c r="AS142" s="113"/>
      <c r="AT142" s="121" t="s">
        <v>66</v>
      </c>
      <c r="AU142" s="121" t="s">
        <v>72</v>
      </c>
      <c r="AV142" s="113"/>
      <c r="AW142" s="113"/>
      <c r="AX142" s="113"/>
      <c r="AY142" s="115" t="s">
        <v>101</v>
      </c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22">
        <f>SUM(BK143:BK144)</f>
        <v>837.41000000000008</v>
      </c>
      <c r="BL142" s="113"/>
      <c r="BM142" s="113"/>
    </row>
    <row r="143" spans="1:65" ht="24" customHeight="1">
      <c r="A143" s="14"/>
      <c r="B143" s="15"/>
      <c r="C143" s="125" t="s">
        <v>179</v>
      </c>
      <c r="D143" s="125" t="s">
        <v>104</v>
      </c>
      <c r="E143" s="126" t="s">
        <v>180</v>
      </c>
      <c r="F143" s="127" t="s">
        <v>181</v>
      </c>
      <c r="G143" s="128" t="s">
        <v>107</v>
      </c>
      <c r="H143" s="129">
        <v>171.6</v>
      </c>
      <c r="I143" s="130">
        <v>1.38</v>
      </c>
      <c r="J143" s="130"/>
      <c r="K143" s="131"/>
      <c r="L143" s="15"/>
      <c r="M143" s="132"/>
      <c r="N143" s="133" t="s">
        <v>33</v>
      </c>
      <c r="O143" s="134">
        <v>3.023E-2</v>
      </c>
      <c r="P143" s="134">
        <f t="shared" ref="P143:P144" si="28">O143*H143</f>
        <v>5.187468</v>
      </c>
      <c r="Q143" s="134">
        <v>1.2750000000000001E-4</v>
      </c>
      <c r="R143" s="134">
        <f t="shared" ref="R143:R144" si="29">Q143*H143</f>
        <v>2.1878999999999999E-2</v>
      </c>
      <c r="S143" s="134">
        <v>0</v>
      </c>
      <c r="T143" s="135">
        <f t="shared" ref="T143:T144" si="30">S143*H143</f>
        <v>0</v>
      </c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36" t="s">
        <v>165</v>
      </c>
      <c r="AS143" s="14"/>
      <c r="AT143" s="136" t="s">
        <v>104</v>
      </c>
      <c r="AU143" s="136" t="s">
        <v>109</v>
      </c>
      <c r="AV143" s="14"/>
      <c r="AW143" s="14"/>
      <c r="AX143" s="14"/>
      <c r="AY143" s="2" t="s">
        <v>101</v>
      </c>
      <c r="AZ143" s="14"/>
      <c r="BA143" s="14"/>
      <c r="BB143" s="14"/>
      <c r="BC143" s="14"/>
      <c r="BD143" s="14"/>
      <c r="BE143" s="137">
        <f t="shared" ref="BE143:BE144" si="31">IF(N143="základná",J143,0)</f>
        <v>0</v>
      </c>
      <c r="BF143" s="137">
        <f t="shared" ref="BF143:BF144" si="32">IF(N143="znížená",J143,0)</f>
        <v>0</v>
      </c>
      <c r="BG143" s="137">
        <f t="shared" ref="BG143:BG144" si="33">IF(N143="zákl. prenesená",J143,0)</f>
        <v>0</v>
      </c>
      <c r="BH143" s="137">
        <f t="shared" ref="BH143:BH144" si="34">IF(N143="zníž. prenesená",J143,0)</f>
        <v>0</v>
      </c>
      <c r="BI143" s="137">
        <f t="shared" ref="BI143:BI144" si="35">IF(N143="nulová",J143,0)</f>
        <v>0</v>
      </c>
      <c r="BJ143" s="2" t="s">
        <v>109</v>
      </c>
      <c r="BK143" s="137">
        <f t="shared" ref="BK143:BK144" si="36">ROUND(I143*H143,2)</f>
        <v>236.81</v>
      </c>
      <c r="BL143" s="2" t="s">
        <v>165</v>
      </c>
      <c r="BM143" s="136" t="s">
        <v>182</v>
      </c>
    </row>
    <row r="144" spans="1:65" ht="37.5" customHeight="1">
      <c r="A144" s="14"/>
      <c r="B144" s="15"/>
      <c r="C144" s="125" t="s">
        <v>183</v>
      </c>
      <c r="D144" s="125" t="s">
        <v>104</v>
      </c>
      <c r="E144" s="126" t="s">
        <v>184</v>
      </c>
      <c r="F144" s="127" t="s">
        <v>185</v>
      </c>
      <c r="G144" s="128" t="s">
        <v>107</v>
      </c>
      <c r="H144" s="129">
        <v>171.6</v>
      </c>
      <c r="I144" s="130">
        <v>3.5</v>
      </c>
      <c r="J144" s="130"/>
      <c r="K144" s="131"/>
      <c r="L144" s="15"/>
      <c r="M144" s="138"/>
      <c r="N144" s="139" t="s">
        <v>33</v>
      </c>
      <c r="O144" s="140">
        <v>5.3609999999999998E-2</v>
      </c>
      <c r="P144" s="140">
        <f t="shared" si="28"/>
        <v>9.1994759999999989</v>
      </c>
      <c r="Q144" s="140">
        <v>3.3948000000000002E-4</v>
      </c>
      <c r="R144" s="140">
        <f t="shared" si="29"/>
        <v>5.8254768000000005E-2</v>
      </c>
      <c r="S144" s="140">
        <v>0</v>
      </c>
      <c r="T144" s="141">
        <f t="shared" si="30"/>
        <v>0</v>
      </c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36" t="s">
        <v>165</v>
      </c>
      <c r="AS144" s="14"/>
      <c r="AT144" s="136" t="s">
        <v>104</v>
      </c>
      <c r="AU144" s="136" t="s">
        <v>109</v>
      </c>
      <c r="AV144" s="14"/>
      <c r="AW144" s="14"/>
      <c r="AX144" s="14"/>
      <c r="AY144" s="2" t="s">
        <v>101</v>
      </c>
      <c r="AZ144" s="14"/>
      <c r="BA144" s="14"/>
      <c r="BB144" s="14"/>
      <c r="BC144" s="14"/>
      <c r="BD144" s="14"/>
      <c r="BE144" s="137">
        <f t="shared" si="31"/>
        <v>0</v>
      </c>
      <c r="BF144" s="137">
        <f t="shared" si="32"/>
        <v>0</v>
      </c>
      <c r="BG144" s="137">
        <f t="shared" si="33"/>
        <v>0</v>
      </c>
      <c r="BH144" s="137">
        <f t="shared" si="34"/>
        <v>0</v>
      </c>
      <c r="BI144" s="137">
        <f t="shared" si="35"/>
        <v>0</v>
      </c>
      <c r="BJ144" s="2" t="s">
        <v>109</v>
      </c>
      <c r="BK144" s="137">
        <f t="shared" si="36"/>
        <v>600.6</v>
      </c>
      <c r="BL144" s="2" t="s">
        <v>165</v>
      </c>
      <c r="BM144" s="136" t="s">
        <v>186</v>
      </c>
    </row>
    <row r="145" spans="1:65" ht="6.75" customHeight="1">
      <c r="A145" s="14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15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</row>
    <row r="146" spans="1:65" ht="9.75" customHeight="1"/>
    <row r="147" spans="1:65" ht="9.75" customHeight="1"/>
    <row r="148" spans="1:65" ht="9.75" customHeight="1">
      <c r="E148" s="156"/>
      <c r="F148" s="156"/>
      <c r="G148" s="156"/>
      <c r="H148" s="156"/>
      <c r="I148" s="157">
        <f>J119</f>
        <v>0</v>
      </c>
      <c r="J148" s="156"/>
    </row>
    <row r="149" spans="1:65" ht="9.75" customHeight="1">
      <c r="E149" s="156" t="s">
        <v>223</v>
      </c>
      <c r="F149" s="156" t="s">
        <v>224</v>
      </c>
      <c r="G149" s="156"/>
      <c r="H149" s="156"/>
      <c r="I149" s="156"/>
      <c r="J149" s="156"/>
    </row>
    <row r="150" spans="1:65" ht="9.75" customHeight="1">
      <c r="E150" s="156"/>
      <c r="F150" s="156" t="s">
        <v>225</v>
      </c>
      <c r="G150" s="156"/>
      <c r="H150" s="156"/>
      <c r="I150" s="156"/>
      <c r="J150" s="156"/>
    </row>
    <row r="151" spans="1:65" ht="9.75" customHeight="1">
      <c r="E151" s="156"/>
      <c r="F151" s="156" t="s">
        <v>226</v>
      </c>
      <c r="G151" s="156">
        <v>92.3</v>
      </c>
      <c r="H151" s="158"/>
      <c r="I151" s="158">
        <f>G151*H151</f>
        <v>0</v>
      </c>
      <c r="J151" s="156"/>
    </row>
    <row r="152" spans="1:65" ht="9.75" customHeight="1">
      <c r="E152" s="156"/>
      <c r="F152" s="156" t="s">
        <v>191</v>
      </c>
      <c r="G152" s="156"/>
      <c r="H152" s="156"/>
      <c r="I152" s="156"/>
      <c r="J152" s="156"/>
    </row>
    <row r="153" spans="1:65" ht="9.75" customHeight="1">
      <c r="E153" s="156"/>
      <c r="F153" s="156" t="s">
        <v>227</v>
      </c>
      <c r="G153" s="156"/>
      <c r="H153" s="156"/>
      <c r="I153" s="159"/>
      <c r="J153" s="156"/>
    </row>
    <row r="154" spans="1:65" ht="9.75" customHeight="1">
      <c r="E154" s="156"/>
      <c r="F154" s="156" t="s">
        <v>228</v>
      </c>
      <c r="G154" s="156"/>
      <c r="H154" s="156"/>
      <c r="I154" s="156"/>
      <c r="J154" s="156"/>
    </row>
    <row r="155" spans="1:65" ht="9.75" customHeight="1">
      <c r="E155" s="156"/>
      <c r="F155" s="156" t="s">
        <v>198</v>
      </c>
      <c r="G155" s="156"/>
      <c r="H155" s="156"/>
      <c r="I155" s="156"/>
      <c r="J155" s="156"/>
    </row>
    <row r="156" spans="1:65" ht="9.75" customHeight="1">
      <c r="E156" s="156"/>
      <c r="F156" s="156" t="s">
        <v>229</v>
      </c>
      <c r="G156" s="156"/>
      <c r="H156" s="156"/>
      <c r="I156" s="156"/>
      <c r="J156" s="156"/>
    </row>
    <row r="157" spans="1:65" ht="9.75" customHeight="1">
      <c r="E157" s="156"/>
      <c r="F157" s="156" t="s">
        <v>201</v>
      </c>
      <c r="G157" s="156"/>
      <c r="H157" s="156"/>
      <c r="I157" s="156"/>
      <c r="J157" s="156"/>
    </row>
    <row r="158" spans="1:65" ht="9.75" customHeight="1">
      <c r="E158" s="156"/>
      <c r="F158" s="156" t="s">
        <v>230</v>
      </c>
      <c r="G158" s="156"/>
      <c r="H158" s="156"/>
      <c r="I158" s="156"/>
      <c r="J158" s="156"/>
    </row>
    <row r="159" spans="1:65" ht="9.75" customHeight="1">
      <c r="E159" s="156"/>
      <c r="F159" s="156" t="s">
        <v>231</v>
      </c>
      <c r="G159" s="156"/>
      <c r="H159" s="156"/>
      <c r="I159" s="157"/>
      <c r="J159" s="156"/>
    </row>
    <row r="160" spans="1:65" ht="9.75" customHeight="1"/>
    <row r="161" spans="6:6" ht="9.75" customHeight="1">
      <c r="F161" s="160" t="s">
        <v>232</v>
      </c>
    </row>
    <row r="162" spans="6:6" ht="9.75" customHeight="1"/>
    <row r="163" spans="6:6" ht="9.75" customHeight="1"/>
    <row r="164" spans="6:6" ht="9.75" customHeight="1"/>
    <row r="165" spans="6:6" ht="9.75" customHeight="1"/>
    <row r="166" spans="6:6" ht="9.75" customHeight="1"/>
    <row r="167" spans="6:6" ht="9.75" customHeight="1"/>
    <row r="168" spans="6:6" ht="9.75" customHeight="1"/>
    <row r="169" spans="6:6" ht="9.75" customHeight="1"/>
    <row r="170" spans="6:6" ht="9.75" customHeight="1"/>
    <row r="171" spans="6:6" ht="9.75" customHeight="1"/>
    <row r="172" spans="6:6" ht="9.75" customHeight="1"/>
    <row r="173" spans="6:6" ht="9.75" customHeight="1"/>
    <row r="174" spans="6:6" ht="9.75" customHeight="1"/>
    <row r="175" spans="6:6" ht="9.75" customHeight="1"/>
    <row r="176" spans="6:6" ht="9.75" customHeight="1"/>
    <row r="177" ht="9.75" customHeight="1"/>
    <row r="178" ht="9.75" customHeight="1"/>
    <row r="179" ht="9.75" customHeight="1"/>
    <row r="180" ht="9.75" customHeight="1"/>
    <row r="181" ht="9.75" customHeight="1"/>
    <row r="182" ht="9.75" customHeight="1"/>
    <row r="183" ht="9.75" customHeight="1"/>
    <row r="184" ht="9.75" customHeight="1"/>
    <row r="185" ht="9.75" customHeight="1"/>
    <row r="186" ht="9.75" customHeight="1"/>
    <row r="187" ht="9.75" customHeight="1"/>
    <row r="188" ht="9.75" customHeight="1"/>
    <row r="189" ht="9.75" customHeight="1"/>
    <row r="190" ht="9.75" customHeight="1"/>
    <row r="191" ht="9.75" customHeight="1"/>
    <row r="192" ht="9.75" customHeight="1"/>
    <row r="193" ht="9.75" customHeight="1"/>
    <row r="194" ht="9.75" customHeight="1"/>
    <row r="195" ht="9.75" customHeight="1"/>
    <row r="196" ht="9.75" customHeight="1"/>
    <row r="197" ht="9.75" customHeight="1"/>
    <row r="198" ht="9.75" customHeight="1"/>
    <row r="199" ht="9.75" customHeight="1"/>
    <row r="200" ht="9.75" customHeight="1"/>
    <row r="201" ht="9.75" customHeight="1"/>
    <row r="202" ht="9.75" customHeight="1"/>
    <row r="203" ht="9.75" customHeight="1"/>
    <row r="204" ht="9.75" customHeight="1"/>
    <row r="205" ht="9.75" customHeight="1"/>
    <row r="206" ht="9.75" customHeight="1"/>
    <row r="207" ht="9.75" customHeight="1"/>
    <row r="208" ht="9.75" customHeight="1"/>
    <row r="209" ht="9.75" customHeight="1"/>
    <row r="210" ht="9.75" customHeight="1"/>
    <row r="211" ht="9.75" customHeight="1"/>
    <row r="212" ht="9.75" customHeight="1"/>
    <row r="213" ht="9.75" customHeight="1"/>
    <row r="214" ht="9.75" customHeight="1"/>
    <row r="215" ht="9.75" customHeight="1"/>
    <row r="216" ht="9.75" customHeight="1"/>
    <row r="217" ht="9.75" customHeight="1"/>
    <row r="218" ht="9.75" customHeight="1"/>
    <row r="219" ht="9.75" customHeight="1"/>
    <row r="220" ht="9.75" customHeight="1"/>
    <row r="221" ht="9.75" customHeight="1"/>
    <row r="222" ht="9.75" customHeight="1"/>
    <row r="223" ht="9.75" customHeight="1"/>
    <row r="224" ht="9.75" customHeight="1"/>
    <row r="225" ht="9.75" customHeight="1"/>
    <row r="226" ht="9.75" customHeight="1"/>
    <row r="227" ht="9.75" customHeight="1"/>
    <row r="228" ht="9.75" customHeight="1"/>
    <row r="229" ht="9.75" customHeight="1"/>
    <row r="230" ht="9.75" customHeight="1"/>
    <row r="231" ht="9.75" customHeight="1"/>
    <row r="232" ht="9.75" customHeight="1"/>
    <row r="233" ht="9.75" customHeight="1"/>
    <row r="234" ht="9.75" customHeight="1"/>
    <row r="235" ht="9.75" customHeight="1"/>
    <row r="236" ht="9.75" customHeight="1"/>
    <row r="237" ht="9.75" customHeight="1"/>
    <row r="238" ht="9.75" customHeight="1"/>
    <row r="239" ht="9.75" customHeight="1"/>
    <row r="240" ht="9.75" customHeight="1"/>
    <row r="241" ht="9.75" customHeight="1"/>
    <row r="242" ht="9.75" customHeight="1"/>
    <row r="243" ht="9.75" customHeight="1"/>
    <row r="244" ht="9.75" customHeight="1"/>
    <row r="245" ht="9.75" customHeight="1"/>
    <row r="246" ht="9.75" customHeight="1"/>
    <row r="247" ht="9.75" customHeight="1"/>
    <row r="248" ht="9.75" customHeight="1"/>
    <row r="249" ht="9.75" customHeight="1"/>
    <row r="250" ht="9.75" customHeight="1"/>
    <row r="251" ht="9.75" customHeight="1"/>
    <row r="252" ht="9.75" customHeight="1"/>
    <row r="253" ht="9.75" customHeight="1"/>
    <row r="254" ht="9.75" customHeight="1"/>
    <row r="255" ht="9.75" customHeight="1"/>
    <row r="256" ht="9.75" customHeight="1"/>
    <row r="257" ht="9.75" customHeight="1"/>
    <row r="258" ht="9.75" customHeight="1"/>
    <row r="259" ht="9.75" customHeight="1"/>
    <row r="260" ht="9.75" customHeight="1"/>
    <row r="261" ht="9.75" customHeight="1"/>
    <row r="262" ht="9.75" customHeight="1"/>
    <row r="263" ht="9.75" customHeight="1"/>
    <row r="264" ht="9.75" customHeight="1"/>
    <row r="265" ht="9.75" customHeight="1"/>
    <row r="266" ht="9.75" customHeight="1"/>
    <row r="267" ht="9.75" customHeight="1"/>
    <row r="268" ht="9.75" customHeight="1"/>
    <row r="269" ht="9.75" customHeight="1"/>
    <row r="270" ht="9.75" customHeight="1"/>
    <row r="271" ht="9.75" customHeight="1"/>
    <row r="272" ht="9.75" customHeight="1"/>
    <row r="273" ht="9.75" customHeight="1"/>
    <row r="274" ht="9.75" customHeight="1"/>
    <row r="275" ht="9.75" customHeight="1"/>
    <row r="276" ht="9.75" customHeight="1"/>
    <row r="277" ht="9.75" customHeight="1"/>
    <row r="278" ht="9.75" customHeight="1"/>
    <row r="279" ht="9.75" customHeight="1"/>
    <row r="280" ht="9.75" customHeight="1"/>
    <row r="281" ht="9.75" customHeight="1"/>
    <row r="282" ht="9.75" customHeight="1"/>
    <row r="283" ht="9.75" customHeight="1"/>
    <row r="284" ht="9.75" customHeight="1"/>
    <row r="285" ht="9.75" customHeight="1"/>
    <row r="286" ht="9.75" customHeight="1"/>
    <row r="287" ht="9.75" customHeight="1"/>
    <row r="288" ht="9.75" customHeight="1"/>
    <row r="289" ht="9.75" customHeight="1"/>
    <row r="290" ht="9.75" customHeight="1"/>
    <row r="291" ht="9.75" customHeight="1"/>
    <row r="292" ht="9.75" customHeight="1"/>
    <row r="293" ht="9.75" customHeight="1"/>
    <row r="294" ht="9.75" customHeight="1"/>
    <row r="295" ht="9.75" customHeight="1"/>
    <row r="296" ht="9.75" customHeight="1"/>
    <row r="297" ht="9.75" customHeight="1"/>
    <row r="298" ht="9.75" customHeight="1"/>
    <row r="299" ht="9.75" customHeight="1"/>
    <row r="300" ht="9.75" customHeight="1"/>
    <row r="301" ht="9.75" customHeight="1"/>
    <row r="302" ht="9.75" customHeight="1"/>
    <row r="303" ht="9.75" customHeight="1"/>
    <row r="304" ht="9.75" customHeight="1"/>
    <row r="305" ht="9.75" customHeight="1"/>
    <row r="306" ht="9.75" customHeight="1"/>
    <row r="307" ht="9.75" customHeight="1"/>
    <row r="308" ht="9.75" customHeight="1"/>
    <row r="309" ht="9.75" customHeight="1"/>
    <row r="310" ht="9.75" customHeight="1"/>
    <row r="311" ht="9.75" customHeight="1"/>
    <row r="312" ht="9.75" customHeight="1"/>
    <row r="313" ht="9.75" customHeight="1"/>
    <row r="314" ht="9.75" customHeight="1"/>
    <row r="315" ht="9.75" customHeight="1"/>
    <row r="316" ht="9.75" customHeight="1"/>
    <row r="317" ht="9.75" customHeight="1"/>
    <row r="318" ht="9.75" customHeight="1"/>
    <row r="319" ht="9.75" customHeight="1"/>
    <row r="320" ht="9.75" customHeight="1"/>
    <row r="321" ht="9.75" customHeight="1"/>
    <row r="322" ht="9.75" customHeight="1"/>
    <row r="323" ht="9.75" customHeight="1"/>
    <row r="324" ht="9.75" customHeight="1"/>
    <row r="325" ht="9.75" customHeight="1"/>
    <row r="326" ht="9.75" customHeight="1"/>
    <row r="327" ht="9.75" customHeight="1"/>
    <row r="328" ht="9.75" customHeight="1"/>
    <row r="329" ht="9.75" customHeight="1"/>
    <row r="330" ht="9.75" customHeight="1"/>
    <row r="331" ht="9.75" customHeight="1"/>
    <row r="332" ht="9.75" customHeight="1"/>
    <row r="333" ht="9.75" customHeight="1"/>
    <row r="334" ht="9.75" customHeight="1"/>
    <row r="335" ht="9.75" customHeight="1"/>
    <row r="336" ht="9.75" customHeight="1"/>
    <row r="337" ht="9.75" customHeight="1"/>
    <row r="338" ht="9.75" customHeight="1"/>
    <row r="339" ht="9.75" customHeight="1"/>
    <row r="340" ht="9.75" customHeight="1"/>
    <row r="341" ht="9.75" customHeight="1"/>
    <row r="342" ht="9.75" customHeight="1"/>
    <row r="343" ht="9.75" customHeight="1"/>
    <row r="344" ht="9.75" customHeight="1"/>
    <row r="345" ht="9.75" customHeight="1"/>
    <row r="346" ht="9.75" customHeight="1"/>
    <row r="347" ht="9.75" customHeight="1"/>
    <row r="348" ht="9.75" customHeight="1"/>
    <row r="349" ht="9.75" customHeight="1"/>
    <row r="350" ht="9.75" customHeight="1"/>
    <row r="351" ht="9.75" customHeight="1"/>
    <row r="352" ht="9.75" customHeight="1"/>
    <row r="353" ht="9.75" customHeight="1"/>
    <row r="354" ht="9.75" customHeight="1"/>
    <row r="355" ht="9.75" customHeight="1"/>
    <row r="356" ht="9.75" customHeight="1"/>
    <row r="357" ht="9.75" customHeight="1"/>
    <row r="358" ht="9.75" customHeight="1"/>
    <row r="359" ht="9.75" customHeight="1"/>
    <row r="360" ht="9.75" customHeight="1"/>
    <row r="361" ht="9.75" customHeight="1"/>
    <row r="362" ht="9.75" customHeight="1"/>
    <row r="363" ht="9.75" customHeight="1"/>
    <row r="364" ht="9.75" customHeight="1"/>
    <row r="365" ht="9.75" customHeight="1"/>
    <row r="366" ht="9.75" customHeight="1"/>
    <row r="367" ht="9.75" customHeight="1"/>
    <row r="368" ht="9.75" customHeight="1"/>
    <row r="369" ht="9.75" customHeight="1"/>
    <row r="370" ht="9.75" customHeight="1"/>
    <row r="371" ht="9.75" customHeight="1"/>
    <row r="372" ht="9.75" customHeight="1"/>
    <row r="373" ht="9.75" customHeight="1"/>
    <row r="374" ht="9.75" customHeight="1"/>
    <row r="375" ht="9.75" customHeight="1"/>
    <row r="376" ht="9.75" customHeight="1"/>
    <row r="377" ht="9.75" customHeight="1"/>
    <row r="378" ht="9.75" customHeight="1"/>
    <row r="379" ht="9.75" customHeight="1"/>
    <row r="380" ht="9.75" customHeight="1"/>
    <row r="381" ht="9.75" customHeight="1"/>
    <row r="382" ht="9.75" customHeight="1"/>
    <row r="383" ht="9.75" customHeight="1"/>
    <row r="384" ht="9.75" customHeight="1"/>
    <row r="385" ht="9.75" customHeight="1"/>
    <row r="386" ht="9.75" customHeight="1"/>
    <row r="387" ht="9.75" customHeight="1"/>
    <row r="388" ht="9.75" customHeight="1"/>
    <row r="389" ht="9.75" customHeight="1"/>
    <row r="390" ht="9.75" customHeight="1"/>
    <row r="391" ht="9.75" customHeight="1"/>
    <row r="392" ht="9.75" customHeight="1"/>
    <row r="393" ht="9.75" customHeight="1"/>
    <row r="394" ht="9.75" customHeight="1"/>
    <row r="395" ht="9.75" customHeight="1"/>
    <row r="396" ht="9.75" customHeight="1"/>
    <row r="397" ht="9.75" customHeight="1"/>
    <row r="398" ht="9.75" customHeight="1"/>
    <row r="399" ht="9.75" customHeight="1"/>
    <row r="400" ht="9.75" customHeight="1"/>
    <row r="401" ht="9.75" customHeight="1"/>
    <row r="402" ht="9.75" customHeight="1"/>
    <row r="403" ht="9.75" customHeight="1"/>
    <row r="404" ht="9.75" customHeight="1"/>
    <row r="405" ht="9.75" customHeight="1"/>
    <row r="406" ht="9.75" customHeight="1"/>
    <row r="407" ht="9.75" customHeight="1"/>
    <row r="408" ht="9.75" customHeight="1"/>
    <row r="409" ht="9.75" customHeight="1"/>
    <row r="410" ht="9.75" customHeight="1"/>
    <row r="411" ht="9.75" customHeight="1"/>
    <row r="412" ht="9.75" customHeight="1"/>
    <row r="413" ht="9.75" customHeight="1"/>
    <row r="414" ht="9.75" customHeight="1"/>
    <row r="415" ht="9.75" customHeight="1"/>
    <row r="416" ht="9.75" customHeight="1"/>
    <row r="417" ht="9.75" customHeight="1"/>
    <row r="418" ht="9.75" customHeight="1"/>
    <row r="419" ht="9.75" customHeight="1"/>
    <row r="420" ht="9.75" customHeight="1"/>
    <row r="421" ht="9.75" customHeight="1"/>
    <row r="422" ht="9.75" customHeight="1"/>
    <row r="423" ht="9.75" customHeight="1"/>
    <row r="424" ht="9.75" customHeight="1"/>
    <row r="425" ht="9.75" customHeight="1"/>
    <row r="426" ht="9.75" customHeight="1"/>
    <row r="427" ht="9.75" customHeight="1"/>
    <row r="428" ht="9.75" customHeight="1"/>
    <row r="429" ht="9.75" customHeight="1"/>
    <row r="430" ht="9.75" customHeight="1"/>
    <row r="431" ht="9.75" customHeight="1"/>
    <row r="432" ht="9.75" customHeight="1"/>
    <row r="433" ht="9.75" customHeight="1"/>
    <row r="434" ht="9.75" customHeight="1"/>
    <row r="435" ht="9.75" customHeight="1"/>
    <row r="436" ht="9.75" customHeight="1"/>
    <row r="437" ht="9.75" customHeight="1"/>
    <row r="438" ht="9.75" customHeight="1"/>
    <row r="439" ht="9.75" customHeight="1"/>
    <row r="440" ht="9.75" customHeight="1"/>
    <row r="441" ht="9.75" customHeight="1"/>
    <row r="442" ht="9.75" customHeight="1"/>
    <row r="443" ht="9.75" customHeight="1"/>
    <row r="444" ht="9.75" customHeight="1"/>
    <row r="445" ht="9.75" customHeight="1"/>
    <row r="446" ht="9.75" customHeight="1"/>
    <row r="447" ht="9.75" customHeight="1"/>
    <row r="448" ht="9.75" customHeight="1"/>
    <row r="449" ht="9.75" customHeight="1"/>
    <row r="450" ht="9.75" customHeight="1"/>
    <row r="451" ht="9.75" customHeight="1"/>
    <row r="452" ht="9.75" customHeight="1"/>
    <row r="453" ht="9.75" customHeight="1"/>
    <row r="454" ht="9.75" customHeight="1"/>
    <row r="455" ht="9.75" customHeight="1"/>
    <row r="456" ht="9.75" customHeight="1"/>
    <row r="457" ht="9.75" customHeight="1"/>
    <row r="458" ht="9.75" customHeight="1"/>
    <row r="459" ht="9.75" customHeight="1"/>
    <row r="460" ht="9.75" customHeight="1"/>
    <row r="461" ht="9.75" customHeight="1"/>
    <row r="462" ht="9.75" customHeight="1"/>
    <row r="463" ht="9.75" customHeight="1"/>
    <row r="464" ht="9.75" customHeight="1"/>
    <row r="465" ht="9.75" customHeight="1"/>
    <row r="466" ht="9.75" customHeight="1"/>
    <row r="467" ht="9.75" customHeight="1"/>
    <row r="468" ht="9.75" customHeight="1"/>
    <row r="469" ht="9.75" customHeight="1"/>
    <row r="470" ht="9.75" customHeight="1"/>
    <row r="471" ht="9.75" customHeight="1"/>
    <row r="472" ht="9.75" customHeight="1"/>
    <row r="473" ht="9.75" customHeight="1"/>
    <row r="474" ht="9.75" customHeight="1"/>
    <row r="475" ht="9.75" customHeight="1"/>
    <row r="476" ht="9.75" customHeight="1"/>
    <row r="477" ht="9.75" customHeight="1"/>
    <row r="478" ht="9.75" customHeight="1"/>
    <row r="479" ht="9.75" customHeight="1"/>
    <row r="480" ht="9.75" customHeight="1"/>
    <row r="481" ht="9.75" customHeight="1"/>
    <row r="482" ht="9.75" customHeight="1"/>
    <row r="483" ht="9.75" customHeight="1"/>
    <row r="484" ht="9.75" customHeight="1"/>
    <row r="485" ht="9.75" customHeight="1"/>
    <row r="486" ht="9.75" customHeight="1"/>
    <row r="487" ht="9.75" customHeight="1"/>
    <row r="488" ht="9.75" customHeight="1"/>
    <row r="489" ht="9.75" customHeight="1"/>
    <row r="490" ht="9.75" customHeight="1"/>
    <row r="491" ht="9.75" customHeight="1"/>
    <row r="492" ht="9.75" customHeight="1"/>
    <row r="493" ht="9.75" customHeight="1"/>
    <row r="494" ht="9.75" customHeight="1"/>
    <row r="495" ht="9.75" customHeight="1"/>
    <row r="496" ht="9.75" customHeight="1"/>
    <row r="497" ht="9.75" customHeight="1"/>
    <row r="498" ht="9.75" customHeight="1"/>
    <row r="499" ht="9.75" customHeight="1"/>
    <row r="500" ht="9.75" customHeight="1"/>
    <row r="501" ht="9.75" customHeight="1"/>
    <row r="502" ht="9.75" customHeight="1"/>
    <row r="503" ht="9.75" customHeight="1"/>
    <row r="504" ht="9.75" customHeight="1"/>
    <row r="505" ht="9.75" customHeight="1"/>
    <row r="506" ht="9.75" customHeight="1"/>
    <row r="507" ht="9.75" customHeight="1"/>
    <row r="508" ht="9.75" customHeight="1"/>
    <row r="509" ht="9.75" customHeight="1"/>
    <row r="510" ht="9.75" customHeight="1"/>
    <row r="511" ht="9.75" customHeight="1"/>
    <row r="512" ht="9.75" customHeight="1"/>
    <row r="513" ht="9.75" customHeight="1"/>
    <row r="514" ht="9.75" customHeight="1"/>
    <row r="515" ht="9.75" customHeight="1"/>
    <row r="516" ht="9.75" customHeight="1"/>
    <row r="517" ht="9.75" customHeight="1"/>
    <row r="518" ht="9.75" customHeight="1"/>
    <row r="519" ht="9.75" customHeight="1"/>
    <row r="520" ht="9.75" customHeight="1"/>
    <row r="521" ht="9.75" customHeight="1"/>
    <row r="522" ht="9.75" customHeight="1"/>
    <row r="523" ht="9.75" customHeight="1"/>
    <row r="524" ht="9.75" customHeight="1"/>
    <row r="525" ht="9.75" customHeight="1"/>
    <row r="526" ht="9.75" customHeight="1"/>
    <row r="527" ht="9.75" customHeight="1"/>
    <row r="528" ht="9.75" customHeight="1"/>
    <row r="529" ht="9.75" customHeight="1"/>
    <row r="530" ht="9.75" customHeight="1"/>
    <row r="531" ht="9.75" customHeight="1"/>
    <row r="532" ht="9.75" customHeight="1"/>
    <row r="533" ht="9.75" customHeight="1"/>
    <row r="534" ht="9.75" customHeight="1"/>
    <row r="535" ht="9.75" customHeight="1"/>
    <row r="536" ht="9.75" customHeight="1"/>
    <row r="537" ht="9.75" customHeight="1"/>
    <row r="538" ht="9.75" customHeight="1"/>
    <row r="539" ht="9.75" customHeight="1"/>
    <row r="540" ht="9.75" customHeight="1"/>
    <row r="541" ht="9.75" customHeight="1"/>
    <row r="542" ht="9.75" customHeight="1"/>
    <row r="543" ht="9.75" customHeight="1"/>
    <row r="544" ht="9.75" customHeight="1"/>
    <row r="545" ht="9.75" customHeight="1"/>
    <row r="546" ht="9.75" customHeight="1"/>
    <row r="547" ht="9.75" customHeight="1"/>
    <row r="548" ht="9.75" customHeight="1"/>
    <row r="549" ht="9.75" customHeight="1"/>
    <row r="550" ht="9.75" customHeight="1"/>
    <row r="551" ht="9.75" customHeight="1"/>
    <row r="552" ht="9.75" customHeight="1"/>
    <row r="553" ht="9.75" customHeight="1"/>
    <row r="554" ht="9.75" customHeight="1"/>
    <row r="555" ht="9.75" customHeight="1"/>
    <row r="556" ht="9.75" customHeight="1"/>
    <row r="557" ht="9.75" customHeight="1"/>
    <row r="558" ht="9.75" customHeight="1"/>
    <row r="559" ht="9.75" customHeight="1"/>
    <row r="560" ht="9.75" customHeight="1"/>
    <row r="561" ht="9.75" customHeight="1"/>
    <row r="562" ht="9.75" customHeight="1"/>
    <row r="563" ht="9.75" customHeight="1"/>
    <row r="564" ht="9.75" customHeight="1"/>
    <row r="565" ht="9.75" customHeight="1"/>
    <row r="566" ht="9.75" customHeight="1"/>
    <row r="567" ht="9.75" customHeight="1"/>
    <row r="568" ht="9.75" customHeight="1"/>
    <row r="569" ht="9.75" customHeight="1"/>
    <row r="570" ht="9.75" customHeight="1"/>
    <row r="571" ht="9.75" customHeight="1"/>
    <row r="572" ht="9.75" customHeight="1"/>
    <row r="573" ht="9.75" customHeight="1"/>
    <row r="574" ht="9.75" customHeight="1"/>
    <row r="575" ht="9.75" customHeight="1"/>
    <row r="576" ht="9.75" customHeight="1"/>
    <row r="577" ht="9.75" customHeight="1"/>
    <row r="578" ht="9.75" customHeight="1"/>
    <row r="579" ht="9.75" customHeight="1"/>
    <row r="580" ht="9.75" customHeight="1"/>
    <row r="581" ht="9.75" customHeight="1"/>
    <row r="582" ht="9.75" customHeight="1"/>
    <row r="583" ht="9.75" customHeight="1"/>
    <row r="584" ht="9.75" customHeight="1"/>
    <row r="585" ht="9.75" customHeight="1"/>
    <row r="586" ht="9.75" customHeight="1"/>
    <row r="587" ht="9.75" customHeight="1"/>
    <row r="588" ht="9.75" customHeight="1"/>
    <row r="589" ht="9.75" customHeight="1"/>
    <row r="590" ht="9.75" customHeight="1"/>
    <row r="591" ht="9.75" customHeight="1"/>
    <row r="592" ht="9.75" customHeight="1"/>
    <row r="593" ht="9.75" customHeight="1"/>
    <row r="594" ht="9.75" customHeight="1"/>
    <row r="595" ht="9.75" customHeight="1"/>
    <row r="596" ht="9.75" customHeight="1"/>
    <row r="597" ht="9.75" customHeight="1"/>
    <row r="598" ht="9.75" customHeight="1"/>
    <row r="599" ht="9.75" customHeight="1"/>
    <row r="600" ht="9.75" customHeight="1"/>
    <row r="601" ht="9.75" customHeight="1"/>
    <row r="602" ht="9.75" customHeight="1"/>
    <row r="603" ht="9.75" customHeight="1"/>
    <row r="604" ht="9.75" customHeight="1"/>
    <row r="605" ht="9.75" customHeight="1"/>
    <row r="606" ht="9.75" customHeight="1"/>
    <row r="607" ht="9.75" customHeight="1"/>
    <row r="608" ht="9.75" customHeight="1"/>
    <row r="609" ht="9.75" customHeight="1"/>
    <row r="610" ht="9.75" customHeight="1"/>
    <row r="611" ht="9.75" customHeight="1"/>
    <row r="612" ht="9.75" customHeight="1"/>
    <row r="613" ht="9.75" customHeight="1"/>
    <row r="614" ht="9.75" customHeight="1"/>
    <row r="615" ht="9.75" customHeight="1"/>
    <row r="616" ht="9.75" customHeight="1"/>
    <row r="617" ht="9.75" customHeight="1"/>
    <row r="618" ht="9.75" customHeight="1"/>
    <row r="619" ht="9.75" customHeight="1"/>
    <row r="620" ht="9.75" customHeight="1"/>
    <row r="621" ht="9.75" customHeight="1"/>
    <row r="622" ht="9.75" customHeight="1"/>
    <row r="623" ht="9.75" customHeight="1"/>
    <row r="624" ht="9.75" customHeight="1"/>
    <row r="625" ht="9.75" customHeight="1"/>
    <row r="626" ht="9.75" customHeight="1"/>
    <row r="627" ht="9.75" customHeight="1"/>
    <row r="628" ht="9.75" customHeight="1"/>
    <row r="629" ht="9.75" customHeight="1"/>
    <row r="630" ht="9.75" customHeight="1"/>
    <row r="631" ht="9.75" customHeight="1"/>
    <row r="632" ht="9.75" customHeight="1"/>
    <row r="633" ht="9.75" customHeight="1"/>
    <row r="634" ht="9.75" customHeight="1"/>
    <row r="635" ht="9.75" customHeight="1"/>
    <row r="636" ht="9.75" customHeight="1"/>
    <row r="637" ht="9.75" customHeight="1"/>
    <row r="638" ht="9.75" customHeight="1"/>
    <row r="639" ht="9.75" customHeight="1"/>
    <row r="640" ht="9.75" customHeight="1"/>
    <row r="641" ht="9.75" customHeight="1"/>
    <row r="642" ht="9.75" customHeight="1"/>
    <row r="643" ht="9.75" customHeight="1"/>
    <row r="644" ht="9.75" customHeight="1"/>
    <row r="645" ht="9.75" customHeight="1"/>
    <row r="646" ht="9.75" customHeight="1"/>
    <row r="647" ht="9.75" customHeight="1"/>
    <row r="648" ht="9.75" customHeight="1"/>
    <row r="649" ht="9.75" customHeight="1"/>
    <row r="650" ht="9.75" customHeight="1"/>
    <row r="651" ht="9.75" customHeight="1"/>
    <row r="652" ht="9.75" customHeight="1"/>
    <row r="653" ht="9.75" customHeight="1"/>
    <row r="654" ht="9.75" customHeight="1"/>
    <row r="655" ht="9.75" customHeight="1"/>
    <row r="656" ht="9.75" customHeight="1"/>
    <row r="657" ht="9.75" customHeight="1"/>
    <row r="658" ht="9.75" customHeight="1"/>
    <row r="659" ht="9.75" customHeight="1"/>
    <row r="660" ht="9.75" customHeight="1"/>
    <row r="661" ht="9.75" customHeight="1"/>
    <row r="662" ht="9.75" customHeight="1"/>
    <row r="663" ht="9.75" customHeight="1"/>
    <row r="664" ht="9.75" customHeight="1"/>
    <row r="665" ht="9.75" customHeight="1"/>
    <row r="666" ht="9.75" customHeight="1"/>
    <row r="667" ht="9.75" customHeight="1"/>
    <row r="668" ht="9.75" customHeight="1"/>
    <row r="669" ht="9.75" customHeight="1"/>
    <row r="670" ht="9.75" customHeight="1"/>
    <row r="671" ht="9.75" customHeight="1"/>
    <row r="672" ht="9.75" customHeight="1"/>
    <row r="673" ht="9.75" customHeight="1"/>
    <row r="674" ht="9.75" customHeight="1"/>
    <row r="675" ht="9.75" customHeight="1"/>
    <row r="676" ht="9.75" customHeight="1"/>
    <row r="677" ht="9.75" customHeight="1"/>
    <row r="678" ht="9.75" customHeight="1"/>
    <row r="679" ht="9.75" customHeight="1"/>
    <row r="680" ht="9.75" customHeight="1"/>
    <row r="681" ht="9.75" customHeight="1"/>
    <row r="682" ht="9.75" customHeight="1"/>
    <row r="683" ht="9.75" customHeight="1"/>
    <row r="684" ht="9.75" customHeight="1"/>
    <row r="685" ht="9.75" customHeight="1"/>
    <row r="686" ht="9.75" customHeight="1"/>
    <row r="687" ht="9.75" customHeight="1"/>
    <row r="688" ht="9.75" customHeight="1"/>
    <row r="689" ht="9.75" customHeight="1"/>
    <row r="690" ht="9.75" customHeight="1"/>
    <row r="691" ht="9.75" customHeight="1"/>
    <row r="692" ht="9.75" customHeight="1"/>
    <row r="693" ht="9.75" customHeight="1"/>
    <row r="694" ht="9.75" customHeight="1"/>
    <row r="695" ht="9.75" customHeight="1"/>
    <row r="696" ht="9.75" customHeight="1"/>
    <row r="697" ht="9.75" customHeight="1"/>
    <row r="698" ht="9.75" customHeight="1"/>
    <row r="699" ht="9.75" customHeight="1"/>
    <row r="700" ht="9.75" customHeight="1"/>
    <row r="701" ht="9.75" customHeight="1"/>
    <row r="702" ht="9.75" customHeight="1"/>
    <row r="703" ht="9.75" customHeight="1"/>
    <row r="704" ht="9.75" customHeight="1"/>
    <row r="705" ht="9.75" customHeight="1"/>
    <row r="706" ht="9.75" customHeight="1"/>
    <row r="707" ht="9.75" customHeight="1"/>
    <row r="708" ht="9.75" customHeight="1"/>
    <row r="709" ht="9.75" customHeight="1"/>
    <row r="710" ht="9.75" customHeight="1"/>
    <row r="711" ht="9.75" customHeight="1"/>
    <row r="712" ht="9.75" customHeight="1"/>
    <row r="713" ht="9.75" customHeight="1"/>
    <row r="714" ht="9.75" customHeight="1"/>
    <row r="715" ht="9.75" customHeight="1"/>
    <row r="716" ht="9.75" customHeight="1"/>
    <row r="717" ht="9.75" customHeight="1"/>
    <row r="718" ht="9.75" customHeight="1"/>
    <row r="719" ht="9.75" customHeight="1"/>
    <row r="720" ht="9.75" customHeight="1"/>
    <row r="721" ht="9.75" customHeight="1"/>
    <row r="722" ht="9.75" customHeight="1"/>
    <row r="723" ht="9.75" customHeight="1"/>
    <row r="724" ht="9.75" customHeight="1"/>
    <row r="725" ht="9.75" customHeight="1"/>
    <row r="726" ht="9.75" customHeight="1"/>
    <row r="727" ht="9.75" customHeight="1"/>
    <row r="728" ht="9.75" customHeight="1"/>
    <row r="729" ht="9.75" customHeight="1"/>
    <row r="730" ht="9.75" customHeight="1"/>
    <row r="731" ht="9.75" customHeight="1"/>
    <row r="732" ht="9.75" customHeight="1"/>
    <row r="733" ht="9.75" customHeight="1"/>
    <row r="734" ht="9.75" customHeight="1"/>
    <row r="735" ht="9.75" customHeight="1"/>
    <row r="736" ht="9.75" customHeight="1"/>
    <row r="737" ht="9.75" customHeight="1"/>
    <row r="738" ht="9.75" customHeight="1"/>
    <row r="739" ht="9.75" customHeight="1"/>
    <row r="740" ht="9.75" customHeight="1"/>
    <row r="741" ht="9.75" customHeight="1"/>
    <row r="742" ht="9.75" customHeight="1"/>
    <row r="743" ht="9.75" customHeight="1"/>
    <row r="744" ht="9.75" customHeight="1"/>
    <row r="745" ht="9.75" customHeight="1"/>
    <row r="746" ht="9.75" customHeight="1"/>
    <row r="747" ht="9.75" customHeight="1"/>
    <row r="748" ht="9.75" customHeight="1"/>
    <row r="749" ht="9.75" customHeight="1"/>
    <row r="750" ht="9.75" customHeight="1"/>
    <row r="751" ht="9.75" customHeight="1"/>
    <row r="752" ht="9.75" customHeight="1"/>
    <row r="753" ht="9.75" customHeight="1"/>
    <row r="754" ht="9.75" customHeight="1"/>
    <row r="755" ht="9.75" customHeight="1"/>
    <row r="756" ht="9.75" customHeight="1"/>
    <row r="757" ht="9.75" customHeight="1"/>
    <row r="758" ht="9.75" customHeight="1"/>
    <row r="759" ht="9.75" customHeight="1"/>
    <row r="760" ht="9.75" customHeight="1"/>
    <row r="761" ht="9.75" customHeight="1"/>
    <row r="762" ht="9.75" customHeight="1"/>
    <row r="763" ht="9.75" customHeight="1"/>
    <row r="764" ht="9.75" customHeight="1"/>
    <row r="765" ht="9.75" customHeight="1"/>
    <row r="766" ht="9.75" customHeight="1"/>
    <row r="767" ht="9.75" customHeight="1"/>
    <row r="768" ht="9.75" customHeight="1"/>
    <row r="769" ht="9.75" customHeight="1"/>
    <row r="770" ht="9.75" customHeight="1"/>
    <row r="771" ht="9.75" customHeight="1"/>
    <row r="772" ht="9.75" customHeight="1"/>
    <row r="773" ht="9.75" customHeight="1"/>
    <row r="774" ht="9.75" customHeight="1"/>
    <row r="775" ht="9.75" customHeight="1"/>
    <row r="776" ht="9.75" customHeight="1"/>
    <row r="777" ht="9.75" customHeight="1"/>
    <row r="778" ht="9.75" customHeight="1"/>
    <row r="779" ht="9.75" customHeight="1"/>
    <row r="780" ht="9.75" customHeight="1"/>
    <row r="781" ht="9.75" customHeight="1"/>
    <row r="782" ht="9.75" customHeight="1"/>
    <row r="783" ht="9.75" customHeight="1"/>
    <row r="784" ht="9.75" customHeight="1"/>
    <row r="785" ht="9.75" customHeight="1"/>
    <row r="786" ht="9.75" customHeight="1"/>
    <row r="787" ht="9.75" customHeight="1"/>
    <row r="788" ht="9.75" customHeight="1"/>
    <row r="789" ht="9.75" customHeight="1"/>
    <row r="790" ht="9.75" customHeight="1"/>
    <row r="791" ht="9.75" customHeight="1"/>
    <row r="792" ht="9.75" customHeight="1"/>
    <row r="793" ht="9.75" customHeight="1"/>
    <row r="794" ht="9.75" customHeight="1"/>
    <row r="795" ht="9.75" customHeight="1"/>
    <row r="796" ht="9.75" customHeight="1"/>
    <row r="797" ht="9.75" customHeight="1"/>
    <row r="798" ht="9.75" customHeight="1"/>
    <row r="799" ht="9.75" customHeight="1"/>
    <row r="800" ht="9.75" customHeight="1"/>
    <row r="801" ht="9.75" customHeight="1"/>
    <row r="802" ht="9.75" customHeight="1"/>
    <row r="803" ht="9.75" customHeight="1"/>
    <row r="804" ht="9.75" customHeight="1"/>
    <row r="805" ht="9.75" customHeight="1"/>
    <row r="806" ht="9.75" customHeight="1"/>
    <row r="807" ht="9.75" customHeight="1"/>
    <row r="808" ht="9.75" customHeight="1"/>
    <row r="809" ht="9.75" customHeight="1"/>
    <row r="810" ht="9.75" customHeight="1"/>
    <row r="811" ht="9.75" customHeight="1"/>
    <row r="812" ht="9.75" customHeight="1"/>
    <row r="813" ht="9.75" customHeight="1"/>
    <row r="814" ht="9.75" customHeight="1"/>
    <row r="815" ht="9.75" customHeight="1"/>
    <row r="816" ht="9.75" customHeight="1"/>
    <row r="817" ht="9.75" customHeight="1"/>
    <row r="818" ht="9.75" customHeight="1"/>
    <row r="819" ht="9.75" customHeight="1"/>
    <row r="820" ht="9.75" customHeight="1"/>
    <row r="821" ht="9.75" customHeight="1"/>
    <row r="822" ht="9.75" customHeight="1"/>
    <row r="823" ht="9.75" customHeight="1"/>
    <row r="824" ht="9.75" customHeight="1"/>
    <row r="825" ht="9.75" customHeight="1"/>
    <row r="826" ht="9.75" customHeight="1"/>
    <row r="827" ht="9.75" customHeight="1"/>
    <row r="828" ht="9.75" customHeight="1"/>
    <row r="829" ht="9.75" customHeight="1"/>
    <row r="830" ht="9.75" customHeight="1"/>
    <row r="831" ht="9.75" customHeight="1"/>
    <row r="832" ht="9.75" customHeight="1"/>
    <row r="833" ht="9.75" customHeight="1"/>
    <row r="834" ht="9.75" customHeight="1"/>
    <row r="835" ht="9.75" customHeight="1"/>
    <row r="836" ht="9.75" customHeight="1"/>
    <row r="837" ht="9.75" customHeight="1"/>
    <row r="838" ht="9.75" customHeight="1"/>
    <row r="839" ht="9.75" customHeight="1"/>
    <row r="840" ht="9.75" customHeight="1"/>
    <row r="841" ht="9.75" customHeight="1"/>
    <row r="842" ht="9.75" customHeight="1"/>
    <row r="843" ht="9.75" customHeight="1"/>
    <row r="844" ht="9.75" customHeight="1"/>
    <row r="845" ht="9.75" customHeight="1"/>
    <row r="846" ht="9.75" customHeight="1"/>
    <row r="847" ht="9.75" customHeight="1"/>
    <row r="848" ht="9.75" customHeight="1"/>
    <row r="849" ht="9.75" customHeight="1"/>
    <row r="850" ht="9.75" customHeight="1"/>
    <row r="851" ht="9.75" customHeight="1"/>
    <row r="852" ht="9.75" customHeight="1"/>
    <row r="853" ht="9.75" customHeight="1"/>
    <row r="854" ht="9.75" customHeight="1"/>
    <row r="855" ht="9.75" customHeight="1"/>
    <row r="856" ht="9.75" customHeight="1"/>
    <row r="857" ht="9.75" customHeight="1"/>
    <row r="858" ht="9.75" customHeight="1"/>
    <row r="859" ht="9.75" customHeight="1"/>
    <row r="860" ht="9.75" customHeight="1"/>
    <row r="861" ht="9.75" customHeight="1"/>
    <row r="862" ht="9.75" customHeight="1"/>
    <row r="863" ht="9.75" customHeight="1"/>
    <row r="864" ht="9.75" customHeight="1"/>
    <row r="865" ht="9.75" customHeight="1"/>
    <row r="866" ht="9.75" customHeight="1"/>
    <row r="867" ht="9.75" customHeight="1"/>
    <row r="868" ht="9.75" customHeight="1"/>
    <row r="869" ht="9.75" customHeight="1"/>
    <row r="870" ht="9.75" customHeight="1"/>
    <row r="871" ht="9.75" customHeight="1"/>
    <row r="872" ht="9.75" customHeight="1"/>
    <row r="873" ht="9.75" customHeight="1"/>
    <row r="874" ht="9.75" customHeight="1"/>
    <row r="875" ht="9.75" customHeight="1"/>
    <row r="876" ht="9.75" customHeight="1"/>
    <row r="877" ht="9.75" customHeight="1"/>
    <row r="878" ht="9.75" customHeight="1"/>
    <row r="879" ht="9.75" customHeight="1"/>
    <row r="880" ht="9.75" customHeight="1"/>
    <row r="881" ht="9.75" customHeight="1"/>
    <row r="882" ht="9.75" customHeight="1"/>
    <row r="883" ht="9.75" customHeight="1"/>
    <row r="884" ht="9.75" customHeight="1"/>
    <row r="885" ht="9.75" customHeight="1"/>
    <row r="886" ht="9.75" customHeight="1"/>
    <row r="887" ht="9.75" customHeight="1"/>
    <row r="888" ht="9.75" customHeight="1"/>
    <row r="889" ht="9.75" customHeight="1"/>
    <row r="890" ht="9.75" customHeight="1"/>
    <row r="891" ht="9.75" customHeight="1"/>
    <row r="892" ht="9.75" customHeight="1"/>
    <row r="893" ht="9.75" customHeight="1"/>
    <row r="894" ht="9.75" customHeight="1"/>
    <row r="895" ht="9.75" customHeight="1"/>
    <row r="896" ht="9.75" customHeight="1"/>
    <row r="897" ht="9.75" customHeight="1"/>
    <row r="898" ht="9.75" customHeight="1"/>
    <row r="899" ht="9.75" customHeight="1"/>
    <row r="900" ht="9.75" customHeight="1"/>
    <row r="901" ht="9.75" customHeight="1"/>
    <row r="902" ht="9.75" customHeight="1"/>
    <row r="903" ht="9.75" customHeight="1"/>
    <row r="904" ht="9.75" customHeight="1"/>
    <row r="905" ht="9.75" customHeight="1"/>
    <row r="906" ht="9.75" customHeight="1"/>
    <row r="907" ht="9.75" customHeight="1"/>
    <row r="908" ht="9.75" customHeight="1"/>
    <row r="909" ht="9.75" customHeight="1"/>
    <row r="910" ht="9.75" customHeight="1"/>
    <row r="911" ht="9.75" customHeight="1"/>
    <row r="912" ht="9.75" customHeight="1"/>
    <row r="913" ht="9.75" customHeight="1"/>
    <row r="914" ht="9.75" customHeight="1"/>
    <row r="915" ht="9.75" customHeight="1"/>
    <row r="916" ht="9.75" customHeight="1"/>
    <row r="917" ht="9.75" customHeight="1"/>
    <row r="918" ht="9.75" customHeight="1"/>
    <row r="919" ht="9.75" customHeight="1"/>
    <row r="920" ht="9.75" customHeight="1"/>
    <row r="921" ht="9.75" customHeight="1"/>
    <row r="922" ht="9.75" customHeight="1"/>
    <row r="923" ht="9.75" customHeight="1"/>
    <row r="924" ht="9.75" customHeight="1"/>
    <row r="925" ht="9.75" customHeight="1"/>
    <row r="926" ht="9.75" customHeight="1"/>
    <row r="927" ht="9.75" customHeight="1"/>
    <row r="928" ht="9.75" customHeight="1"/>
    <row r="929" ht="9.75" customHeight="1"/>
    <row r="930" ht="9.75" customHeight="1"/>
    <row r="931" ht="9.75" customHeight="1"/>
    <row r="932" ht="9.75" customHeight="1"/>
    <row r="933" ht="9.75" customHeight="1"/>
    <row r="934" ht="9.75" customHeight="1"/>
    <row r="935" ht="9.75" customHeight="1"/>
    <row r="936" ht="9.75" customHeight="1"/>
    <row r="937" ht="9.75" customHeight="1"/>
    <row r="938" ht="9.75" customHeight="1"/>
    <row r="939" ht="9.75" customHeight="1"/>
    <row r="940" ht="9.75" customHeight="1"/>
    <row r="941" ht="9.75" customHeight="1"/>
    <row r="942" ht="9.75" customHeight="1"/>
    <row r="943" ht="9.75" customHeight="1"/>
    <row r="944" ht="9.75" customHeight="1"/>
    <row r="945" ht="9.75" customHeight="1"/>
    <row r="946" ht="9.75" customHeight="1"/>
    <row r="947" ht="9.75" customHeight="1"/>
    <row r="948" ht="9.75" customHeight="1"/>
    <row r="949" ht="9.75" customHeight="1"/>
    <row r="950" ht="9.75" customHeight="1"/>
    <row r="951" ht="9.75" customHeight="1"/>
    <row r="952" ht="9.75" customHeight="1"/>
    <row r="953" ht="9.75" customHeight="1"/>
    <row r="954" ht="9.75" customHeight="1"/>
    <row r="955" ht="9.75" customHeight="1"/>
    <row r="956" ht="9.75" customHeight="1"/>
    <row r="957" ht="9.75" customHeight="1"/>
    <row r="958" ht="9.75" customHeight="1"/>
    <row r="959" ht="9.75" customHeight="1"/>
    <row r="960" ht="9.75" customHeight="1"/>
    <row r="961" ht="9.75" customHeight="1"/>
    <row r="962" ht="9.75" customHeight="1"/>
    <row r="963" ht="9.75" customHeight="1"/>
    <row r="964" ht="9.75" customHeight="1"/>
    <row r="965" ht="9.75" customHeight="1"/>
    <row r="966" ht="9.75" customHeight="1"/>
    <row r="967" ht="9.75" customHeight="1"/>
    <row r="968" ht="9.75" customHeight="1"/>
    <row r="969" ht="9.75" customHeight="1"/>
    <row r="970" ht="9.75" customHeight="1"/>
    <row r="971" ht="9.75" customHeight="1"/>
    <row r="972" ht="9.75" customHeight="1"/>
    <row r="973" ht="9.75" customHeight="1"/>
    <row r="974" ht="9.75" customHeight="1"/>
    <row r="975" ht="9.75" customHeight="1"/>
    <row r="976" ht="9.75" customHeight="1"/>
    <row r="977" ht="9.75" customHeight="1"/>
    <row r="978" ht="9.75" customHeight="1"/>
    <row r="979" ht="9.75" customHeight="1"/>
    <row r="980" ht="9.75" customHeight="1"/>
    <row r="981" ht="9.75" customHeight="1"/>
    <row r="982" ht="9.75" customHeight="1"/>
    <row r="983" ht="9.75" customHeight="1"/>
    <row r="984" ht="9.75" customHeight="1"/>
    <row r="985" ht="9.75" customHeight="1"/>
    <row r="986" ht="9.75" customHeight="1"/>
    <row r="987" ht="9.75" customHeight="1"/>
    <row r="988" ht="9.75" customHeight="1"/>
    <row r="989" ht="9.75" customHeight="1"/>
    <row r="990" ht="9.75" customHeight="1"/>
    <row r="991" ht="9.75" customHeight="1"/>
    <row r="992" ht="9.75" customHeight="1"/>
    <row r="993" ht="9.75" customHeight="1"/>
    <row r="994" ht="9.75" customHeight="1"/>
    <row r="995" ht="9.75" customHeight="1"/>
    <row r="996" ht="9.75" customHeight="1"/>
    <row r="997" ht="9.75" customHeight="1"/>
    <row r="998" ht="9.75" customHeight="1"/>
    <row r="999" ht="9.75" customHeight="1"/>
    <row r="1000" ht="9.75" customHeight="1"/>
  </sheetData>
  <mergeCells count="6">
    <mergeCell ref="E111:H111"/>
    <mergeCell ref="L2:V2"/>
    <mergeCell ref="E7:H7"/>
    <mergeCell ref="E16:H16"/>
    <mergeCell ref="E25:H25"/>
    <mergeCell ref="E85:H8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workbookViewId="0"/>
  </sheetViews>
  <sheetFormatPr defaultColWidth="16.85546875" defaultRowHeight="15" customHeight="1"/>
  <cols>
    <col min="1" max="1" width="22.28515625" customWidth="1"/>
    <col min="2" max="2" width="12.28515625" customWidth="1"/>
    <col min="3" max="3" width="14.28515625" customWidth="1"/>
    <col min="4" max="4" width="13.7109375" customWidth="1"/>
    <col min="5" max="6" width="12.42578125" customWidth="1"/>
    <col min="7" max="7" width="13.42578125" customWidth="1"/>
    <col min="8" max="8" width="17.7109375" customWidth="1"/>
    <col min="9" max="9" width="10.140625" customWidth="1"/>
    <col min="10" max="10" width="21.42578125" customWidth="1"/>
    <col min="11" max="26" width="10.140625" customWidth="1"/>
  </cols>
  <sheetData>
    <row r="1" spans="1:22" ht="9.75" customHeight="1">
      <c r="A1" s="147"/>
      <c r="B1" s="147" t="s">
        <v>203</v>
      </c>
      <c r="C1" s="147" t="s">
        <v>204</v>
      </c>
      <c r="D1" s="147" t="s">
        <v>202</v>
      </c>
      <c r="E1" s="147" t="s">
        <v>233</v>
      </c>
      <c r="F1" s="147" t="s">
        <v>206</v>
      </c>
      <c r="G1" s="147" t="s">
        <v>207</v>
      </c>
      <c r="H1" s="147"/>
      <c r="I1" s="147"/>
      <c r="J1" s="147"/>
      <c r="K1" s="147" t="s">
        <v>203</v>
      </c>
      <c r="L1" s="147" t="s">
        <v>204</v>
      </c>
      <c r="M1" s="147" t="s">
        <v>202</v>
      </c>
      <c r="N1" s="147" t="s">
        <v>233</v>
      </c>
      <c r="O1" s="147" t="s">
        <v>206</v>
      </c>
      <c r="P1" s="147" t="s">
        <v>207</v>
      </c>
    </row>
    <row r="2" spans="1:22" ht="9.75" customHeight="1">
      <c r="A2" s="148" t="s">
        <v>234</v>
      </c>
      <c r="B2" s="147">
        <v>5.5</v>
      </c>
      <c r="C2" s="147">
        <v>1.35</v>
      </c>
      <c r="D2" s="147">
        <f t="shared" ref="D2:D4" si="0">B2*C2</f>
        <v>7.4250000000000007</v>
      </c>
      <c r="E2" s="147">
        <v>1.43</v>
      </c>
      <c r="F2" s="147"/>
      <c r="G2" s="147">
        <f t="shared" ref="G2:G7" si="1">D2-E2-F2</f>
        <v>5.995000000000001</v>
      </c>
      <c r="H2" s="147"/>
      <c r="I2" s="147"/>
      <c r="J2" s="148" t="s">
        <v>234</v>
      </c>
      <c r="K2" s="147">
        <v>5.5</v>
      </c>
      <c r="L2" s="147">
        <v>2.2000000000000002</v>
      </c>
      <c r="M2" s="147">
        <f t="shared" ref="M2:M4" si="2">K2*L2</f>
        <v>12.100000000000001</v>
      </c>
      <c r="N2" s="147">
        <v>1.43</v>
      </c>
      <c r="O2" s="147"/>
      <c r="P2" s="147">
        <f t="shared" ref="P2:P7" si="3">M2-N2-O2</f>
        <v>10.670000000000002</v>
      </c>
    </row>
    <row r="3" spans="1:22" ht="9.75" customHeight="1">
      <c r="A3" s="147"/>
      <c r="B3" s="147">
        <v>5.5</v>
      </c>
      <c r="C3" s="147">
        <v>1.35</v>
      </c>
      <c r="D3" s="147">
        <f t="shared" si="0"/>
        <v>7.4250000000000007</v>
      </c>
      <c r="E3" s="147"/>
      <c r="F3" s="147">
        <v>1.8</v>
      </c>
      <c r="G3" s="147">
        <f t="shared" si="1"/>
        <v>5.6250000000000009</v>
      </c>
      <c r="H3" s="147"/>
      <c r="I3" s="147"/>
      <c r="J3" s="147"/>
      <c r="K3" s="147">
        <v>5.5</v>
      </c>
      <c r="L3" s="147">
        <v>2.2000000000000002</v>
      </c>
      <c r="M3" s="147">
        <f t="shared" si="2"/>
        <v>12.100000000000001</v>
      </c>
      <c r="N3" s="147"/>
      <c r="O3" s="147">
        <v>1.8</v>
      </c>
      <c r="P3" s="147">
        <f t="shared" si="3"/>
        <v>10.3</v>
      </c>
      <c r="S3" s="147"/>
      <c r="T3" s="147"/>
      <c r="U3" s="147"/>
      <c r="V3" s="147"/>
    </row>
    <row r="4" spans="1:22" ht="9.75" customHeight="1">
      <c r="A4" s="147"/>
      <c r="B4" s="147">
        <v>3.9</v>
      </c>
      <c r="C4" s="147">
        <v>1.35</v>
      </c>
      <c r="D4" s="147">
        <f t="shared" si="0"/>
        <v>5.2650000000000006</v>
      </c>
      <c r="E4" s="147"/>
      <c r="F4" s="147"/>
      <c r="G4" s="147">
        <f t="shared" si="1"/>
        <v>5.2650000000000006</v>
      </c>
      <c r="H4" s="147" t="s">
        <v>209</v>
      </c>
      <c r="I4" s="147"/>
      <c r="J4" s="147"/>
      <c r="K4" s="147">
        <v>3.9</v>
      </c>
      <c r="L4" s="147">
        <v>2.2000000000000002</v>
      </c>
      <c r="M4" s="147">
        <f t="shared" si="2"/>
        <v>8.58</v>
      </c>
      <c r="N4" s="147"/>
      <c r="O4" s="147"/>
      <c r="P4" s="147">
        <f t="shared" si="3"/>
        <v>8.58</v>
      </c>
      <c r="S4" s="147"/>
      <c r="T4" s="147"/>
      <c r="U4" s="147"/>
      <c r="V4" s="147"/>
    </row>
    <row r="5" spans="1:22" ht="9.75" customHeight="1">
      <c r="A5" s="147"/>
      <c r="B5" s="147"/>
      <c r="C5" s="147"/>
      <c r="D5" s="147"/>
      <c r="E5" s="147"/>
      <c r="F5" s="147"/>
      <c r="G5" s="147">
        <f t="shared" si="1"/>
        <v>0</v>
      </c>
      <c r="H5" s="149">
        <f>G2+G3+G4+G5</f>
        <v>16.885000000000002</v>
      </c>
      <c r="I5" s="147"/>
      <c r="J5" s="147"/>
      <c r="K5" s="147"/>
      <c r="L5" s="147"/>
      <c r="M5" s="147"/>
      <c r="N5" s="147"/>
      <c r="O5" s="147"/>
      <c r="P5" s="147">
        <f t="shared" si="3"/>
        <v>0</v>
      </c>
    </row>
    <row r="6" spans="1:22" ht="9.75" customHeight="1">
      <c r="A6" s="150" t="s">
        <v>210</v>
      </c>
      <c r="B6" s="150">
        <v>3.9</v>
      </c>
      <c r="C6" s="150">
        <v>5.5</v>
      </c>
      <c r="D6" s="150">
        <f t="shared" ref="D6:D7" si="4">B6*C6</f>
        <v>21.45</v>
      </c>
      <c r="E6" s="150"/>
      <c r="F6" s="150"/>
      <c r="G6" s="150">
        <f t="shared" si="1"/>
        <v>21.45</v>
      </c>
      <c r="H6" s="147"/>
      <c r="I6" s="147"/>
      <c r="J6" s="150" t="s">
        <v>210</v>
      </c>
      <c r="K6" s="150">
        <v>3.9</v>
      </c>
      <c r="L6" s="150">
        <v>5.5</v>
      </c>
      <c r="M6" s="150">
        <f t="shared" ref="M6:M7" si="5">K6*L6</f>
        <v>21.45</v>
      </c>
      <c r="N6" s="150"/>
      <c r="O6" s="150"/>
      <c r="P6" s="150">
        <f t="shared" si="3"/>
        <v>21.45</v>
      </c>
    </row>
    <row r="7" spans="1:22" ht="9.75" customHeight="1">
      <c r="A7" s="151" t="s">
        <v>211</v>
      </c>
      <c r="B7" s="151">
        <v>3.9</v>
      </c>
      <c r="C7" s="151">
        <v>5.5</v>
      </c>
      <c r="D7" s="151">
        <f t="shared" si="4"/>
        <v>21.45</v>
      </c>
      <c r="E7" s="151"/>
      <c r="F7" s="151"/>
      <c r="G7" s="151">
        <f t="shared" si="1"/>
        <v>21.45</v>
      </c>
      <c r="H7" s="147"/>
      <c r="I7" s="147"/>
      <c r="J7" s="151" t="s">
        <v>211</v>
      </c>
      <c r="K7" s="151">
        <v>3.9</v>
      </c>
      <c r="L7" s="151">
        <v>5.5</v>
      </c>
      <c r="M7" s="151">
        <f t="shared" si="5"/>
        <v>21.45</v>
      </c>
      <c r="N7" s="151"/>
      <c r="O7" s="151"/>
      <c r="P7" s="151">
        <f t="shared" si="3"/>
        <v>21.45</v>
      </c>
    </row>
    <row r="8" spans="1:22" ht="9.75" customHeight="1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1:22" ht="9.75" customHeight="1">
      <c r="A9" s="148" t="s">
        <v>235</v>
      </c>
      <c r="B9" s="147">
        <v>4.5</v>
      </c>
      <c r="C9" s="147">
        <v>2.2000000000000002</v>
      </c>
      <c r="D9" s="147">
        <f t="shared" ref="D9:D11" si="6">B9*C9</f>
        <v>9.9</v>
      </c>
      <c r="E9" s="147">
        <v>1.43</v>
      </c>
      <c r="F9" s="147"/>
      <c r="G9" s="147">
        <f>D9-E9-F9</f>
        <v>8.4700000000000006</v>
      </c>
      <c r="H9" s="147"/>
      <c r="I9" s="147"/>
      <c r="J9" s="148" t="s">
        <v>235</v>
      </c>
      <c r="K9" s="147">
        <v>4.5</v>
      </c>
      <c r="L9" s="147">
        <v>2.2000000000000002</v>
      </c>
      <c r="M9" s="147">
        <f t="shared" ref="M9:M11" si="7">K9*L9</f>
        <v>9.9</v>
      </c>
      <c r="N9" s="147">
        <v>1.43</v>
      </c>
      <c r="O9" s="147"/>
      <c r="P9" s="147">
        <f>M9-N9-O9</f>
        <v>8.4700000000000006</v>
      </c>
    </row>
    <row r="10" spans="1:22" ht="9.75" customHeight="1">
      <c r="A10" s="147"/>
      <c r="B10" s="147">
        <v>4.5</v>
      </c>
      <c r="C10" s="147">
        <v>2.2000000000000002</v>
      </c>
      <c r="D10" s="147">
        <f t="shared" si="6"/>
        <v>9.9</v>
      </c>
      <c r="E10" s="147"/>
      <c r="F10" s="147">
        <v>1.8</v>
      </c>
      <c r="G10" s="147">
        <f>D10-F10</f>
        <v>8.1</v>
      </c>
      <c r="H10" s="147"/>
      <c r="I10" s="147"/>
      <c r="J10" s="147"/>
      <c r="K10" s="147">
        <v>4.5</v>
      </c>
      <c r="L10" s="147">
        <v>2.2000000000000002</v>
      </c>
      <c r="M10" s="147">
        <f t="shared" si="7"/>
        <v>9.9</v>
      </c>
      <c r="N10" s="147"/>
      <c r="O10" s="147">
        <v>1.8</v>
      </c>
      <c r="P10" s="147">
        <f>M10-O10</f>
        <v>8.1</v>
      </c>
    </row>
    <row r="11" spans="1:22" ht="9.75" customHeight="1">
      <c r="A11" s="147"/>
      <c r="B11" s="147">
        <v>3.9</v>
      </c>
      <c r="C11" s="147">
        <v>2.2000000000000002</v>
      </c>
      <c r="D11" s="147">
        <f t="shared" si="6"/>
        <v>8.58</v>
      </c>
      <c r="E11" s="147"/>
      <c r="G11" s="147">
        <f>D11-E11-F10</f>
        <v>6.78</v>
      </c>
      <c r="H11" s="147" t="s">
        <v>213</v>
      </c>
      <c r="I11" s="147"/>
      <c r="J11" s="147"/>
      <c r="K11" s="147">
        <v>3.9</v>
      </c>
      <c r="L11" s="147">
        <v>2.2000000000000002</v>
      </c>
      <c r="M11" s="147">
        <f t="shared" si="7"/>
        <v>8.58</v>
      </c>
      <c r="N11" s="147"/>
      <c r="P11" s="147">
        <f>M11-N11-O10</f>
        <v>6.78</v>
      </c>
    </row>
    <row r="12" spans="1:22" ht="9.75" customHeight="1">
      <c r="A12" s="147"/>
      <c r="B12" s="147"/>
      <c r="C12" s="147"/>
      <c r="D12" s="147"/>
      <c r="E12" s="147"/>
      <c r="F12" s="147"/>
      <c r="G12" s="147">
        <f t="shared" ref="G12:G14" si="8">D12-E12-F12</f>
        <v>0</v>
      </c>
      <c r="H12" s="149">
        <f>G9+G10+G11+G12</f>
        <v>23.35</v>
      </c>
      <c r="I12" s="147"/>
      <c r="J12" s="147"/>
      <c r="K12" s="147"/>
      <c r="L12" s="147"/>
      <c r="M12" s="147"/>
      <c r="N12" s="147"/>
      <c r="O12" s="147"/>
      <c r="P12" s="147">
        <f t="shared" ref="P12:P14" si="9">M12-N12-O12</f>
        <v>0</v>
      </c>
    </row>
    <row r="13" spans="1:22" ht="9.75" customHeight="1">
      <c r="A13" s="150" t="s">
        <v>210</v>
      </c>
      <c r="B13" s="150">
        <v>3.9</v>
      </c>
      <c r="C13" s="150">
        <v>4.5</v>
      </c>
      <c r="D13" s="150">
        <f t="shared" ref="D13:D14" si="10">B13*C13</f>
        <v>17.55</v>
      </c>
      <c r="E13" s="150"/>
      <c r="F13" s="150"/>
      <c r="G13" s="150">
        <f t="shared" si="8"/>
        <v>17.55</v>
      </c>
      <c r="H13" s="147"/>
      <c r="I13" s="147"/>
      <c r="J13" s="150" t="s">
        <v>210</v>
      </c>
      <c r="K13" s="150">
        <v>3.9</v>
      </c>
      <c r="L13" s="150">
        <v>4.5</v>
      </c>
      <c r="M13" s="150">
        <f t="shared" ref="M13:M14" si="11">K13*L13</f>
        <v>17.55</v>
      </c>
      <c r="N13" s="150"/>
      <c r="O13" s="150"/>
      <c r="P13" s="150">
        <f t="shared" si="9"/>
        <v>17.55</v>
      </c>
    </row>
    <row r="14" spans="1:22" ht="9.75" customHeight="1">
      <c r="A14" s="151" t="s">
        <v>211</v>
      </c>
      <c r="B14" s="151">
        <v>3.9</v>
      </c>
      <c r="C14" s="151">
        <v>4.5</v>
      </c>
      <c r="D14" s="151">
        <f t="shared" si="10"/>
        <v>17.55</v>
      </c>
      <c r="E14" s="151"/>
      <c r="F14" s="151"/>
      <c r="G14" s="151">
        <f t="shared" si="8"/>
        <v>17.55</v>
      </c>
      <c r="H14" s="147"/>
      <c r="I14" s="147"/>
      <c r="J14" s="151" t="s">
        <v>211</v>
      </c>
      <c r="K14" s="151">
        <v>3.9</v>
      </c>
      <c r="L14" s="151">
        <v>4.5</v>
      </c>
      <c r="M14" s="151">
        <f t="shared" si="11"/>
        <v>17.55</v>
      </c>
      <c r="N14" s="151"/>
      <c r="O14" s="151"/>
      <c r="P14" s="151">
        <f t="shared" si="9"/>
        <v>17.55</v>
      </c>
    </row>
    <row r="15" spans="1:22" ht="9.75" customHeight="1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spans="1:22" ht="9.75" customHeight="1">
      <c r="A16" s="148" t="s">
        <v>236</v>
      </c>
      <c r="B16" s="147">
        <v>3.1</v>
      </c>
      <c r="C16" s="147">
        <v>2.2000000000000002</v>
      </c>
      <c r="D16" s="147">
        <f t="shared" ref="D16:D21" si="12">B16*C16</f>
        <v>6.8200000000000012</v>
      </c>
      <c r="E16" s="147">
        <v>1.43</v>
      </c>
      <c r="F16" s="147"/>
      <c r="G16" s="147">
        <f t="shared" ref="G16:G21" si="13">D16-E16-F16</f>
        <v>5.3900000000000015</v>
      </c>
      <c r="H16" s="147"/>
      <c r="I16" s="147"/>
      <c r="J16" s="147"/>
      <c r="K16" s="147"/>
      <c r="L16" s="147"/>
      <c r="M16" s="147"/>
      <c r="N16" s="147"/>
      <c r="O16" s="147"/>
    </row>
    <row r="17" spans="1:16" ht="9.75" customHeight="1">
      <c r="A17" s="147"/>
      <c r="B17" s="147">
        <v>3.1</v>
      </c>
      <c r="C17" s="147">
        <v>2.2000000000000002</v>
      </c>
      <c r="D17" s="147">
        <f t="shared" si="12"/>
        <v>6.8200000000000012</v>
      </c>
      <c r="E17" s="147"/>
      <c r="F17" s="147">
        <v>1.8</v>
      </c>
      <c r="G17" s="147">
        <f t="shared" si="13"/>
        <v>5.0200000000000014</v>
      </c>
      <c r="H17" s="147"/>
      <c r="I17" s="147"/>
      <c r="J17" s="147"/>
      <c r="K17" s="147"/>
      <c r="L17" s="147"/>
      <c r="M17" s="147"/>
      <c r="N17" s="147"/>
      <c r="O17" s="147"/>
    </row>
    <row r="18" spans="1:16" ht="9.75" customHeight="1">
      <c r="A18" s="147"/>
      <c r="B18" s="147">
        <v>3.6</v>
      </c>
      <c r="C18" s="147">
        <v>2.2000000000000002</v>
      </c>
      <c r="D18" s="147">
        <f t="shared" si="12"/>
        <v>7.9200000000000008</v>
      </c>
      <c r="E18" s="147"/>
      <c r="F18" s="147"/>
      <c r="G18" s="147">
        <f t="shared" si="13"/>
        <v>7.9200000000000008</v>
      </c>
      <c r="H18" s="147" t="s">
        <v>213</v>
      </c>
      <c r="I18" s="147"/>
      <c r="J18" s="147"/>
      <c r="K18" s="147"/>
      <c r="L18" s="147"/>
      <c r="M18" s="147"/>
      <c r="N18" s="147"/>
      <c r="O18" s="147"/>
    </row>
    <row r="19" spans="1:16" ht="9.75" customHeight="1">
      <c r="A19" s="147"/>
      <c r="B19" s="147">
        <v>3.6</v>
      </c>
      <c r="C19" s="147">
        <v>2.2000000000000002</v>
      </c>
      <c r="D19" s="147">
        <f t="shared" si="12"/>
        <v>7.9200000000000008</v>
      </c>
      <c r="E19" s="147"/>
      <c r="F19" s="147"/>
      <c r="G19" s="147">
        <f t="shared" si="13"/>
        <v>7.9200000000000008</v>
      </c>
      <c r="H19" s="149">
        <f>G16+G17+G18+G19</f>
        <v>26.250000000000007</v>
      </c>
      <c r="I19" s="147"/>
      <c r="J19" s="147"/>
      <c r="K19" s="147"/>
      <c r="L19" s="147"/>
      <c r="M19" s="147"/>
      <c r="N19" s="147"/>
      <c r="O19" s="147"/>
    </row>
    <row r="20" spans="1:16" ht="9.75" customHeight="1">
      <c r="A20" s="150" t="s">
        <v>210</v>
      </c>
      <c r="B20" s="150">
        <v>3.1</v>
      </c>
      <c r="C20" s="150">
        <v>3.6</v>
      </c>
      <c r="D20" s="150">
        <f t="shared" si="12"/>
        <v>11.16</v>
      </c>
      <c r="E20" s="150"/>
      <c r="F20" s="150"/>
      <c r="G20" s="150">
        <f t="shared" si="13"/>
        <v>11.16</v>
      </c>
      <c r="H20" s="147"/>
      <c r="I20" s="147"/>
      <c r="J20" s="147"/>
      <c r="K20" s="147"/>
      <c r="L20" s="147"/>
      <c r="M20" s="147"/>
      <c r="N20" s="147"/>
      <c r="O20" s="147"/>
    </row>
    <row r="21" spans="1:16" ht="9.75" customHeight="1">
      <c r="A21" s="151" t="s">
        <v>211</v>
      </c>
      <c r="B21" s="151">
        <v>3.1</v>
      </c>
      <c r="C21" s="151">
        <v>3.6</v>
      </c>
      <c r="D21" s="151">
        <f t="shared" si="12"/>
        <v>11.16</v>
      </c>
      <c r="E21" s="151"/>
      <c r="F21" s="151"/>
      <c r="G21" s="151">
        <f t="shared" si="13"/>
        <v>11.16</v>
      </c>
      <c r="H21" s="147"/>
      <c r="I21" s="147"/>
      <c r="J21" s="147"/>
      <c r="K21" s="147"/>
      <c r="L21" s="147"/>
      <c r="M21" s="147"/>
      <c r="N21" s="147"/>
      <c r="O21" s="147"/>
    </row>
    <row r="22" spans="1:16" ht="9.75" customHeight="1">
      <c r="A22" s="147"/>
      <c r="B22" s="147"/>
      <c r="C22" s="147"/>
      <c r="D22" s="147"/>
      <c r="E22" s="147"/>
      <c r="F22" s="147"/>
      <c r="G22" s="147"/>
      <c r="H22" s="147"/>
      <c r="I22" s="147"/>
      <c r="K22" s="147"/>
      <c r="L22" s="147"/>
      <c r="M22" s="147" t="s">
        <v>191</v>
      </c>
      <c r="N22" s="147"/>
      <c r="O22" s="147"/>
      <c r="P22" s="147"/>
    </row>
    <row r="23" spans="1:16" ht="9.75" customHeight="1">
      <c r="A23" s="148" t="s">
        <v>196</v>
      </c>
      <c r="B23" s="147">
        <v>3.9</v>
      </c>
      <c r="C23" s="147">
        <v>2.2000000000000002</v>
      </c>
      <c r="D23" s="147">
        <f t="shared" ref="D23:D28" si="14">B23*C23</f>
        <v>8.58</v>
      </c>
      <c r="E23" s="147"/>
      <c r="F23" s="147">
        <v>1.8</v>
      </c>
      <c r="G23" s="147">
        <f t="shared" ref="G23:G28" si="15">D23-E23-F23</f>
        <v>6.78</v>
      </c>
      <c r="H23" s="147"/>
      <c r="I23" s="147"/>
      <c r="J23" s="147"/>
      <c r="K23" s="147"/>
      <c r="L23" s="147"/>
      <c r="M23" s="147"/>
      <c r="N23" s="147"/>
      <c r="O23" s="147"/>
      <c r="P23" s="147"/>
    </row>
    <row r="24" spans="1:16" ht="9.75" customHeight="1">
      <c r="A24" s="147"/>
      <c r="B24" s="147">
        <v>3.9</v>
      </c>
      <c r="C24" s="147">
        <v>2.2000000000000002</v>
      </c>
      <c r="D24" s="147">
        <f t="shared" si="14"/>
        <v>8.58</v>
      </c>
      <c r="E24" s="147">
        <v>1.43</v>
      </c>
      <c r="F24" s="147"/>
      <c r="G24" s="147">
        <f t="shared" si="15"/>
        <v>7.15</v>
      </c>
      <c r="H24" s="147"/>
      <c r="I24" s="147"/>
      <c r="J24" s="147"/>
      <c r="K24" s="147"/>
      <c r="L24" s="147"/>
      <c r="M24" s="147" t="s">
        <v>214</v>
      </c>
      <c r="N24" s="147"/>
      <c r="O24" s="147"/>
      <c r="P24" s="147"/>
    </row>
    <row r="25" spans="1:16" ht="9.75" customHeight="1">
      <c r="A25" s="147"/>
      <c r="B25" s="147">
        <v>2.8</v>
      </c>
      <c r="C25" s="147">
        <v>2.2000000000000002</v>
      </c>
      <c r="D25" s="147">
        <f t="shared" si="14"/>
        <v>6.16</v>
      </c>
      <c r="E25" s="147"/>
      <c r="F25" s="147"/>
      <c r="G25" s="147">
        <f t="shared" si="15"/>
        <v>6.16</v>
      </c>
      <c r="H25" s="147" t="s">
        <v>213</v>
      </c>
      <c r="I25" s="147"/>
      <c r="J25" s="147"/>
      <c r="K25" s="147"/>
      <c r="L25" s="147"/>
      <c r="M25" s="147" t="s">
        <v>194</v>
      </c>
      <c r="N25" s="147"/>
      <c r="O25" s="147"/>
      <c r="P25" s="147"/>
    </row>
    <row r="26" spans="1:16" ht="9.75" customHeight="1">
      <c r="A26" s="147"/>
      <c r="B26" s="147">
        <v>2.8</v>
      </c>
      <c r="C26" s="147">
        <v>2.2000000000000002</v>
      </c>
      <c r="D26" s="147">
        <f t="shared" si="14"/>
        <v>6.16</v>
      </c>
      <c r="E26" s="147"/>
      <c r="F26" s="147"/>
      <c r="G26" s="147">
        <f t="shared" si="15"/>
        <v>6.16</v>
      </c>
      <c r="H26" s="149">
        <f>G23+G24+G25+G26</f>
        <v>26.25</v>
      </c>
      <c r="I26" s="147"/>
      <c r="J26" s="147"/>
      <c r="K26" s="147"/>
      <c r="L26" s="147"/>
      <c r="M26" s="147" t="s">
        <v>195</v>
      </c>
      <c r="N26" s="147"/>
      <c r="O26" s="147"/>
      <c r="P26" s="147"/>
    </row>
    <row r="27" spans="1:16" ht="9.75" customHeight="1">
      <c r="A27" s="150" t="s">
        <v>210</v>
      </c>
      <c r="B27" s="150">
        <v>2.8</v>
      </c>
      <c r="C27" s="150">
        <v>3.9</v>
      </c>
      <c r="D27" s="150">
        <f t="shared" si="14"/>
        <v>10.92</v>
      </c>
      <c r="E27" s="150"/>
      <c r="F27" s="150"/>
      <c r="G27" s="150">
        <f t="shared" si="15"/>
        <v>10.92</v>
      </c>
      <c r="H27" s="147"/>
      <c r="I27" s="147"/>
      <c r="J27" s="147"/>
      <c r="K27" s="147"/>
      <c r="L27" s="147"/>
      <c r="M27" s="147"/>
      <c r="N27" s="147"/>
      <c r="O27" s="147"/>
    </row>
    <row r="28" spans="1:16" ht="9.75" customHeight="1">
      <c r="A28" s="151" t="s">
        <v>211</v>
      </c>
      <c r="B28" s="151">
        <v>2.8</v>
      </c>
      <c r="C28" s="151">
        <v>3.9</v>
      </c>
      <c r="D28" s="151">
        <f t="shared" si="14"/>
        <v>10.92</v>
      </c>
      <c r="E28" s="151"/>
      <c r="F28" s="151"/>
      <c r="G28" s="151">
        <f t="shared" si="15"/>
        <v>10.92</v>
      </c>
      <c r="H28" s="147"/>
      <c r="I28" s="147"/>
      <c r="J28" s="147"/>
      <c r="K28" s="147"/>
      <c r="L28" s="147"/>
      <c r="M28" s="147"/>
      <c r="N28" s="147"/>
      <c r="O28" s="147"/>
    </row>
    <row r="29" spans="1:16" ht="9.75" customHeight="1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</row>
    <row r="30" spans="1:16" ht="9.75" customHeight="1">
      <c r="A30" s="152" t="s">
        <v>218</v>
      </c>
      <c r="B30" s="147">
        <v>5.7</v>
      </c>
      <c r="C30" s="147">
        <v>2.7</v>
      </c>
      <c r="D30" s="147">
        <f t="shared" ref="D30:D35" si="16">B30*C30</f>
        <v>15.390000000000002</v>
      </c>
      <c r="E30" s="147"/>
      <c r="F30" s="147">
        <v>3.6</v>
      </c>
      <c r="G30" s="147">
        <f t="shared" ref="G30:G35" si="17">D30-E30-F30</f>
        <v>11.790000000000003</v>
      </c>
      <c r="H30" s="147"/>
      <c r="I30" s="147"/>
      <c r="J30" s="147"/>
      <c r="K30" s="147"/>
      <c r="L30" s="147"/>
      <c r="M30" s="147"/>
      <c r="N30" s="147"/>
      <c r="O30" s="147"/>
    </row>
    <row r="31" spans="1:16" ht="9.75" customHeight="1">
      <c r="A31" s="147"/>
      <c r="B31" s="147">
        <v>5.7</v>
      </c>
      <c r="C31" s="147">
        <v>2.7</v>
      </c>
      <c r="D31" s="147">
        <f t="shared" si="16"/>
        <v>15.390000000000002</v>
      </c>
      <c r="E31" s="147"/>
      <c r="F31" s="147">
        <v>1.8</v>
      </c>
      <c r="G31" s="147">
        <f t="shared" si="17"/>
        <v>13.590000000000002</v>
      </c>
      <c r="H31" s="147"/>
      <c r="I31" s="147"/>
      <c r="J31" s="147"/>
      <c r="K31" s="147"/>
      <c r="L31" s="147"/>
      <c r="M31" s="147"/>
      <c r="N31" s="147"/>
      <c r="O31" s="147"/>
    </row>
    <row r="32" spans="1:16" ht="9.75" customHeight="1">
      <c r="A32" s="147"/>
      <c r="B32" s="147">
        <v>1.9</v>
      </c>
      <c r="C32" s="147">
        <v>2.7</v>
      </c>
      <c r="D32" s="147">
        <f t="shared" si="16"/>
        <v>5.13</v>
      </c>
      <c r="E32" s="147"/>
      <c r="F32" s="147">
        <v>1.8</v>
      </c>
      <c r="G32" s="147">
        <f t="shared" si="17"/>
        <v>3.33</v>
      </c>
      <c r="H32" s="147" t="s">
        <v>213</v>
      </c>
      <c r="I32" s="147"/>
      <c r="J32" s="147"/>
      <c r="K32" s="147"/>
      <c r="L32" s="147"/>
      <c r="M32" s="147"/>
      <c r="N32" s="147"/>
      <c r="O32" s="147"/>
    </row>
    <row r="33" spans="1:15" ht="9.75" customHeight="1">
      <c r="A33" s="147"/>
      <c r="B33" s="147">
        <v>0.67</v>
      </c>
      <c r="C33" s="147">
        <v>2.7</v>
      </c>
      <c r="D33" s="147">
        <f t="shared" si="16"/>
        <v>1.8090000000000002</v>
      </c>
      <c r="E33" s="147"/>
      <c r="F33" s="147"/>
      <c r="G33" s="147">
        <f t="shared" si="17"/>
        <v>1.8090000000000002</v>
      </c>
      <c r="H33" s="149">
        <f>G30+G31+G32+G33</f>
        <v>30.519000000000002</v>
      </c>
      <c r="I33" s="147"/>
      <c r="J33" s="147"/>
      <c r="K33" s="147"/>
      <c r="L33" s="147"/>
      <c r="M33" s="147"/>
      <c r="N33" s="147"/>
      <c r="O33" s="147"/>
    </row>
    <row r="34" spans="1:15" ht="9.75" customHeight="1">
      <c r="A34" s="150" t="s">
        <v>210</v>
      </c>
      <c r="B34" s="150">
        <v>5.7</v>
      </c>
      <c r="C34" s="150">
        <v>1.9</v>
      </c>
      <c r="D34" s="150">
        <f t="shared" si="16"/>
        <v>10.83</v>
      </c>
      <c r="E34" s="150"/>
      <c r="F34" s="150"/>
      <c r="G34" s="150">
        <f t="shared" si="17"/>
        <v>10.83</v>
      </c>
      <c r="H34" s="147"/>
      <c r="I34" s="147"/>
      <c r="J34" s="147"/>
      <c r="K34" s="147"/>
      <c r="L34" s="147"/>
      <c r="M34" s="147"/>
      <c r="N34" s="147"/>
      <c r="O34" s="147"/>
    </row>
    <row r="35" spans="1:15" ht="9.75" customHeight="1">
      <c r="A35" s="151" t="s">
        <v>211</v>
      </c>
      <c r="B35" s="151">
        <v>5.7</v>
      </c>
      <c r="C35" s="151">
        <v>1.9</v>
      </c>
      <c r="D35" s="151">
        <f t="shared" si="16"/>
        <v>10.83</v>
      </c>
      <c r="E35" s="151"/>
      <c r="F35" s="151"/>
      <c r="G35" s="151">
        <f t="shared" si="17"/>
        <v>10.83</v>
      </c>
      <c r="H35" s="147"/>
      <c r="I35" s="147"/>
      <c r="J35" s="147" t="s">
        <v>237</v>
      </c>
      <c r="K35" s="147"/>
      <c r="L35" s="147"/>
      <c r="M35" s="147"/>
      <c r="N35" s="147"/>
      <c r="O35" s="147"/>
    </row>
    <row r="36" spans="1:15" ht="9.75" customHeight="1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5" ht="9.75" customHeight="1">
      <c r="A37" s="148" t="s">
        <v>219</v>
      </c>
      <c r="B37" s="147">
        <v>2.5</v>
      </c>
      <c r="C37" s="147">
        <v>2.2000000000000002</v>
      </c>
      <c r="D37" s="147">
        <f t="shared" ref="D37:D42" si="18">B37*C37</f>
        <v>5.5</v>
      </c>
      <c r="E37" s="147">
        <v>1.43</v>
      </c>
      <c r="F37" s="147"/>
      <c r="G37" s="147">
        <f t="shared" ref="G37:G42" si="19">D37-E37-F37</f>
        <v>4.07</v>
      </c>
      <c r="H37" s="147"/>
      <c r="I37" s="147"/>
      <c r="J37" s="147" t="s">
        <v>238</v>
      </c>
      <c r="K37" s="147"/>
      <c r="L37" s="147"/>
      <c r="M37" s="147"/>
      <c r="N37" s="147"/>
      <c r="O37" s="147"/>
    </row>
    <row r="38" spans="1:15" ht="9.75" customHeight="1">
      <c r="A38" s="147"/>
      <c r="B38" s="147">
        <v>2.5</v>
      </c>
      <c r="C38" s="147">
        <v>2.2000000000000002</v>
      </c>
      <c r="D38" s="147">
        <f t="shared" si="18"/>
        <v>5.5</v>
      </c>
      <c r="E38" s="147"/>
      <c r="F38" s="147"/>
      <c r="G38" s="147">
        <f t="shared" si="19"/>
        <v>5.5</v>
      </c>
      <c r="H38" s="147"/>
      <c r="I38" s="147"/>
      <c r="J38" s="147" t="s">
        <v>239</v>
      </c>
      <c r="K38" s="147"/>
      <c r="L38" s="147"/>
      <c r="M38" s="147"/>
      <c r="N38" s="147"/>
      <c r="O38" s="147"/>
    </row>
    <row r="39" spans="1:15" ht="9.75" customHeight="1">
      <c r="A39" s="147"/>
      <c r="B39" s="147">
        <v>3.9</v>
      </c>
      <c r="C39" s="147">
        <v>2.2000000000000002</v>
      </c>
      <c r="D39" s="147">
        <f t="shared" si="18"/>
        <v>8.58</v>
      </c>
      <c r="E39" s="147"/>
      <c r="F39" s="147"/>
      <c r="G39" s="147">
        <f t="shared" si="19"/>
        <v>8.58</v>
      </c>
      <c r="H39" s="147" t="s">
        <v>213</v>
      </c>
      <c r="I39" s="147"/>
      <c r="J39" s="147"/>
      <c r="K39" s="147"/>
      <c r="L39" s="147"/>
      <c r="M39" s="147"/>
      <c r="N39" s="147"/>
      <c r="O39" s="147"/>
    </row>
    <row r="40" spans="1:15" ht="9.75" customHeight="1">
      <c r="A40" s="147"/>
      <c r="B40" s="147">
        <v>3.9</v>
      </c>
      <c r="C40" s="147">
        <v>2.2000000000000002</v>
      </c>
      <c r="D40" s="147">
        <f t="shared" si="18"/>
        <v>8.58</v>
      </c>
      <c r="E40" s="147">
        <v>0.92</v>
      </c>
      <c r="F40" s="147"/>
      <c r="G40" s="147">
        <f t="shared" si="19"/>
        <v>7.66</v>
      </c>
      <c r="H40" s="149">
        <f>G37+G38+G39+G40</f>
        <v>25.81</v>
      </c>
      <c r="I40" s="147"/>
      <c r="J40" s="147"/>
      <c r="K40" s="147"/>
      <c r="L40" s="147"/>
      <c r="M40" s="147"/>
      <c r="N40" s="147"/>
      <c r="O40" s="147"/>
    </row>
    <row r="41" spans="1:15" ht="9.75" customHeight="1">
      <c r="A41" s="150" t="s">
        <v>210</v>
      </c>
      <c r="B41" s="150">
        <v>3.9</v>
      </c>
      <c r="C41" s="150">
        <v>2.5</v>
      </c>
      <c r="D41" s="150">
        <f t="shared" si="18"/>
        <v>9.75</v>
      </c>
      <c r="E41" s="150"/>
      <c r="F41" s="150"/>
      <c r="G41" s="150">
        <f t="shared" si="19"/>
        <v>9.75</v>
      </c>
      <c r="H41" s="147"/>
      <c r="I41" s="147"/>
      <c r="J41" s="147"/>
      <c r="K41" s="147"/>
      <c r="L41" s="147"/>
      <c r="M41" s="147"/>
      <c r="N41" s="147"/>
      <c r="O41" s="147"/>
    </row>
    <row r="42" spans="1:15" ht="9.75" customHeight="1">
      <c r="A42" s="151" t="s">
        <v>211</v>
      </c>
      <c r="B42" s="151">
        <v>3.9</v>
      </c>
      <c r="C42" s="151">
        <v>2.5</v>
      </c>
      <c r="D42" s="151">
        <f t="shared" si="18"/>
        <v>9.75</v>
      </c>
      <c r="E42" s="151"/>
      <c r="F42" s="151"/>
      <c r="G42" s="151">
        <f t="shared" si="19"/>
        <v>9.75</v>
      </c>
      <c r="H42" s="147"/>
      <c r="I42" s="147"/>
      <c r="J42" s="147"/>
      <c r="K42" s="147"/>
      <c r="L42" s="147"/>
      <c r="M42" s="147"/>
      <c r="N42" s="147"/>
      <c r="O42" s="147"/>
    </row>
    <row r="43" spans="1:15" ht="9.75" customHeight="1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</row>
    <row r="44" spans="1:15" ht="9.75" customHeight="1">
      <c r="A44" s="148" t="s">
        <v>218</v>
      </c>
      <c r="B44" s="147">
        <v>5.6</v>
      </c>
      <c r="C44" s="147">
        <v>2.2000000000000002</v>
      </c>
      <c r="D44" s="147">
        <f t="shared" ref="D44:D46" si="20">B44*C44</f>
        <v>12.32</v>
      </c>
      <c r="E44" s="147">
        <v>3.6</v>
      </c>
      <c r="F44" s="147"/>
      <c r="G44" s="147">
        <f t="shared" ref="G44:G46" si="21">D44-E44-F44</f>
        <v>8.7200000000000006</v>
      </c>
      <c r="H44" s="147"/>
      <c r="I44" s="147"/>
      <c r="J44" s="147"/>
      <c r="K44" s="147"/>
      <c r="L44" s="147"/>
      <c r="M44" s="147"/>
      <c r="N44" s="147"/>
      <c r="O44" s="147"/>
    </row>
    <row r="45" spans="1:15" ht="9.75" customHeight="1">
      <c r="A45" s="147"/>
      <c r="B45" s="147">
        <v>5.6</v>
      </c>
      <c r="C45" s="147">
        <v>2.2000000000000002</v>
      </c>
      <c r="D45" s="147">
        <f t="shared" si="20"/>
        <v>12.32</v>
      </c>
      <c r="E45" s="147"/>
      <c r="F45" s="147">
        <v>3.6</v>
      </c>
      <c r="G45" s="147">
        <f t="shared" si="21"/>
        <v>8.7200000000000006</v>
      </c>
      <c r="H45" s="147"/>
      <c r="I45" s="147"/>
      <c r="J45" s="147"/>
      <c r="K45" s="147"/>
      <c r="L45" s="147"/>
      <c r="M45" s="147"/>
      <c r="N45" s="147"/>
      <c r="O45" s="147"/>
    </row>
    <row r="46" spans="1:15" ht="9.75" customHeight="1">
      <c r="A46" s="147"/>
      <c r="B46" s="147">
        <v>2.2999999999999998</v>
      </c>
      <c r="C46" s="147">
        <v>2.2000000000000002</v>
      </c>
      <c r="D46" s="147">
        <f t="shared" si="20"/>
        <v>5.0599999999999996</v>
      </c>
      <c r="E46" s="147"/>
      <c r="F46" s="147"/>
      <c r="G46" s="147">
        <f t="shared" si="21"/>
        <v>5.0599999999999996</v>
      </c>
      <c r="H46" s="147" t="s">
        <v>213</v>
      </c>
      <c r="I46" s="147"/>
      <c r="J46" s="147"/>
      <c r="K46" s="147"/>
      <c r="L46" s="147"/>
      <c r="M46" s="147"/>
      <c r="N46" s="147"/>
      <c r="O46" s="147"/>
    </row>
    <row r="47" spans="1:15" ht="9.75" customHeight="1">
      <c r="A47" s="147"/>
      <c r="B47" s="147"/>
      <c r="C47" s="147"/>
      <c r="D47" s="147"/>
      <c r="E47" s="147"/>
      <c r="F47" s="147"/>
      <c r="G47" s="147"/>
      <c r="H47" s="149">
        <f>G44+G45+G46+G47</f>
        <v>22.5</v>
      </c>
      <c r="I47" s="147"/>
      <c r="J47" s="147"/>
      <c r="K47" s="147"/>
      <c r="L47" s="147"/>
      <c r="M47" s="147"/>
      <c r="N47" s="147"/>
      <c r="O47" s="147"/>
    </row>
    <row r="48" spans="1:15" ht="9.75" customHeight="1">
      <c r="A48" s="150" t="s">
        <v>210</v>
      </c>
      <c r="B48" s="150">
        <v>1.9</v>
      </c>
      <c r="C48" s="150">
        <v>5.6</v>
      </c>
      <c r="D48" s="150">
        <f t="shared" ref="D48:D49" si="22">B48*C48</f>
        <v>10.639999999999999</v>
      </c>
      <c r="E48" s="150"/>
      <c r="F48" s="150"/>
      <c r="G48" s="150">
        <f t="shared" ref="G48:G49" si="23">D48-E48-F48</f>
        <v>10.639999999999999</v>
      </c>
      <c r="H48" s="147"/>
      <c r="I48" s="147"/>
      <c r="J48" s="147"/>
      <c r="K48" s="147"/>
      <c r="L48" s="147"/>
      <c r="M48" s="147"/>
      <c r="N48" s="147"/>
      <c r="O48" s="147"/>
    </row>
    <row r="49" spans="1:15" ht="9.75" customHeight="1">
      <c r="A49" s="151" t="s">
        <v>211</v>
      </c>
      <c r="B49" s="151">
        <v>1.9</v>
      </c>
      <c r="C49" s="151">
        <v>5.6</v>
      </c>
      <c r="D49" s="151">
        <f t="shared" si="22"/>
        <v>10.639999999999999</v>
      </c>
      <c r="E49" s="151"/>
      <c r="F49" s="151"/>
      <c r="G49" s="151">
        <f t="shared" si="23"/>
        <v>10.639999999999999</v>
      </c>
      <c r="H49" s="147"/>
      <c r="I49" s="147"/>
      <c r="J49" s="147"/>
      <c r="K49" s="147"/>
      <c r="L49" s="147"/>
      <c r="M49" s="147"/>
      <c r="N49" s="147"/>
      <c r="O49" s="147"/>
    </row>
    <row r="50" spans="1:15" ht="9.75" customHeight="1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</row>
    <row r="51" spans="1:15" ht="9.75" customHeight="1">
      <c r="A51" s="161" t="s">
        <v>220</v>
      </c>
      <c r="B51" s="161"/>
      <c r="C51" s="161"/>
      <c r="D51" s="161">
        <f>D48+D41+D34+D27+D20+D13+D6</f>
        <v>92.3</v>
      </c>
      <c r="E51" s="161"/>
      <c r="F51" s="161"/>
      <c r="G51" s="161"/>
      <c r="H51" s="147"/>
      <c r="I51" s="147"/>
      <c r="J51" s="147"/>
      <c r="K51" s="147"/>
      <c r="L51" s="147"/>
      <c r="M51" s="147"/>
      <c r="N51" s="147"/>
      <c r="O51" s="147"/>
    </row>
    <row r="52" spans="1:15" ht="9.75" customHeight="1">
      <c r="A52" s="151" t="s">
        <v>221</v>
      </c>
      <c r="B52" s="151"/>
      <c r="C52" s="151"/>
      <c r="D52" s="155">
        <f>D51</f>
        <v>92.3</v>
      </c>
      <c r="E52" s="151"/>
      <c r="F52" s="151"/>
      <c r="G52" s="151"/>
      <c r="H52" s="147"/>
      <c r="I52" s="147"/>
      <c r="J52" s="147"/>
      <c r="K52" s="147"/>
      <c r="L52" s="147"/>
      <c r="M52" s="147"/>
      <c r="N52" s="147"/>
      <c r="O52" s="147"/>
    </row>
    <row r="53" spans="1:15" ht="9.75" customHeight="1">
      <c r="A53" s="147" t="s">
        <v>222</v>
      </c>
      <c r="B53" s="147"/>
      <c r="C53" s="147"/>
      <c r="D53" s="147">
        <f>H47+H40+H33+H26+H19+H12+H5</f>
        <v>171.56399999999999</v>
      </c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</row>
    <row r="54" spans="1:15" ht="9.75" customHeight="1"/>
    <row r="55" spans="1:15" ht="9.75" customHeight="1"/>
    <row r="56" spans="1:15" ht="9.75" customHeight="1"/>
    <row r="57" spans="1:15" ht="9.75" customHeight="1"/>
    <row r="58" spans="1:15" ht="9.75" customHeight="1"/>
    <row r="59" spans="1:15" ht="9.75" customHeight="1"/>
    <row r="60" spans="1:15" ht="9.75" customHeight="1"/>
    <row r="61" spans="1:15" ht="9.75" customHeight="1"/>
    <row r="62" spans="1:15" ht="9.75" customHeight="1"/>
    <row r="63" spans="1:15" ht="9.75" customHeight="1"/>
    <row r="64" spans="1:15" ht="9.75" customHeight="1"/>
    <row r="65" ht="9.75" customHeight="1"/>
    <row r="66" ht="9.75" customHeight="1"/>
    <row r="67" ht="9.75" customHeight="1"/>
    <row r="68" ht="9.75" customHeight="1"/>
    <row r="69" ht="9.75" customHeight="1"/>
    <row r="70" ht="9.75" customHeight="1"/>
    <row r="71" ht="9.75" customHeight="1"/>
    <row r="72" ht="9.75" customHeight="1"/>
    <row r="73" ht="9.75" customHeight="1"/>
    <row r="74" ht="9.75" customHeight="1"/>
    <row r="75" ht="9.75" customHeight="1"/>
    <row r="76" ht="9.75" customHeight="1"/>
    <row r="77" ht="9.75" customHeight="1"/>
    <row r="78" ht="9.75" customHeight="1"/>
    <row r="79" ht="9.75" customHeight="1"/>
    <row r="80" ht="9.75" customHeight="1"/>
    <row r="81" ht="9.75" customHeight="1"/>
    <row r="82" ht="9.75" customHeight="1"/>
    <row r="83" ht="9.75" customHeight="1"/>
    <row r="84" ht="9.75" customHeight="1"/>
    <row r="85" ht="9.75" customHeight="1"/>
    <row r="86" ht="9.75" customHeight="1"/>
    <row r="87" ht="9.75" customHeight="1"/>
    <row r="88" ht="9.75" customHeight="1"/>
    <row r="89" ht="9.75" customHeight="1"/>
    <row r="90" ht="9.75" customHeight="1"/>
    <row r="91" ht="9.75" customHeight="1"/>
    <row r="92" ht="9.75" customHeight="1"/>
    <row r="93" ht="9.75" customHeight="1"/>
    <row r="94" ht="9.75" customHeight="1"/>
    <row r="95" ht="9.75" customHeight="1"/>
    <row r="96" ht="9.75" customHeight="1"/>
    <row r="97" ht="9.75" customHeight="1"/>
    <row r="98" ht="9.75" customHeight="1"/>
    <row r="99" ht="9.75" customHeight="1"/>
    <row r="100" ht="9.75" customHeight="1"/>
    <row r="101" ht="9.75" customHeight="1"/>
    <row r="102" ht="9.75" customHeight="1"/>
    <row r="103" ht="9.75" customHeight="1"/>
    <row r="104" ht="9.75" customHeight="1"/>
    <row r="105" ht="9.75" customHeight="1"/>
    <row r="106" ht="9.75" customHeight="1"/>
    <row r="107" ht="9.75" customHeight="1"/>
    <row r="108" ht="9.75" customHeight="1"/>
    <row r="109" ht="9.75" customHeight="1"/>
    <row r="110" ht="9.75" customHeight="1"/>
    <row r="111" ht="9.75" customHeight="1"/>
    <row r="112" ht="9.75" customHeight="1"/>
    <row r="113" ht="9.75" customHeight="1"/>
    <row r="114" ht="9.75" customHeight="1"/>
    <row r="115" ht="9.75" customHeight="1"/>
    <row r="116" ht="9.75" customHeight="1"/>
    <row r="117" ht="9.75" customHeight="1"/>
    <row r="118" ht="9.75" customHeight="1"/>
    <row r="119" ht="9.75" customHeight="1"/>
    <row r="120" ht="9.75" customHeight="1"/>
    <row r="121" ht="9.75" customHeight="1"/>
    <row r="122" ht="9.75" customHeight="1"/>
    <row r="123" ht="9.75" customHeight="1"/>
    <row r="124" ht="9.75" customHeight="1"/>
    <row r="125" ht="9.75" customHeight="1"/>
    <row r="126" ht="9.75" customHeight="1"/>
    <row r="127" ht="9.75" customHeight="1"/>
    <row r="128" ht="9.75" customHeight="1"/>
    <row r="129" ht="9.75" customHeight="1"/>
    <row r="130" ht="9.75" customHeight="1"/>
    <row r="131" ht="9.75" customHeight="1"/>
    <row r="132" ht="9.75" customHeight="1"/>
    <row r="133" ht="9.75" customHeight="1"/>
    <row r="134" ht="9.75" customHeight="1"/>
    <row r="135" ht="9.75" customHeight="1"/>
    <row r="136" ht="9.75" customHeight="1"/>
    <row r="137" ht="9.75" customHeight="1"/>
    <row r="138" ht="9.75" customHeight="1"/>
    <row r="139" ht="9.75" customHeight="1"/>
    <row r="140" ht="9.75" customHeight="1"/>
    <row r="141" ht="9.75" customHeight="1"/>
    <row r="142" ht="9.75" customHeight="1"/>
    <row r="143" ht="9.75" customHeight="1"/>
    <row r="144" ht="9.75" customHeight="1"/>
    <row r="145" ht="9.75" customHeight="1"/>
    <row r="146" ht="9.75" customHeight="1"/>
    <row r="147" ht="9.75" customHeight="1"/>
    <row r="148" ht="9.75" customHeight="1"/>
    <row r="149" ht="9.75" customHeight="1"/>
    <row r="150" ht="9.75" customHeight="1"/>
    <row r="151" ht="9.75" customHeight="1"/>
    <row r="152" ht="9.75" customHeight="1"/>
    <row r="153" ht="9.75" customHeight="1"/>
    <row r="154" ht="9.75" customHeight="1"/>
    <row r="155" ht="9.75" customHeight="1"/>
    <row r="156" ht="9.75" customHeight="1"/>
    <row r="157" ht="9.75" customHeight="1"/>
    <row r="158" ht="9.75" customHeight="1"/>
    <row r="159" ht="9.75" customHeight="1"/>
    <row r="160" ht="9.75" customHeight="1"/>
    <row r="161" ht="9.75" customHeight="1"/>
    <row r="162" ht="9.75" customHeight="1"/>
    <row r="163" ht="9.75" customHeight="1"/>
    <row r="164" ht="9.75" customHeight="1"/>
    <row r="165" ht="9.75" customHeight="1"/>
    <row r="166" ht="9.75" customHeight="1"/>
    <row r="167" ht="9.75" customHeight="1"/>
    <row r="168" ht="9.75" customHeight="1"/>
    <row r="169" ht="9.75" customHeight="1"/>
    <row r="170" ht="9.75" customHeight="1"/>
    <row r="171" ht="9.75" customHeight="1"/>
    <row r="172" ht="9.75" customHeight="1"/>
    <row r="173" ht="9.75" customHeight="1"/>
    <row r="174" ht="9.75" customHeight="1"/>
    <row r="175" ht="9.75" customHeight="1"/>
    <row r="176" ht="9.75" customHeight="1"/>
    <row r="177" ht="9.75" customHeight="1"/>
    <row r="178" ht="9.75" customHeight="1"/>
    <row r="179" ht="9.75" customHeight="1"/>
    <row r="180" ht="9.75" customHeight="1"/>
    <row r="181" ht="9.75" customHeight="1"/>
    <row r="182" ht="9.75" customHeight="1"/>
    <row r="183" ht="9.75" customHeight="1"/>
    <row r="184" ht="9.75" customHeight="1"/>
    <row r="185" ht="9.75" customHeight="1"/>
    <row r="186" ht="9.75" customHeight="1"/>
    <row r="187" ht="9.75" customHeight="1"/>
    <row r="188" ht="9.75" customHeight="1"/>
    <row r="189" ht="9.75" customHeight="1"/>
    <row r="190" ht="9.75" customHeight="1"/>
    <row r="191" ht="9.75" customHeight="1"/>
    <row r="192" ht="9.75" customHeight="1"/>
    <row r="193" ht="9.75" customHeight="1"/>
    <row r="194" ht="9.75" customHeight="1"/>
    <row r="195" ht="9.75" customHeight="1"/>
    <row r="196" ht="9.75" customHeight="1"/>
    <row r="197" ht="9.75" customHeight="1"/>
    <row r="198" ht="9.75" customHeight="1"/>
    <row r="199" ht="9.75" customHeight="1"/>
    <row r="200" ht="9.75" customHeight="1"/>
    <row r="201" ht="9.75" customHeight="1"/>
    <row r="202" ht="9.75" customHeight="1"/>
    <row r="203" ht="9.75" customHeight="1"/>
    <row r="204" ht="9.75" customHeight="1"/>
    <row r="205" ht="9.75" customHeight="1"/>
    <row r="206" ht="9.75" customHeight="1"/>
    <row r="207" ht="9.75" customHeight="1"/>
    <row r="208" ht="9.75" customHeight="1"/>
    <row r="209" ht="9.75" customHeight="1"/>
    <row r="210" ht="9.75" customHeight="1"/>
    <row r="211" ht="9.75" customHeight="1"/>
    <row r="212" ht="9.75" customHeight="1"/>
    <row r="213" ht="9.75" customHeight="1"/>
    <row r="214" ht="9.75" customHeight="1"/>
    <row r="215" ht="9.75" customHeight="1"/>
    <row r="216" ht="9.75" customHeight="1"/>
    <row r="217" ht="9.75" customHeight="1"/>
    <row r="218" ht="9.75" customHeight="1"/>
    <row r="219" ht="9.75" customHeight="1"/>
    <row r="220" ht="9.75" customHeight="1"/>
    <row r="221" ht="9.75" customHeight="1"/>
    <row r="222" ht="9.75" customHeight="1"/>
    <row r="223" ht="9.75" customHeight="1"/>
    <row r="224" ht="9.75" customHeight="1"/>
    <row r="225" ht="9.75" customHeight="1"/>
    <row r="226" ht="9.75" customHeight="1"/>
    <row r="227" ht="9.75" customHeight="1"/>
    <row r="228" ht="9.75" customHeight="1"/>
    <row r="229" ht="9.75" customHeight="1"/>
    <row r="230" ht="9.75" customHeight="1"/>
    <row r="231" ht="9.75" customHeight="1"/>
    <row r="232" ht="9.75" customHeight="1"/>
    <row r="233" ht="9.75" customHeight="1"/>
    <row r="234" ht="9.75" customHeight="1"/>
    <row r="235" ht="9.75" customHeight="1"/>
    <row r="236" ht="9.75" customHeight="1"/>
    <row r="237" ht="9.75" customHeight="1"/>
    <row r="238" ht="9.75" customHeight="1"/>
    <row r="239" ht="9.75" customHeight="1"/>
    <row r="240" ht="9.75" customHeight="1"/>
    <row r="241" ht="9.75" customHeight="1"/>
    <row r="242" ht="9.75" customHeight="1"/>
    <row r="243" ht="9.75" customHeight="1"/>
    <row r="244" ht="9.75" customHeight="1"/>
    <row r="245" ht="9.75" customHeight="1"/>
    <row r="246" ht="9.75" customHeight="1"/>
    <row r="247" ht="9.75" customHeight="1"/>
    <row r="248" ht="9.75" customHeight="1"/>
    <row r="249" ht="9.75" customHeight="1"/>
    <row r="250" ht="9.75" customHeight="1"/>
    <row r="251" ht="9.75" customHeight="1"/>
    <row r="252" ht="9.75" customHeight="1"/>
    <row r="253" ht="9.75" customHeight="1"/>
    <row r="254" ht="9.75" customHeight="1"/>
    <row r="255" ht="9.75" customHeight="1"/>
    <row r="256" ht="9.75" customHeight="1"/>
    <row r="257" ht="9.75" customHeight="1"/>
    <row r="258" ht="9.75" customHeight="1"/>
    <row r="259" ht="9.75" customHeight="1"/>
    <row r="260" ht="9.75" customHeight="1"/>
    <row r="261" ht="9.75" customHeight="1"/>
    <row r="262" ht="9.75" customHeight="1"/>
    <row r="263" ht="9.75" customHeight="1"/>
    <row r="264" ht="9.75" customHeight="1"/>
    <row r="265" ht="9.75" customHeight="1"/>
    <row r="266" ht="9.75" customHeight="1"/>
    <row r="267" ht="9.75" customHeight="1"/>
    <row r="268" ht="9.75" customHeight="1"/>
    <row r="269" ht="9.75" customHeight="1"/>
    <row r="270" ht="9.75" customHeight="1"/>
    <row r="271" ht="9.75" customHeight="1"/>
    <row r="272" ht="9.75" customHeight="1"/>
    <row r="273" ht="9.75" customHeight="1"/>
    <row r="274" ht="9.75" customHeight="1"/>
    <row r="275" ht="9.75" customHeight="1"/>
    <row r="276" ht="9.75" customHeight="1"/>
    <row r="277" ht="9.75" customHeight="1"/>
    <row r="278" ht="9.75" customHeight="1"/>
    <row r="279" ht="9.75" customHeight="1"/>
    <row r="280" ht="9.75" customHeight="1"/>
    <row r="281" ht="9.75" customHeight="1"/>
    <row r="282" ht="9.75" customHeight="1"/>
    <row r="283" ht="9.75" customHeight="1"/>
    <row r="284" ht="9.75" customHeight="1"/>
    <row r="285" ht="9.75" customHeight="1"/>
    <row r="286" ht="9.75" customHeight="1"/>
    <row r="287" ht="9.75" customHeight="1"/>
    <row r="288" ht="9.75" customHeight="1"/>
    <row r="289" ht="9.75" customHeight="1"/>
    <row r="290" ht="9.75" customHeight="1"/>
    <row r="291" ht="9.75" customHeight="1"/>
    <row r="292" ht="9.75" customHeight="1"/>
    <row r="293" ht="9.75" customHeight="1"/>
    <row r="294" ht="9.75" customHeight="1"/>
    <row r="295" ht="9.75" customHeight="1"/>
    <row r="296" ht="9.75" customHeight="1"/>
    <row r="297" ht="9.75" customHeight="1"/>
    <row r="298" ht="9.75" customHeight="1"/>
    <row r="299" ht="9.75" customHeight="1"/>
    <row r="300" ht="9.75" customHeight="1"/>
    <row r="301" ht="9.75" customHeight="1"/>
    <row r="302" ht="9.75" customHeight="1"/>
    <row r="303" ht="9.75" customHeight="1"/>
    <row r="304" ht="9.75" customHeight="1"/>
    <row r="305" ht="9.75" customHeight="1"/>
    <row r="306" ht="9.75" customHeight="1"/>
    <row r="307" ht="9.75" customHeight="1"/>
    <row r="308" ht="9.75" customHeight="1"/>
    <row r="309" ht="9.75" customHeight="1"/>
    <row r="310" ht="9.75" customHeight="1"/>
    <row r="311" ht="9.75" customHeight="1"/>
    <row r="312" ht="9.75" customHeight="1"/>
    <row r="313" ht="9.75" customHeight="1"/>
    <row r="314" ht="9.75" customHeight="1"/>
    <row r="315" ht="9.75" customHeight="1"/>
    <row r="316" ht="9.75" customHeight="1"/>
    <row r="317" ht="9.75" customHeight="1"/>
    <row r="318" ht="9.75" customHeight="1"/>
    <row r="319" ht="9.75" customHeight="1"/>
    <row r="320" ht="9.75" customHeight="1"/>
    <row r="321" ht="9.75" customHeight="1"/>
    <row r="322" ht="9.75" customHeight="1"/>
    <row r="323" ht="9.75" customHeight="1"/>
    <row r="324" ht="9.75" customHeight="1"/>
    <row r="325" ht="9.75" customHeight="1"/>
    <row r="326" ht="9.75" customHeight="1"/>
    <row r="327" ht="9.75" customHeight="1"/>
    <row r="328" ht="9.75" customHeight="1"/>
    <row r="329" ht="9.75" customHeight="1"/>
    <row r="330" ht="9.75" customHeight="1"/>
    <row r="331" ht="9.75" customHeight="1"/>
    <row r="332" ht="9.75" customHeight="1"/>
    <row r="333" ht="9.75" customHeight="1"/>
    <row r="334" ht="9.75" customHeight="1"/>
    <row r="335" ht="9.75" customHeight="1"/>
    <row r="336" ht="9.75" customHeight="1"/>
    <row r="337" ht="9.75" customHeight="1"/>
    <row r="338" ht="9.75" customHeight="1"/>
    <row r="339" ht="9.75" customHeight="1"/>
    <row r="340" ht="9.75" customHeight="1"/>
    <row r="341" ht="9.75" customHeight="1"/>
    <row r="342" ht="9.75" customHeight="1"/>
    <row r="343" ht="9.75" customHeight="1"/>
    <row r="344" ht="9.75" customHeight="1"/>
    <row r="345" ht="9.75" customHeight="1"/>
    <row r="346" ht="9.75" customHeight="1"/>
    <row r="347" ht="9.75" customHeight="1"/>
    <row r="348" ht="9.75" customHeight="1"/>
    <row r="349" ht="9.75" customHeight="1"/>
    <row r="350" ht="9.75" customHeight="1"/>
    <row r="351" ht="9.75" customHeight="1"/>
    <row r="352" ht="9.75" customHeight="1"/>
    <row r="353" ht="9.75" customHeight="1"/>
    <row r="354" ht="9.75" customHeight="1"/>
    <row r="355" ht="9.75" customHeight="1"/>
    <row r="356" ht="9.75" customHeight="1"/>
    <row r="357" ht="9.75" customHeight="1"/>
    <row r="358" ht="9.75" customHeight="1"/>
    <row r="359" ht="9.75" customHeight="1"/>
    <row r="360" ht="9.75" customHeight="1"/>
    <row r="361" ht="9.75" customHeight="1"/>
    <row r="362" ht="9.75" customHeight="1"/>
    <row r="363" ht="9.75" customHeight="1"/>
    <row r="364" ht="9.75" customHeight="1"/>
    <row r="365" ht="9.75" customHeight="1"/>
    <row r="366" ht="9.75" customHeight="1"/>
    <row r="367" ht="9.75" customHeight="1"/>
    <row r="368" ht="9.75" customHeight="1"/>
    <row r="369" ht="9.75" customHeight="1"/>
    <row r="370" ht="9.75" customHeight="1"/>
    <row r="371" ht="9.75" customHeight="1"/>
    <row r="372" ht="9.75" customHeight="1"/>
    <row r="373" ht="9.75" customHeight="1"/>
    <row r="374" ht="9.75" customHeight="1"/>
    <row r="375" ht="9.75" customHeight="1"/>
    <row r="376" ht="9.75" customHeight="1"/>
    <row r="377" ht="9.75" customHeight="1"/>
    <row r="378" ht="9.75" customHeight="1"/>
    <row r="379" ht="9.75" customHeight="1"/>
    <row r="380" ht="9.75" customHeight="1"/>
    <row r="381" ht="9.75" customHeight="1"/>
    <row r="382" ht="9.75" customHeight="1"/>
    <row r="383" ht="9.75" customHeight="1"/>
    <row r="384" ht="9.75" customHeight="1"/>
    <row r="385" ht="9.75" customHeight="1"/>
    <row r="386" ht="9.75" customHeight="1"/>
    <row r="387" ht="9.75" customHeight="1"/>
    <row r="388" ht="9.75" customHeight="1"/>
    <row r="389" ht="9.75" customHeight="1"/>
    <row r="390" ht="9.75" customHeight="1"/>
    <row r="391" ht="9.75" customHeight="1"/>
    <row r="392" ht="9.75" customHeight="1"/>
    <row r="393" ht="9.75" customHeight="1"/>
    <row r="394" ht="9.75" customHeight="1"/>
    <row r="395" ht="9.75" customHeight="1"/>
    <row r="396" ht="9.75" customHeight="1"/>
    <row r="397" ht="9.75" customHeight="1"/>
    <row r="398" ht="9.75" customHeight="1"/>
    <row r="399" ht="9.75" customHeight="1"/>
    <row r="400" ht="9.75" customHeight="1"/>
    <row r="401" ht="9.75" customHeight="1"/>
    <row r="402" ht="9.75" customHeight="1"/>
    <row r="403" ht="9.75" customHeight="1"/>
    <row r="404" ht="9.75" customHeight="1"/>
    <row r="405" ht="9.75" customHeight="1"/>
    <row r="406" ht="9.75" customHeight="1"/>
    <row r="407" ht="9.75" customHeight="1"/>
    <row r="408" ht="9.75" customHeight="1"/>
    <row r="409" ht="9.75" customHeight="1"/>
    <row r="410" ht="9.75" customHeight="1"/>
    <row r="411" ht="9.75" customHeight="1"/>
    <row r="412" ht="9.75" customHeight="1"/>
    <row r="413" ht="9.75" customHeight="1"/>
    <row r="414" ht="9.75" customHeight="1"/>
    <row r="415" ht="9.75" customHeight="1"/>
    <row r="416" ht="9.75" customHeight="1"/>
    <row r="417" ht="9.75" customHeight="1"/>
    <row r="418" ht="9.75" customHeight="1"/>
    <row r="419" ht="9.75" customHeight="1"/>
    <row r="420" ht="9.75" customHeight="1"/>
    <row r="421" ht="9.75" customHeight="1"/>
    <row r="422" ht="9.75" customHeight="1"/>
    <row r="423" ht="9.75" customHeight="1"/>
    <row r="424" ht="9.75" customHeight="1"/>
    <row r="425" ht="9.75" customHeight="1"/>
    <row r="426" ht="9.75" customHeight="1"/>
    <row r="427" ht="9.75" customHeight="1"/>
    <row r="428" ht="9.75" customHeight="1"/>
    <row r="429" ht="9.75" customHeight="1"/>
    <row r="430" ht="9.75" customHeight="1"/>
    <row r="431" ht="9.75" customHeight="1"/>
    <row r="432" ht="9.75" customHeight="1"/>
    <row r="433" ht="9.75" customHeight="1"/>
    <row r="434" ht="9.75" customHeight="1"/>
    <row r="435" ht="9.75" customHeight="1"/>
    <row r="436" ht="9.75" customHeight="1"/>
    <row r="437" ht="9.75" customHeight="1"/>
    <row r="438" ht="9.75" customHeight="1"/>
    <row r="439" ht="9.75" customHeight="1"/>
    <row r="440" ht="9.75" customHeight="1"/>
    <row r="441" ht="9.75" customHeight="1"/>
    <row r="442" ht="9.75" customHeight="1"/>
    <row r="443" ht="9.75" customHeight="1"/>
    <row r="444" ht="9.75" customHeight="1"/>
    <row r="445" ht="9.75" customHeight="1"/>
    <row r="446" ht="9.75" customHeight="1"/>
    <row r="447" ht="9.75" customHeight="1"/>
    <row r="448" ht="9.75" customHeight="1"/>
    <row r="449" ht="9.75" customHeight="1"/>
    <row r="450" ht="9.75" customHeight="1"/>
    <row r="451" ht="9.75" customHeight="1"/>
    <row r="452" ht="9.75" customHeight="1"/>
    <row r="453" ht="9.75" customHeight="1"/>
    <row r="454" ht="9.75" customHeight="1"/>
    <row r="455" ht="9.75" customHeight="1"/>
    <row r="456" ht="9.75" customHeight="1"/>
    <row r="457" ht="9.75" customHeight="1"/>
    <row r="458" ht="9.75" customHeight="1"/>
    <row r="459" ht="9.75" customHeight="1"/>
    <row r="460" ht="9.75" customHeight="1"/>
    <row r="461" ht="9.75" customHeight="1"/>
    <row r="462" ht="9.75" customHeight="1"/>
    <row r="463" ht="9.75" customHeight="1"/>
    <row r="464" ht="9.75" customHeight="1"/>
    <row r="465" ht="9.75" customHeight="1"/>
    <row r="466" ht="9.75" customHeight="1"/>
    <row r="467" ht="9.75" customHeight="1"/>
    <row r="468" ht="9.75" customHeight="1"/>
    <row r="469" ht="9.75" customHeight="1"/>
    <row r="470" ht="9.75" customHeight="1"/>
    <row r="471" ht="9.75" customHeight="1"/>
    <row r="472" ht="9.75" customHeight="1"/>
    <row r="473" ht="9.75" customHeight="1"/>
    <row r="474" ht="9.75" customHeight="1"/>
    <row r="475" ht="9.75" customHeight="1"/>
    <row r="476" ht="9.75" customHeight="1"/>
    <row r="477" ht="9.75" customHeight="1"/>
    <row r="478" ht="9.75" customHeight="1"/>
    <row r="479" ht="9.75" customHeight="1"/>
    <row r="480" ht="9.75" customHeight="1"/>
    <row r="481" ht="9.75" customHeight="1"/>
    <row r="482" ht="9.75" customHeight="1"/>
    <row r="483" ht="9.75" customHeight="1"/>
    <row r="484" ht="9.75" customHeight="1"/>
    <row r="485" ht="9.75" customHeight="1"/>
    <row r="486" ht="9.75" customHeight="1"/>
    <row r="487" ht="9.75" customHeight="1"/>
    <row r="488" ht="9.75" customHeight="1"/>
    <row r="489" ht="9.75" customHeight="1"/>
    <row r="490" ht="9.75" customHeight="1"/>
    <row r="491" ht="9.75" customHeight="1"/>
    <row r="492" ht="9.75" customHeight="1"/>
    <row r="493" ht="9.75" customHeight="1"/>
    <row r="494" ht="9.75" customHeight="1"/>
    <row r="495" ht="9.75" customHeight="1"/>
    <row r="496" ht="9.75" customHeight="1"/>
    <row r="497" ht="9.75" customHeight="1"/>
    <row r="498" ht="9.75" customHeight="1"/>
    <row r="499" ht="9.75" customHeight="1"/>
    <row r="500" ht="9.75" customHeight="1"/>
    <row r="501" ht="9.75" customHeight="1"/>
    <row r="502" ht="9.75" customHeight="1"/>
    <row r="503" ht="9.75" customHeight="1"/>
    <row r="504" ht="9.75" customHeight="1"/>
    <row r="505" ht="9.75" customHeight="1"/>
    <row r="506" ht="9.75" customHeight="1"/>
    <row r="507" ht="9.75" customHeight="1"/>
    <row r="508" ht="9.75" customHeight="1"/>
    <row r="509" ht="9.75" customHeight="1"/>
    <row r="510" ht="9.75" customHeight="1"/>
    <row r="511" ht="9.75" customHeight="1"/>
    <row r="512" ht="9.75" customHeight="1"/>
    <row r="513" ht="9.75" customHeight="1"/>
    <row r="514" ht="9.75" customHeight="1"/>
    <row r="515" ht="9.75" customHeight="1"/>
    <row r="516" ht="9.75" customHeight="1"/>
    <row r="517" ht="9.75" customHeight="1"/>
    <row r="518" ht="9.75" customHeight="1"/>
    <row r="519" ht="9.75" customHeight="1"/>
    <row r="520" ht="9.75" customHeight="1"/>
    <row r="521" ht="9.75" customHeight="1"/>
    <row r="522" ht="9.75" customHeight="1"/>
    <row r="523" ht="9.75" customHeight="1"/>
    <row r="524" ht="9.75" customHeight="1"/>
    <row r="525" ht="9.75" customHeight="1"/>
    <row r="526" ht="9.75" customHeight="1"/>
    <row r="527" ht="9.75" customHeight="1"/>
    <row r="528" ht="9.75" customHeight="1"/>
    <row r="529" ht="9.75" customHeight="1"/>
    <row r="530" ht="9.75" customHeight="1"/>
    <row r="531" ht="9.75" customHeight="1"/>
    <row r="532" ht="9.75" customHeight="1"/>
    <row r="533" ht="9.75" customHeight="1"/>
    <row r="534" ht="9.75" customHeight="1"/>
    <row r="535" ht="9.75" customHeight="1"/>
    <row r="536" ht="9.75" customHeight="1"/>
    <row r="537" ht="9.75" customHeight="1"/>
    <row r="538" ht="9.75" customHeight="1"/>
    <row r="539" ht="9.75" customHeight="1"/>
    <row r="540" ht="9.75" customHeight="1"/>
    <row r="541" ht="9.75" customHeight="1"/>
    <row r="542" ht="9.75" customHeight="1"/>
    <row r="543" ht="9.75" customHeight="1"/>
    <row r="544" ht="9.75" customHeight="1"/>
    <row r="545" ht="9.75" customHeight="1"/>
    <row r="546" ht="9.75" customHeight="1"/>
    <row r="547" ht="9.75" customHeight="1"/>
    <row r="548" ht="9.75" customHeight="1"/>
    <row r="549" ht="9.75" customHeight="1"/>
    <row r="550" ht="9.75" customHeight="1"/>
    <row r="551" ht="9.75" customHeight="1"/>
    <row r="552" ht="9.75" customHeight="1"/>
    <row r="553" ht="9.75" customHeight="1"/>
    <row r="554" ht="9.75" customHeight="1"/>
    <row r="555" ht="9.75" customHeight="1"/>
    <row r="556" ht="9.75" customHeight="1"/>
    <row r="557" ht="9.75" customHeight="1"/>
    <row r="558" ht="9.75" customHeight="1"/>
    <row r="559" ht="9.75" customHeight="1"/>
    <row r="560" ht="9.75" customHeight="1"/>
    <row r="561" ht="9.75" customHeight="1"/>
    <row r="562" ht="9.75" customHeight="1"/>
    <row r="563" ht="9.75" customHeight="1"/>
    <row r="564" ht="9.75" customHeight="1"/>
    <row r="565" ht="9.75" customHeight="1"/>
    <row r="566" ht="9.75" customHeight="1"/>
    <row r="567" ht="9.75" customHeight="1"/>
    <row r="568" ht="9.75" customHeight="1"/>
    <row r="569" ht="9.75" customHeight="1"/>
    <row r="570" ht="9.75" customHeight="1"/>
    <row r="571" ht="9.75" customHeight="1"/>
    <row r="572" ht="9.75" customHeight="1"/>
    <row r="573" ht="9.75" customHeight="1"/>
    <row r="574" ht="9.75" customHeight="1"/>
    <row r="575" ht="9.75" customHeight="1"/>
    <row r="576" ht="9.75" customHeight="1"/>
    <row r="577" ht="9.75" customHeight="1"/>
    <row r="578" ht="9.75" customHeight="1"/>
    <row r="579" ht="9.75" customHeight="1"/>
    <row r="580" ht="9.75" customHeight="1"/>
    <row r="581" ht="9.75" customHeight="1"/>
    <row r="582" ht="9.75" customHeight="1"/>
    <row r="583" ht="9.75" customHeight="1"/>
    <row r="584" ht="9.75" customHeight="1"/>
    <row r="585" ht="9.75" customHeight="1"/>
    <row r="586" ht="9.75" customHeight="1"/>
    <row r="587" ht="9.75" customHeight="1"/>
    <row r="588" ht="9.75" customHeight="1"/>
    <row r="589" ht="9.75" customHeight="1"/>
    <row r="590" ht="9.75" customHeight="1"/>
    <row r="591" ht="9.75" customHeight="1"/>
    <row r="592" ht="9.75" customHeight="1"/>
    <row r="593" ht="9.75" customHeight="1"/>
    <row r="594" ht="9.75" customHeight="1"/>
    <row r="595" ht="9.75" customHeight="1"/>
    <row r="596" ht="9.75" customHeight="1"/>
    <row r="597" ht="9.75" customHeight="1"/>
    <row r="598" ht="9.75" customHeight="1"/>
    <row r="599" ht="9.75" customHeight="1"/>
    <row r="600" ht="9.75" customHeight="1"/>
    <row r="601" ht="9.75" customHeight="1"/>
    <row r="602" ht="9.75" customHeight="1"/>
    <row r="603" ht="9.75" customHeight="1"/>
    <row r="604" ht="9.75" customHeight="1"/>
    <row r="605" ht="9.75" customHeight="1"/>
    <row r="606" ht="9.75" customHeight="1"/>
    <row r="607" ht="9.75" customHeight="1"/>
    <row r="608" ht="9.75" customHeight="1"/>
    <row r="609" ht="9.75" customHeight="1"/>
    <row r="610" ht="9.75" customHeight="1"/>
    <row r="611" ht="9.75" customHeight="1"/>
    <row r="612" ht="9.75" customHeight="1"/>
    <row r="613" ht="9.75" customHeight="1"/>
    <row r="614" ht="9.75" customHeight="1"/>
    <row r="615" ht="9.75" customHeight="1"/>
    <row r="616" ht="9.75" customHeight="1"/>
    <row r="617" ht="9.75" customHeight="1"/>
    <row r="618" ht="9.75" customHeight="1"/>
    <row r="619" ht="9.75" customHeight="1"/>
    <row r="620" ht="9.75" customHeight="1"/>
    <row r="621" ht="9.75" customHeight="1"/>
    <row r="622" ht="9.75" customHeight="1"/>
    <row r="623" ht="9.75" customHeight="1"/>
    <row r="624" ht="9.75" customHeight="1"/>
    <row r="625" ht="9.75" customHeight="1"/>
    <row r="626" ht="9.75" customHeight="1"/>
    <row r="627" ht="9.75" customHeight="1"/>
    <row r="628" ht="9.75" customHeight="1"/>
    <row r="629" ht="9.75" customHeight="1"/>
    <row r="630" ht="9.75" customHeight="1"/>
    <row r="631" ht="9.75" customHeight="1"/>
    <row r="632" ht="9.75" customHeight="1"/>
    <row r="633" ht="9.75" customHeight="1"/>
    <row r="634" ht="9.75" customHeight="1"/>
    <row r="635" ht="9.75" customHeight="1"/>
    <row r="636" ht="9.75" customHeight="1"/>
    <row r="637" ht="9.75" customHeight="1"/>
    <row r="638" ht="9.75" customHeight="1"/>
    <row r="639" ht="9.75" customHeight="1"/>
    <row r="640" ht="9.75" customHeight="1"/>
    <row r="641" ht="9.75" customHeight="1"/>
    <row r="642" ht="9.75" customHeight="1"/>
    <row r="643" ht="9.75" customHeight="1"/>
    <row r="644" ht="9.75" customHeight="1"/>
    <row r="645" ht="9.75" customHeight="1"/>
    <row r="646" ht="9.75" customHeight="1"/>
    <row r="647" ht="9.75" customHeight="1"/>
    <row r="648" ht="9.75" customHeight="1"/>
    <row r="649" ht="9.75" customHeight="1"/>
    <row r="650" ht="9.75" customHeight="1"/>
    <row r="651" ht="9.75" customHeight="1"/>
    <row r="652" ht="9.75" customHeight="1"/>
    <row r="653" ht="9.75" customHeight="1"/>
    <row r="654" ht="9.75" customHeight="1"/>
    <row r="655" ht="9.75" customHeight="1"/>
    <row r="656" ht="9.75" customHeight="1"/>
    <row r="657" ht="9.75" customHeight="1"/>
    <row r="658" ht="9.75" customHeight="1"/>
    <row r="659" ht="9.75" customHeight="1"/>
    <row r="660" ht="9.75" customHeight="1"/>
    <row r="661" ht="9.75" customHeight="1"/>
    <row r="662" ht="9.75" customHeight="1"/>
    <row r="663" ht="9.75" customHeight="1"/>
    <row r="664" ht="9.75" customHeight="1"/>
    <row r="665" ht="9.75" customHeight="1"/>
    <row r="666" ht="9.75" customHeight="1"/>
    <row r="667" ht="9.75" customHeight="1"/>
    <row r="668" ht="9.75" customHeight="1"/>
    <row r="669" ht="9.75" customHeight="1"/>
    <row r="670" ht="9.75" customHeight="1"/>
    <row r="671" ht="9.75" customHeight="1"/>
    <row r="672" ht="9.75" customHeight="1"/>
    <row r="673" ht="9.75" customHeight="1"/>
    <row r="674" ht="9.75" customHeight="1"/>
    <row r="675" ht="9.75" customHeight="1"/>
    <row r="676" ht="9.75" customHeight="1"/>
    <row r="677" ht="9.75" customHeight="1"/>
    <row r="678" ht="9.75" customHeight="1"/>
    <row r="679" ht="9.75" customHeight="1"/>
    <row r="680" ht="9.75" customHeight="1"/>
    <row r="681" ht="9.75" customHeight="1"/>
    <row r="682" ht="9.75" customHeight="1"/>
    <row r="683" ht="9.75" customHeight="1"/>
    <row r="684" ht="9.75" customHeight="1"/>
    <row r="685" ht="9.75" customHeight="1"/>
    <row r="686" ht="9.75" customHeight="1"/>
    <row r="687" ht="9.75" customHeight="1"/>
    <row r="688" ht="9.75" customHeight="1"/>
    <row r="689" ht="9.75" customHeight="1"/>
    <row r="690" ht="9.75" customHeight="1"/>
    <row r="691" ht="9.75" customHeight="1"/>
    <row r="692" ht="9.75" customHeight="1"/>
    <row r="693" ht="9.75" customHeight="1"/>
    <row r="694" ht="9.75" customHeight="1"/>
    <row r="695" ht="9.75" customHeight="1"/>
    <row r="696" ht="9.75" customHeight="1"/>
    <row r="697" ht="9.75" customHeight="1"/>
    <row r="698" ht="9.75" customHeight="1"/>
    <row r="699" ht="9.75" customHeight="1"/>
    <row r="700" ht="9.75" customHeight="1"/>
    <row r="701" ht="9.75" customHeight="1"/>
    <row r="702" ht="9.75" customHeight="1"/>
    <row r="703" ht="9.75" customHeight="1"/>
    <row r="704" ht="9.75" customHeight="1"/>
    <row r="705" ht="9.75" customHeight="1"/>
    <row r="706" ht="9.75" customHeight="1"/>
    <row r="707" ht="9.75" customHeight="1"/>
    <row r="708" ht="9.75" customHeight="1"/>
    <row r="709" ht="9.75" customHeight="1"/>
    <row r="710" ht="9.75" customHeight="1"/>
    <row r="711" ht="9.75" customHeight="1"/>
    <row r="712" ht="9.75" customHeight="1"/>
    <row r="713" ht="9.75" customHeight="1"/>
    <row r="714" ht="9.75" customHeight="1"/>
    <row r="715" ht="9.75" customHeight="1"/>
    <row r="716" ht="9.75" customHeight="1"/>
    <row r="717" ht="9.75" customHeight="1"/>
    <row r="718" ht="9.75" customHeight="1"/>
    <row r="719" ht="9.75" customHeight="1"/>
    <row r="720" ht="9.75" customHeight="1"/>
    <row r="721" ht="9.75" customHeight="1"/>
    <row r="722" ht="9.75" customHeight="1"/>
    <row r="723" ht="9.75" customHeight="1"/>
    <row r="724" ht="9.75" customHeight="1"/>
    <row r="725" ht="9.75" customHeight="1"/>
    <row r="726" ht="9.75" customHeight="1"/>
    <row r="727" ht="9.75" customHeight="1"/>
    <row r="728" ht="9.75" customHeight="1"/>
    <row r="729" ht="9.75" customHeight="1"/>
    <row r="730" ht="9.75" customHeight="1"/>
    <row r="731" ht="9.75" customHeight="1"/>
    <row r="732" ht="9.75" customHeight="1"/>
    <row r="733" ht="9.75" customHeight="1"/>
    <row r="734" ht="9.75" customHeight="1"/>
    <row r="735" ht="9.75" customHeight="1"/>
    <row r="736" ht="9.75" customHeight="1"/>
    <row r="737" ht="9.75" customHeight="1"/>
    <row r="738" ht="9.75" customHeight="1"/>
    <row r="739" ht="9.75" customHeight="1"/>
    <row r="740" ht="9.75" customHeight="1"/>
    <row r="741" ht="9.75" customHeight="1"/>
    <row r="742" ht="9.75" customHeight="1"/>
    <row r="743" ht="9.75" customHeight="1"/>
    <row r="744" ht="9.75" customHeight="1"/>
    <row r="745" ht="9.75" customHeight="1"/>
    <row r="746" ht="9.75" customHeight="1"/>
    <row r="747" ht="9.75" customHeight="1"/>
    <row r="748" ht="9.75" customHeight="1"/>
    <row r="749" ht="9.75" customHeight="1"/>
    <row r="750" ht="9.75" customHeight="1"/>
    <row r="751" ht="9.75" customHeight="1"/>
    <row r="752" ht="9.75" customHeight="1"/>
    <row r="753" ht="9.75" customHeight="1"/>
    <row r="754" ht="9.75" customHeight="1"/>
    <row r="755" ht="9.75" customHeight="1"/>
    <row r="756" ht="9.75" customHeight="1"/>
    <row r="757" ht="9.75" customHeight="1"/>
    <row r="758" ht="9.75" customHeight="1"/>
    <row r="759" ht="9.75" customHeight="1"/>
    <row r="760" ht="9.75" customHeight="1"/>
    <row r="761" ht="9.75" customHeight="1"/>
    <row r="762" ht="9.75" customHeight="1"/>
    <row r="763" ht="9.75" customHeight="1"/>
    <row r="764" ht="9.75" customHeight="1"/>
    <row r="765" ht="9.75" customHeight="1"/>
    <row r="766" ht="9.75" customHeight="1"/>
    <row r="767" ht="9.75" customHeight="1"/>
    <row r="768" ht="9.75" customHeight="1"/>
    <row r="769" ht="9.75" customHeight="1"/>
    <row r="770" ht="9.75" customHeight="1"/>
    <row r="771" ht="9.75" customHeight="1"/>
    <row r="772" ht="9.75" customHeight="1"/>
    <row r="773" ht="9.75" customHeight="1"/>
    <row r="774" ht="9.75" customHeight="1"/>
    <row r="775" ht="9.75" customHeight="1"/>
    <row r="776" ht="9.75" customHeight="1"/>
    <row r="777" ht="9.75" customHeight="1"/>
    <row r="778" ht="9.75" customHeight="1"/>
    <row r="779" ht="9.75" customHeight="1"/>
    <row r="780" ht="9.75" customHeight="1"/>
    <row r="781" ht="9.75" customHeight="1"/>
    <row r="782" ht="9.75" customHeight="1"/>
    <row r="783" ht="9.75" customHeight="1"/>
    <row r="784" ht="9.75" customHeight="1"/>
    <row r="785" ht="9.75" customHeight="1"/>
    <row r="786" ht="9.75" customHeight="1"/>
    <row r="787" ht="9.75" customHeight="1"/>
    <row r="788" ht="9.75" customHeight="1"/>
    <row r="789" ht="9.75" customHeight="1"/>
    <row r="790" ht="9.75" customHeight="1"/>
    <row r="791" ht="9.75" customHeight="1"/>
    <row r="792" ht="9.75" customHeight="1"/>
    <row r="793" ht="9.75" customHeight="1"/>
    <row r="794" ht="9.75" customHeight="1"/>
    <row r="795" ht="9.75" customHeight="1"/>
    <row r="796" ht="9.75" customHeight="1"/>
    <row r="797" ht="9.75" customHeight="1"/>
    <row r="798" ht="9.75" customHeight="1"/>
    <row r="799" ht="9.75" customHeight="1"/>
    <row r="800" ht="9.75" customHeight="1"/>
    <row r="801" ht="9.75" customHeight="1"/>
    <row r="802" ht="9.75" customHeight="1"/>
    <row r="803" ht="9.75" customHeight="1"/>
    <row r="804" ht="9.75" customHeight="1"/>
    <row r="805" ht="9.75" customHeight="1"/>
    <row r="806" ht="9.75" customHeight="1"/>
    <row r="807" ht="9.75" customHeight="1"/>
    <row r="808" ht="9.75" customHeight="1"/>
    <row r="809" ht="9.75" customHeight="1"/>
    <row r="810" ht="9.75" customHeight="1"/>
    <row r="811" ht="9.75" customHeight="1"/>
    <row r="812" ht="9.75" customHeight="1"/>
    <row r="813" ht="9.75" customHeight="1"/>
    <row r="814" ht="9.75" customHeight="1"/>
    <row r="815" ht="9.75" customHeight="1"/>
    <row r="816" ht="9.75" customHeight="1"/>
    <row r="817" ht="9.75" customHeight="1"/>
    <row r="818" ht="9.75" customHeight="1"/>
    <row r="819" ht="9.75" customHeight="1"/>
    <row r="820" ht="9.75" customHeight="1"/>
    <row r="821" ht="9.75" customHeight="1"/>
    <row r="822" ht="9.75" customHeight="1"/>
    <row r="823" ht="9.75" customHeight="1"/>
    <row r="824" ht="9.75" customHeight="1"/>
    <row r="825" ht="9.75" customHeight="1"/>
    <row r="826" ht="9.75" customHeight="1"/>
    <row r="827" ht="9.75" customHeight="1"/>
    <row r="828" ht="9.75" customHeight="1"/>
    <row r="829" ht="9.75" customHeight="1"/>
    <row r="830" ht="9.75" customHeight="1"/>
    <row r="831" ht="9.75" customHeight="1"/>
    <row r="832" ht="9.75" customHeight="1"/>
    <row r="833" ht="9.75" customHeight="1"/>
    <row r="834" ht="9.75" customHeight="1"/>
    <row r="835" ht="9.75" customHeight="1"/>
    <row r="836" ht="9.75" customHeight="1"/>
    <row r="837" ht="9.75" customHeight="1"/>
    <row r="838" ht="9.75" customHeight="1"/>
    <row r="839" ht="9.75" customHeight="1"/>
    <row r="840" ht="9.75" customHeight="1"/>
    <row r="841" ht="9.75" customHeight="1"/>
    <row r="842" ht="9.75" customHeight="1"/>
    <row r="843" ht="9.75" customHeight="1"/>
    <row r="844" ht="9.75" customHeight="1"/>
    <row r="845" ht="9.75" customHeight="1"/>
    <row r="846" ht="9.75" customHeight="1"/>
    <row r="847" ht="9.75" customHeight="1"/>
    <row r="848" ht="9.75" customHeight="1"/>
    <row r="849" ht="9.75" customHeight="1"/>
    <row r="850" ht="9.75" customHeight="1"/>
    <row r="851" ht="9.75" customHeight="1"/>
    <row r="852" ht="9.75" customHeight="1"/>
    <row r="853" ht="9.75" customHeight="1"/>
    <row r="854" ht="9.75" customHeight="1"/>
    <row r="855" ht="9.75" customHeight="1"/>
    <row r="856" ht="9.75" customHeight="1"/>
    <row r="857" ht="9.75" customHeight="1"/>
    <row r="858" ht="9.75" customHeight="1"/>
    <row r="859" ht="9.75" customHeight="1"/>
    <row r="860" ht="9.75" customHeight="1"/>
    <row r="861" ht="9.75" customHeight="1"/>
    <row r="862" ht="9.75" customHeight="1"/>
    <row r="863" ht="9.75" customHeight="1"/>
    <row r="864" ht="9.75" customHeight="1"/>
    <row r="865" ht="9.75" customHeight="1"/>
    <row r="866" ht="9.75" customHeight="1"/>
    <row r="867" ht="9.75" customHeight="1"/>
    <row r="868" ht="9.75" customHeight="1"/>
    <row r="869" ht="9.75" customHeight="1"/>
    <row r="870" ht="9.75" customHeight="1"/>
    <row r="871" ht="9.75" customHeight="1"/>
    <row r="872" ht="9.75" customHeight="1"/>
    <row r="873" ht="9.75" customHeight="1"/>
    <row r="874" ht="9.75" customHeight="1"/>
    <row r="875" ht="9.75" customHeight="1"/>
    <row r="876" ht="9.75" customHeight="1"/>
    <row r="877" ht="9.75" customHeight="1"/>
    <row r="878" ht="9.75" customHeight="1"/>
    <row r="879" ht="9.75" customHeight="1"/>
    <row r="880" ht="9.75" customHeight="1"/>
    <row r="881" ht="9.75" customHeight="1"/>
    <row r="882" ht="9.75" customHeight="1"/>
    <row r="883" ht="9.75" customHeight="1"/>
    <row r="884" ht="9.75" customHeight="1"/>
    <row r="885" ht="9.75" customHeight="1"/>
    <row r="886" ht="9.75" customHeight="1"/>
    <row r="887" ht="9.75" customHeight="1"/>
    <row r="888" ht="9.75" customHeight="1"/>
    <row r="889" ht="9.75" customHeight="1"/>
    <row r="890" ht="9.75" customHeight="1"/>
    <row r="891" ht="9.75" customHeight="1"/>
    <row r="892" ht="9.75" customHeight="1"/>
    <row r="893" ht="9.75" customHeight="1"/>
    <row r="894" ht="9.75" customHeight="1"/>
    <row r="895" ht="9.75" customHeight="1"/>
    <row r="896" ht="9.75" customHeight="1"/>
    <row r="897" ht="9.75" customHeight="1"/>
    <row r="898" ht="9.75" customHeight="1"/>
    <row r="899" ht="9.75" customHeight="1"/>
    <row r="900" ht="9.75" customHeight="1"/>
    <row r="901" ht="9.75" customHeight="1"/>
    <row r="902" ht="9.75" customHeight="1"/>
    <row r="903" ht="9.75" customHeight="1"/>
    <row r="904" ht="9.75" customHeight="1"/>
    <row r="905" ht="9.75" customHeight="1"/>
    <row r="906" ht="9.75" customHeight="1"/>
    <row r="907" ht="9.75" customHeight="1"/>
    <row r="908" ht="9.75" customHeight="1"/>
    <row r="909" ht="9.75" customHeight="1"/>
    <row r="910" ht="9.75" customHeight="1"/>
    <row r="911" ht="9.75" customHeight="1"/>
    <row r="912" ht="9.75" customHeight="1"/>
    <row r="913" ht="9.75" customHeight="1"/>
    <row r="914" ht="9.75" customHeight="1"/>
    <row r="915" ht="9.75" customHeight="1"/>
    <row r="916" ht="9.75" customHeight="1"/>
    <row r="917" ht="9.75" customHeight="1"/>
    <row r="918" ht="9.75" customHeight="1"/>
    <row r="919" ht="9.75" customHeight="1"/>
    <row r="920" ht="9.75" customHeight="1"/>
    <row r="921" ht="9.75" customHeight="1"/>
    <row r="922" ht="9.75" customHeight="1"/>
    <row r="923" ht="9.75" customHeight="1"/>
    <row r="924" ht="9.75" customHeight="1"/>
    <row r="925" ht="9.75" customHeight="1"/>
    <row r="926" ht="9.75" customHeight="1"/>
    <row r="927" ht="9.75" customHeight="1"/>
    <row r="928" ht="9.75" customHeight="1"/>
    <row r="929" ht="9.75" customHeight="1"/>
    <row r="930" ht="9.75" customHeight="1"/>
    <row r="931" ht="9.75" customHeight="1"/>
    <row r="932" ht="9.75" customHeight="1"/>
    <row r="933" ht="9.75" customHeight="1"/>
    <row r="934" ht="9.75" customHeight="1"/>
    <row r="935" ht="9.75" customHeight="1"/>
    <row r="936" ht="9.75" customHeight="1"/>
    <row r="937" ht="9.75" customHeight="1"/>
    <row r="938" ht="9.75" customHeight="1"/>
    <row r="939" ht="9.75" customHeight="1"/>
    <row r="940" ht="9.75" customHeight="1"/>
    <row r="941" ht="9.75" customHeight="1"/>
    <row r="942" ht="9.75" customHeight="1"/>
    <row r="943" ht="9.75" customHeight="1"/>
    <row r="944" ht="9.75" customHeight="1"/>
    <row r="945" ht="9.75" customHeight="1"/>
    <row r="946" ht="9.75" customHeight="1"/>
    <row r="947" ht="9.75" customHeight="1"/>
    <row r="948" ht="9.75" customHeight="1"/>
    <row r="949" ht="9.75" customHeight="1"/>
    <row r="950" ht="9.75" customHeight="1"/>
    <row r="951" ht="9.75" customHeight="1"/>
    <row r="952" ht="9.75" customHeight="1"/>
    <row r="953" ht="9.75" customHeight="1"/>
    <row r="954" ht="9.75" customHeight="1"/>
    <row r="955" ht="9.75" customHeight="1"/>
    <row r="956" ht="9.75" customHeight="1"/>
    <row r="957" ht="9.75" customHeight="1"/>
    <row r="958" ht="9.75" customHeight="1"/>
    <row r="959" ht="9.75" customHeight="1"/>
    <row r="960" ht="9.75" customHeight="1"/>
    <row r="961" ht="9.75" customHeight="1"/>
    <row r="962" ht="9.75" customHeight="1"/>
    <row r="963" ht="9.75" customHeight="1"/>
    <row r="964" ht="9.75" customHeight="1"/>
    <row r="965" ht="9.75" customHeight="1"/>
    <row r="966" ht="9.75" customHeight="1"/>
    <row r="967" ht="9.75" customHeight="1"/>
    <row r="968" ht="9.75" customHeight="1"/>
    <row r="969" ht="9.75" customHeight="1"/>
    <row r="970" ht="9.75" customHeight="1"/>
    <row r="971" ht="9.75" customHeight="1"/>
    <row r="972" ht="9.75" customHeight="1"/>
    <row r="973" ht="9.75" customHeight="1"/>
    <row r="974" ht="9.75" customHeight="1"/>
    <row r="975" ht="9.75" customHeight="1"/>
    <row r="976" ht="9.75" customHeight="1"/>
    <row r="977" ht="9.75" customHeight="1"/>
    <row r="978" ht="9.75" customHeight="1"/>
    <row r="979" ht="9.75" customHeight="1"/>
    <row r="980" ht="9.75" customHeight="1"/>
    <row r="981" ht="9.75" customHeight="1"/>
    <row r="982" ht="9.75" customHeight="1"/>
    <row r="983" ht="9.75" customHeight="1"/>
    <row r="984" ht="9.75" customHeight="1"/>
    <row r="985" ht="9.75" customHeight="1"/>
    <row r="986" ht="9.75" customHeight="1"/>
    <row r="987" ht="9.75" customHeight="1"/>
    <row r="988" ht="9.75" customHeight="1"/>
    <row r="989" ht="9.75" customHeight="1"/>
    <row r="990" ht="9.75" customHeight="1"/>
    <row r="991" ht="9.75" customHeight="1"/>
    <row r="992" ht="9.75" customHeight="1"/>
    <row r="993" ht="9.75" customHeight="1"/>
    <row r="994" ht="9.75" customHeight="1"/>
    <row r="995" ht="9.75" customHeight="1"/>
    <row r="996" ht="9.75" customHeight="1"/>
    <row r="997" ht="9.75" customHeight="1"/>
    <row r="998" ht="9.75" customHeight="1"/>
    <row r="999" ht="9.75" customHeight="1"/>
    <row r="1000" ht="9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Rekapitulácia stavby</vt:lpstr>
      <vt:lpstr>Rozpočet poschodie</vt:lpstr>
      <vt:lpstr>Poschodie</vt:lpstr>
      <vt:lpstr>Rozpočet prízemie</vt:lpstr>
      <vt:lpstr>Prízemie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DESKTOP-ECL8UAH\PC</dc:creator>
  <cp:lastModifiedBy>Bezpa</cp:lastModifiedBy>
  <dcterms:created xsi:type="dcterms:W3CDTF">2023-10-08T17:33:31Z</dcterms:created>
  <dcterms:modified xsi:type="dcterms:W3CDTF">2023-10-11T12:26:40Z</dcterms:modified>
</cp:coreProperties>
</file>