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Users\Bezpa\Desktop\"/>
    </mc:Choice>
  </mc:AlternateContent>
  <xr:revisionPtr revIDLastSave="0" documentId="13_ncr:1_{BB1E2DBA-A8FC-4795-B897-3FB8B0903C6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kapitulácia stavby" sheetId="1" r:id="rId1"/>
    <sheet name="Rozpočet poschodie" sheetId="2" r:id="rId2"/>
    <sheet name="Poschodie" sheetId="3" r:id="rId3"/>
    <sheet name="Rozpočet prízemie" sheetId="4" r:id="rId4"/>
    <sheet name="Prízemie" sheetId="5" r:id="rId5"/>
  </sheets>
  <definedNames>
    <definedName name="_xlnm._FilterDatabase" localSheetId="1" hidden="1">'Rozpočet poschodie'!$C$118:$K$144</definedName>
  </definedNames>
  <calcPr calcId="191029"/>
  <extLst>
    <ext uri="GoogleSheetsCustomDataVersion2">
      <go:sheetsCustomData xmlns:go="http://customooxmlschemas.google.com/" r:id="rId9" roundtripDataChecksum="vl/VwELZg1WUW00FpH9sDBDM8oMd9tBnGwX2VtehPDg="/>
    </ext>
  </extLst>
</workbook>
</file>

<file path=xl/calcChain.xml><?xml version="1.0" encoding="utf-8"?>
<calcChain xmlns="http://schemas.openxmlformats.org/spreadsheetml/2006/main">
  <c r="D49" i="5" l="1"/>
  <c r="G49" i="5" s="1"/>
  <c r="D48" i="5"/>
  <c r="D51" i="5" s="1"/>
  <c r="D52" i="5" s="1"/>
  <c r="G46" i="5"/>
  <c r="D46" i="5"/>
  <c r="D45" i="5"/>
  <c r="G45" i="5" s="1"/>
  <c r="G44" i="5"/>
  <c r="H47" i="5" s="1"/>
  <c r="D44" i="5"/>
  <c r="G42" i="5"/>
  <c r="D42" i="5"/>
  <c r="D41" i="5"/>
  <c r="G41" i="5" s="1"/>
  <c r="D40" i="5"/>
  <c r="G40" i="5" s="1"/>
  <c r="D39" i="5"/>
  <c r="G39" i="5" s="1"/>
  <c r="D38" i="5"/>
  <c r="G38" i="5" s="1"/>
  <c r="D37" i="5"/>
  <c r="G37" i="5" s="1"/>
  <c r="D35" i="5"/>
  <c r="G35" i="5" s="1"/>
  <c r="D34" i="5"/>
  <c r="G34" i="5" s="1"/>
  <c r="G33" i="5"/>
  <c r="D33" i="5"/>
  <c r="D32" i="5"/>
  <c r="G32" i="5" s="1"/>
  <c r="G31" i="5"/>
  <c r="D31" i="5"/>
  <c r="G30" i="5"/>
  <c r="D30" i="5"/>
  <c r="D28" i="5"/>
  <c r="G28" i="5" s="1"/>
  <c r="G27" i="5"/>
  <c r="D27" i="5"/>
  <c r="D26" i="5"/>
  <c r="G26" i="5" s="1"/>
  <c r="D25" i="5"/>
  <c r="G25" i="5" s="1"/>
  <c r="D24" i="5"/>
  <c r="G24" i="5" s="1"/>
  <c r="D23" i="5"/>
  <c r="G23" i="5" s="1"/>
  <c r="H26" i="5" s="1"/>
  <c r="D21" i="5"/>
  <c r="G21" i="5" s="1"/>
  <c r="D20" i="5"/>
  <c r="G20" i="5" s="1"/>
  <c r="D19" i="5"/>
  <c r="G19" i="5" s="1"/>
  <c r="G18" i="5"/>
  <c r="D18" i="5"/>
  <c r="G17" i="5"/>
  <c r="D17" i="5"/>
  <c r="D16" i="5"/>
  <c r="G16" i="5" s="1"/>
  <c r="P14" i="5"/>
  <c r="M14" i="5"/>
  <c r="G14" i="5"/>
  <c r="D14" i="5"/>
  <c r="M13" i="5"/>
  <c r="P13" i="5" s="1"/>
  <c r="G13" i="5"/>
  <c r="D13" i="5"/>
  <c r="P12" i="5"/>
  <c r="G12" i="5"/>
  <c r="M11" i="5"/>
  <c r="P11" i="5" s="1"/>
  <c r="D11" i="5"/>
  <c r="G11" i="5" s="1"/>
  <c r="M10" i="5"/>
  <c r="P10" i="5" s="1"/>
  <c r="D10" i="5"/>
  <c r="G10" i="5" s="1"/>
  <c r="M9" i="5"/>
  <c r="P9" i="5" s="1"/>
  <c r="D9" i="5"/>
  <c r="G9" i="5" s="1"/>
  <c r="M7" i="5"/>
  <c r="P7" i="5" s="1"/>
  <c r="D7" i="5"/>
  <c r="G7" i="5" s="1"/>
  <c r="M6" i="5"/>
  <c r="P6" i="5" s="1"/>
  <c r="D6" i="5"/>
  <c r="G6" i="5" s="1"/>
  <c r="P5" i="5"/>
  <c r="G5" i="5"/>
  <c r="M4" i="5"/>
  <c r="P4" i="5" s="1"/>
  <c r="G4" i="5"/>
  <c r="D4" i="5"/>
  <c r="P3" i="5"/>
  <c r="M3" i="5"/>
  <c r="D3" i="5"/>
  <c r="G3" i="5" s="1"/>
  <c r="P2" i="5"/>
  <c r="M2" i="5"/>
  <c r="G2" i="5"/>
  <c r="H5" i="5" s="1"/>
  <c r="D2" i="5"/>
  <c r="I151" i="4"/>
  <c r="BK144" i="4"/>
  <c r="BI144" i="4"/>
  <c r="BH144" i="4"/>
  <c r="BG144" i="4"/>
  <c r="BF144" i="4"/>
  <c r="BE144" i="4"/>
  <c r="T144" i="4"/>
  <c r="R144" i="4"/>
  <c r="P144" i="4"/>
  <c r="BK143" i="4"/>
  <c r="BK142" i="4" s="1"/>
  <c r="BI143" i="4"/>
  <c r="BH143" i="4"/>
  <c r="BG143" i="4"/>
  <c r="BF143" i="4"/>
  <c r="BE143" i="4"/>
  <c r="T143" i="4"/>
  <c r="T142" i="4" s="1"/>
  <c r="R143" i="4"/>
  <c r="R142" i="4" s="1"/>
  <c r="P143" i="4"/>
  <c r="P142" i="4"/>
  <c r="BK141" i="4"/>
  <c r="BI141" i="4"/>
  <c r="BH141" i="4"/>
  <c r="BG141" i="4"/>
  <c r="BF141" i="4"/>
  <c r="BE141" i="4"/>
  <c r="T141" i="4"/>
  <c r="R141" i="4"/>
  <c r="P141" i="4"/>
  <c r="BK140" i="4"/>
  <c r="BK139" i="4" s="1"/>
  <c r="BI140" i="4"/>
  <c r="BH140" i="4"/>
  <c r="BG140" i="4"/>
  <c r="BE140" i="4"/>
  <c r="T140" i="4"/>
  <c r="T139" i="4" s="1"/>
  <c r="R140" i="4"/>
  <c r="P140" i="4"/>
  <c r="P139" i="4" s="1"/>
  <c r="BF140" i="4"/>
  <c r="R139" i="4"/>
  <c r="BK138" i="4"/>
  <c r="BK137" i="4" s="1"/>
  <c r="BI138" i="4"/>
  <c r="BH138" i="4"/>
  <c r="BG138" i="4"/>
  <c r="BE138" i="4"/>
  <c r="T138" i="4"/>
  <c r="T137" i="4" s="1"/>
  <c r="T136" i="4" s="1"/>
  <c r="R138" i="4"/>
  <c r="P138" i="4"/>
  <c r="P137" i="4" s="1"/>
  <c r="P136" i="4" s="1"/>
  <c r="BF138" i="4"/>
  <c r="R137" i="4"/>
  <c r="R136" i="4" s="1"/>
  <c r="BK135" i="4"/>
  <c r="BI135" i="4"/>
  <c r="BH135" i="4"/>
  <c r="BG135" i="4"/>
  <c r="BF135" i="4"/>
  <c r="BE135" i="4"/>
  <c r="T135" i="4"/>
  <c r="R135" i="4"/>
  <c r="P135" i="4"/>
  <c r="BK134" i="4"/>
  <c r="BI134" i="4"/>
  <c r="BH134" i="4"/>
  <c r="BG134" i="4"/>
  <c r="BE134" i="4"/>
  <c r="T134" i="4"/>
  <c r="R134" i="4"/>
  <c r="P134" i="4"/>
  <c r="BF134" i="4"/>
  <c r="BK133" i="4"/>
  <c r="BI133" i="4"/>
  <c r="BH133" i="4"/>
  <c r="BG133" i="4"/>
  <c r="BF133" i="4"/>
  <c r="BE133" i="4"/>
  <c r="T133" i="4"/>
  <c r="R133" i="4"/>
  <c r="P133" i="4"/>
  <c r="BK132" i="4"/>
  <c r="BI132" i="4"/>
  <c r="BH132" i="4"/>
  <c r="BG132" i="4"/>
  <c r="BF132" i="4"/>
  <c r="BE132" i="4"/>
  <c r="T132" i="4"/>
  <c r="R132" i="4"/>
  <c r="P132" i="4"/>
  <c r="BK131" i="4"/>
  <c r="BI131" i="4"/>
  <c r="BH131" i="4"/>
  <c r="BG131" i="4"/>
  <c r="BE131" i="4"/>
  <c r="T131" i="4"/>
  <c r="R131" i="4"/>
  <c r="P131" i="4"/>
  <c r="BF131" i="4"/>
  <c r="BK130" i="4"/>
  <c r="BI130" i="4"/>
  <c r="BH130" i="4"/>
  <c r="BG130" i="4"/>
  <c r="BF130" i="4"/>
  <c r="BE130" i="4"/>
  <c r="T130" i="4"/>
  <c r="R130" i="4"/>
  <c r="P130" i="4"/>
  <c r="BK129" i="4"/>
  <c r="BI129" i="4"/>
  <c r="BH129" i="4"/>
  <c r="BG129" i="4"/>
  <c r="BF129" i="4"/>
  <c r="BE129" i="4"/>
  <c r="T129" i="4"/>
  <c r="R129" i="4"/>
  <c r="R126" i="4" s="1"/>
  <c r="P129" i="4"/>
  <c r="BK128" i="4"/>
  <c r="BI128" i="4"/>
  <c r="BH128" i="4"/>
  <c r="BG128" i="4"/>
  <c r="BE128" i="4"/>
  <c r="T128" i="4"/>
  <c r="R128" i="4"/>
  <c r="P128" i="4"/>
  <c r="BF128" i="4"/>
  <c r="BK127" i="4"/>
  <c r="BI127" i="4"/>
  <c r="BH127" i="4"/>
  <c r="BG127" i="4"/>
  <c r="BF127" i="4"/>
  <c r="BE127" i="4"/>
  <c r="T127" i="4"/>
  <c r="R127" i="4"/>
  <c r="P127" i="4"/>
  <c r="P126" i="4" s="1"/>
  <c r="BK126" i="4"/>
  <c r="T126" i="4"/>
  <c r="BK125" i="4"/>
  <c r="BI125" i="4"/>
  <c r="BH125" i="4"/>
  <c r="BG125" i="4"/>
  <c r="BE125" i="4"/>
  <c r="T125" i="4"/>
  <c r="R125" i="4"/>
  <c r="P125" i="4"/>
  <c r="BF125" i="4"/>
  <c r="BK124" i="4"/>
  <c r="BI124" i="4"/>
  <c r="BH124" i="4"/>
  <c r="BG124" i="4"/>
  <c r="BF124" i="4"/>
  <c r="BE124" i="4"/>
  <c r="T124" i="4"/>
  <c r="R124" i="4"/>
  <c r="P124" i="4"/>
  <c r="BK123" i="4"/>
  <c r="BK121" i="4" s="1"/>
  <c r="BI123" i="4"/>
  <c r="BH123" i="4"/>
  <c r="BG123" i="4"/>
  <c r="BE123" i="4"/>
  <c r="T123" i="4"/>
  <c r="T121" i="4" s="1"/>
  <c r="T120" i="4" s="1"/>
  <c r="R123" i="4"/>
  <c r="P123" i="4"/>
  <c r="BF123" i="4"/>
  <c r="BK122" i="4"/>
  <c r="BI122" i="4"/>
  <c r="BH122" i="4"/>
  <c r="BG122" i="4"/>
  <c r="BF122" i="4"/>
  <c r="BE122" i="4"/>
  <c r="T122" i="4"/>
  <c r="R122" i="4"/>
  <c r="R121" i="4" s="1"/>
  <c r="R120" i="4" s="1"/>
  <c r="R119" i="4" s="1"/>
  <c r="P122" i="4"/>
  <c r="P121" i="4" s="1"/>
  <c r="J116" i="4"/>
  <c r="F116" i="4"/>
  <c r="F113" i="4"/>
  <c r="E111" i="4"/>
  <c r="F89" i="4"/>
  <c r="J87" i="4"/>
  <c r="F87" i="4"/>
  <c r="E85" i="4"/>
  <c r="J35" i="4"/>
  <c r="J34" i="4"/>
  <c r="J33" i="4"/>
  <c r="J22" i="4"/>
  <c r="E22" i="4"/>
  <c r="J90" i="4" s="1"/>
  <c r="J21" i="4"/>
  <c r="J19" i="4"/>
  <c r="E19" i="4"/>
  <c r="J115" i="4" s="1"/>
  <c r="J18" i="4"/>
  <c r="J16" i="4"/>
  <c r="E16" i="4"/>
  <c r="F90" i="4" s="1"/>
  <c r="J15" i="4"/>
  <c r="J13" i="4"/>
  <c r="E13" i="4"/>
  <c r="F115" i="4" s="1"/>
  <c r="J12" i="4"/>
  <c r="J10" i="4"/>
  <c r="J113" i="4" s="1"/>
  <c r="D56" i="3"/>
  <c r="D57" i="3" s="1"/>
  <c r="G54" i="3"/>
  <c r="D54" i="3"/>
  <c r="G53" i="3"/>
  <c r="D53" i="3"/>
  <c r="G52" i="3"/>
  <c r="D52" i="3"/>
  <c r="D51" i="3"/>
  <c r="G51" i="3" s="1"/>
  <c r="D50" i="3"/>
  <c r="G50" i="3" s="1"/>
  <c r="G49" i="3"/>
  <c r="D49" i="3"/>
  <c r="D47" i="3"/>
  <c r="G47" i="3" s="1"/>
  <c r="D46" i="3"/>
  <c r="G46" i="3" s="1"/>
  <c r="G45" i="3"/>
  <c r="D45" i="3"/>
  <c r="G44" i="3"/>
  <c r="D44" i="3"/>
  <c r="D43" i="3"/>
  <c r="G43" i="3" s="1"/>
  <c r="H45" i="3" s="1"/>
  <c r="G42" i="3"/>
  <c r="D42" i="3"/>
  <c r="G40" i="3"/>
  <c r="D40" i="3"/>
  <c r="D39" i="3"/>
  <c r="G39" i="3" s="1"/>
  <c r="D38" i="3"/>
  <c r="G38" i="3" s="1"/>
  <c r="D37" i="3"/>
  <c r="G37" i="3" s="1"/>
  <c r="G36" i="3"/>
  <c r="D36" i="3"/>
  <c r="D35" i="3"/>
  <c r="G35" i="3" s="1"/>
  <c r="D33" i="3"/>
  <c r="G33" i="3" s="1"/>
  <c r="G32" i="3"/>
  <c r="D32" i="3"/>
  <c r="G31" i="3"/>
  <c r="D31" i="3"/>
  <c r="D30" i="3"/>
  <c r="G30" i="3" s="1"/>
  <c r="H31" i="3" s="1"/>
  <c r="G28" i="3"/>
  <c r="D28" i="3"/>
  <c r="G27" i="3"/>
  <c r="D27" i="3"/>
  <c r="G26" i="3"/>
  <c r="D26" i="3"/>
  <c r="D25" i="3"/>
  <c r="G25" i="3" s="1"/>
  <c r="D24" i="3"/>
  <c r="G24" i="3" s="1"/>
  <c r="G23" i="3"/>
  <c r="D23" i="3"/>
  <c r="D21" i="3"/>
  <c r="G21" i="3" s="1"/>
  <c r="D20" i="3"/>
  <c r="G20" i="3" s="1"/>
  <c r="G19" i="3"/>
  <c r="D19" i="3"/>
  <c r="G18" i="3"/>
  <c r="D18" i="3"/>
  <c r="D17" i="3"/>
  <c r="G17" i="3" s="1"/>
  <c r="H19" i="3" s="1"/>
  <c r="G16" i="3"/>
  <c r="D16" i="3"/>
  <c r="G14" i="3"/>
  <c r="D14" i="3"/>
  <c r="D13" i="3"/>
  <c r="G13" i="3" s="1"/>
  <c r="D12" i="3"/>
  <c r="G12" i="3" s="1"/>
  <c r="D11" i="3"/>
  <c r="G11" i="3" s="1"/>
  <c r="G10" i="3"/>
  <c r="D10" i="3"/>
  <c r="D9" i="3"/>
  <c r="G9" i="3" s="1"/>
  <c r="D7" i="3"/>
  <c r="G7" i="3" s="1"/>
  <c r="G6" i="3"/>
  <c r="D6" i="3"/>
  <c r="G5" i="3"/>
  <c r="D5" i="3"/>
  <c r="D4" i="3"/>
  <c r="G4" i="3" s="1"/>
  <c r="G3" i="3"/>
  <c r="D3" i="3"/>
  <c r="G2" i="3"/>
  <c r="H5" i="3" s="1"/>
  <c r="D2" i="3"/>
  <c r="BK144" i="2"/>
  <c r="BI144" i="2"/>
  <c r="BH144" i="2"/>
  <c r="BG144" i="2"/>
  <c r="BE144" i="2"/>
  <c r="T144" i="2"/>
  <c r="R144" i="2"/>
  <c r="P144" i="2"/>
  <c r="P142" i="2" s="1"/>
  <c r="BF144" i="2"/>
  <c r="BK143" i="2"/>
  <c r="BI143" i="2"/>
  <c r="BH143" i="2"/>
  <c r="BG143" i="2"/>
  <c r="BF143" i="2"/>
  <c r="BE143" i="2"/>
  <c r="T143" i="2"/>
  <c r="R143" i="2"/>
  <c r="R142" i="2" s="1"/>
  <c r="P143" i="2"/>
  <c r="BK142" i="2"/>
  <c r="T142" i="2"/>
  <c r="BK141" i="2"/>
  <c r="BI141" i="2"/>
  <c r="BH141" i="2"/>
  <c r="BG141" i="2"/>
  <c r="BF141" i="2"/>
  <c r="BE141" i="2"/>
  <c r="T141" i="2"/>
  <c r="R141" i="2"/>
  <c r="R139" i="2" s="1"/>
  <c r="P141" i="2"/>
  <c r="BK140" i="2"/>
  <c r="BK139" i="2" s="1"/>
  <c r="BI140" i="2"/>
  <c r="BH140" i="2"/>
  <c r="BG140" i="2"/>
  <c r="BE140" i="2"/>
  <c r="T140" i="2"/>
  <c r="T139" i="2" s="1"/>
  <c r="R140" i="2"/>
  <c r="P140" i="2"/>
  <c r="P139" i="2" s="1"/>
  <c r="BF140" i="2"/>
  <c r="BK138" i="2"/>
  <c r="BK137" i="2" s="1"/>
  <c r="BI138" i="2"/>
  <c r="BH138" i="2"/>
  <c r="BG138" i="2"/>
  <c r="BE138" i="2"/>
  <c r="T138" i="2"/>
  <c r="T137" i="2" s="1"/>
  <c r="T136" i="2" s="1"/>
  <c r="R138" i="2"/>
  <c r="P138" i="2"/>
  <c r="BF138" i="2"/>
  <c r="R137" i="2"/>
  <c r="R136" i="2" s="1"/>
  <c r="P137" i="2"/>
  <c r="BK135" i="2"/>
  <c r="BI135" i="2"/>
  <c r="BH135" i="2"/>
  <c r="BG135" i="2"/>
  <c r="BF135" i="2"/>
  <c r="BE135" i="2"/>
  <c r="T135" i="2"/>
  <c r="R135" i="2"/>
  <c r="P135" i="2"/>
  <c r="BK134" i="2"/>
  <c r="BI134" i="2"/>
  <c r="BH134" i="2"/>
  <c r="BG134" i="2"/>
  <c r="BE134" i="2"/>
  <c r="T134" i="2"/>
  <c r="R134" i="2"/>
  <c r="P134" i="2"/>
  <c r="BF134" i="2"/>
  <c r="BK133" i="2"/>
  <c r="BI133" i="2"/>
  <c r="BH133" i="2"/>
  <c r="BG133" i="2"/>
  <c r="BE133" i="2"/>
  <c r="T133" i="2"/>
  <c r="R133" i="2"/>
  <c r="P133" i="2"/>
  <c r="BF133" i="2"/>
  <c r="BK132" i="2"/>
  <c r="BI132" i="2"/>
  <c r="BH132" i="2"/>
  <c r="BG132" i="2"/>
  <c r="BF132" i="2"/>
  <c r="BE132" i="2"/>
  <c r="T132" i="2"/>
  <c r="R132" i="2"/>
  <c r="P132" i="2"/>
  <c r="BK131" i="2"/>
  <c r="BI131" i="2"/>
  <c r="BH131" i="2"/>
  <c r="BG131" i="2"/>
  <c r="BE131" i="2"/>
  <c r="T131" i="2"/>
  <c r="R131" i="2"/>
  <c r="P131" i="2"/>
  <c r="BF131" i="2"/>
  <c r="BK130" i="2"/>
  <c r="BI130" i="2"/>
  <c r="BH130" i="2"/>
  <c r="BG130" i="2"/>
  <c r="BE130" i="2"/>
  <c r="T130" i="2"/>
  <c r="R130" i="2"/>
  <c r="P130" i="2"/>
  <c r="BF130" i="2"/>
  <c r="BK129" i="2"/>
  <c r="BI129" i="2"/>
  <c r="BH129" i="2"/>
  <c r="BG129" i="2"/>
  <c r="BF129" i="2"/>
  <c r="BE129" i="2"/>
  <c r="T129" i="2"/>
  <c r="R129" i="2"/>
  <c r="P129" i="2"/>
  <c r="BK128" i="2"/>
  <c r="BK126" i="2" s="1"/>
  <c r="BI128" i="2"/>
  <c r="BH128" i="2"/>
  <c r="BG128" i="2"/>
  <c r="BE128" i="2"/>
  <c r="T128" i="2"/>
  <c r="R128" i="2"/>
  <c r="P128" i="2"/>
  <c r="BF128" i="2"/>
  <c r="BK127" i="2"/>
  <c r="BI127" i="2"/>
  <c r="BH127" i="2"/>
  <c r="BG127" i="2"/>
  <c r="BE127" i="2"/>
  <c r="T127" i="2"/>
  <c r="T126" i="2" s="1"/>
  <c r="R127" i="2"/>
  <c r="R126" i="2" s="1"/>
  <c r="P127" i="2"/>
  <c r="P126" i="2" s="1"/>
  <c r="BF127" i="2"/>
  <c r="BK125" i="2"/>
  <c r="BI125" i="2"/>
  <c r="BH125" i="2"/>
  <c r="BG125" i="2"/>
  <c r="BF125" i="2"/>
  <c r="BE125" i="2"/>
  <c r="T125" i="2"/>
  <c r="R125" i="2"/>
  <c r="P125" i="2"/>
  <c r="BK124" i="2"/>
  <c r="BI124" i="2"/>
  <c r="BH124" i="2"/>
  <c r="BG124" i="2"/>
  <c r="BE124" i="2"/>
  <c r="T124" i="2"/>
  <c r="R124" i="2"/>
  <c r="R121" i="2" s="1"/>
  <c r="P124" i="2"/>
  <c r="BF124" i="2"/>
  <c r="BK123" i="2"/>
  <c r="BI123" i="2"/>
  <c r="BH123" i="2"/>
  <c r="BG123" i="2"/>
  <c r="BE123" i="2"/>
  <c r="T123" i="2"/>
  <c r="R123" i="2"/>
  <c r="P123" i="2"/>
  <c r="P121" i="2" s="1"/>
  <c r="BF123" i="2"/>
  <c r="BK122" i="2"/>
  <c r="BI122" i="2"/>
  <c r="BH122" i="2"/>
  <c r="BG122" i="2"/>
  <c r="BF122" i="2"/>
  <c r="BE122" i="2"/>
  <c r="T122" i="2"/>
  <c r="R122" i="2"/>
  <c r="P122" i="2"/>
  <c r="BK121" i="2"/>
  <c r="T121" i="2"/>
  <c r="T120" i="2" s="1"/>
  <c r="F115" i="2"/>
  <c r="F113" i="2"/>
  <c r="E111" i="2"/>
  <c r="J90" i="2"/>
  <c r="F90" i="2"/>
  <c r="F87" i="2"/>
  <c r="E85" i="2"/>
  <c r="J35" i="2"/>
  <c r="J34" i="2"/>
  <c r="J33" i="2"/>
  <c r="AX95" i="1" s="1"/>
  <c r="J22" i="2"/>
  <c r="E22" i="2"/>
  <c r="J116" i="2" s="1"/>
  <c r="J21" i="2"/>
  <c r="J19" i="2"/>
  <c r="E19" i="2"/>
  <c r="J89" i="2" s="1"/>
  <c r="J18" i="2"/>
  <c r="J16" i="2"/>
  <c r="E16" i="2"/>
  <c r="F116" i="2" s="1"/>
  <c r="J15" i="2"/>
  <c r="J13" i="2"/>
  <c r="E13" i="2"/>
  <c r="F89" i="2" s="1"/>
  <c r="J12" i="2"/>
  <c r="J10" i="2"/>
  <c r="J113" i="2" s="1"/>
  <c r="AY95" i="1"/>
  <c r="AS94" i="1"/>
  <c r="AM90" i="1"/>
  <c r="L90" i="1"/>
  <c r="AM89" i="1"/>
  <c r="L89" i="1"/>
  <c r="AM87" i="1"/>
  <c r="L87" i="1"/>
  <c r="L85" i="1"/>
  <c r="L84" i="1"/>
  <c r="J31" i="4" l="1"/>
  <c r="F34" i="4"/>
  <c r="F31" i="4"/>
  <c r="F33" i="4"/>
  <c r="F35" i="4"/>
  <c r="F33" i="2"/>
  <c r="BB95" i="1" s="1"/>
  <c r="BB94" i="1" s="1"/>
  <c r="AX94" i="1" s="1"/>
  <c r="J31" i="2"/>
  <c r="AV95" i="1" s="1"/>
  <c r="F34" i="2"/>
  <c r="BC95" i="1" s="1"/>
  <c r="BC94" i="1" s="1"/>
  <c r="W32" i="1" s="1"/>
  <c r="F35" i="2"/>
  <c r="BD95" i="1" s="1"/>
  <c r="BD94" i="1" s="1"/>
  <c r="W33" i="1" s="1"/>
  <c r="T119" i="2"/>
  <c r="J32" i="2"/>
  <c r="AW95" i="1" s="1"/>
  <c r="P120" i="2"/>
  <c r="P119" i="2" s="1"/>
  <c r="AU95" i="1" s="1"/>
  <c r="AU94" i="1" s="1"/>
  <c r="H12" i="5"/>
  <c r="BK136" i="2"/>
  <c r="H12" i="3"/>
  <c r="H26" i="3"/>
  <c r="F32" i="4"/>
  <c r="BK136" i="4"/>
  <c r="H33" i="5"/>
  <c r="P136" i="2"/>
  <c r="BK120" i="4"/>
  <c r="H19" i="5"/>
  <c r="H40" i="5"/>
  <c r="D53" i="5" s="1"/>
  <c r="R120" i="2"/>
  <c r="R119" i="2" s="1"/>
  <c r="H38" i="3"/>
  <c r="H52" i="3"/>
  <c r="D58" i="3" s="1"/>
  <c r="P120" i="4"/>
  <c r="P119" i="4" s="1"/>
  <c r="T119" i="4"/>
  <c r="G48" i="5"/>
  <c r="F31" i="2"/>
  <c r="AZ95" i="1" s="1"/>
  <c r="AZ94" i="1" s="1"/>
  <c r="J115" i="2"/>
  <c r="BK120" i="2"/>
  <c r="J89" i="4"/>
  <c r="J87" i="2"/>
  <c r="F32" i="2"/>
  <c r="BA95" i="1" s="1"/>
  <c r="BA94" i="1" s="1"/>
  <c r="AT95" i="1" l="1"/>
  <c r="W31" i="1"/>
  <c r="AY94" i="1"/>
  <c r="AW94" i="1"/>
  <c r="W30" i="1"/>
  <c r="BK119" i="2"/>
  <c r="BK119" i="4"/>
  <c r="W29" i="1"/>
  <c r="AV94" i="1"/>
  <c r="AK29" i="1" l="1"/>
  <c r="AT94" i="1"/>
  <c r="I148" i="4"/>
  <c r="AK35" i="1" l="1"/>
</calcChain>
</file>

<file path=xl/sharedStrings.xml><?xml version="1.0" encoding="utf-8"?>
<sst xmlns="http://schemas.openxmlformats.org/spreadsheetml/2006/main" count="1016" uniqueCount="241">
  <si>
    <t>Export Komplet</t>
  </si>
  <si>
    <t>2.0</t>
  </si>
  <si>
    <t>False</t>
  </si>
  <si>
    <t>{8cb193c8-a99a-4a72-ab08-85526a046db5}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</si>
  <si>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</si>
  <si>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</si>
  <si>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</si>
  <si>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</si>
  <si>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</si>
  <si>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</si>
  <si>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</si>
  <si>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189</t>
  </si>
  <si>
    <t>Stavba:</t>
  </si>
  <si>
    <t>Stavebné práce - Trnové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</si>
  <si>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</si>
  <si>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</si>
  <si>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</si>
  <si>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</si>
  <si>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</si>
  <si>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</si>
  <si>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</si>
  <si>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</si>
  <si>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</si>
  <si>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</si>
  <si>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</si>
  <si>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</si>
  <si>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</si>
  <si>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</si>
  <si>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</si>
  <si>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</si>
  <si>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</si>
  <si>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</si>
  <si>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</si>
  <si>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</si>
  <si>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</si>
  <si>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</si>
  <si>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</si>
  <si>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</si>
  <si>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</si>
  <si>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</si>
  <si>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</si>
  <si>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</si>
  <si>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</si>
  <si>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</si>
  <si>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</si>
  <si>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</si>
  <si>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</si>
  <si>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</si>
  <si>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</si>
  <si>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</si>
  <si>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</si>
  <si>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</si>
  <si>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</si>
  <si>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</si>
  <si>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</si>
  <si>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</si>
  <si>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</si>
  <si>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</si>
  <si>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</si>
  <si>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</si>
  <si>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</si>
  <si>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</si>
  <si>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</si>
  <si>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</si>
  <si>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</si>
  <si>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</si>
  <si>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</si>
  <si>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</si>
  <si>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</si>
  <si>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</si>
  <si>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</si>
  <si>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</si>
  <si>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</si>
  <si>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</si>
  <si>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</si>
  <si>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</si>
  <si>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</si>
  <si>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</si>
  <si>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</si>
  <si>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</si>
  <si>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</si>
  <si>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</si>
  <si>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</si>
  <si>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>PSV - Práce a dodávky PSV</t>
  </si>
  <si>
    <t xml:space="preserve">    725 - Kúpelňa</t>
  </si>
  <si>
    <t xml:space="preserve">    763 - Konštrukcie - drevostavby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</si>
  <si>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</si>
  <si>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</si>
  <si>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</si>
  <si>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</si>
  <si>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</si>
  <si>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</si>
  <si>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</si>
  <si>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</si>
  <si>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</si>
  <si>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</si>
  <si>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</si>
  <si>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</si>
  <si>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</si>
  <si>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</si>
  <si>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</si>
  <si>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</si>
  <si>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</si>
  <si>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</si>
  <si>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</si>
  <si>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342272102</t>
  </si>
  <si>
    <t>Priečky z tvárnic YTONG hr. 100 mm P2-500 hladkých, na MVC a maltu YTONG (100x249x599)</t>
  </si>
  <si>
    <t>m2</t>
  </si>
  <si>
    <t>4</t>
  </si>
  <si>
    <t>2</t>
  </si>
  <si>
    <t>1280075490</t>
  </si>
  <si>
    <t>342272103</t>
  </si>
  <si>
    <t>Priečky z tvárnic YTONG hr. 125 mm P2-500 hladkých, na MVC a maltu YTONG (125x249x599)</t>
  </si>
  <si>
    <t>-1536492763</t>
  </si>
  <si>
    <t>342272104</t>
  </si>
  <si>
    <t>Priečky z tvárnic YTONG hr. 150 mm P2-500 hladkých, na MVC a maltu YTONG (150x249x599)</t>
  </si>
  <si>
    <t>-104659877</t>
  </si>
  <si>
    <t>342272105</t>
  </si>
  <si>
    <t>Priečky z tvárnic YTONG hr. 200 mm P2-500 hladkých, na MVC a maltu YTONG (200x249x599)</t>
  </si>
  <si>
    <t>-1091635205</t>
  </si>
  <si>
    <t>6</t>
  </si>
  <si>
    <t>Úpravy povrchov, podlahy, osadenie</t>
  </si>
  <si>
    <t>5</t>
  </si>
  <si>
    <t>612460121.S</t>
  </si>
  <si>
    <t>Príprava vnútorného podkladu stien penetráciou základnou</t>
  </si>
  <si>
    <t>-449201049</t>
  </si>
  <si>
    <t>612466113.S</t>
  </si>
  <si>
    <t>Vnútorný sanačný systém stien bezcementový, sanačný prednástrek, krytie 100%</t>
  </si>
  <si>
    <t>-1187084549</t>
  </si>
  <si>
    <t>7</t>
  </si>
  <si>
    <t>612481119.S</t>
  </si>
  <si>
    <t>Potiahnutie vnútorných stien sklotextilnou mriežkou s celoplošným prilepením</t>
  </si>
  <si>
    <t>1101159941</t>
  </si>
  <si>
    <t>8</t>
  </si>
  <si>
    <t>612460206.S</t>
  </si>
  <si>
    <t>Vnútorná omietka stien vápenná štuková (jemná), hr. 3 mm</t>
  </si>
  <si>
    <t>-1935857266</t>
  </si>
  <si>
    <t>9</t>
  </si>
  <si>
    <t>612466163.S</t>
  </si>
  <si>
    <t>Vnútorný sanačný systém stien bezcementový, sanačná omietka, hr. 20 mm</t>
  </si>
  <si>
    <t>-1708200423</t>
  </si>
  <si>
    <t>10</t>
  </si>
  <si>
    <t>612466203.S</t>
  </si>
  <si>
    <t>Vnútorný sanačný systém stien bezcementový, štuková omietka, hr. 3 mm</t>
  </si>
  <si>
    <t>455197938</t>
  </si>
  <si>
    <t>11</t>
  </si>
  <si>
    <t>632001051.S</t>
  </si>
  <si>
    <t>Penetrácia podlahy pod potery a stierky</t>
  </si>
  <si>
    <t>-1632647685</t>
  </si>
  <si>
    <t>12</t>
  </si>
  <si>
    <t>632452644.S</t>
  </si>
  <si>
    <t>Cementová samonivelizačná stierka, pevnosti v tlaku 25 MPa, hr. 5 mm</t>
  </si>
  <si>
    <t>285117780</t>
  </si>
  <si>
    <t>13</t>
  </si>
  <si>
    <t>632452649.S</t>
  </si>
  <si>
    <t>Cementová samonivelizačná stierka, pevnosti v tlaku 25 MPa, hr. 10 mm</t>
  </si>
  <si>
    <t>715416636</t>
  </si>
  <si>
    <t>PSV</t>
  </si>
  <si>
    <t>Práce a dodávky PSV</t>
  </si>
  <si>
    <t>725</t>
  </si>
  <si>
    <t>Kúpelňa</t>
  </si>
  <si>
    <t>14</t>
  </si>
  <si>
    <t>725111</t>
  </si>
  <si>
    <t>Kúpelňa-komplet - kanalizácia, vodovod, dlažba, obklady, zariaďovacie predmety</t>
  </si>
  <si>
    <t>kpl</t>
  </si>
  <si>
    <t>16</t>
  </si>
  <si>
    <t>-113336433</t>
  </si>
  <si>
    <t>763</t>
  </si>
  <si>
    <t>Konštrukcie - drevostavby</t>
  </si>
  <si>
    <t>15</t>
  </si>
  <si>
    <t>763138220.S</t>
  </si>
  <si>
    <t>Podhľad SDK závesný na dvojúrovňovej oceľovej podkonštrukcií CD+UD, doska štandardná A 12.5 mm</t>
  </si>
  <si>
    <t>-1199840553</t>
  </si>
  <si>
    <t>763190010.S</t>
  </si>
  <si>
    <t>Úprava spojov medzi SDK konštrukciou a murivom, betónovou konštrukciou prepáskovaním a pretmelením</t>
  </si>
  <si>
    <t>m</t>
  </si>
  <si>
    <t>1210843269</t>
  </si>
  <si>
    <t>784</t>
  </si>
  <si>
    <t>Maľby</t>
  </si>
  <si>
    <t>17</t>
  </si>
  <si>
    <t>784410100.S</t>
  </si>
  <si>
    <t>Penetrovanie jednonásobné jemnozrnných podkladov výšky do 3,80 m</t>
  </si>
  <si>
    <t>-1445381513</t>
  </si>
  <si>
    <t>18</t>
  </si>
  <si>
    <t>784452371.S</t>
  </si>
  <si>
    <t>Maľby z maliarskych zmesí na vodnej báze, ručne nanášané tónované dvojnásobné na jemnozrnný podklad výšky do 3,80 m</t>
  </si>
  <si>
    <t>-1677261579</t>
  </si>
  <si>
    <t>Hajdúk</t>
  </si>
  <si>
    <t xml:space="preserve">preklad? </t>
  </si>
  <si>
    <t>6m</t>
  </si>
  <si>
    <t xml:space="preserve">stropy? </t>
  </si>
  <si>
    <t>Pokládka podlahy</t>
  </si>
  <si>
    <t>podlaha</t>
  </si>
  <si>
    <t>výmena dverí a zárubní</t>
  </si>
  <si>
    <t>montáž parapiet</t>
  </si>
  <si>
    <t>buranie - dokončovacie práce</t>
  </si>
  <si>
    <t>Kuchyňa</t>
  </si>
  <si>
    <t>Svetlá zásuvky, vypínače</t>
  </si>
  <si>
    <t>Elektrina</t>
  </si>
  <si>
    <t>z toho robota 1500</t>
  </si>
  <si>
    <t>lektrická revízia</t>
  </si>
  <si>
    <t>Voda, plyn</t>
  </si>
  <si>
    <t>Spolu</t>
  </si>
  <si>
    <t>Šírka</t>
  </si>
  <si>
    <t>Výška</t>
  </si>
  <si>
    <t>Okno</t>
  </si>
  <si>
    <t>Dvere</t>
  </si>
  <si>
    <t>Súčet</t>
  </si>
  <si>
    <t>Spálňa</t>
  </si>
  <si>
    <t>steny celkom</t>
  </si>
  <si>
    <t>Strop</t>
  </si>
  <si>
    <t>Podlaha</t>
  </si>
  <si>
    <t>Detská</t>
  </si>
  <si>
    <t>Steny spolu</t>
  </si>
  <si>
    <t>výmena okien</t>
  </si>
  <si>
    <t>Izba 2</t>
  </si>
  <si>
    <t>Obývačka</t>
  </si>
  <si>
    <t>Chodbička</t>
  </si>
  <si>
    <t>Chodba</t>
  </si>
  <si>
    <t>Kúpeľňa</t>
  </si>
  <si>
    <t>Stropy SPOLU</t>
  </si>
  <si>
    <t>Podlahy SPOLU</t>
  </si>
  <si>
    <t>Všetky steny spolu</t>
  </si>
  <si>
    <t>Ďalšie náklady</t>
  </si>
  <si>
    <t>Okná</t>
  </si>
  <si>
    <t>Výmena okien</t>
  </si>
  <si>
    <t>Podlahy</t>
  </si>
  <si>
    <t>Kúpeľne</t>
  </si>
  <si>
    <t>Svetlá, zásuvky, vypínač</t>
  </si>
  <si>
    <t>Elek. revízia</t>
  </si>
  <si>
    <t>Vonkajšia elektrina</t>
  </si>
  <si>
    <t>SPOLU</t>
  </si>
  <si>
    <t>spodok , frézovanie, štuk</t>
  </si>
  <si>
    <t>okno</t>
  </si>
  <si>
    <t>Učebňa 1</t>
  </si>
  <si>
    <t>Učebňa 2</t>
  </si>
  <si>
    <t>Kancelária</t>
  </si>
  <si>
    <t>stena priečka 8,6</t>
  </si>
  <si>
    <t>priečka 4,4</t>
  </si>
  <si>
    <t>priečka 3,7</t>
  </si>
  <si>
    <t>frezovanie, sanitačná stierka štuk malo by byť cca   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</si>
</sst>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color rgb="FF000000"/>
      <name val="Calibri"/>
      <scheme val="minor"/>
    </font>
    <font>
      <sz val="8"/>
      <color rgb="FFFFFFFF"/>
      <name val="Arial"/>
    </font>
    <font>
      <sz val="8"/>
      <color rgb="FF3366FF"/>
      <name val="Arial"/>
    </font>
    <font>
      <sz val="8"/>
      <name val="Calibri"/>
    </font>
    <font>
      <sz val="8"/>
      <color theme="1"/>
      <name val="Arial"/>
    </font>
    <font>
      <b/>
      <sz val="14"/>
      <color theme="1"/>
      <name val="Arial"/>
    </font>
    <font>
      <sz val="10"/>
      <color rgb="FF969696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rgb="FFFFFFFF"/>
      <name val="Arial"/>
    </font>
    <font>
      <b/>
      <sz val="10"/>
      <color rgb="FF969696"/>
      <name val="Arial"/>
    </font>
    <font>
      <b/>
      <sz val="12"/>
      <color theme="1"/>
      <name val="Arial"/>
    </font>
    <font>
      <b/>
      <sz val="10"/>
      <color rgb="FF464646"/>
      <name val="Arial"/>
    </font>
    <font>
      <sz val="12"/>
      <color rgb="FF969696"/>
      <name val="Arial"/>
    </font>
    <font>
      <sz val="9"/>
      <color theme="1"/>
      <name val="Arial"/>
    </font>
    <font>
      <sz val="9"/>
      <color rgb="FF969696"/>
      <name val="Arial"/>
    </font>
    <font>
      <b/>
      <sz val="12"/>
      <color rgb="FF960000"/>
      <name val="Arial"/>
    </font>
    <font>
      <u/>
      <sz val="18"/>
      <color rgb="FF0000FF"/>
      <name val="Noto Sans Symbols"/>
    </font>
    <font>
      <sz val="11"/>
      <color theme="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10"/>
      <color rgb="FF003366"/>
      <name val="Arial"/>
    </font>
    <font>
      <sz val="8"/>
      <color rgb="FF960000"/>
      <name val="Arial"/>
    </font>
    <font>
      <b/>
      <sz val="8"/>
      <color theme="1"/>
      <name val="Arial"/>
    </font>
    <font>
      <sz val="8"/>
      <color rgb="FF003366"/>
      <name val="Arial"/>
    </font>
    <font>
      <sz val="11"/>
      <color theme="1"/>
      <name val="Times New Roman"/>
    </font>
    <font>
      <sz val="8"/>
      <color theme="1"/>
      <name val="Calibri"/>
      <scheme val="minor"/>
    </font>
    <font>
      <b/>
      <i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FFD965"/>
        <bgColor rgb="FFFFD965"/>
      </patternFill>
    </fill>
    <fill>
      <patternFill patternType="solid">
        <fgColor rgb="FFAEABAB"/>
        <bgColor rgb="FFAEABAB"/>
      </patternFill>
    </fill>
    <fill>
      <patternFill patternType="solid">
        <fgColor rgb="FFFFE598"/>
        <bgColor rgb="FFFFE598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21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2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2" fillId="0" borderId="27" xfId="0" applyNumberFormat="1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166" fontId="22" fillId="0" borderId="28" xfId="0" applyNumberFormat="1" applyFont="1" applyBorder="1" applyAlignment="1">
      <alignment vertical="center"/>
    </xf>
    <xf numFmtId="4" fontId="22" fillId="0" borderId="2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4" fillId="4" borderId="9" xfId="0" applyFont="1" applyFill="1" applyBorder="1" applyAlignment="1">
      <alignment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28" xfId="0" applyFont="1" applyBorder="1" applyAlignment="1">
      <alignment horizontal="left" vertical="center"/>
    </xf>
    <xf numFmtId="0" fontId="26" fillId="0" borderId="28" xfId="0" applyFont="1" applyBorder="1" applyAlignment="1">
      <alignment vertical="center"/>
    </xf>
    <xf numFmtId="4" fontId="26" fillId="0" borderId="28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vertical="center"/>
    </xf>
    <xf numFmtId="4" fontId="27" fillId="0" borderId="2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8" fillId="0" borderId="19" xfId="0" applyNumberFormat="1" applyFont="1" applyBorder="1"/>
    <xf numFmtId="166" fontId="28" fillId="0" borderId="20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6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21" xfId="0" applyFont="1" applyBorder="1"/>
    <xf numFmtId="166" fontId="30" fillId="0" borderId="0" xfId="0" applyNumberFormat="1" applyFont="1"/>
    <xf numFmtId="166" fontId="30" fillId="0" borderId="22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5" fillId="0" borderId="34" xfId="0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167" fontId="15" fillId="0" borderId="34" xfId="0" applyNumberFormat="1" applyFont="1" applyBorder="1" applyAlignment="1">
      <alignment vertical="center"/>
    </xf>
    <xf numFmtId="4" fontId="15" fillId="0" borderId="34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22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166" fontId="16" fillId="0" borderId="28" xfId="0" applyNumberFormat="1" applyFont="1" applyBorder="1" applyAlignment="1">
      <alignment vertical="center"/>
    </xf>
    <xf numFmtId="166" fontId="16" fillId="0" borderId="29" xfId="0" applyNumberFormat="1" applyFont="1" applyBorder="1" applyAlignment="1">
      <alignment vertical="center"/>
    </xf>
    <xf numFmtId="0" fontId="31" fillId="0" borderId="35" xfId="0" applyFont="1" applyBorder="1"/>
    <xf numFmtId="4" fontId="31" fillId="0" borderId="35" xfId="0" applyNumberFormat="1" applyFont="1" applyBorder="1"/>
    <xf numFmtId="0" fontId="31" fillId="0" borderId="36" xfId="0" applyFont="1" applyBorder="1"/>
    <xf numFmtId="0" fontId="31" fillId="0" borderId="35" xfId="0" applyFont="1" applyBorder="1" applyAlignment="1">
      <alignment horizontal="right"/>
    </xf>
    <xf numFmtId="0" fontId="32" fillId="0" borderId="35" xfId="0" applyFont="1" applyBorder="1"/>
    <xf numFmtId="0" fontId="7" fillId="0" borderId="0" xfId="0" applyFont="1"/>
    <xf numFmtId="0" fontId="33" fillId="0" borderId="0" xfId="0" applyFont="1"/>
    <xf numFmtId="0" fontId="9" fillId="0" borderId="0" xfId="0" applyFont="1"/>
    <xf numFmtId="0" fontId="7" fillId="5" borderId="9" xfId="0" applyFont="1" applyFill="1" applyBorder="1"/>
    <xf numFmtId="0" fontId="7" fillId="6" borderId="9" xfId="0" applyFont="1" applyFill="1" applyBorder="1"/>
    <xf numFmtId="0" fontId="12" fillId="0" borderId="0" xfId="0" applyFont="1"/>
    <xf numFmtId="0" fontId="7" fillId="7" borderId="9" xfId="0" applyFont="1" applyFill="1" applyBorder="1"/>
    <xf numFmtId="0" fontId="9" fillId="7" borderId="9" xfId="0" applyFont="1" applyFill="1" applyBorder="1"/>
    <xf numFmtId="0" fontId="9" fillId="6" borderId="9" xfId="0" applyFont="1" applyFill="1" applyBorder="1"/>
    <xf numFmtId="0" fontId="31" fillId="0" borderId="0" xfId="0" applyFont="1"/>
    <xf numFmtId="4" fontId="31" fillId="0" borderId="0" xfId="0" applyNumberFormat="1" applyFont="1"/>
    <xf numFmtId="8" fontId="31" fillId="0" borderId="0" xfId="0" applyNumberFormat="1" applyFont="1"/>
    <xf numFmtId="6" fontId="31" fillId="0" borderId="0" xfId="0" applyNumberFormat="1" applyFont="1"/>
    <xf numFmtId="0" fontId="32" fillId="0" borderId="0" xfId="0" applyFont="1"/>
    <xf numFmtId="0" fontId="9" fillId="5" borderId="9" xfId="0" applyFont="1" applyFill="1" applyBorder="1"/>
    <xf numFmtId="0" fontId="20" fillId="0" borderId="0" xfId="0" applyFont="1" applyAlignment="1">
      <alignment horizontal="left" vertical="center" wrapText="1"/>
    </xf>
    <xf numFmtId="0" fontId="0" fillId="0" borderId="0" xfId="0"/>
    <xf numFmtId="4" fontId="21" fillId="0" borderId="0" xfId="0" applyNumberFormat="1" applyFont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15" fillId="4" borderId="12" xfId="0" applyFont="1" applyFill="1" applyBorder="1" applyAlignment="1">
      <alignment horizontal="right" vertical="center"/>
    </xf>
    <xf numFmtId="0" fontId="3" fillId="0" borderId="15" xfId="0" applyFont="1" applyBorder="1"/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5" fillId="4" borderId="23" xfId="0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1" xfId="0" applyFont="1" applyBorder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4" fontId="9" fillId="0" borderId="8" xfId="0" applyNumberFormat="1" applyFont="1" applyBorder="1" applyAlignment="1">
      <alignment vertical="center"/>
    </xf>
    <xf numFmtId="0" fontId="3" fillId="0" borderId="8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00"/>
  <sheetViews>
    <sheetView showGridLines="0" topLeftCell="A133" workbookViewId="0">
      <selection activeCell="AN95" sqref="AN95:AP95"/>
    </sheetView>
  </sheetViews>
  <sheetFormatPr defaultColWidth="16.85546875" defaultRowHeight="15" customHeight="1"/>
  <cols>
    <col min="1" max="1" width="9.7109375" customWidth="1"/>
    <col min="2" max="2" width="2" customWidth="1"/>
    <col min="3" max="3" width="4.85546875" customWidth="1"/>
    <col min="4" max="33" width="3.140625" customWidth="1"/>
    <col min="34" max="34" width="3.85546875" customWidth="1"/>
    <col min="35" max="35" width="37" customWidth="1"/>
    <col min="36" max="37" width="2.85546875" customWidth="1"/>
    <col min="38" max="38" width="9.7109375" customWidth="1"/>
    <col min="39" max="39" width="3.85546875" customWidth="1"/>
    <col min="40" max="40" width="15.42578125" customWidth="1"/>
    <col min="41" max="41" width="8.7109375" customWidth="1"/>
    <col min="42" max="42" width="4.85546875" customWidth="1"/>
    <col min="43" max="43" width="18.28515625" hidden="1" customWidth="1"/>
    <col min="44" max="44" width="16" customWidth="1"/>
    <col min="45" max="47" width="30.140625" hidden="1" customWidth="1"/>
    <col min="48" max="49" width="25.28515625" hidden="1" customWidth="1"/>
    <col min="50" max="51" width="29.140625" hidden="1" customWidth="1"/>
    <col min="52" max="52" width="25.28515625" hidden="1" customWidth="1"/>
    <col min="53" max="53" width="22.28515625" hidden="1" customWidth="1"/>
    <col min="54" max="54" width="29.140625" hidden="1" customWidth="1"/>
    <col min="55" max="55" width="25.28515625" hidden="1" customWidth="1"/>
    <col min="56" max="56" width="22.28515625" hidden="1" customWidth="1"/>
    <col min="57" max="57" width="77.42578125" customWidth="1"/>
    <col min="58" max="70" width="9.85546875" customWidth="1"/>
    <col min="71" max="90" width="10.85546875" hidden="1" customWidth="1"/>
  </cols>
  <sheetData>
    <row r="1" spans="1:74" ht="9.75" customHeight="1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75" customHeight="1">
      <c r="AR2" s="184" t="s">
        <v>4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6"/>
      <c r="BS2" s="2" t="s">
        <v>5</v>
      </c>
      <c r="BT2" s="2" t="s">
        <v>6</v>
      </c>
    </row>
    <row r="3" spans="1:74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75" customHeight="1">
      <c r="B4" s="5"/>
      <c r="D4" s="6" t="s">
        <v>7</v>
      </c>
      <c r="AR4" s="5"/>
      <c r="AS4" s="7" t="s">
        <v>8</v>
      </c>
      <c r="BS4" s="2" t="s">
        <v>9</v>
      </c>
    </row>
    <row r="5" spans="1:74" ht="12" customHeight="1">
      <c r="B5" s="5"/>
      <c r="D5" s="8" t="s">
        <v>10</v>
      </c>
      <c r="K5" s="187" t="s">
        <v>11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R5" s="5"/>
      <c r="BS5" s="2" t="s">
        <v>5</v>
      </c>
    </row>
    <row r="6" spans="1:74" ht="36.75" customHeight="1">
      <c r="B6" s="5"/>
      <c r="D6" s="10" t="s">
        <v>12</v>
      </c>
      <c r="K6" s="188" t="s">
        <v>13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R6" s="5"/>
      <c r="BS6" s="2" t="s">
        <v>5</v>
      </c>
    </row>
    <row r="7" spans="1:74" ht="12" customHeight="1">
      <c r="B7" s="5"/>
      <c r="D7" s="11" t="s">
        <v>14</v>
      </c>
      <c r="K7" s="9"/>
      <c r="AK7" s="11" t="s">
        <v>15</v>
      </c>
      <c r="AN7" s="9"/>
      <c r="AR7" s="5"/>
      <c r="BS7" s="2" t="s">
        <v>5</v>
      </c>
    </row>
    <row r="8" spans="1:74" ht="12" customHeight="1">
      <c r="B8" s="5"/>
      <c r="D8" s="11" t="s">
        <v>16</v>
      </c>
      <c r="K8" s="9" t="s">
        <v>17</v>
      </c>
      <c r="AK8" s="11" t="s">
        <v>18</v>
      </c>
      <c r="AN8" s="9"/>
      <c r="AR8" s="5"/>
      <c r="BS8" s="2" t="s">
        <v>5</v>
      </c>
    </row>
    <row r="9" spans="1:74" ht="14.25" customHeight="1">
      <c r="B9" s="5"/>
      <c r="AR9" s="5"/>
      <c r="BS9" s="2" t="s">
        <v>5</v>
      </c>
    </row>
    <row r="10" spans="1:74" ht="12" customHeight="1">
      <c r="B10" s="5"/>
      <c r="D10" s="11" t="s">
        <v>19</v>
      </c>
      <c r="AK10" s="11" t="s">
        <v>20</v>
      </c>
      <c r="AN10" s="9"/>
      <c r="AR10" s="5"/>
      <c r="BS10" s="2" t="s">
        <v>5</v>
      </c>
    </row>
    <row r="11" spans="1:74" ht="18" customHeight="1">
      <c r="B11" s="5"/>
      <c r="E11" s="9" t="s">
        <v>17</v>
      </c>
      <c r="AK11" s="11" t="s">
        <v>21</v>
      </c>
      <c r="AN11" s="9"/>
      <c r="AR11" s="5"/>
      <c r="BS11" s="2" t="s">
        <v>5</v>
      </c>
    </row>
    <row r="12" spans="1:74" ht="6.75" customHeight="1">
      <c r="B12" s="5"/>
      <c r="AR12" s="5"/>
      <c r="BS12" s="2" t="s">
        <v>5</v>
      </c>
    </row>
    <row r="13" spans="1:74" ht="12" customHeight="1">
      <c r="B13" s="5"/>
      <c r="D13" s="11" t="s">
        <v>22</v>
      </c>
      <c r="AK13" s="11" t="s">
        <v>20</v>
      </c>
      <c r="AN13" s="9"/>
      <c r="AR13" s="5"/>
      <c r="BS13" s="2" t="s">
        <v>5</v>
      </c>
    </row>
    <row r="14" spans="1:74" ht="9.75" customHeight="1">
      <c r="B14" s="5"/>
      <c r="E14" s="9" t="s">
        <v>17</v>
      </c>
      <c r="AK14" s="11" t="s">
        <v>21</v>
      </c>
      <c r="AN14" s="9"/>
      <c r="AR14" s="5"/>
      <c r="BS14" s="2" t="s">
        <v>5</v>
      </c>
    </row>
    <row r="15" spans="1:74" ht="6.75" customHeight="1">
      <c r="B15" s="5"/>
      <c r="AR15" s="5"/>
      <c r="BS15" s="2" t="s">
        <v>2</v>
      </c>
    </row>
    <row r="16" spans="1:74" ht="12" customHeight="1">
      <c r="B16" s="5"/>
      <c r="D16" s="11" t="s">
        <v>23</v>
      </c>
      <c r="AK16" s="11" t="s">
        <v>20</v>
      </c>
      <c r="AN16" s="9"/>
      <c r="AR16" s="5"/>
      <c r="BS16" s="2" t="s">
        <v>2</v>
      </c>
    </row>
    <row r="17" spans="1:90" ht="18" customHeight="1">
      <c r="B17" s="5"/>
      <c r="E17" s="9" t="s">
        <v>17</v>
      </c>
      <c r="AK17" s="11" t="s">
        <v>21</v>
      </c>
      <c r="AN17" s="9"/>
      <c r="AR17" s="5"/>
      <c r="BS17" s="2" t="s">
        <v>24</v>
      </c>
    </row>
    <row r="18" spans="1:90" ht="6.75" customHeight="1">
      <c r="B18" s="5"/>
      <c r="AR18" s="5"/>
      <c r="BS18" s="2" t="s">
        <v>5</v>
      </c>
    </row>
    <row r="19" spans="1:90" ht="12" customHeight="1">
      <c r="B19" s="5"/>
      <c r="D19" s="11" t="s">
        <v>25</v>
      </c>
      <c r="AK19" s="11" t="s">
        <v>20</v>
      </c>
      <c r="AN19" s="9"/>
      <c r="AR19" s="5"/>
      <c r="BS19" s="2" t="s">
        <v>5</v>
      </c>
    </row>
    <row r="20" spans="1:90" ht="18" customHeight="1">
      <c r="B20" s="5"/>
      <c r="E20" s="9" t="s">
        <v>17</v>
      </c>
      <c r="AK20" s="11" t="s">
        <v>21</v>
      </c>
      <c r="AN20" s="9"/>
      <c r="AR20" s="5"/>
      <c r="BS20" s="2" t="s">
        <v>24</v>
      </c>
    </row>
    <row r="21" spans="1:90" ht="6.75" customHeight="1">
      <c r="B21" s="5"/>
      <c r="AR21" s="5"/>
    </row>
    <row r="22" spans="1:90" ht="12" customHeight="1">
      <c r="B22" s="5"/>
      <c r="D22" s="11" t="s">
        <v>26</v>
      </c>
      <c r="AR22" s="5"/>
    </row>
    <row r="23" spans="1:90" ht="16.5" customHeight="1">
      <c r="B23" s="5"/>
      <c r="E23" s="189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5"/>
    </row>
    <row r="24" spans="1:90" ht="6.75" customHeight="1">
      <c r="B24" s="5"/>
      <c r="AR24" s="5"/>
    </row>
    <row r="25" spans="1:90" ht="6.75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</row>
    <row r="26" spans="1:90" ht="25.5" customHeight="1">
      <c r="A26" s="14"/>
      <c r="B26" s="15"/>
      <c r="C26" s="14"/>
      <c r="D26" s="16" t="s">
        <v>27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90"/>
      <c r="AL26" s="191"/>
      <c r="AM26" s="191"/>
      <c r="AN26" s="191"/>
      <c r="AO26" s="191"/>
      <c r="AP26" s="14"/>
      <c r="AQ26" s="14"/>
      <c r="AR26" s="15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</row>
    <row r="27" spans="1:90" ht="6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5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</row>
    <row r="28" spans="1:90" ht="9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82" t="s">
        <v>28</v>
      </c>
      <c r="M28" s="163"/>
      <c r="N28" s="163"/>
      <c r="O28" s="163"/>
      <c r="P28" s="163"/>
      <c r="Q28" s="14"/>
      <c r="R28" s="14"/>
      <c r="S28" s="14"/>
      <c r="T28" s="14"/>
      <c r="U28" s="14"/>
      <c r="V28" s="14"/>
      <c r="W28" s="182" t="s">
        <v>29</v>
      </c>
      <c r="X28" s="163"/>
      <c r="Y28" s="163"/>
      <c r="Z28" s="163"/>
      <c r="AA28" s="163"/>
      <c r="AB28" s="163"/>
      <c r="AC28" s="163"/>
      <c r="AD28" s="163"/>
      <c r="AE28" s="163"/>
      <c r="AF28" s="14"/>
      <c r="AG28" s="14"/>
      <c r="AH28" s="14"/>
      <c r="AI28" s="14"/>
      <c r="AJ28" s="14"/>
      <c r="AK28" s="182" t="s">
        <v>30</v>
      </c>
      <c r="AL28" s="163"/>
      <c r="AM28" s="163"/>
      <c r="AN28" s="163"/>
      <c r="AO28" s="163"/>
      <c r="AP28" s="14"/>
      <c r="AQ28" s="14"/>
      <c r="AR28" s="15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</row>
    <row r="29" spans="1:90" ht="14.25" customHeight="1">
      <c r="A29" s="19"/>
      <c r="B29" s="20"/>
      <c r="C29" s="19"/>
      <c r="D29" s="11" t="s">
        <v>31</v>
      </c>
      <c r="E29" s="19"/>
      <c r="F29" s="21" t="s">
        <v>32</v>
      </c>
      <c r="G29" s="19"/>
      <c r="H29" s="19"/>
      <c r="I29" s="19"/>
      <c r="J29" s="19"/>
      <c r="K29" s="19"/>
      <c r="L29" s="183">
        <v>0.2</v>
      </c>
      <c r="M29" s="163"/>
      <c r="N29" s="163"/>
      <c r="O29" s="163"/>
      <c r="P29" s="163"/>
      <c r="Q29" s="19"/>
      <c r="R29" s="19"/>
      <c r="S29" s="19"/>
      <c r="T29" s="19"/>
      <c r="U29" s="19"/>
      <c r="V29" s="19"/>
      <c r="W29" s="172">
        <f>ROUND(AZ94,2)</f>
        <v>0</v>
      </c>
      <c r="X29" s="163"/>
      <c r="Y29" s="163"/>
      <c r="Z29" s="163"/>
      <c r="AA29" s="163"/>
      <c r="AB29" s="163"/>
      <c r="AC29" s="163"/>
      <c r="AD29" s="163"/>
      <c r="AE29" s="163"/>
      <c r="AF29" s="19"/>
      <c r="AG29" s="19"/>
      <c r="AH29" s="19"/>
      <c r="AI29" s="19"/>
      <c r="AJ29" s="19"/>
      <c r="AK29" s="172">
        <f>ROUND(AV94,2)</f>
        <v>0</v>
      </c>
      <c r="AL29" s="163"/>
      <c r="AM29" s="163"/>
      <c r="AN29" s="163"/>
      <c r="AO29" s="163"/>
      <c r="AP29" s="19"/>
      <c r="AQ29" s="19"/>
      <c r="AR29" s="20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</row>
    <row r="30" spans="1:90" ht="14.25" customHeight="1">
      <c r="A30" s="19"/>
      <c r="B30" s="20"/>
      <c r="C30" s="19"/>
      <c r="D30" s="19"/>
      <c r="E30" s="19"/>
      <c r="F30" s="21" t="s">
        <v>33</v>
      </c>
      <c r="G30" s="19"/>
      <c r="H30" s="19"/>
      <c r="I30" s="19"/>
      <c r="J30" s="19"/>
      <c r="K30" s="19"/>
      <c r="L30" s="183">
        <v>0.2</v>
      </c>
      <c r="M30" s="163"/>
      <c r="N30" s="163"/>
      <c r="O30" s="163"/>
      <c r="P30" s="163"/>
      <c r="Q30" s="19"/>
      <c r="R30" s="19"/>
      <c r="S30" s="19"/>
      <c r="T30" s="19"/>
      <c r="U30" s="19"/>
      <c r="V30" s="19"/>
      <c r="W30" s="172">
        <f>ROUND(BA94,2)</f>
        <v>0</v>
      </c>
      <c r="X30" s="163"/>
      <c r="Y30" s="163"/>
      <c r="Z30" s="163"/>
      <c r="AA30" s="163"/>
      <c r="AB30" s="163"/>
      <c r="AC30" s="163"/>
      <c r="AD30" s="163"/>
      <c r="AE30" s="163"/>
      <c r="AF30" s="19"/>
      <c r="AG30" s="19"/>
      <c r="AH30" s="19"/>
      <c r="AI30" s="19"/>
      <c r="AJ30" s="19"/>
      <c r="AK30" s="172"/>
      <c r="AL30" s="163"/>
      <c r="AM30" s="163"/>
      <c r="AN30" s="163"/>
      <c r="AO30" s="163"/>
      <c r="AP30" s="19"/>
      <c r="AQ30" s="19"/>
      <c r="AR30" s="20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ht="14.25" hidden="1" customHeight="1">
      <c r="A31" s="19"/>
      <c r="B31" s="20"/>
      <c r="C31" s="19"/>
      <c r="D31" s="19"/>
      <c r="E31" s="19"/>
      <c r="F31" s="11" t="s">
        <v>34</v>
      </c>
      <c r="G31" s="19"/>
      <c r="H31" s="19"/>
      <c r="I31" s="19"/>
      <c r="J31" s="19"/>
      <c r="K31" s="19"/>
      <c r="L31" s="183">
        <v>0.2</v>
      </c>
      <c r="M31" s="163"/>
      <c r="N31" s="163"/>
      <c r="O31" s="163"/>
      <c r="P31" s="163"/>
      <c r="Q31" s="19"/>
      <c r="R31" s="19"/>
      <c r="S31" s="19"/>
      <c r="T31" s="19"/>
      <c r="U31" s="19"/>
      <c r="V31" s="19"/>
      <c r="W31" s="172">
        <f>ROUND(BB94,2)</f>
        <v>0</v>
      </c>
      <c r="X31" s="163"/>
      <c r="Y31" s="163"/>
      <c r="Z31" s="163"/>
      <c r="AA31" s="163"/>
      <c r="AB31" s="163"/>
      <c r="AC31" s="163"/>
      <c r="AD31" s="163"/>
      <c r="AE31" s="163"/>
      <c r="AF31" s="19"/>
      <c r="AG31" s="19"/>
      <c r="AH31" s="19"/>
      <c r="AI31" s="19"/>
      <c r="AJ31" s="19"/>
      <c r="AK31" s="172">
        <v>0</v>
      </c>
      <c r="AL31" s="163"/>
      <c r="AM31" s="163"/>
      <c r="AN31" s="163"/>
      <c r="AO31" s="163"/>
      <c r="AP31" s="19"/>
      <c r="AQ31" s="19"/>
      <c r="AR31" s="20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</row>
    <row r="32" spans="1:90" ht="14.25" hidden="1" customHeight="1">
      <c r="A32" s="19"/>
      <c r="B32" s="20"/>
      <c r="C32" s="19"/>
      <c r="D32" s="19"/>
      <c r="E32" s="19"/>
      <c r="F32" s="11" t="s">
        <v>35</v>
      </c>
      <c r="G32" s="19"/>
      <c r="H32" s="19"/>
      <c r="I32" s="19"/>
      <c r="J32" s="19"/>
      <c r="K32" s="19"/>
      <c r="L32" s="183">
        <v>0.2</v>
      </c>
      <c r="M32" s="163"/>
      <c r="N32" s="163"/>
      <c r="O32" s="163"/>
      <c r="P32" s="163"/>
      <c r="Q32" s="19"/>
      <c r="R32" s="19"/>
      <c r="S32" s="19"/>
      <c r="T32" s="19"/>
      <c r="U32" s="19"/>
      <c r="V32" s="19"/>
      <c r="W32" s="172">
        <f>ROUND(BC94,2)</f>
        <v>0</v>
      </c>
      <c r="X32" s="163"/>
      <c r="Y32" s="163"/>
      <c r="Z32" s="163"/>
      <c r="AA32" s="163"/>
      <c r="AB32" s="163"/>
      <c r="AC32" s="163"/>
      <c r="AD32" s="163"/>
      <c r="AE32" s="163"/>
      <c r="AF32" s="19"/>
      <c r="AG32" s="19"/>
      <c r="AH32" s="19"/>
      <c r="AI32" s="19"/>
      <c r="AJ32" s="19"/>
      <c r="AK32" s="172">
        <v>0</v>
      </c>
      <c r="AL32" s="163"/>
      <c r="AM32" s="163"/>
      <c r="AN32" s="163"/>
      <c r="AO32" s="163"/>
      <c r="AP32" s="19"/>
      <c r="AQ32" s="19"/>
      <c r="AR32" s="20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</row>
    <row r="33" spans="1:90" ht="14.25" hidden="1" customHeight="1">
      <c r="A33" s="19"/>
      <c r="B33" s="20"/>
      <c r="C33" s="19"/>
      <c r="D33" s="19"/>
      <c r="E33" s="19"/>
      <c r="F33" s="21" t="s">
        <v>36</v>
      </c>
      <c r="G33" s="19"/>
      <c r="H33" s="19"/>
      <c r="I33" s="19"/>
      <c r="J33" s="19"/>
      <c r="K33" s="19"/>
      <c r="L33" s="183">
        <v>0</v>
      </c>
      <c r="M33" s="163"/>
      <c r="N33" s="163"/>
      <c r="O33" s="163"/>
      <c r="P33" s="163"/>
      <c r="Q33" s="19"/>
      <c r="R33" s="19"/>
      <c r="S33" s="19"/>
      <c r="T33" s="19"/>
      <c r="U33" s="19"/>
      <c r="V33" s="19"/>
      <c r="W33" s="172">
        <f>ROUND(BD94,2)</f>
        <v>0</v>
      </c>
      <c r="X33" s="163"/>
      <c r="Y33" s="163"/>
      <c r="Z33" s="163"/>
      <c r="AA33" s="163"/>
      <c r="AB33" s="163"/>
      <c r="AC33" s="163"/>
      <c r="AD33" s="163"/>
      <c r="AE33" s="163"/>
      <c r="AF33" s="19"/>
      <c r="AG33" s="19"/>
      <c r="AH33" s="19"/>
      <c r="AI33" s="19"/>
      <c r="AJ33" s="19"/>
      <c r="AK33" s="172">
        <v>0</v>
      </c>
      <c r="AL33" s="163"/>
      <c r="AM33" s="163"/>
      <c r="AN33" s="163"/>
      <c r="AO33" s="163"/>
      <c r="AP33" s="19"/>
      <c r="AQ33" s="19"/>
      <c r="AR33" s="20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</row>
    <row r="34" spans="1:90" ht="6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5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</row>
    <row r="35" spans="1:90" ht="25.5" customHeight="1">
      <c r="A35" s="14"/>
      <c r="B35" s="15"/>
      <c r="C35" s="22"/>
      <c r="D35" s="23" t="s">
        <v>37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38</v>
      </c>
      <c r="U35" s="24"/>
      <c r="V35" s="24"/>
      <c r="W35" s="24"/>
      <c r="X35" s="173" t="s">
        <v>39</v>
      </c>
      <c r="Y35" s="166"/>
      <c r="Z35" s="166"/>
      <c r="AA35" s="166"/>
      <c r="AB35" s="167"/>
      <c r="AC35" s="24"/>
      <c r="AD35" s="24"/>
      <c r="AE35" s="24"/>
      <c r="AF35" s="24"/>
      <c r="AG35" s="24"/>
      <c r="AH35" s="24"/>
      <c r="AI35" s="24"/>
      <c r="AJ35" s="24"/>
      <c r="AK35" s="176">
        <f>SUM(AK26:AK33)</f>
        <v>0</v>
      </c>
      <c r="AL35" s="166"/>
      <c r="AM35" s="166"/>
      <c r="AN35" s="166"/>
      <c r="AO35" s="169"/>
      <c r="AP35" s="22"/>
      <c r="AQ35" s="22"/>
      <c r="AR35" s="15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</row>
    <row r="36" spans="1:90" ht="6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5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90" ht="14.2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5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90" ht="14.25" customHeight="1">
      <c r="B38" s="5"/>
      <c r="AR38" s="5"/>
    </row>
    <row r="39" spans="1:90" ht="14.25" customHeight="1">
      <c r="B39" s="5"/>
      <c r="AR39" s="5"/>
    </row>
    <row r="40" spans="1:90" ht="14.25" customHeight="1">
      <c r="B40" s="5"/>
      <c r="AR40" s="5"/>
    </row>
    <row r="41" spans="1:90" ht="14.25" customHeight="1">
      <c r="B41" s="5"/>
      <c r="AR41" s="5"/>
    </row>
    <row r="42" spans="1:90" ht="14.25" customHeight="1">
      <c r="B42" s="5"/>
      <c r="AR42" s="5"/>
    </row>
    <row r="43" spans="1:90" ht="14.25" customHeight="1">
      <c r="B43" s="5"/>
      <c r="AR43" s="5"/>
    </row>
    <row r="44" spans="1:90" ht="14.25" customHeight="1">
      <c r="B44" s="5"/>
      <c r="AR44" s="5"/>
    </row>
    <row r="45" spans="1:90" ht="14.25" customHeight="1">
      <c r="B45" s="5"/>
      <c r="AR45" s="5"/>
    </row>
    <row r="46" spans="1:90" ht="14.25" customHeight="1">
      <c r="B46" s="5"/>
      <c r="AR46" s="5"/>
    </row>
    <row r="47" spans="1:90" ht="14.25" customHeight="1">
      <c r="B47" s="5"/>
      <c r="AR47" s="5"/>
    </row>
    <row r="48" spans="1:90" ht="14.25" customHeight="1">
      <c r="B48" s="5"/>
      <c r="AR48" s="5"/>
    </row>
    <row r="49" spans="1:90" ht="14.25" customHeight="1">
      <c r="A49" s="14"/>
      <c r="B49" s="15"/>
      <c r="C49" s="14"/>
      <c r="D49" s="26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41</v>
      </c>
      <c r="AI49" s="27"/>
      <c r="AJ49" s="27"/>
      <c r="AK49" s="27"/>
      <c r="AL49" s="27"/>
      <c r="AM49" s="27"/>
      <c r="AN49" s="27"/>
      <c r="AO49" s="27"/>
      <c r="AP49" s="14"/>
      <c r="AQ49" s="14"/>
      <c r="AR49" s="15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</row>
    <row r="50" spans="1:90" ht="9.75" customHeight="1">
      <c r="B50" s="5"/>
      <c r="AR50" s="5"/>
    </row>
    <row r="51" spans="1:90" ht="9.75" customHeight="1">
      <c r="B51" s="5"/>
      <c r="AR51" s="5"/>
    </row>
    <row r="52" spans="1:90" ht="9.75" customHeight="1">
      <c r="B52" s="5"/>
      <c r="AR52" s="5"/>
    </row>
    <row r="53" spans="1:90" ht="9.75" customHeight="1">
      <c r="B53" s="5"/>
      <c r="AR53" s="5"/>
    </row>
    <row r="54" spans="1:90" ht="9.75" customHeight="1">
      <c r="B54" s="5"/>
      <c r="AR54" s="5"/>
    </row>
    <row r="55" spans="1:90" ht="9.75" customHeight="1">
      <c r="B55" s="5"/>
      <c r="AR55" s="5"/>
    </row>
    <row r="56" spans="1:90" ht="9.75" customHeight="1">
      <c r="B56" s="5"/>
      <c r="AR56" s="5"/>
    </row>
    <row r="57" spans="1:90" ht="9.75" customHeight="1">
      <c r="B57" s="5"/>
      <c r="AR57" s="5"/>
    </row>
    <row r="58" spans="1:90" ht="9.75" customHeight="1">
      <c r="B58" s="5"/>
      <c r="AR58" s="5"/>
    </row>
    <row r="59" spans="1:90" ht="9.75" customHeight="1">
      <c r="B59" s="5"/>
      <c r="AR59" s="5"/>
    </row>
    <row r="60" spans="1:90" ht="9.75" customHeight="1">
      <c r="A60" s="14"/>
      <c r="B60" s="15"/>
      <c r="C60" s="14"/>
      <c r="D60" s="28" t="s">
        <v>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8" t="s">
        <v>43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8" t="s">
        <v>42</v>
      </c>
      <c r="AI60" s="17"/>
      <c r="AJ60" s="17"/>
      <c r="AK60" s="17"/>
      <c r="AL60" s="17"/>
      <c r="AM60" s="28" t="s">
        <v>43</v>
      </c>
      <c r="AN60" s="17"/>
      <c r="AO60" s="17"/>
      <c r="AP60" s="14"/>
      <c r="AQ60" s="14"/>
      <c r="AR60" s="15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</row>
    <row r="61" spans="1:90" ht="9.75" customHeight="1">
      <c r="B61" s="5"/>
      <c r="AR61" s="5"/>
    </row>
    <row r="62" spans="1:90" ht="9.75" customHeight="1">
      <c r="B62" s="5"/>
      <c r="AR62" s="5"/>
    </row>
    <row r="63" spans="1:90" ht="9.75" customHeight="1">
      <c r="B63" s="5"/>
      <c r="AR63" s="5"/>
    </row>
    <row r="64" spans="1:90" ht="9.75" customHeight="1">
      <c r="A64" s="14"/>
      <c r="B64" s="15"/>
      <c r="C64" s="14"/>
      <c r="D64" s="26" t="s">
        <v>44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45</v>
      </c>
      <c r="AI64" s="27"/>
      <c r="AJ64" s="27"/>
      <c r="AK64" s="27"/>
      <c r="AL64" s="27"/>
      <c r="AM64" s="27"/>
      <c r="AN64" s="27"/>
      <c r="AO64" s="27"/>
      <c r="AP64" s="14"/>
      <c r="AQ64" s="14"/>
      <c r="AR64" s="15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</row>
    <row r="65" spans="1:90" ht="9.75" customHeight="1">
      <c r="B65" s="5"/>
      <c r="AR65" s="5"/>
    </row>
    <row r="66" spans="1:90" ht="9.75" customHeight="1">
      <c r="B66" s="5"/>
      <c r="AR66" s="5"/>
    </row>
    <row r="67" spans="1:90" ht="9.75" customHeight="1">
      <c r="B67" s="5"/>
      <c r="AR67" s="5"/>
    </row>
    <row r="68" spans="1:90" ht="9.75" customHeight="1">
      <c r="B68" s="5"/>
      <c r="AR68" s="5"/>
    </row>
    <row r="69" spans="1:90" ht="9.75" customHeight="1">
      <c r="B69" s="5"/>
      <c r="AR69" s="5"/>
    </row>
    <row r="70" spans="1:90" ht="9.75" customHeight="1">
      <c r="B70" s="5"/>
      <c r="AR70" s="5"/>
    </row>
    <row r="71" spans="1:90" ht="9.75" customHeight="1">
      <c r="B71" s="5"/>
      <c r="AR71" s="5"/>
    </row>
    <row r="72" spans="1:90" ht="9.75" customHeight="1">
      <c r="B72" s="5"/>
      <c r="AR72" s="5"/>
    </row>
    <row r="73" spans="1:90" ht="9.75" customHeight="1">
      <c r="B73" s="5"/>
      <c r="AR73" s="5"/>
    </row>
    <row r="74" spans="1:90" ht="9.75" customHeight="1">
      <c r="B74" s="5"/>
      <c r="AR74" s="5"/>
    </row>
    <row r="75" spans="1:90" ht="9.75" customHeight="1">
      <c r="A75" s="14"/>
      <c r="B75" s="15"/>
      <c r="C75" s="14"/>
      <c r="D75" s="28" t="s">
        <v>42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8" t="s">
        <v>43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8" t="s">
        <v>42</v>
      </c>
      <c r="AI75" s="17"/>
      <c r="AJ75" s="17"/>
      <c r="AK75" s="17"/>
      <c r="AL75" s="17"/>
      <c r="AM75" s="28" t="s">
        <v>43</v>
      </c>
      <c r="AN75" s="17"/>
      <c r="AO75" s="17"/>
      <c r="AP75" s="14"/>
      <c r="AQ75" s="14"/>
      <c r="AR75" s="15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</row>
    <row r="76" spans="1:90" ht="9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5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</row>
    <row r="77" spans="1:90" ht="6.75" customHeight="1">
      <c r="A77" s="14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5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</row>
    <row r="78" spans="1:90" ht="9.75" customHeight="1"/>
    <row r="79" spans="1:90" ht="9.75" customHeight="1"/>
    <row r="80" spans="1:90" ht="9.75" customHeight="1"/>
    <row r="81" spans="1:90" ht="6.75" customHeight="1">
      <c r="A81" s="14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5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</row>
    <row r="82" spans="1:90" ht="24.75" customHeight="1">
      <c r="A82" s="14"/>
      <c r="B82" s="15"/>
      <c r="C82" s="6" t="s">
        <v>46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5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</row>
    <row r="83" spans="1:90" ht="6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5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</row>
    <row r="84" spans="1:90" ht="12" customHeight="1">
      <c r="A84" s="33"/>
      <c r="B84" s="34"/>
      <c r="C84" s="11" t="s">
        <v>10</v>
      </c>
      <c r="D84" s="33"/>
      <c r="E84" s="33"/>
      <c r="F84" s="33"/>
      <c r="G84" s="33"/>
      <c r="H84" s="33"/>
      <c r="I84" s="33"/>
      <c r="J84" s="33"/>
      <c r="K84" s="33"/>
      <c r="L84" s="33" t="str">
        <f t="shared" ref="L84:L85" si="0">K5</f>
        <v>189</v>
      </c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4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</row>
    <row r="85" spans="1:90" ht="36.75" customHeight="1">
      <c r="A85" s="35"/>
      <c r="B85" s="36"/>
      <c r="C85" s="37" t="s">
        <v>12</v>
      </c>
      <c r="D85" s="35"/>
      <c r="E85" s="35"/>
      <c r="F85" s="35"/>
      <c r="G85" s="35"/>
      <c r="H85" s="35"/>
      <c r="I85" s="35"/>
      <c r="J85" s="35"/>
      <c r="K85" s="35"/>
      <c r="L85" s="174" t="str">
        <f t="shared" si="0"/>
        <v>Stavebné práce - Trnové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35"/>
      <c r="AL85" s="35"/>
      <c r="AM85" s="35"/>
      <c r="AN85" s="35"/>
      <c r="AO85" s="35"/>
      <c r="AP85" s="35"/>
      <c r="AQ85" s="35"/>
      <c r="AR85" s="36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</row>
    <row r="86" spans="1:90" ht="6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5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</row>
    <row r="87" spans="1:90" ht="12" customHeight="1">
      <c r="A87" s="14"/>
      <c r="B87" s="15"/>
      <c r="C87" s="11" t="s">
        <v>16</v>
      </c>
      <c r="D87" s="14"/>
      <c r="E87" s="14"/>
      <c r="F87" s="14"/>
      <c r="G87" s="14"/>
      <c r="H87" s="14"/>
      <c r="I87" s="14"/>
      <c r="J87" s="14"/>
      <c r="K87" s="14"/>
      <c r="L87" s="38" t="str">
        <f>IF(K8="","",K8)</f>
        <v xml:space="preserve"> 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1" t="s">
        <v>18</v>
      </c>
      <c r="AJ87" s="14"/>
      <c r="AK87" s="14"/>
      <c r="AL87" s="14"/>
      <c r="AM87" s="177" t="str">
        <f>IF(AN8= "","",AN8)</f>
        <v/>
      </c>
      <c r="AN87" s="163"/>
      <c r="AO87" s="14"/>
      <c r="AP87" s="14"/>
      <c r="AQ87" s="14"/>
      <c r="AR87" s="15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</row>
    <row r="88" spans="1:90" ht="6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5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</row>
    <row r="89" spans="1:90" ht="15" customHeight="1">
      <c r="A89" s="14"/>
      <c r="B89" s="15"/>
      <c r="C89" s="11" t="s">
        <v>19</v>
      </c>
      <c r="D89" s="14"/>
      <c r="E89" s="14"/>
      <c r="F89" s="14"/>
      <c r="G89" s="14"/>
      <c r="H89" s="14"/>
      <c r="I89" s="14"/>
      <c r="J89" s="14"/>
      <c r="K89" s="14"/>
      <c r="L89" s="33" t="str">
        <f>IF(E11= "","",E11)</f>
        <v xml:space="preserve"> 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1" t="s">
        <v>23</v>
      </c>
      <c r="AJ89" s="14"/>
      <c r="AK89" s="14"/>
      <c r="AL89" s="14"/>
      <c r="AM89" s="178" t="str">
        <f>IF(E17="","",E17)</f>
        <v xml:space="preserve"> </v>
      </c>
      <c r="AN89" s="163"/>
      <c r="AO89" s="163"/>
      <c r="AP89" s="163"/>
      <c r="AQ89" s="14"/>
      <c r="AR89" s="15"/>
      <c r="AS89" s="179" t="s">
        <v>47</v>
      </c>
      <c r="AT89" s="180"/>
      <c r="AU89" s="40"/>
      <c r="AV89" s="40"/>
      <c r="AW89" s="40"/>
      <c r="AX89" s="40"/>
      <c r="AY89" s="40"/>
      <c r="AZ89" s="40"/>
      <c r="BA89" s="40"/>
      <c r="BB89" s="40"/>
      <c r="BC89" s="40"/>
      <c r="BD89" s="41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</row>
    <row r="90" spans="1:90" ht="15" customHeight="1">
      <c r="A90" s="14"/>
      <c r="B90" s="15"/>
      <c r="C90" s="11" t="s">
        <v>22</v>
      </c>
      <c r="D90" s="14"/>
      <c r="E90" s="14"/>
      <c r="F90" s="14"/>
      <c r="G90" s="14"/>
      <c r="H90" s="14"/>
      <c r="I90" s="14"/>
      <c r="J90" s="14"/>
      <c r="K90" s="14"/>
      <c r="L90" s="33" t="str">
        <f>IF(E14="","",E14)</f>
        <v xml:space="preserve"> 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1" t="s">
        <v>25</v>
      </c>
      <c r="AJ90" s="14"/>
      <c r="AK90" s="14"/>
      <c r="AL90" s="14"/>
      <c r="AM90" s="178" t="str">
        <f>IF(E20="","",E20)</f>
        <v xml:space="preserve"> </v>
      </c>
      <c r="AN90" s="163"/>
      <c r="AO90" s="163"/>
      <c r="AP90" s="163"/>
      <c r="AQ90" s="14"/>
      <c r="AR90" s="15"/>
      <c r="AS90" s="181"/>
      <c r="AT90" s="163"/>
      <c r="AU90" s="14"/>
      <c r="AV90" s="14"/>
      <c r="AW90" s="14"/>
      <c r="AX90" s="14"/>
      <c r="AY90" s="14"/>
      <c r="AZ90" s="14"/>
      <c r="BA90" s="14"/>
      <c r="BB90" s="14"/>
      <c r="BC90" s="14"/>
      <c r="BD90" s="42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</row>
    <row r="91" spans="1:90" ht="10.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5"/>
      <c r="AS91" s="181"/>
      <c r="AT91" s="163"/>
      <c r="AU91" s="14"/>
      <c r="AV91" s="14"/>
      <c r="AW91" s="14"/>
      <c r="AX91" s="14"/>
      <c r="AY91" s="14"/>
      <c r="AZ91" s="14"/>
      <c r="BA91" s="14"/>
      <c r="BB91" s="14"/>
      <c r="BC91" s="14"/>
      <c r="BD91" s="42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</row>
    <row r="92" spans="1:90" ht="29.25" customHeight="1">
      <c r="A92" s="14"/>
      <c r="B92" s="15"/>
      <c r="C92" s="175" t="s">
        <v>48</v>
      </c>
      <c r="D92" s="166"/>
      <c r="E92" s="166"/>
      <c r="F92" s="166"/>
      <c r="G92" s="167"/>
      <c r="H92" s="43"/>
      <c r="I92" s="165" t="s">
        <v>49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7"/>
      <c r="AG92" s="168" t="s">
        <v>50</v>
      </c>
      <c r="AH92" s="166"/>
      <c r="AI92" s="166"/>
      <c r="AJ92" s="166"/>
      <c r="AK92" s="166"/>
      <c r="AL92" s="166"/>
      <c r="AM92" s="167"/>
      <c r="AN92" s="165" t="s">
        <v>51</v>
      </c>
      <c r="AO92" s="166"/>
      <c r="AP92" s="169"/>
      <c r="AQ92" s="44" t="s">
        <v>52</v>
      </c>
      <c r="AR92" s="15"/>
      <c r="AS92" s="45" t="s">
        <v>53</v>
      </c>
      <c r="AT92" s="46" t="s">
        <v>54</v>
      </c>
      <c r="AU92" s="46" t="s">
        <v>55</v>
      </c>
      <c r="AV92" s="46" t="s">
        <v>56</v>
      </c>
      <c r="AW92" s="46" t="s">
        <v>57</v>
      </c>
      <c r="AX92" s="46" t="s">
        <v>58</v>
      </c>
      <c r="AY92" s="46" t="s">
        <v>59</v>
      </c>
      <c r="AZ92" s="46" t="s">
        <v>60</v>
      </c>
      <c r="BA92" s="46" t="s">
        <v>61</v>
      </c>
      <c r="BB92" s="46" t="s">
        <v>62</v>
      </c>
      <c r="BC92" s="46" t="s">
        <v>63</v>
      </c>
      <c r="BD92" s="47" t="s">
        <v>64</v>
      </c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</row>
    <row r="93" spans="1:90" ht="10.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5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</row>
    <row r="94" spans="1:90" ht="32.25" customHeight="1">
      <c r="A94" s="49"/>
      <c r="B94" s="50"/>
      <c r="C94" s="51" t="s">
        <v>65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70"/>
      <c r="AH94" s="163"/>
      <c r="AI94" s="163"/>
      <c r="AJ94" s="163"/>
      <c r="AK94" s="163"/>
      <c r="AL94" s="163"/>
      <c r="AM94" s="163"/>
      <c r="AN94" s="171"/>
      <c r="AO94" s="163"/>
      <c r="AP94" s="163"/>
      <c r="AQ94" s="54"/>
      <c r="AR94" s="50"/>
      <c r="AS94" s="55">
        <f>ROUND(AS95,2)</f>
        <v>0</v>
      </c>
      <c r="AT94" s="56">
        <f t="shared" ref="AT94:AT95" si="1">ROUND(SUM(AV94:AW94),2)</f>
        <v>0</v>
      </c>
      <c r="AU94" s="57">
        <f>ROUND(AU95,5)</f>
        <v>175.19654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 t="shared" ref="AZ94:BD94" si="2">ROUND(AZ95,2)</f>
        <v>0</v>
      </c>
      <c r="BA94" s="56">
        <f t="shared" si="2"/>
        <v>0</v>
      </c>
      <c r="BB94" s="56">
        <f t="shared" si="2"/>
        <v>0</v>
      </c>
      <c r="BC94" s="56">
        <f t="shared" si="2"/>
        <v>0</v>
      </c>
      <c r="BD94" s="58">
        <f t="shared" si="2"/>
        <v>0</v>
      </c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59" t="s">
        <v>66</v>
      </c>
      <c r="BT94" s="59" t="s">
        <v>67</v>
      </c>
      <c r="BU94" s="49"/>
      <c r="BV94" s="59" t="s">
        <v>68</v>
      </c>
      <c r="BW94" s="59" t="s">
        <v>3</v>
      </c>
      <c r="BX94" s="59" t="s">
        <v>69</v>
      </c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59"/>
    </row>
    <row r="95" spans="1:90" ht="16.5" customHeight="1">
      <c r="A95" s="60" t="s">
        <v>70</v>
      </c>
      <c r="B95" s="61"/>
      <c r="C95" s="62"/>
      <c r="D95" s="162" t="s">
        <v>11</v>
      </c>
      <c r="E95" s="163"/>
      <c r="F95" s="163"/>
      <c r="G95" s="163"/>
      <c r="H95" s="163"/>
      <c r="I95" s="63"/>
      <c r="J95" s="162" t="s">
        <v>13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4"/>
      <c r="AH95" s="163"/>
      <c r="AI95" s="163"/>
      <c r="AJ95" s="163"/>
      <c r="AK95" s="163"/>
      <c r="AL95" s="163"/>
      <c r="AM95" s="163"/>
      <c r="AN95" s="164"/>
      <c r="AO95" s="163"/>
      <c r="AP95" s="163"/>
      <c r="AQ95" s="64" t="s">
        <v>71</v>
      </c>
      <c r="AR95" s="61"/>
      <c r="AS95" s="65">
        <v>0</v>
      </c>
      <c r="AT95" s="66">
        <f t="shared" si="1"/>
        <v>0</v>
      </c>
      <c r="AU95" s="67">
        <f>'Rozpočet poschodie'!P119</f>
        <v>175.19653829999999</v>
      </c>
      <c r="AV95" s="66">
        <f>'Rozpočet poschodie'!J31</f>
        <v>0</v>
      </c>
      <c r="AW95" s="66">
        <f>'Rozpočet poschodie'!J32</f>
        <v>0</v>
      </c>
      <c r="AX95" s="66">
        <f>'Rozpočet poschodie'!J33</f>
        <v>0</v>
      </c>
      <c r="AY95" s="66">
        <f>'Rozpočet poschodie'!J34</f>
        <v>0</v>
      </c>
      <c r="AZ95" s="66">
        <f>'Rozpočet poschodie'!F31</f>
        <v>0</v>
      </c>
      <c r="BA95" s="66">
        <f>'Rozpočet poschodie'!F32</f>
        <v>0</v>
      </c>
      <c r="BB95" s="66">
        <f>'Rozpočet poschodie'!F33</f>
        <v>0</v>
      </c>
      <c r="BC95" s="66">
        <f>'Rozpočet poschodie'!F34</f>
        <v>0</v>
      </c>
      <c r="BD95" s="68">
        <f>'Rozpočet poschodie'!F35</f>
        <v>0</v>
      </c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70" t="s">
        <v>72</v>
      </c>
      <c r="BU95" s="70" t="s">
        <v>73</v>
      </c>
      <c r="BV95" s="70" t="s">
        <v>68</v>
      </c>
      <c r="BW95" s="70" t="s">
        <v>3</v>
      </c>
      <c r="BX95" s="70" t="s">
        <v>69</v>
      </c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70"/>
    </row>
    <row r="96" spans="1:90" ht="30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5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</row>
    <row r="97" spans="1:90" ht="6.75" customHeight="1">
      <c r="A97" s="14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5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</row>
    <row r="98" spans="1:90" ht="9.75" customHeight="1"/>
    <row r="99" spans="1:90" ht="9.75" customHeight="1"/>
    <row r="100" spans="1:90" ht="9.75" customHeight="1"/>
    <row r="101" spans="1:90" ht="9.75" customHeight="1"/>
    <row r="102" spans="1:90" ht="9.75" customHeight="1"/>
    <row r="103" spans="1:90" ht="9.75" customHeight="1"/>
    <row r="104" spans="1:90" ht="9.75" customHeight="1"/>
    <row r="105" spans="1:90" ht="9.75" customHeight="1"/>
    <row r="106" spans="1:90" ht="9.75" customHeight="1"/>
    <row r="107" spans="1:90" ht="9.75" customHeight="1"/>
    <row r="108" spans="1:90" ht="9.75" customHeight="1"/>
    <row r="109" spans="1:90" ht="9.75" customHeight="1"/>
    <row r="110" spans="1:90" ht="9.75" customHeight="1"/>
    <row r="111" spans="1:90" ht="9.75" customHeight="1"/>
    <row r="112" spans="1:90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mergeCells count="40">
    <mergeCell ref="AR2:BE2"/>
    <mergeCell ref="K5:AJ5"/>
    <mergeCell ref="K6:AJ6"/>
    <mergeCell ref="E23:AN23"/>
    <mergeCell ref="AK26:AO26"/>
    <mergeCell ref="W28:AE28"/>
    <mergeCell ref="AK28:AO28"/>
    <mergeCell ref="L31:P31"/>
    <mergeCell ref="L32:P32"/>
    <mergeCell ref="L33:P33"/>
    <mergeCell ref="AK32:AO32"/>
    <mergeCell ref="AK33:AO33"/>
    <mergeCell ref="L28:P28"/>
    <mergeCell ref="L29:P29"/>
    <mergeCell ref="W29:AE29"/>
    <mergeCell ref="AK29:AO29"/>
    <mergeCell ref="L30:P30"/>
    <mergeCell ref="AK30:AO30"/>
    <mergeCell ref="AK31:AO31"/>
    <mergeCell ref="W30:AE30"/>
    <mergeCell ref="W31:AE31"/>
    <mergeCell ref="AK35:AO35"/>
    <mergeCell ref="AM87:AN87"/>
    <mergeCell ref="AM89:AP89"/>
    <mergeCell ref="AS89:AT91"/>
    <mergeCell ref="AM90:AP90"/>
    <mergeCell ref="W32:AE32"/>
    <mergeCell ref="W33:AE33"/>
    <mergeCell ref="X35:AB35"/>
    <mergeCell ref="L85:AJ85"/>
    <mergeCell ref="C92:G92"/>
    <mergeCell ref="D95:H95"/>
    <mergeCell ref="J95:AF95"/>
    <mergeCell ref="AG95:AM95"/>
    <mergeCell ref="AN95:AP95"/>
    <mergeCell ref="I92:AF92"/>
    <mergeCell ref="AG92:AM92"/>
    <mergeCell ref="AN92:AP92"/>
    <mergeCell ref="AG94:AM94"/>
    <mergeCell ref="AN94:AP94"/>
  </mergeCells>
  <hyperlinks>
    <hyperlink ref="A95" location="null!'" display="/" xr:uid="{00000000-0004-0000-0000-000000000000}"/>
  </hyperlink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00"/>
  <sheetViews>
    <sheetView showGridLines="0" topLeftCell="A117" workbookViewId="0">
      <selection activeCell="F166" sqref="F166"/>
    </sheetView>
  </sheetViews>
  <sheetFormatPr defaultColWidth="16.85546875" defaultRowHeight="15" customHeight="1"/>
  <cols>
    <col min="1" max="1" width="9.7109375" customWidth="1"/>
    <col min="2" max="2" width="1.28515625" customWidth="1"/>
    <col min="3" max="3" width="4.85546875" customWidth="1"/>
    <col min="4" max="4" width="5" customWidth="1"/>
    <col min="5" max="5" width="20" customWidth="1"/>
    <col min="6" max="6" width="59.28515625" customWidth="1"/>
    <col min="7" max="7" width="8.7109375" customWidth="1"/>
    <col min="8" max="8" width="16.28515625" customWidth="1"/>
    <col min="9" max="9" width="18.42578125" customWidth="1"/>
    <col min="10" max="10" width="26" customWidth="1"/>
    <col min="11" max="11" width="26" hidden="1" customWidth="1"/>
    <col min="12" max="12" width="10.85546875" customWidth="1"/>
    <col min="13" max="13" width="12.7109375" hidden="1" customWidth="1"/>
    <col min="14" max="14" width="10.85546875" hidden="1" customWidth="1"/>
    <col min="15" max="20" width="16.42578125" hidden="1" customWidth="1"/>
    <col min="21" max="21" width="19" hidden="1" customWidth="1"/>
    <col min="22" max="22" width="14.28515625" customWidth="1"/>
    <col min="23" max="23" width="19" customWidth="1"/>
    <col min="24" max="24" width="14.28515625" customWidth="1"/>
    <col min="25" max="25" width="17.42578125" customWidth="1"/>
    <col min="26" max="26" width="12.85546875" customWidth="1"/>
    <col min="27" max="27" width="17.42578125" customWidth="1"/>
    <col min="28" max="28" width="19" customWidth="1"/>
    <col min="29" max="29" width="12.85546875" customWidth="1"/>
    <col min="30" max="30" width="17.42578125" customWidth="1"/>
    <col min="31" max="31" width="19" customWidth="1"/>
    <col min="32" max="43" width="9.85546875" customWidth="1"/>
    <col min="44" max="65" width="10.85546875" hidden="1" customWidth="1"/>
  </cols>
  <sheetData>
    <row r="1" spans="1:65" ht="9.75" customHeight="1"/>
    <row r="2" spans="1:65" ht="36.75" customHeight="1">
      <c r="L2" s="184" t="s">
        <v>4</v>
      </c>
      <c r="M2" s="185"/>
      <c r="N2" s="185"/>
      <c r="O2" s="185"/>
      <c r="P2" s="185"/>
      <c r="Q2" s="185"/>
      <c r="R2" s="185"/>
      <c r="S2" s="185"/>
      <c r="T2" s="185"/>
      <c r="U2" s="185"/>
      <c r="V2" s="186"/>
      <c r="AT2" s="2" t="s">
        <v>3</v>
      </c>
    </row>
    <row r="3" spans="1:65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67</v>
      </c>
    </row>
    <row r="4" spans="1:65" ht="24.75" customHeight="1">
      <c r="B4" s="5"/>
      <c r="D4" s="6" t="s">
        <v>74</v>
      </c>
      <c r="L4" s="5"/>
      <c r="M4" s="71" t="s">
        <v>8</v>
      </c>
      <c r="AT4" s="2" t="s">
        <v>2</v>
      </c>
    </row>
    <row r="5" spans="1:65" ht="6.75" customHeight="1">
      <c r="B5" s="5"/>
      <c r="L5" s="5"/>
    </row>
    <row r="6" spans="1:65" ht="12" customHeight="1">
      <c r="A6" s="14"/>
      <c r="B6" s="15"/>
      <c r="C6" s="14"/>
      <c r="D6" s="11" t="s">
        <v>12</v>
      </c>
      <c r="E6" s="14"/>
      <c r="F6" s="14"/>
      <c r="G6" s="14"/>
      <c r="H6" s="14"/>
      <c r="I6" s="14"/>
      <c r="J6" s="14"/>
      <c r="K6" s="14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6.5" customHeight="1">
      <c r="A7" s="14"/>
      <c r="B7" s="15"/>
      <c r="C7" s="14"/>
      <c r="D7" s="14"/>
      <c r="E7" s="174" t="s">
        <v>13</v>
      </c>
      <c r="F7" s="163"/>
      <c r="G7" s="163"/>
      <c r="H7" s="163"/>
      <c r="I7" s="14"/>
      <c r="J7" s="14"/>
      <c r="K7" s="14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9.75" customHeight="1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2" customHeight="1">
      <c r="A9" s="14"/>
      <c r="B9" s="15"/>
      <c r="C9" s="14"/>
      <c r="D9" s="11" t="s">
        <v>14</v>
      </c>
      <c r="E9" s="14"/>
      <c r="F9" s="9"/>
      <c r="G9" s="14"/>
      <c r="H9" s="14"/>
      <c r="I9" s="11" t="s">
        <v>15</v>
      </c>
      <c r="J9" s="9"/>
      <c r="K9" s="14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2" customHeight="1">
      <c r="A10" s="14"/>
      <c r="B10" s="15"/>
      <c r="C10" s="14"/>
      <c r="D10" s="11" t="s">
        <v>16</v>
      </c>
      <c r="E10" s="14"/>
      <c r="F10" s="9" t="s">
        <v>17</v>
      </c>
      <c r="G10" s="14"/>
      <c r="H10" s="14"/>
      <c r="I10" s="11" t="s">
        <v>18</v>
      </c>
      <c r="J10" s="39">
        <f>'Rekapitulácia stavby'!AN8</f>
        <v>0</v>
      </c>
      <c r="K10" s="14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0.5" customHeight="1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2" customHeight="1">
      <c r="A12" s="14"/>
      <c r="B12" s="15"/>
      <c r="C12" s="14"/>
      <c r="D12" s="11" t="s">
        <v>19</v>
      </c>
      <c r="E12" s="14"/>
      <c r="F12" s="14"/>
      <c r="G12" s="14"/>
      <c r="H12" s="14"/>
      <c r="I12" s="11" t="s">
        <v>20</v>
      </c>
      <c r="J12" s="9" t="str">
        <f>IF('Rekapitulácia stavby'!AN10="","",'Rekapitulácia stavby'!AN10)</f>
        <v/>
      </c>
      <c r="K12" s="14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18" customHeight="1">
      <c r="A13" s="14"/>
      <c r="B13" s="15"/>
      <c r="C13" s="14"/>
      <c r="D13" s="14"/>
      <c r="E13" s="9" t="str">
        <f>IF('Rekapitulácia stavby'!E11="","",'Rekapitulácia stavby'!E11)</f>
        <v xml:space="preserve"> </v>
      </c>
      <c r="F13" s="14"/>
      <c r="G13" s="14"/>
      <c r="H13" s="14"/>
      <c r="I13" s="11" t="s">
        <v>21</v>
      </c>
      <c r="J13" s="9" t="str">
        <f>IF('Rekapitulácia stavby'!AN11="","",'Rekapitulácia stavby'!AN11)</f>
        <v/>
      </c>
      <c r="K13" s="14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6.75" customHeight="1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12" customHeight="1">
      <c r="A15" s="14"/>
      <c r="B15" s="15"/>
      <c r="C15" s="14"/>
      <c r="D15" s="11" t="s">
        <v>22</v>
      </c>
      <c r="E15" s="14"/>
      <c r="F15" s="14"/>
      <c r="G15" s="14"/>
      <c r="H15" s="14"/>
      <c r="I15" s="11" t="s">
        <v>20</v>
      </c>
      <c r="J15" s="9">
        <f>'Rekapitulácia stavby'!AN13</f>
        <v>0</v>
      </c>
      <c r="K15" s="14"/>
      <c r="L15" s="1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18" customHeight="1">
      <c r="A16" s="14"/>
      <c r="B16" s="15"/>
      <c r="C16" s="14"/>
      <c r="D16" s="14"/>
      <c r="E16" s="187" t="str">
        <f>'Rekapitulácia stavby'!E14</f>
        <v xml:space="preserve"> </v>
      </c>
      <c r="F16" s="163"/>
      <c r="G16" s="163"/>
      <c r="H16" s="163"/>
      <c r="I16" s="11" t="s">
        <v>21</v>
      </c>
      <c r="J16" s="9">
        <f>'Rekapitulácia stavby'!AN14</f>
        <v>0</v>
      </c>
      <c r="K16" s="14"/>
      <c r="L16" s="15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6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12" customHeight="1">
      <c r="A18" s="14"/>
      <c r="B18" s="15"/>
      <c r="C18" s="14"/>
      <c r="D18" s="11" t="s">
        <v>23</v>
      </c>
      <c r="E18" s="14"/>
      <c r="F18" s="14"/>
      <c r="G18" s="14"/>
      <c r="H18" s="14"/>
      <c r="I18" s="11" t="s">
        <v>20</v>
      </c>
      <c r="J18" s="9" t="str">
        <f>IF('Rekapitulácia stavby'!AN16="","",'Rekapitulácia stavby'!AN16)</f>
        <v/>
      </c>
      <c r="K18" s="14"/>
      <c r="L18" s="15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18" customHeight="1">
      <c r="A19" s="14"/>
      <c r="B19" s="15"/>
      <c r="C19" s="14"/>
      <c r="D19" s="14"/>
      <c r="E19" s="9" t="str">
        <f>IF('Rekapitulácia stavby'!E17="","",'Rekapitulácia stavby'!E17)</f>
        <v xml:space="preserve"> </v>
      </c>
      <c r="F19" s="14"/>
      <c r="G19" s="14"/>
      <c r="H19" s="14"/>
      <c r="I19" s="11" t="s">
        <v>21</v>
      </c>
      <c r="J19" s="9" t="str">
        <f>IF('Rekapitulácia stavby'!AN17="","",'Rekapitulácia stavby'!AN17)</f>
        <v/>
      </c>
      <c r="K19" s="14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6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12" customHeight="1">
      <c r="A21" s="14"/>
      <c r="B21" s="15"/>
      <c r="C21" s="14"/>
      <c r="D21" s="11" t="s">
        <v>25</v>
      </c>
      <c r="E21" s="14"/>
      <c r="F21" s="14"/>
      <c r="G21" s="14"/>
      <c r="H21" s="14"/>
      <c r="I21" s="11" t="s">
        <v>20</v>
      </c>
      <c r="J21" s="9" t="str">
        <f>IF('Rekapitulácia stavby'!AN19="","",'Rekapitulácia stavby'!AN19)</f>
        <v/>
      </c>
      <c r="K21" s="14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18" customHeight="1">
      <c r="A22" s="14"/>
      <c r="B22" s="15"/>
      <c r="C22" s="14"/>
      <c r="D22" s="14"/>
      <c r="E22" s="9" t="str">
        <f>IF('Rekapitulácia stavby'!E20="","",'Rekapitulácia stavby'!E20)</f>
        <v xml:space="preserve"> </v>
      </c>
      <c r="F22" s="14"/>
      <c r="G22" s="14"/>
      <c r="H22" s="14"/>
      <c r="I22" s="11" t="s">
        <v>21</v>
      </c>
      <c r="J22" s="9" t="str">
        <f>IF('Rekapitulácia stavby'!AN20="","",'Rekapitulácia stavby'!AN20)</f>
        <v/>
      </c>
      <c r="K22" s="14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6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12" customHeight="1">
      <c r="A24" s="14"/>
      <c r="B24" s="15"/>
      <c r="C24" s="14"/>
      <c r="D24" s="11" t="s">
        <v>26</v>
      </c>
      <c r="E24" s="14"/>
      <c r="F24" s="14"/>
      <c r="G24" s="14"/>
      <c r="H24" s="14"/>
      <c r="I24" s="14"/>
      <c r="J24" s="14"/>
      <c r="K24" s="14"/>
      <c r="L24" s="15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16.5" customHeight="1">
      <c r="A25" s="72"/>
      <c r="B25" s="73"/>
      <c r="C25" s="72"/>
      <c r="D25" s="72"/>
      <c r="E25" s="189"/>
      <c r="F25" s="163"/>
      <c r="G25" s="163"/>
      <c r="H25" s="163"/>
      <c r="I25" s="72"/>
      <c r="J25" s="72"/>
      <c r="K25" s="72"/>
      <c r="L25" s="73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</row>
    <row r="26" spans="1:65" ht="6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6.75" customHeight="1">
      <c r="A27" s="14"/>
      <c r="B27" s="15"/>
      <c r="C27" s="14"/>
      <c r="D27" s="40"/>
      <c r="E27" s="40"/>
      <c r="F27" s="40"/>
      <c r="G27" s="40"/>
      <c r="H27" s="40"/>
      <c r="I27" s="40"/>
      <c r="J27" s="40"/>
      <c r="K27" s="40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5.5" customHeight="1">
      <c r="A28" s="14"/>
      <c r="B28" s="15"/>
      <c r="C28" s="14"/>
      <c r="D28" s="74" t="s">
        <v>27</v>
      </c>
      <c r="E28" s="14"/>
      <c r="F28" s="14"/>
      <c r="G28" s="14"/>
      <c r="H28" s="14"/>
      <c r="I28" s="14"/>
      <c r="J28" s="53"/>
      <c r="K28" s="14"/>
      <c r="L28" s="15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6.75" customHeight="1">
      <c r="A29" s="14"/>
      <c r="B29" s="15"/>
      <c r="C29" s="14"/>
      <c r="D29" s="40"/>
      <c r="E29" s="40"/>
      <c r="F29" s="40"/>
      <c r="G29" s="40"/>
      <c r="H29" s="40"/>
      <c r="I29" s="40"/>
      <c r="J29" s="40"/>
      <c r="K29" s="40"/>
      <c r="L29" s="7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14.25" customHeight="1">
      <c r="A30" s="14"/>
      <c r="B30" s="15"/>
      <c r="C30" s="14"/>
      <c r="D30" s="14"/>
      <c r="E30" s="14"/>
      <c r="F30" s="18" t="s">
        <v>29</v>
      </c>
      <c r="G30" s="14"/>
      <c r="H30" s="14"/>
      <c r="I30" s="18" t="s">
        <v>28</v>
      </c>
      <c r="J30" s="18" t="s">
        <v>30</v>
      </c>
      <c r="K30" s="14"/>
      <c r="L30" s="75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ht="14.25" customHeight="1">
      <c r="A31" s="14"/>
      <c r="B31" s="15"/>
      <c r="C31" s="14"/>
      <c r="D31" s="77" t="s">
        <v>31</v>
      </c>
      <c r="E31" s="21" t="s">
        <v>32</v>
      </c>
      <c r="F31" s="78">
        <f>ROUND((SUM(BE119:BE144)),  2)</f>
        <v>0</v>
      </c>
      <c r="G31" s="76"/>
      <c r="H31" s="76"/>
      <c r="I31" s="79">
        <v>0.2</v>
      </c>
      <c r="J31" s="78">
        <f>ROUND(((SUM(BE119:BE144))*I31),  2)</f>
        <v>0</v>
      </c>
      <c r="K31" s="14"/>
      <c r="L31" s="1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pans="1:65" ht="14.25" customHeight="1">
      <c r="A32" s="14"/>
      <c r="B32" s="15"/>
      <c r="C32" s="14"/>
      <c r="D32" s="14"/>
      <c r="E32" s="21" t="s">
        <v>33</v>
      </c>
      <c r="F32" s="80">
        <f>ROUND((SUM(BF119:BF144)),  2)</f>
        <v>0</v>
      </c>
      <c r="G32" s="14"/>
      <c r="H32" s="14"/>
      <c r="I32" s="81">
        <v>0.2</v>
      </c>
      <c r="J32" s="80">
        <f>ROUND(((SUM(BF119:BF144))*I32),  2)</f>
        <v>0</v>
      </c>
      <c r="K32" s="14"/>
      <c r="L32" s="15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pans="1:65" ht="14.25" hidden="1" customHeight="1">
      <c r="A33" s="14"/>
      <c r="B33" s="15"/>
      <c r="C33" s="14"/>
      <c r="D33" s="14"/>
      <c r="E33" s="11" t="s">
        <v>34</v>
      </c>
      <c r="F33" s="80">
        <f>ROUND((SUM(BG119:BG144)),  2)</f>
        <v>0</v>
      </c>
      <c r="G33" s="14"/>
      <c r="H33" s="14"/>
      <c r="I33" s="81">
        <v>0.2</v>
      </c>
      <c r="J33" s="80">
        <f t="shared" ref="J33:J35" si="0">0</f>
        <v>0</v>
      </c>
      <c r="K33" s="14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pans="1:65" ht="14.25" hidden="1" customHeight="1">
      <c r="A34" s="14"/>
      <c r="B34" s="15"/>
      <c r="C34" s="14"/>
      <c r="D34" s="14"/>
      <c r="E34" s="11" t="s">
        <v>35</v>
      </c>
      <c r="F34" s="80">
        <f>ROUND((SUM(BH119:BH144)),  2)</f>
        <v>0</v>
      </c>
      <c r="G34" s="14"/>
      <c r="H34" s="14"/>
      <c r="I34" s="81">
        <v>0.2</v>
      </c>
      <c r="J34" s="80">
        <f t="shared" si="0"/>
        <v>0</v>
      </c>
      <c r="K34" s="14"/>
      <c r="L34" s="15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pans="1:65" ht="14.25" hidden="1" customHeight="1">
      <c r="A35" s="14"/>
      <c r="B35" s="15"/>
      <c r="C35" s="14"/>
      <c r="D35" s="14"/>
      <c r="E35" s="21" t="s">
        <v>36</v>
      </c>
      <c r="F35" s="78">
        <f>ROUND((SUM(BI119:BI144)),  2)</f>
        <v>0</v>
      </c>
      <c r="G35" s="76"/>
      <c r="H35" s="76"/>
      <c r="I35" s="79">
        <v>0</v>
      </c>
      <c r="J35" s="78">
        <f t="shared" si="0"/>
        <v>0</v>
      </c>
      <c r="K35" s="14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pans="1:65" ht="6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pans="1:65" ht="25.5" customHeight="1">
      <c r="A37" s="14"/>
      <c r="B37" s="15"/>
      <c r="C37" s="82"/>
      <c r="D37" s="83" t="s">
        <v>37</v>
      </c>
      <c r="E37" s="43"/>
      <c r="F37" s="43"/>
      <c r="G37" s="84" t="s">
        <v>38</v>
      </c>
      <c r="H37" s="85" t="s">
        <v>39</v>
      </c>
      <c r="I37" s="43"/>
      <c r="J37" s="86"/>
      <c r="K37" s="87"/>
      <c r="L37" s="15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pans="1:65" ht="14.2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pans="1:65" ht="14.25" customHeight="1">
      <c r="B39" s="5"/>
      <c r="L39" s="5"/>
    </row>
    <row r="40" spans="1:65" ht="14.25" customHeight="1">
      <c r="B40" s="5"/>
      <c r="L40" s="5"/>
    </row>
    <row r="41" spans="1:65" ht="14.25" customHeight="1">
      <c r="B41" s="5"/>
      <c r="L41" s="5"/>
    </row>
    <row r="42" spans="1:65" ht="14.25" customHeight="1">
      <c r="B42" s="5"/>
      <c r="L42" s="5"/>
    </row>
    <row r="43" spans="1:65" ht="14.25" customHeight="1">
      <c r="B43" s="5"/>
      <c r="L43" s="5"/>
    </row>
    <row r="44" spans="1:65" ht="14.25" customHeight="1">
      <c r="B44" s="5"/>
      <c r="L44" s="5"/>
    </row>
    <row r="45" spans="1:65" ht="14.25" customHeight="1">
      <c r="B45" s="5"/>
      <c r="L45" s="5"/>
    </row>
    <row r="46" spans="1:65" ht="14.25" customHeight="1">
      <c r="B46" s="5"/>
      <c r="L46" s="5"/>
    </row>
    <row r="47" spans="1:65" ht="14.25" customHeight="1">
      <c r="B47" s="5"/>
      <c r="L47" s="5"/>
    </row>
    <row r="48" spans="1:65" ht="14.25" customHeight="1">
      <c r="B48" s="5"/>
      <c r="L48" s="5"/>
    </row>
    <row r="49" spans="1:65" ht="14.25" customHeight="1">
      <c r="B49" s="5"/>
      <c r="L49" s="5"/>
    </row>
    <row r="50" spans="1:65" ht="14.25" customHeight="1">
      <c r="A50" s="14"/>
      <c r="B50" s="15"/>
      <c r="C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5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pans="1:65" ht="9.75" customHeight="1">
      <c r="B51" s="5"/>
      <c r="L51" s="5"/>
    </row>
    <row r="52" spans="1:65" ht="9.75" customHeight="1">
      <c r="B52" s="5"/>
      <c r="L52" s="5"/>
    </row>
    <row r="53" spans="1:65" ht="9.75" customHeight="1">
      <c r="B53" s="5"/>
      <c r="L53" s="5"/>
    </row>
    <row r="54" spans="1:65" ht="9.75" customHeight="1">
      <c r="B54" s="5"/>
      <c r="L54" s="5"/>
    </row>
    <row r="55" spans="1:65" ht="9.75" customHeight="1">
      <c r="B55" s="5"/>
      <c r="L55" s="5"/>
    </row>
    <row r="56" spans="1:65" ht="9.75" customHeight="1">
      <c r="B56" s="5"/>
      <c r="L56" s="5"/>
    </row>
    <row r="57" spans="1:65" ht="9.75" customHeight="1">
      <c r="B57" s="5"/>
      <c r="L57" s="5"/>
    </row>
    <row r="58" spans="1:65" ht="9.75" customHeight="1">
      <c r="B58" s="5"/>
      <c r="L58" s="5"/>
    </row>
    <row r="59" spans="1:65" ht="9.75" customHeight="1">
      <c r="B59" s="5"/>
      <c r="L59" s="5"/>
    </row>
    <row r="60" spans="1:65" ht="9.75" customHeight="1">
      <c r="B60" s="5"/>
      <c r="L60" s="5"/>
    </row>
    <row r="61" spans="1:65" ht="9.75" customHeight="1">
      <c r="A61" s="14"/>
      <c r="B61" s="15"/>
      <c r="C61" s="14"/>
      <c r="D61" s="28" t="s">
        <v>42</v>
      </c>
      <c r="E61" s="17"/>
      <c r="F61" s="88" t="s">
        <v>43</v>
      </c>
      <c r="G61" s="28" t="s">
        <v>42</v>
      </c>
      <c r="H61" s="17"/>
      <c r="I61" s="17"/>
      <c r="J61" s="89" t="s">
        <v>43</v>
      </c>
      <c r="K61" s="17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</row>
    <row r="62" spans="1:65" ht="9.75" customHeight="1">
      <c r="B62" s="5"/>
      <c r="L62" s="5"/>
    </row>
    <row r="63" spans="1:65" ht="9.75" customHeight="1">
      <c r="B63" s="5"/>
      <c r="L63" s="5"/>
    </row>
    <row r="64" spans="1:65" ht="9.75" customHeight="1">
      <c r="B64" s="5"/>
      <c r="L64" s="5"/>
    </row>
    <row r="65" spans="1:65" ht="9.75" customHeight="1">
      <c r="A65" s="14"/>
      <c r="B65" s="15"/>
      <c r="C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</row>
    <row r="66" spans="1:65" ht="9.75" customHeight="1">
      <c r="B66" s="5"/>
      <c r="L66" s="5"/>
    </row>
    <row r="67" spans="1:65" ht="9.75" customHeight="1">
      <c r="B67" s="5"/>
      <c r="L67" s="5"/>
    </row>
    <row r="68" spans="1:65" ht="9.75" customHeight="1">
      <c r="B68" s="5"/>
      <c r="L68" s="5"/>
    </row>
    <row r="69" spans="1:65" ht="9.75" customHeight="1">
      <c r="B69" s="5"/>
      <c r="L69" s="5"/>
    </row>
    <row r="70" spans="1:65" ht="9.75" customHeight="1">
      <c r="B70" s="5"/>
      <c r="L70" s="5"/>
    </row>
    <row r="71" spans="1:65" ht="9.75" customHeight="1">
      <c r="B71" s="5"/>
      <c r="L71" s="5"/>
    </row>
    <row r="72" spans="1:65" ht="9.75" customHeight="1">
      <c r="B72" s="5"/>
      <c r="L72" s="5"/>
    </row>
    <row r="73" spans="1:65" ht="9.75" customHeight="1">
      <c r="B73" s="5"/>
      <c r="L73" s="5"/>
    </row>
    <row r="74" spans="1:65" ht="9.75" customHeight="1">
      <c r="B74" s="5"/>
      <c r="L74" s="5"/>
    </row>
    <row r="75" spans="1:65" ht="9.75" customHeight="1">
      <c r="B75" s="5"/>
      <c r="L75" s="5"/>
    </row>
    <row r="76" spans="1:65" ht="9.75" customHeight="1">
      <c r="A76" s="14"/>
      <c r="B76" s="15"/>
      <c r="C76" s="14"/>
      <c r="D76" s="28" t="s">
        <v>42</v>
      </c>
      <c r="E76" s="17"/>
      <c r="F76" s="88" t="s">
        <v>43</v>
      </c>
      <c r="G76" s="28" t="s">
        <v>42</v>
      </c>
      <c r="H76" s="17"/>
      <c r="I76" s="17"/>
      <c r="J76" s="89" t="s">
        <v>43</v>
      </c>
      <c r="K76" s="17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ht="14.25" customHeight="1">
      <c r="A77" s="14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</row>
    <row r="78" spans="1:65" ht="9.75" customHeight="1"/>
    <row r="79" spans="1:65" ht="9.75" customHeight="1"/>
    <row r="80" spans="1:65" ht="9.75" customHeight="1"/>
    <row r="81" spans="1:65" ht="6.75" customHeight="1">
      <c r="A81" s="14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</row>
    <row r="82" spans="1:65" ht="24.75" customHeight="1">
      <c r="A82" s="14"/>
      <c r="B82" s="15"/>
      <c r="C82" s="6" t="s">
        <v>75</v>
      </c>
      <c r="D82" s="14"/>
      <c r="E82" s="14"/>
      <c r="F82" s="14"/>
      <c r="G82" s="14"/>
      <c r="H82" s="14"/>
      <c r="I82" s="14"/>
      <c r="J82" s="14"/>
      <c r="K82" s="14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</row>
    <row r="83" spans="1:65" ht="6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</row>
    <row r="84" spans="1:65" ht="12" customHeight="1">
      <c r="A84" s="14"/>
      <c r="B84" s="15"/>
      <c r="C84" s="11" t="s">
        <v>12</v>
      </c>
      <c r="D84" s="14"/>
      <c r="E84" s="14"/>
      <c r="F84" s="14"/>
      <c r="G84" s="14"/>
      <c r="H84" s="14"/>
      <c r="I84" s="14"/>
      <c r="J84" s="14"/>
      <c r="K84" s="14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</row>
    <row r="85" spans="1:65" ht="16.5" customHeight="1">
      <c r="A85" s="14"/>
      <c r="B85" s="15"/>
      <c r="C85" s="14"/>
      <c r="D85" s="14"/>
      <c r="E85" s="174" t="str">
        <f>E7</f>
        <v>Stavebné práce - Trnové</v>
      </c>
      <c r="F85" s="163"/>
      <c r="G85" s="163"/>
      <c r="H85" s="163"/>
      <c r="I85" s="14"/>
      <c r="J85" s="14"/>
      <c r="K85" s="14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</row>
    <row r="86" spans="1:65" ht="6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</row>
    <row r="87" spans="1:65" ht="12" customHeight="1">
      <c r="A87" s="14"/>
      <c r="B87" s="15"/>
      <c r="C87" s="11" t="s">
        <v>16</v>
      </c>
      <c r="D87" s="14"/>
      <c r="E87" s="14"/>
      <c r="F87" s="9" t="str">
        <f>F10</f>
        <v xml:space="preserve"> </v>
      </c>
      <c r="G87" s="14"/>
      <c r="H87" s="14"/>
      <c r="I87" s="11" t="s">
        <v>18</v>
      </c>
      <c r="J87" s="39">
        <f>IF(J10="","",J10)</f>
        <v>0</v>
      </c>
      <c r="K87" s="14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</row>
    <row r="88" spans="1:65" ht="6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</row>
    <row r="89" spans="1:65" ht="15" customHeight="1">
      <c r="A89" s="14"/>
      <c r="B89" s="15"/>
      <c r="C89" s="11" t="s">
        <v>19</v>
      </c>
      <c r="D89" s="14"/>
      <c r="E89" s="14"/>
      <c r="F89" s="9" t="str">
        <f>E13</f>
        <v xml:space="preserve"> </v>
      </c>
      <c r="G89" s="14"/>
      <c r="H89" s="14"/>
      <c r="I89" s="11" t="s">
        <v>23</v>
      </c>
      <c r="J89" s="12" t="str">
        <f>E19</f>
        <v xml:space="preserve"> </v>
      </c>
      <c r="K89" s="14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</row>
    <row r="90" spans="1:65" ht="15" customHeight="1">
      <c r="A90" s="14"/>
      <c r="B90" s="15"/>
      <c r="C90" s="11" t="s">
        <v>22</v>
      </c>
      <c r="D90" s="14"/>
      <c r="E90" s="14"/>
      <c r="F90" s="9" t="str">
        <f>IF(E16="","",E16)</f>
        <v xml:space="preserve"> </v>
      </c>
      <c r="G90" s="14"/>
      <c r="H90" s="14"/>
      <c r="I90" s="11" t="s">
        <v>25</v>
      </c>
      <c r="J90" s="12" t="str">
        <f>E22</f>
        <v xml:space="preserve"> </v>
      </c>
      <c r="K90" s="14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</row>
    <row r="91" spans="1:65" ht="9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</row>
    <row r="92" spans="1:65" ht="29.25" customHeight="1">
      <c r="A92" s="14"/>
      <c r="B92" s="15"/>
      <c r="C92" s="90" t="s">
        <v>76</v>
      </c>
      <c r="D92" s="82"/>
      <c r="E92" s="82"/>
      <c r="F92" s="82"/>
      <c r="G92" s="82"/>
      <c r="H92" s="82"/>
      <c r="I92" s="82"/>
      <c r="J92" s="91" t="s">
        <v>77</v>
      </c>
      <c r="K92" s="82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</row>
    <row r="93" spans="1:65" ht="9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</row>
    <row r="94" spans="1:65" ht="22.5" customHeight="1">
      <c r="A94" s="14"/>
      <c r="B94" s="15"/>
      <c r="C94" s="92" t="s">
        <v>78</v>
      </c>
      <c r="D94" s="14"/>
      <c r="E94" s="14"/>
      <c r="F94" s="14"/>
      <c r="G94" s="14"/>
      <c r="H94" s="14"/>
      <c r="I94" s="14"/>
      <c r="J94" s="53"/>
      <c r="K94" s="14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2" t="s">
        <v>79</v>
      </c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</row>
    <row r="95" spans="1:65" ht="24.75" customHeight="1">
      <c r="A95" s="93"/>
      <c r="B95" s="94"/>
      <c r="C95" s="93"/>
      <c r="D95" s="95" t="s">
        <v>80</v>
      </c>
      <c r="E95" s="96"/>
      <c r="F95" s="96"/>
      <c r="G95" s="96"/>
      <c r="H95" s="96"/>
      <c r="I95" s="96"/>
      <c r="J95" s="97"/>
      <c r="K95" s="93"/>
      <c r="L95" s="94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</row>
    <row r="96" spans="1:65" ht="19.5" customHeight="1">
      <c r="A96" s="98"/>
      <c r="B96" s="99"/>
      <c r="C96" s="98"/>
      <c r="D96" s="100" t="s">
        <v>81</v>
      </c>
      <c r="E96" s="101"/>
      <c r="F96" s="101"/>
      <c r="G96" s="101"/>
      <c r="H96" s="101"/>
      <c r="I96" s="101"/>
      <c r="J96" s="102"/>
      <c r="K96" s="98"/>
      <c r="L96" s="99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</row>
    <row r="97" spans="1:65" ht="19.5" customHeight="1">
      <c r="A97" s="98"/>
      <c r="B97" s="99"/>
      <c r="C97" s="98"/>
      <c r="D97" s="100" t="s">
        <v>82</v>
      </c>
      <c r="E97" s="101"/>
      <c r="F97" s="101"/>
      <c r="G97" s="101"/>
      <c r="H97" s="101"/>
      <c r="I97" s="101"/>
      <c r="J97" s="102"/>
      <c r="K97" s="98"/>
      <c r="L97" s="99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</row>
    <row r="98" spans="1:65" ht="24.75" customHeight="1">
      <c r="A98" s="93"/>
      <c r="B98" s="94"/>
      <c r="C98" s="93"/>
      <c r="D98" s="95" t="s">
        <v>83</v>
      </c>
      <c r="E98" s="96"/>
      <c r="F98" s="96"/>
      <c r="G98" s="96"/>
      <c r="H98" s="96"/>
      <c r="I98" s="96"/>
      <c r="J98" s="97"/>
      <c r="K98" s="93"/>
      <c r="L98" s="94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</row>
    <row r="99" spans="1:65" ht="19.5" customHeight="1">
      <c r="A99" s="98"/>
      <c r="B99" s="99"/>
      <c r="C99" s="98"/>
      <c r="D99" s="100" t="s">
        <v>84</v>
      </c>
      <c r="E99" s="101"/>
      <c r="F99" s="101"/>
      <c r="G99" s="101"/>
      <c r="H99" s="101"/>
      <c r="I99" s="101"/>
      <c r="J99" s="102"/>
      <c r="K99" s="98"/>
      <c r="L99" s="99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</row>
    <row r="100" spans="1:65" ht="19.5" customHeight="1">
      <c r="A100" s="98"/>
      <c r="B100" s="99"/>
      <c r="C100" s="98"/>
      <c r="D100" s="100" t="s">
        <v>85</v>
      </c>
      <c r="E100" s="101"/>
      <c r="F100" s="101"/>
      <c r="G100" s="101"/>
      <c r="H100" s="101"/>
      <c r="I100" s="101"/>
      <c r="J100" s="102"/>
      <c r="K100" s="98"/>
      <c r="L100" s="99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</row>
    <row r="101" spans="1:65" ht="19.5" customHeight="1">
      <c r="A101" s="98"/>
      <c r="B101" s="99"/>
      <c r="C101" s="98"/>
      <c r="D101" s="100" t="s">
        <v>86</v>
      </c>
      <c r="E101" s="101"/>
      <c r="F101" s="101"/>
      <c r="G101" s="101"/>
      <c r="H101" s="101"/>
      <c r="I101" s="101"/>
      <c r="J101" s="102"/>
      <c r="K101" s="98"/>
      <c r="L101" s="99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</row>
    <row r="102" spans="1:65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</row>
    <row r="103" spans="1:65" ht="6.75" customHeight="1">
      <c r="A103" s="14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</row>
    <row r="104" spans="1:65" ht="9.75" customHeight="1"/>
    <row r="105" spans="1:65" ht="9.75" customHeight="1"/>
    <row r="106" spans="1:65" ht="9.75" customHeight="1"/>
    <row r="107" spans="1:65" ht="6.75" customHeight="1">
      <c r="A107" s="14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</row>
    <row r="108" spans="1:65" ht="24.75" customHeight="1">
      <c r="A108" s="14"/>
      <c r="B108" s="15"/>
      <c r="C108" s="6" t="s">
        <v>87</v>
      </c>
      <c r="D108" s="14"/>
      <c r="E108" s="14"/>
      <c r="F108" s="14"/>
      <c r="G108" s="14"/>
      <c r="H108" s="14"/>
      <c r="I108" s="14"/>
      <c r="J108" s="14"/>
      <c r="K108" s="14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</row>
    <row r="109" spans="1:65" ht="6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</row>
    <row r="110" spans="1:65" ht="12" customHeight="1">
      <c r="A110" s="14"/>
      <c r="B110" s="15"/>
      <c r="C110" s="11" t="s">
        <v>12</v>
      </c>
      <c r="D110" s="14"/>
      <c r="E110" s="14"/>
      <c r="F110" s="14"/>
      <c r="G110" s="14"/>
      <c r="H110" s="14"/>
      <c r="I110" s="14"/>
      <c r="J110" s="14"/>
      <c r="K110" s="14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</row>
    <row r="111" spans="1:65" ht="16.5" customHeight="1">
      <c r="A111" s="14"/>
      <c r="B111" s="15"/>
      <c r="C111" s="14"/>
      <c r="D111" s="14"/>
      <c r="E111" s="174" t="str">
        <f>E7</f>
        <v>Stavebné práce - Trnové</v>
      </c>
      <c r="F111" s="163"/>
      <c r="G111" s="163"/>
      <c r="H111" s="163"/>
      <c r="I111" s="14"/>
      <c r="J111" s="14"/>
      <c r="K111" s="14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</row>
    <row r="112" spans="1:65" ht="6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</row>
    <row r="113" spans="1:65" ht="12" customHeight="1">
      <c r="A113" s="14"/>
      <c r="B113" s="15"/>
      <c r="C113" s="11" t="s">
        <v>16</v>
      </c>
      <c r="D113" s="14"/>
      <c r="E113" s="14"/>
      <c r="F113" s="9" t="str">
        <f>F10</f>
        <v xml:space="preserve"> </v>
      </c>
      <c r="G113" s="14"/>
      <c r="H113" s="14"/>
      <c r="I113" s="11" t="s">
        <v>18</v>
      </c>
      <c r="J113" s="39">
        <f>IF(J10="","",J10)</f>
        <v>0</v>
      </c>
      <c r="K113" s="14"/>
      <c r="L113" s="1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</row>
    <row r="114" spans="1:65" ht="6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</row>
    <row r="115" spans="1:65" ht="15" customHeight="1">
      <c r="A115" s="14"/>
      <c r="B115" s="15"/>
      <c r="C115" s="11" t="s">
        <v>19</v>
      </c>
      <c r="D115" s="14"/>
      <c r="E115" s="14"/>
      <c r="F115" s="9" t="str">
        <f>E13</f>
        <v xml:space="preserve"> </v>
      </c>
      <c r="G115" s="14"/>
      <c r="H115" s="14"/>
      <c r="I115" s="11" t="s">
        <v>23</v>
      </c>
      <c r="J115" s="12" t="str">
        <f>E19</f>
        <v xml:space="preserve"> </v>
      </c>
      <c r="K115" s="14"/>
      <c r="L115" s="1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</row>
    <row r="116" spans="1:65" ht="15" customHeight="1">
      <c r="A116" s="14"/>
      <c r="B116" s="15"/>
      <c r="C116" s="11" t="s">
        <v>22</v>
      </c>
      <c r="D116" s="14"/>
      <c r="E116" s="14"/>
      <c r="F116" s="9" t="str">
        <f>IF(E16="","",E16)</f>
        <v xml:space="preserve"> </v>
      </c>
      <c r="G116" s="14"/>
      <c r="H116" s="14"/>
      <c r="I116" s="11" t="s">
        <v>25</v>
      </c>
      <c r="J116" s="12" t="str">
        <f>E22</f>
        <v xml:space="preserve"> </v>
      </c>
      <c r="K116" s="14"/>
      <c r="L116" s="1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</row>
    <row r="117" spans="1:65" ht="9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</row>
    <row r="118" spans="1:65" ht="29.25" customHeight="1">
      <c r="A118" s="103"/>
      <c r="B118" s="104"/>
      <c r="C118" s="105" t="s">
        <v>88</v>
      </c>
      <c r="D118" s="106" t="s">
        <v>52</v>
      </c>
      <c r="E118" s="106" t="s">
        <v>48</v>
      </c>
      <c r="F118" s="106" t="s">
        <v>49</v>
      </c>
      <c r="G118" s="106" t="s">
        <v>89</v>
      </c>
      <c r="H118" s="106" t="s">
        <v>90</v>
      </c>
      <c r="I118" s="106" t="s">
        <v>91</v>
      </c>
      <c r="J118" s="107" t="s">
        <v>77</v>
      </c>
      <c r="K118" s="108" t="s">
        <v>92</v>
      </c>
      <c r="L118" s="104"/>
      <c r="M118" s="45"/>
      <c r="N118" s="46" t="s">
        <v>31</v>
      </c>
      <c r="O118" s="46" t="s">
        <v>93</v>
      </c>
      <c r="P118" s="46" t="s">
        <v>94</v>
      </c>
      <c r="Q118" s="46" t="s">
        <v>95</v>
      </c>
      <c r="R118" s="46" t="s">
        <v>96</v>
      </c>
      <c r="S118" s="46" t="s">
        <v>97</v>
      </c>
      <c r="T118" s="47" t="s">
        <v>98</v>
      </c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</row>
    <row r="119" spans="1:65" ht="22.5" customHeight="1">
      <c r="A119" s="14"/>
      <c r="B119" s="15"/>
      <c r="C119" s="51" t="s">
        <v>78</v>
      </c>
      <c r="D119" s="14"/>
      <c r="E119" s="14"/>
      <c r="F119" s="14"/>
      <c r="G119" s="14"/>
      <c r="H119" s="14"/>
      <c r="I119" s="14"/>
      <c r="J119" s="109"/>
      <c r="K119" s="14"/>
      <c r="L119" s="15"/>
      <c r="M119" s="48"/>
      <c r="N119" s="40"/>
      <c r="O119" s="40"/>
      <c r="P119" s="110">
        <f>P120+P136</f>
        <v>175.19653829999999</v>
      </c>
      <c r="Q119" s="40"/>
      <c r="R119" s="110">
        <f>R120+R136</f>
        <v>3.9663046300000002</v>
      </c>
      <c r="S119" s="40"/>
      <c r="T119" s="111">
        <f>T120+T136</f>
        <v>0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2" t="s">
        <v>66</v>
      </c>
      <c r="AU119" s="2" t="s">
        <v>79</v>
      </c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12">
        <f>BK120+BK136</f>
        <v>14954.67</v>
      </c>
      <c r="BL119" s="14"/>
      <c r="BM119" s="14"/>
    </row>
    <row r="120" spans="1:65" ht="25.5" customHeight="1">
      <c r="A120" s="113"/>
      <c r="B120" s="114"/>
      <c r="C120" s="113"/>
      <c r="D120" s="115" t="s">
        <v>66</v>
      </c>
      <c r="E120" s="116" t="s">
        <v>99</v>
      </c>
      <c r="F120" s="116" t="s">
        <v>100</v>
      </c>
      <c r="G120" s="113"/>
      <c r="H120" s="113"/>
      <c r="I120" s="113"/>
      <c r="J120" s="117"/>
      <c r="K120" s="113"/>
      <c r="L120" s="114"/>
      <c r="M120" s="118"/>
      <c r="N120" s="113"/>
      <c r="O120" s="113"/>
      <c r="P120" s="119">
        <f>P121+P126</f>
        <v>155.64865829999999</v>
      </c>
      <c r="Q120" s="113"/>
      <c r="R120" s="119">
        <f>R121+R126</f>
        <v>3.8579652700000002</v>
      </c>
      <c r="S120" s="113"/>
      <c r="T120" s="120">
        <f>T121+T126</f>
        <v>0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5" t="s">
        <v>72</v>
      </c>
      <c r="AS120" s="113"/>
      <c r="AT120" s="121" t="s">
        <v>66</v>
      </c>
      <c r="AU120" s="121" t="s">
        <v>67</v>
      </c>
      <c r="AV120" s="113"/>
      <c r="AW120" s="113"/>
      <c r="AX120" s="113"/>
      <c r="AY120" s="115" t="s">
        <v>101</v>
      </c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22">
        <f>BK121+BK126</f>
        <v>6822.51</v>
      </c>
      <c r="BL120" s="113"/>
      <c r="BM120" s="113"/>
    </row>
    <row r="121" spans="1:65" ht="22.5" customHeight="1">
      <c r="A121" s="113"/>
      <c r="B121" s="114"/>
      <c r="C121" s="113"/>
      <c r="D121" s="115" t="s">
        <v>66</v>
      </c>
      <c r="E121" s="123" t="s">
        <v>102</v>
      </c>
      <c r="F121" s="123" t="s">
        <v>103</v>
      </c>
      <c r="G121" s="113"/>
      <c r="H121" s="113"/>
      <c r="I121" s="113"/>
      <c r="J121" s="124"/>
      <c r="K121" s="113"/>
      <c r="L121" s="114"/>
      <c r="M121" s="118"/>
      <c r="N121" s="113"/>
      <c r="O121" s="113"/>
      <c r="P121" s="119">
        <f>SUM(P122:P125)</f>
        <v>4.4394809999999998</v>
      </c>
      <c r="Q121" s="113"/>
      <c r="R121" s="119">
        <f>SUM(R122:R125)</f>
        <v>0.90016116999999995</v>
      </c>
      <c r="S121" s="113"/>
      <c r="T121" s="120">
        <f>SUM(T122:T125)</f>
        <v>0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5" t="s">
        <v>72</v>
      </c>
      <c r="AS121" s="113"/>
      <c r="AT121" s="121" t="s">
        <v>66</v>
      </c>
      <c r="AU121" s="121" t="s">
        <v>72</v>
      </c>
      <c r="AV121" s="113"/>
      <c r="AW121" s="113"/>
      <c r="AX121" s="113"/>
      <c r="AY121" s="115" t="s">
        <v>101</v>
      </c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22">
        <f>SUM(BK122:BK125)</f>
        <v>394.79</v>
      </c>
      <c r="BL121" s="113"/>
      <c r="BM121" s="113"/>
    </row>
    <row r="122" spans="1:65" ht="33" customHeight="1">
      <c r="A122" s="14"/>
      <c r="B122" s="15"/>
      <c r="C122" s="125" t="s">
        <v>72</v>
      </c>
      <c r="D122" s="125" t="s">
        <v>104</v>
      </c>
      <c r="E122" s="126" t="s">
        <v>105</v>
      </c>
      <c r="F122" s="127" t="s">
        <v>106</v>
      </c>
      <c r="G122" s="128" t="s">
        <v>107</v>
      </c>
      <c r="H122" s="129">
        <v>2.7</v>
      </c>
      <c r="I122" s="130">
        <v>35.229999999999997</v>
      </c>
      <c r="J122" s="130"/>
      <c r="K122" s="131"/>
      <c r="L122" s="15"/>
      <c r="M122" s="132"/>
      <c r="N122" s="133" t="s">
        <v>33</v>
      </c>
      <c r="O122" s="134">
        <v>0.42479</v>
      </c>
      <c r="P122" s="134">
        <f t="shared" ref="P122:P125" si="1">O122*H122</f>
        <v>1.146933</v>
      </c>
      <c r="Q122" s="134">
        <v>7.38177E-2</v>
      </c>
      <c r="R122" s="134">
        <f t="shared" ref="R122:R125" si="2">Q122*H122</f>
        <v>0.19930779000000001</v>
      </c>
      <c r="S122" s="134">
        <v>0</v>
      </c>
      <c r="T122" s="135">
        <f t="shared" ref="T122:T125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36" t="s">
        <v>108</v>
      </c>
      <c r="AS122" s="14"/>
      <c r="AT122" s="136" t="s">
        <v>104</v>
      </c>
      <c r="AU122" s="136" t="s">
        <v>109</v>
      </c>
      <c r="AV122" s="14"/>
      <c r="AW122" s="14"/>
      <c r="AX122" s="14"/>
      <c r="AY122" s="2" t="s">
        <v>101</v>
      </c>
      <c r="AZ122" s="14"/>
      <c r="BA122" s="14"/>
      <c r="BB122" s="14"/>
      <c r="BC122" s="14"/>
      <c r="BD122" s="14"/>
      <c r="BE122" s="137">
        <f t="shared" ref="BE122:BE125" si="4">IF(N122="základná",J122,0)</f>
        <v>0</v>
      </c>
      <c r="BF122" s="137">
        <f t="shared" ref="BF122:BF125" si="5">IF(N122="znížená",J122,0)</f>
        <v>0</v>
      </c>
      <c r="BG122" s="137">
        <f t="shared" ref="BG122:BG125" si="6">IF(N122="zákl. prenesená",J122,0)</f>
        <v>0</v>
      </c>
      <c r="BH122" s="137">
        <f t="shared" ref="BH122:BH125" si="7">IF(N122="zníž. prenesená",J122,0)</f>
        <v>0</v>
      </c>
      <c r="BI122" s="137">
        <f t="shared" ref="BI122:BI125" si="8">IF(N122="nulová",J122,0)</f>
        <v>0</v>
      </c>
      <c r="BJ122" s="2" t="s">
        <v>109</v>
      </c>
      <c r="BK122" s="137">
        <f t="shared" ref="BK122:BK125" si="9">ROUND(I122*H122,2)</f>
        <v>95.12</v>
      </c>
      <c r="BL122" s="2" t="s">
        <v>108</v>
      </c>
      <c r="BM122" s="136" t="s">
        <v>110</v>
      </c>
    </row>
    <row r="123" spans="1:65" ht="33" customHeight="1">
      <c r="A123" s="14"/>
      <c r="B123" s="15"/>
      <c r="C123" s="125" t="s">
        <v>109</v>
      </c>
      <c r="D123" s="125" t="s">
        <v>104</v>
      </c>
      <c r="E123" s="126" t="s">
        <v>111</v>
      </c>
      <c r="F123" s="127" t="s">
        <v>112</v>
      </c>
      <c r="G123" s="128" t="s">
        <v>107</v>
      </c>
      <c r="H123" s="129">
        <v>7.6</v>
      </c>
      <c r="I123" s="130">
        <v>39.43</v>
      </c>
      <c r="J123" s="130"/>
      <c r="K123" s="131"/>
      <c r="L123" s="15"/>
      <c r="M123" s="132"/>
      <c r="N123" s="133" t="s">
        <v>33</v>
      </c>
      <c r="O123" s="134">
        <v>0.43323</v>
      </c>
      <c r="P123" s="134">
        <f t="shared" si="1"/>
        <v>3.292548</v>
      </c>
      <c r="Q123" s="134">
        <v>9.2217549999999995E-2</v>
      </c>
      <c r="R123" s="134">
        <f t="shared" si="2"/>
        <v>0.70085337999999997</v>
      </c>
      <c r="S123" s="134">
        <v>0</v>
      </c>
      <c r="T123" s="135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36" t="s">
        <v>108</v>
      </c>
      <c r="AS123" s="14"/>
      <c r="AT123" s="136" t="s">
        <v>104</v>
      </c>
      <c r="AU123" s="136" t="s">
        <v>109</v>
      </c>
      <c r="AV123" s="14"/>
      <c r="AW123" s="14"/>
      <c r="AX123" s="14"/>
      <c r="AY123" s="2" t="s">
        <v>101</v>
      </c>
      <c r="AZ123" s="14"/>
      <c r="BA123" s="14"/>
      <c r="BB123" s="14"/>
      <c r="BC123" s="14"/>
      <c r="BD123" s="14"/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2" t="s">
        <v>109</v>
      </c>
      <c r="BK123" s="137">
        <f t="shared" si="9"/>
        <v>299.67</v>
      </c>
      <c r="BL123" s="2" t="s">
        <v>108</v>
      </c>
      <c r="BM123" s="136" t="s">
        <v>113</v>
      </c>
    </row>
    <row r="124" spans="1:65" ht="33" customHeight="1">
      <c r="A124" s="14"/>
      <c r="B124" s="15"/>
      <c r="C124" s="125" t="s">
        <v>102</v>
      </c>
      <c r="D124" s="125" t="s">
        <v>104</v>
      </c>
      <c r="E124" s="126" t="s">
        <v>114</v>
      </c>
      <c r="F124" s="127" t="s">
        <v>115</v>
      </c>
      <c r="G124" s="128" t="s">
        <v>107</v>
      </c>
      <c r="H124" s="129">
        <v>0</v>
      </c>
      <c r="I124" s="130">
        <v>44.85</v>
      </c>
      <c r="J124" s="130"/>
      <c r="K124" s="131"/>
      <c r="L124" s="15"/>
      <c r="M124" s="132"/>
      <c r="N124" s="133" t="s">
        <v>33</v>
      </c>
      <c r="O124" s="134">
        <v>0.44168000000000002</v>
      </c>
      <c r="P124" s="134">
        <f t="shared" si="1"/>
        <v>0</v>
      </c>
      <c r="Q124" s="134">
        <v>0.1106857</v>
      </c>
      <c r="R124" s="134">
        <f t="shared" si="2"/>
        <v>0</v>
      </c>
      <c r="S124" s="134">
        <v>0</v>
      </c>
      <c r="T124" s="135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36" t="s">
        <v>108</v>
      </c>
      <c r="AS124" s="14"/>
      <c r="AT124" s="136" t="s">
        <v>104</v>
      </c>
      <c r="AU124" s="136" t="s">
        <v>109</v>
      </c>
      <c r="AV124" s="14"/>
      <c r="AW124" s="14"/>
      <c r="AX124" s="14"/>
      <c r="AY124" s="2" t="s">
        <v>101</v>
      </c>
      <c r="AZ124" s="14"/>
      <c r="BA124" s="14"/>
      <c r="BB124" s="14"/>
      <c r="BC124" s="14"/>
      <c r="BD124" s="14"/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2" t="s">
        <v>109</v>
      </c>
      <c r="BK124" s="137">
        <f t="shared" si="9"/>
        <v>0</v>
      </c>
      <c r="BL124" s="2" t="s">
        <v>108</v>
      </c>
      <c r="BM124" s="136" t="s">
        <v>116</v>
      </c>
    </row>
    <row r="125" spans="1:65" ht="33" customHeight="1">
      <c r="A125" s="14"/>
      <c r="B125" s="15"/>
      <c r="C125" s="125" t="s">
        <v>108</v>
      </c>
      <c r="D125" s="125" t="s">
        <v>104</v>
      </c>
      <c r="E125" s="126" t="s">
        <v>117</v>
      </c>
      <c r="F125" s="127" t="s">
        <v>118</v>
      </c>
      <c r="G125" s="128" t="s">
        <v>107</v>
      </c>
      <c r="H125" s="129">
        <v>0</v>
      </c>
      <c r="I125" s="130">
        <v>55.47</v>
      </c>
      <c r="J125" s="130"/>
      <c r="K125" s="131"/>
      <c r="L125" s="15"/>
      <c r="M125" s="132"/>
      <c r="N125" s="133" t="s">
        <v>33</v>
      </c>
      <c r="O125" s="134">
        <v>0.45255000000000001</v>
      </c>
      <c r="P125" s="134">
        <f t="shared" si="1"/>
        <v>0</v>
      </c>
      <c r="Q125" s="134">
        <v>0.14743539999999999</v>
      </c>
      <c r="R125" s="134">
        <f t="shared" si="2"/>
        <v>0</v>
      </c>
      <c r="S125" s="134">
        <v>0</v>
      </c>
      <c r="T125" s="135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36" t="s">
        <v>108</v>
      </c>
      <c r="AS125" s="14"/>
      <c r="AT125" s="136" t="s">
        <v>104</v>
      </c>
      <c r="AU125" s="136" t="s">
        <v>109</v>
      </c>
      <c r="AV125" s="14"/>
      <c r="AW125" s="14"/>
      <c r="AX125" s="14"/>
      <c r="AY125" s="2" t="s">
        <v>101</v>
      </c>
      <c r="AZ125" s="14"/>
      <c r="BA125" s="14"/>
      <c r="BB125" s="14"/>
      <c r="BC125" s="14"/>
      <c r="BD125" s="14"/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2" t="s">
        <v>109</v>
      </c>
      <c r="BK125" s="137">
        <f t="shared" si="9"/>
        <v>0</v>
      </c>
      <c r="BL125" s="2" t="s">
        <v>108</v>
      </c>
      <c r="BM125" s="136" t="s">
        <v>119</v>
      </c>
    </row>
    <row r="126" spans="1:65" ht="22.5" customHeight="1">
      <c r="A126" s="113"/>
      <c r="B126" s="114"/>
      <c r="C126" s="113"/>
      <c r="D126" s="115" t="s">
        <v>66</v>
      </c>
      <c r="E126" s="123" t="s">
        <v>120</v>
      </c>
      <c r="F126" s="123" t="s">
        <v>121</v>
      </c>
      <c r="G126" s="113"/>
      <c r="H126" s="113"/>
      <c r="I126" s="113"/>
      <c r="J126" s="124"/>
      <c r="K126" s="113"/>
      <c r="L126" s="114"/>
      <c r="M126" s="118"/>
      <c r="N126" s="113"/>
      <c r="O126" s="113"/>
      <c r="P126" s="119">
        <f>SUM(P127:P135)</f>
        <v>151.20917729999999</v>
      </c>
      <c r="Q126" s="113"/>
      <c r="R126" s="119">
        <f>SUM(R127:R135)</f>
        <v>2.9578041000000002</v>
      </c>
      <c r="S126" s="113"/>
      <c r="T126" s="120">
        <f>SUM(T127:T135)</f>
        <v>0</v>
      </c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5" t="s">
        <v>72</v>
      </c>
      <c r="AS126" s="113"/>
      <c r="AT126" s="121" t="s">
        <v>66</v>
      </c>
      <c r="AU126" s="121" t="s">
        <v>72</v>
      </c>
      <c r="AV126" s="113"/>
      <c r="AW126" s="113"/>
      <c r="AX126" s="113"/>
      <c r="AY126" s="115" t="s">
        <v>101</v>
      </c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22">
        <f>SUM(BK127:BK135)</f>
        <v>6427.72</v>
      </c>
      <c r="BL126" s="113"/>
      <c r="BM126" s="113"/>
    </row>
    <row r="127" spans="1:65" ht="24" customHeight="1">
      <c r="A127" s="14"/>
      <c r="B127" s="15"/>
      <c r="C127" s="125" t="s">
        <v>122</v>
      </c>
      <c r="D127" s="125" t="s">
        <v>104</v>
      </c>
      <c r="E127" s="126" t="s">
        <v>123</v>
      </c>
      <c r="F127" s="127" t="s">
        <v>124</v>
      </c>
      <c r="G127" s="128" t="s">
        <v>107</v>
      </c>
      <c r="H127" s="129">
        <v>232</v>
      </c>
      <c r="I127" s="130">
        <v>2.48</v>
      </c>
      <c r="J127" s="130"/>
      <c r="K127" s="131"/>
      <c r="L127" s="15"/>
      <c r="M127" s="132"/>
      <c r="N127" s="133" t="s">
        <v>33</v>
      </c>
      <c r="O127" s="134">
        <v>5.2049999999999999E-2</v>
      </c>
      <c r="P127" s="134">
        <f t="shared" ref="P127:P135" si="10">O127*H127</f>
        <v>12.0756</v>
      </c>
      <c r="Q127" s="134">
        <v>2.2499999999999999E-4</v>
      </c>
      <c r="R127" s="134">
        <f t="shared" ref="R127:R135" si="11">Q127*H127</f>
        <v>5.2199999999999996E-2</v>
      </c>
      <c r="S127" s="134">
        <v>0</v>
      </c>
      <c r="T127" s="135">
        <f t="shared" ref="T127:T135" si="12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36" t="s">
        <v>108</v>
      </c>
      <c r="AS127" s="14"/>
      <c r="AT127" s="136" t="s">
        <v>104</v>
      </c>
      <c r="AU127" s="136" t="s">
        <v>109</v>
      </c>
      <c r="AV127" s="14"/>
      <c r="AW127" s="14"/>
      <c r="AX127" s="14"/>
      <c r="AY127" s="2" t="s">
        <v>101</v>
      </c>
      <c r="AZ127" s="14"/>
      <c r="BA127" s="14"/>
      <c r="BB127" s="14"/>
      <c r="BC127" s="14"/>
      <c r="BD127" s="14"/>
      <c r="BE127" s="137">
        <f t="shared" ref="BE127:BE135" si="13">IF(N127="základná",J127,0)</f>
        <v>0</v>
      </c>
      <c r="BF127" s="137">
        <f t="shared" ref="BF127:BF135" si="14">IF(N127="znížená",J127,0)</f>
        <v>0</v>
      </c>
      <c r="BG127" s="137">
        <f t="shared" ref="BG127:BG135" si="15">IF(N127="zákl. prenesená",J127,0)</f>
        <v>0</v>
      </c>
      <c r="BH127" s="137">
        <f t="shared" ref="BH127:BH135" si="16">IF(N127="zníž. prenesená",J127,0)</f>
        <v>0</v>
      </c>
      <c r="BI127" s="137">
        <f t="shared" ref="BI127:BI135" si="17">IF(N127="nulová",J127,0)</f>
        <v>0</v>
      </c>
      <c r="BJ127" s="2" t="s">
        <v>109</v>
      </c>
      <c r="BK127" s="137">
        <f t="shared" ref="BK127:BK135" si="18">ROUND(I127*H127,2)</f>
        <v>575.36</v>
      </c>
      <c r="BL127" s="2" t="s">
        <v>108</v>
      </c>
      <c r="BM127" s="136" t="s">
        <v>125</v>
      </c>
    </row>
    <row r="128" spans="1:65" ht="24" customHeight="1">
      <c r="A128" s="14"/>
      <c r="B128" s="15"/>
      <c r="C128" s="125" t="s">
        <v>120</v>
      </c>
      <c r="D128" s="125" t="s">
        <v>104</v>
      </c>
      <c r="E128" s="126" t="s">
        <v>126</v>
      </c>
      <c r="F128" s="127" t="s">
        <v>127</v>
      </c>
      <c r="G128" s="128" t="s">
        <v>107</v>
      </c>
      <c r="H128" s="129">
        <v>0</v>
      </c>
      <c r="I128" s="130">
        <v>0</v>
      </c>
      <c r="J128" s="130"/>
      <c r="K128" s="131"/>
      <c r="L128" s="15"/>
      <c r="M128" s="132"/>
      <c r="N128" s="133" t="s">
        <v>33</v>
      </c>
      <c r="O128" s="134">
        <v>0.27728999999999998</v>
      </c>
      <c r="P128" s="134">
        <f t="shared" si="10"/>
        <v>0</v>
      </c>
      <c r="Q128" s="134">
        <v>6.3E-3</v>
      </c>
      <c r="R128" s="134">
        <f t="shared" si="11"/>
        <v>0</v>
      </c>
      <c r="S128" s="134">
        <v>0</v>
      </c>
      <c r="T128" s="135">
        <f t="shared" si="12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36" t="s">
        <v>108</v>
      </c>
      <c r="AS128" s="14"/>
      <c r="AT128" s="136" t="s">
        <v>104</v>
      </c>
      <c r="AU128" s="136" t="s">
        <v>109</v>
      </c>
      <c r="AV128" s="14"/>
      <c r="AW128" s="14"/>
      <c r="AX128" s="14"/>
      <c r="AY128" s="2" t="s">
        <v>101</v>
      </c>
      <c r="AZ128" s="14"/>
      <c r="BA128" s="14"/>
      <c r="BB128" s="14"/>
      <c r="BC128" s="14"/>
      <c r="BD128" s="14"/>
      <c r="BE128" s="137">
        <f t="shared" si="13"/>
        <v>0</v>
      </c>
      <c r="BF128" s="137">
        <f t="shared" si="14"/>
        <v>0</v>
      </c>
      <c r="BG128" s="137">
        <f t="shared" si="15"/>
        <v>0</v>
      </c>
      <c r="BH128" s="137">
        <f t="shared" si="16"/>
        <v>0</v>
      </c>
      <c r="BI128" s="137">
        <f t="shared" si="17"/>
        <v>0</v>
      </c>
      <c r="BJ128" s="2" t="s">
        <v>109</v>
      </c>
      <c r="BK128" s="137">
        <f t="shared" si="18"/>
        <v>0</v>
      </c>
      <c r="BL128" s="2" t="s">
        <v>108</v>
      </c>
      <c r="BM128" s="136" t="s">
        <v>128</v>
      </c>
    </row>
    <row r="129" spans="1:65" ht="24" customHeight="1">
      <c r="A129" s="14"/>
      <c r="B129" s="15"/>
      <c r="C129" s="125" t="s">
        <v>129</v>
      </c>
      <c r="D129" s="125" t="s">
        <v>104</v>
      </c>
      <c r="E129" s="126" t="s">
        <v>130</v>
      </c>
      <c r="F129" s="127" t="s">
        <v>131</v>
      </c>
      <c r="G129" s="128" t="s">
        <v>107</v>
      </c>
      <c r="H129" s="129">
        <v>232</v>
      </c>
      <c r="I129" s="130">
        <v>9.73</v>
      </c>
      <c r="J129" s="130"/>
      <c r="K129" s="131"/>
      <c r="L129" s="15"/>
      <c r="M129" s="132"/>
      <c r="N129" s="133" t="s">
        <v>33</v>
      </c>
      <c r="O129" s="134">
        <v>0.19106000000000001</v>
      </c>
      <c r="P129" s="134">
        <f t="shared" si="10"/>
        <v>44.325920000000004</v>
      </c>
      <c r="Q129" s="134">
        <v>5.1539999999999997E-3</v>
      </c>
      <c r="R129" s="134">
        <f t="shared" si="11"/>
        <v>1.1957279999999999</v>
      </c>
      <c r="S129" s="134">
        <v>0</v>
      </c>
      <c r="T129" s="135">
        <f t="shared" si="12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36" t="s">
        <v>108</v>
      </c>
      <c r="AS129" s="14"/>
      <c r="AT129" s="136" t="s">
        <v>104</v>
      </c>
      <c r="AU129" s="136" t="s">
        <v>109</v>
      </c>
      <c r="AV129" s="14"/>
      <c r="AW129" s="14"/>
      <c r="AX129" s="14"/>
      <c r="AY129" s="2" t="s">
        <v>101</v>
      </c>
      <c r="AZ129" s="14"/>
      <c r="BA129" s="14"/>
      <c r="BB129" s="14"/>
      <c r="BC129" s="14"/>
      <c r="BD129" s="14"/>
      <c r="BE129" s="137">
        <f t="shared" si="13"/>
        <v>0</v>
      </c>
      <c r="BF129" s="137">
        <f t="shared" si="14"/>
        <v>0</v>
      </c>
      <c r="BG129" s="137">
        <f t="shared" si="15"/>
        <v>0</v>
      </c>
      <c r="BH129" s="137">
        <f t="shared" si="16"/>
        <v>0</v>
      </c>
      <c r="BI129" s="137">
        <f t="shared" si="17"/>
        <v>0</v>
      </c>
      <c r="BJ129" s="2" t="s">
        <v>109</v>
      </c>
      <c r="BK129" s="137">
        <f t="shared" si="18"/>
        <v>2257.36</v>
      </c>
      <c r="BL129" s="2" t="s">
        <v>108</v>
      </c>
      <c r="BM129" s="136" t="s">
        <v>132</v>
      </c>
    </row>
    <row r="130" spans="1:65" ht="24" customHeight="1">
      <c r="A130" s="14"/>
      <c r="B130" s="15"/>
      <c r="C130" s="125" t="s">
        <v>133</v>
      </c>
      <c r="D130" s="125" t="s">
        <v>104</v>
      </c>
      <c r="E130" s="126" t="s">
        <v>134</v>
      </c>
      <c r="F130" s="127" t="s">
        <v>135</v>
      </c>
      <c r="G130" s="128" t="s">
        <v>107</v>
      </c>
      <c r="H130" s="129">
        <v>232</v>
      </c>
      <c r="I130" s="130">
        <v>9.66</v>
      </c>
      <c r="J130" s="130"/>
      <c r="K130" s="131"/>
      <c r="L130" s="15"/>
      <c r="M130" s="132"/>
      <c r="N130" s="133" t="s">
        <v>33</v>
      </c>
      <c r="O130" s="134">
        <v>0.31785999999999998</v>
      </c>
      <c r="P130" s="134">
        <f t="shared" si="10"/>
        <v>73.74351999999999</v>
      </c>
      <c r="Q130" s="134">
        <v>4.1999999999999997E-3</v>
      </c>
      <c r="R130" s="134">
        <f t="shared" si="11"/>
        <v>0.97439999999999993</v>
      </c>
      <c r="S130" s="134">
        <v>0</v>
      </c>
      <c r="T130" s="135">
        <f t="shared" si="12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36" t="s">
        <v>108</v>
      </c>
      <c r="AS130" s="14"/>
      <c r="AT130" s="136" t="s">
        <v>104</v>
      </c>
      <c r="AU130" s="136" t="s">
        <v>109</v>
      </c>
      <c r="AV130" s="14"/>
      <c r="AW130" s="14"/>
      <c r="AX130" s="14"/>
      <c r="AY130" s="2" t="s">
        <v>101</v>
      </c>
      <c r="AZ130" s="14"/>
      <c r="BA130" s="14"/>
      <c r="BB130" s="14"/>
      <c r="BC130" s="14"/>
      <c r="BD130" s="14"/>
      <c r="BE130" s="137">
        <f t="shared" si="13"/>
        <v>0</v>
      </c>
      <c r="BF130" s="137">
        <f t="shared" si="14"/>
        <v>0</v>
      </c>
      <c r="BG130" s="137">
        <f t="shared" si="15"/>
        <v>0</v>
      </c>
      <c r="BH130" s="137">
        <f t="shared" si="16"/>
        <v>0</v>
      </c>
      <c r="BI130" s="137">
        <f t="shared" si="17"/>
        <v>0</v>
      </c>
      <c r="BJ130" s="2" t="s">
        <v>109</v>
      </c>
      <c r="BK130" s="137">
        <f t="shared" si="18"/>
        <v>2241.12</v>
      </c>
      <c r="BL130" s="2" t="s">
        <v>108</v>
      </c>
      <c r="BM130" s="136" t="s">
        <v>136</v>
      </c>
    </row>
    <row r="131" spans="1:65" ht="24" customHeight="1">
      <c r="A131" s="14"/>
      <c r="B131" s="15"/>
      <c r="C131" s="125" t="s">
        <v>137</v>
      </c>
      <c r="D131" s="125" t="s">
        <v>104</v>
      </c>
      <c r="E131" s="126" t="s">
        <v>138</v>
      </c>
      <c r="F131" s="127" t="s">
        <v>139</v>
      </c>
      <c r="G131" s="128" t="s">
        <v>107</v>
      </c>
      <c r="H131" s="129">
        <v>0</v>
      </c>
      <c r="I131" s="130">
        <v>18</v>
      </c>
      <c r="J131" s="130"/>
      <c r="K131" s="131"/>
      <c r="L131" s="15"/>
      <c r="M131" s="132"/>
      <c r="N131" s="133" t="s">
        <v>33</v>
      </c>
      <c r="O131" s="134">
        <v>0.44203999999999999</v>
      </c>
      <c r="P131" s="134">
        <f t="shared" si="10"/>
        <v>0</v>
      </c>
      <c r="Q131" s="134">
        <v>2.9399999999999999E-2</v>
      </c>
      <c r="R131" s="134">
        <f t="shared" si="11"/>
        <v>0</v>
      </c>
      <c r="S131" s="134">
        <v>0</v>
      </c>
      <c r="T131" s="135">
        <f t="shared" si="12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36" t="s">
        <v>108</v>
      </c>
      <c r="AS131" s="14"/>
      <c r="AT131" s="136" t="s">
        <v>104</v>
      </c>
      <c r="AU131" s="136" t="s">
        <v>109</v>
      </c>
      <c r="AV131" s="14"/>
      <c r="AW131" s="14"/>
      <c r="AX131" s="14"/>
      <c r="AY131" s="2" t="s">
        <v>101</v>
      </c>
      <c r="AZ131" s="14"/>
      <c r="BA131" s="14"/>
      <c r="BB131" s="14"/>
      <c r="BC131" s="14"/>
      <c r="BD131" s="14"/>
      <c r="BE131" s="137">
        <f t="shared" si="13"/>
        <v>0</v>
      </c>
      <c r="BF131" s="137">
        <f t="shared" si="14"/>
        <v>0</v>
      </c>
      <c r="BG131" s="137">
        <f t="shared" si="15"/>
        <v>0</v>
      </c>
      <c r="BH131" s="137">
        <f t="shared" si="16"/>
        <v>0</v>
      </c>
      <c r="BI131" s="137">
        <f t="shared" si="17"/>
        <v>0</v>
      </c>
      <c r="BJ131" s="2" t="s">
        <v>109</v>
      </c>
      <c r="BK131" s="137">
        <f t="shared" si="18"/>
        <v>0</v>
      </c>
      <c r="BL131" s="2" t="s">
        <v>108</v>
      </c>
      <c r="BM131" s="136" t="s">
        <v>140</v>
      </c>
    </row>
    <row r="132" spans="1:65" ht="24" customHeight="1">
      <c r="A132" s="14"/>
      <c r="B132" s="15"/>
      <c r="C132" s="125" t="s">
        <v>141</v>
      </c>
      <c r="D132" s="125" t="s">
        <v>104</v>
      </c>
      <c r="E132" s="126" t="s">
        <v>142</v>
      </c>
      <c r="F132" s="127" t="s">
        <v>143</v>
      </c>
      <c r="G132" s="128" t="s">
        <v>107</v>
      </c>
      <c r="H132" s="129">
        <v>0</v>
      </c>
      <c r="I132" s="130">
        <v>9.66</v>
      </c>
      <c r="J132" s="130"/>
      <c r="K132" s="131"/>
      <c r="L132" s="15"/>
      <c r="M132" s="132"/>
      <c r="N132" s="133" t="s">
        <v>33</v>
      </c>
      <c r="O132" s="134">
        <v>0.23780999999999999</v>
      </c>
      <c r="P132" s="134">
        <f t="shared" si="10"/>
        <v>0</v>
      </c>
      <c r="Q132" s="134">
        <v>3.9399999999999999E-3</v>
      </c>
      <c r="R132" s="134">
        <f t="shared" si="11"/>
        <v>0</v>
      </c>
      <c r="S132" s="134">
        <v>0</v>
      </c>
      <c r="T132" s="135">
        <f t="shared" si="12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36" t="s">
        <v>108</v>
      </c>
      <c r="AS132" s="14"/>
      <c r="AT132" s="136" t="s">
        <v>104</v>
      </c>
      <c r="AU132" s="136" t="s">
        <v>109</v>
      </c>
      <c r="AV132" s="14"/>
      <c r="AW132" s="14"/>
      <c r="AX132" s="14"/>
      <c r="AY132" s="2" t="s">
        <v>101</v>
      </c>
      <c r="AZ132" s="14"/>
      <c r="BA132" s="14"/>
      <c r="BB132" s="14"/>
      <c r="BC132" s="14"/>
      <c r="BD132" s="14"/>
      <c r="BE132" s="137">
        <f t="shared" si="13"/>
        <v>0</v>
      </c>
      <c r="BF132" s="137">
        <f t="shared" si="14"/>
        <v>0</v>
      </c>
      <c r="BG132" s="137">
        <f t="shared" si="15"/>
        <v>0</v>
      </c>
      <c r="BH132" s="137">
        <f t="shared" si="16"/>
        <v>0</v>
      </c>
      <c r="BI132" s="137">
        <f t="shared" si="17"/>
        <v>0</v>
      </c>
      <c r="BJ132" s="2" t="s">
        <v>109</v>
      </c>
      <c r="BK132" s="137">
        <f t="shared" si="18"/>
        <v>0</v>
      </c>
      <c r="BL132" s="2" t="s">
        <v>108</v>
      </c>
      <c r="BM132" s="136" t="s">
        <v>144</v>
      </c>
    </row>
    <row r="133" spans="1:65" ht="16.5" customHeight="1">
      <c r="A133" s="14"/>
      <c r="B133" s="15"/>
      <c r="C133" s="125" t="s">
        <v>145</v>
      </c>
      <c r="D133" s="125" t="s">
        <v>104</v>
      </c>
      <c r="E133" s="126" t="s">
        <v>146</v>
      </c>
      <c r="F133" s="127" t="s">
        <v>147</v>
      </c>
      <c r="G133" s="128" t="s">
        <v>107</v>
      </c>
      <c r="H133" s="129">
        <v>84.83</v>
      </c>
      <c r="I133" s="130">
        <v>1.98</v>
      </c>
      <c r="J133" s="130"/>
      <c r="K133" s="131"/>
      <c r="L133" s="15"/>
      <c r="M133" s="132"/>
      <c r="N133" s="133" t="s">
        <v>33</v>
      </c>
      <c r="O133" s="134">
        <v>3.5000000000000003E-2</v>
      </c>
      <c r="P133" s="134">
        <f t="shared" si="10"/>
        <v>2.9690500000000002</v>
      </c>
      <c r="Q133" s="134">
        <v>0</v>
      </c>
      <c r="R133" s="134">
        <f t="shared" si="11"/>
        <v>0</v>
      </c>
      <c r="S133" s="134">
        <v>0</v>
      </c>
      <c r="T133" s="135">
        <f t="shared" si="12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36" t="s">
        <v>108</v>
      </c>
      <c r="AS133" s="14"/>
      <c r="AT133" s="136" t="s">
        <v>104</v>
      </c>
      <c r="AU133" s="136" t="s">
        <v>109</v>
      </c>
      <c r="AV133" s="14"/>
      <c r="AW133" s="14"/>
      <c r="AX133" s="14"/>
      <c r="AY133" s="2" t="s">
        <v>101</v>
      </c>
      <c r="AZ133" s="14"/>
      <c r="BA133" s="14"/>
      <c r="BB133" s="14"/>
      <c r="BC133" s="14"/>
      <c r="BD133" s="14"/>
      <c r="BE133" s="137">
        <f t="shared" si="13"/>
        <v>0</v>
      </c>
      <c r="BF133" s="137">
        <f t="shared" si="14"/>
        <v>0</v>
      </c>
      <c r="BG133" s="137">
        <f t="shared" si="15"/>
        <v>0</v>
      </c>
      <c r="BH133" s="137">
        <f t="shared" si="16"/>
        <v>0</v>
      </c>
      <c r="BI133" s="137">
        <f t="shared" si="17"/>
        <v>0</v>
      </c>
      <c r="BJ133" s="2" t="s">
        <v>109</v>
      </c>
      <c r="BK133" s="137">
        <f t="shared" si="18"/>
        <v>167.96</v>
      </c>
      <c r="BL133" s="2" t="s">
        <v>108</v>
      </c>
      <c r="BM133" s="136" t="s">
        <v>148</v>
      </c>
    </row>
    <row r="134" spans="1:65" ht="24" customHeight="1">
      <c r="A134" s="14"/>
      <c r="B134" s="15"/>
      <c r="C134" s="125" t="s">
        <v>149</v>
      </c>
      <c r="D134" s="125" t="s">
        <v>104</v>
      </c>
      <c r="E134" s="126" t="s">
        <v>150</v>
      </c>
      <c r="F134" s="127" t="s">
        <v>151</v>
      </c>
      <c r="G134" s="128" t="s">
        <v>107</v>
      </c>
      <c r="H134" s="129">
        <v>84.83</v>
      </c>
      <c r="I134" s="130">
        <v>13.98</v>
      </c>
      <c r="J134" s="130"/>
      <c r="K134" s="131"/>
      <c r="L134" s="15"/>
      <c r="M134" s="132"/>
      <c r="N134" s="133" t="s">
        <v>33</v>
      </c>
      <c r="O134" s="134">
        <v>0.21331</v>
      </c>
      <c r="P134" s="134">
        <f t="shared" si="10"/>
        <v>18.095087299999999</v>
      </c>
      <c r="Q134" s="134">
        <v>8.6700000000000006E-3</v>
      </c>
      <c r="R134" s="134">
        <f t="shared" si="11"/>
        <v>0.73547610000000008</v>
      </c>
      <c r="S134" s="134">
        <v>0</v>
      </c>
      <c r="T134" s="135">
        <f t="shared" si="12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36" t="s">
        <v>108</v>
      </c>
      <c r="AS134" s="14"/>
      <c r="AT134" s="136" t="s">
        <v>104</v>
      </c>
      <c r="AU134" s="136" t="s">
        <v>109</v>
      </c>
      <c r="AV134" s="14"/>
      <c r="AW134" s="14"/>
      <c r="AX134" s="14"/>
      <c r="AY134" s="2" t="s">
        <v>101</v>
      </c>
      <c r="AZ134" s="14"/>
      <c r="BA134" s="14"/>
      <c r="BB134" s="14"/>
      <c r="BC134" s="14"/>
      <c r="BD134" s="14"/>
      <c r="BE134" s="137">
        <f t="shared" si="13"/>
        <v>0</v>
      </c>
      <c r="BF134" s="137">
        <f t="shared" si="14"/>
        <v>0</v>
      </c>
      <c r="BG134" s="137">
        <f t="shared" si="15"/>
        <v>0</v>
      </c>
      <c r="BH134" s="137">
        <f t="shared" si="16"/>
        <v>0</v>
      </c>
      <c r="BI134" s="137">
        <f t="shared" si="17"/>
        <v>0</v>
      </c>
      <c r="BJ134" s="2" t="s">
        <v>109</v>
      </c>
      <c r="BK134" s="137">
        <f t="shared" si="18"/>
        <v>1185.92</v>
      </c>
      <c r="BL134" s="2" t="s">
        <v>108</v>
      </c>
      <c r="BM134" s="136" t="s">
        <v>152</v>
      </c>
    </row>
    <row r="135" spans="1:65" ht="24" customHeight="1">
      <c r="A135" s="14"/>
      <c r="B135" s="15"/>
      <c r="C135" s="125" t="s">
        <v>153</v>
      </c>
      <c r="D135" s="125" t="s">
        <v>104</v>
      </c>
      <c r="E135" s="126" t="s">
        <v>154</v>
      </c>
      <c r="F135" s="127" t="s">
        <v>155</v>
      </c>
      <c r="G135" s="128" t="s">
        <v>107</v>
      </c>
      <c r="H135" s="129">
        <v>0</v>
      </c>
      <c r="I135" s="130">
        <v>24.01</v>
      </c>
      <c r="J135" s="130"/>
      <c r="K135" s="131"/>
      <c r="L135" s="15"/>
      <c r="M135" s="132"/>
      <c r="N135" s="133" t="s">
        <v>33</v>
      </c>
      <c r="O135" s="134">
        <v>0.22982</v>
      </c>
      <c r="P135" s="134">
        <f t="shared" si="10"/>
        <v>0</v>
      </c>
      <c r="Q135" s="134">
        <v>1.7340000000000001E-2</v>
      </c>
      <c r="R135" s="134">
        <f t="shared" si="11"/>
        <v>0</v>
      </c>
      <c r="S135" s="134">
        <v>0</v>
      </c>
      <c r="T135" s="135">
        <f t="shared" si="12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36" t="s">
        <v>108</v>
      </c>
      <c r="AS135" s="14"/>
      <c r="AT135" s="136" t="s">
        <v>104</v>
      </c>
      <c r="AU135" s="136" t="s">
        <v>109</v>
      </c>
      <c r="AV135" s="14"/>
      <c r="AW135" s="14"/>
      <c r="AX135" s="14"/>
      <c r="AY135" s="2" t="s">
        <v>101</v>
      </c>
      <c r="AZ135" s="14"/>
      <c r="BA135" s="14"/>
      <c r="BB135" s="14"/>
      <c r="BC135" s="14"/>
      <c r="BD135" s="14"/>
      <c r="BE135" s="137">
        <f t="shared" si="13"/>
        <v>0</v>
      </c>
      <c r="BF135" s="137">
        <f t="shared" si="14"/>
        <v>0</v>
      </c>
      <c r="BG135" s="137">
        <f t="shared" si="15"/>
        <v>0</v>
      </c>
      <c r="BH135" s="137">
        <f t="shared" si="16"/>
        <v>0</v>
      </c>
      <c r="BI135" s="137">
        <f t="shared" si="17"/>
        <v>0</v>
      </c>
      <c r="BJ135" s="2" t="s">
        <v>109</v>
      </c>
      <c r="BK135" s="137">
        <f t="shared" si="18"/>
        <v>0</v>
      </c>
      <c r="BL135" s="2" t="s">
        <v>108</v>
      </c>
      <c r="BM135" s="136" t="s">
        <v>156</v>
      </c>
    </row>
    <row r="136" spans="1:65" ht="25.5" customHeight="1">
      <c r="A136" s="113"/>
      <c r="B136" s="114"/>
      <c r="C136" s="113"/>
      <c r="D136" s="115" t="s">
        <v>66</v>
      </c>
      <c r="E136" s="116" t="s">
        <v>157</v>
      </c>
      <c r="F136" s="116" t="s">
        <v>158</v>
      </c>
      <c r="G136" s="113"/>
      <c r="H136" s="113"/>
      <c r="I136" s="113"/>
      <c r="J136" s="117"/>
      <c r="K136" s="113"/>
      <c r="L136" s="114"/>
      <c r="M136" s="118"/>
      <c r="N136" s="113"/>
      <c r="O136" s="113"/>
      <c r="P136" s="119">
        <f>P137+P139+P142</f>
        <v>19.547879999999999</v>
      </c>
      <c r="Q136" s="113"/>
      <c r="R136" s="119">
        <f>R137+R139+R142</f>
        <v>0.10833936</v>
      </c>
      <c r="S136" s="113"/>
      <c r="T136" s="120">
        <f>T137+T139+T142</f>
        <v>0</v>
      </c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5" t="s">
        <v>109</v>
      </c>
      <c r="AS136" s="113"/>
      <c r="AT136" s="121" t="s">
        <v>66</v>
      </c>
      <c r="AU136" s="121" t="s">
        <v>67</v>
      </c>
      <c r="AV136" s="113"/>
      <c r="AW136" s="113"/>
      <c r="AX136" s="113"/>
      <c r="AY136" s="115" t="s">
        <v>101</v>
      </c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22">
        <f>BK137+BK139+BK142</f>
        <v>8132.16</v>
      </c>
      <c r="BL136" s="113"/>
      <c r="BM136" s="113"/>
    </row>
    <row r="137" spans="1:65" ht="22.5" customHeight="1">
      <c r="A137" s="113"/>
      <c r="B137" s="114"/>
      <c r="C137" s="113"/>
      <c r="D137" s="115" t="s">
        <v>66</v>
      </c>
      <c r="E137" s="123" t="s">
        <v>159</v>
      </c>
      <c r="F137" s="123" t="s">
        <v>160</v>
      </c>
      <c r="G137" s="113"/>
      <c r="H137" s="113"/>
      <c r="I137" s="113"/>
      <c r="J137" s="124"/>
      <c r="K137" s="113"/>
      <c r="L137" s="114"/>
      <c r="M137" s="118"/>
      <c r="N137" s="113"/>
      <c r="O137" s="113"/>
      <c r="P137" s="119">
        <f>P138</f>
        <v>9.7000000000000003E-2</v>
      </c>
      <c r="Q137" s="113"/>
      <c r="R137" s="119">
        <f>R138</f>
        <v>0</v>
      </c>
      <c r="S137" s="113"/>
      <c r="T137" s="120">
        <f>T138</f>
        <v>0</v>
      </c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5" t="s">
        <v>109</v>
      </c>
      <c r="AS137" s="113"/>
      <c r="AT137" s="121" t="s">
        <v>66</v>
      </c>
      <c r="AU137" s="121" t="s">
        <v>72</v>
      </c>
      <c r="AV137" s="113"/>
      <c r="AW137" s="113"/>
      <c r="AX137" s="113"/>
      <c r="AY137" s="115" t="s">
        <v>101</v>
      </c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22">
        <f>BK138</f>
        <v>7000</v>
      </c>
      <c r="BL137" s="113"/>
      <c r="BM137" s="113"/>
    </row>
    <row r="138" spans="1:65" ht="24" customHeight="1">
      <c r="A138" s="14"/>
      <c r="B138" s="15"/>
      <c r="C138" s="125" t="s">
        <v>161</v>
      </c>
      <c r="D138" s="125" t="s">
        <v>104</v>
      </c>
      <c r="E138" s="126" t="s">
        <v>162</v>
      </c>
      <c r="F138" s="127" t="s">
        <v>163</v>
      </c>
      <c r="G138" s="128" t="s">
        <v>164</v>
      </c>
      <c r="H138" s="129">
        <v>1</v>
      </c>
      <c r="I138" s="130">
        <v>7000</v>
      </c>
      <c r="J138" s="130"/>
      <c r="K138" s="131"/>
      <c r="L138" s="15"/>
      <c r="M138" s="132"/>
      <c r="N138" s="133" t="s">
        <v>33</v>
      </c>
      <c r="O138" s="134">
        <v>9.7000000000000003E-2</v>
      </c>
      <c r="P138" s="134">
        <f>O138*H138</f>
        <v>9.7000000000000003E-2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36" t="s">
        <v>165</v>
      </c>
      <c r="AS138" s="14"/>
      <c r="AT138" s="136" t="s">
        <v>104</v>
      </c>
      <c r="AU138" s="136" t="s">
        <v>109</v>
      </c>
      <c r="AV138" s="14"/>
      <c r="AW138" s="14"/>
      <c r="AX138" s="14"/>
      <c r="AY138" s="2" t="s">
        <v>101</v>
      </c>
      <c r="AZ138" s="14"/>
      <c r="BA138" s="14"/>
      <c r="BB138" s="14"/>
      <c r="BC138" s="14"/>
      <c r="BD138" s="14"/>
      <c r="BE138" s="137">
        <f>IF(N138="základná",J138,0)</f>
        <v>0</v>
      </c>
      <c r="BF138" s="137">
        <f>IF(N138="znížená",J138,0)</f>
        <v>0</v>
      </c>
      <c r="BG138" s="137">
        <f>IF(N138="zákl. prenesená",J138,0)</f>
        <v>0</v>
      </c>
      <c r="BH138" s="137">
        <f>IF(N138="zníž. prenesená",J138,0)</f>
        <v>0</v>
      </c>
      <c r="BI138" s="137">
        <f>IF(N138="nulová",J138,0)</f>
        <v>0</v>
      </c>
      <c r="BJ138" s="2" t="s">
        <v>109</v>
      </c>
      <c r="BK138" s="137">
        <f>ROUND(I138*H138,2)</f>
        <v>7000</v>
      </c>
      <c r="BL138" s="2" t="s">
        <v>165</v>
      </c>
      <c r="BM138" s="136" t="s">
        <v>166</v>
      </c>
    </row>
    <row r="139" spans="1:65" ht="22.5" customHeight="1">
      <c r="A139" s="113"/>
      <c r="B139" s="114"/>
      <c r="C139" s="113"/>
      <c r="D139" s="115" t="s">
        <v>66</v>
      </c>
      <c r="E139" s="123" t="s">
        <v>167</v>
      </c>
      <c r="F139" s="123" t="s">
        <v>168</v>
      </c>
      <c r="G139" s="113"/>
      <c r="H139" s="113"/>
      <c r="I139" s="113"/>
      <c r="J139" s="124"/>
      <c r="K139" s="113"/>
      <c r="L139" s="114"/>
      <c r="M139" s="118"/>
      <c r="N139" s="113"/>
      <c r="O139" s="113"/>
      <c r="P139" s="119">
        <f>SUM(P140:P141)</f>
        <v>0</v>
      </c>
      <c r="Q139" s="113"/>
      <c r="R139" s="119">
        <f>SUM(R140:R141)</f>
        <v>0</v>
      </c>
      <c r="S139" s="113"/>
      <c r="T139" s="120">
        <f>SUM(T140:T141)</f>
        <v>0</v>
      </c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5" t="s">
        <v>109</v>
      </c>
      <c r="AS139" s="113"/>
      <c r="AT139" s="121" t="s">
        <v>66</v>
      </c>
      <c r="AU139" s="121" t="s">
        <v>72</v>
      </c>
      <c r="AV139" s="113"/>
      <c r="AW139" s="113"/>
      <c r="AX139" s="113"/>
      <c r="AY139" s="115" t="s">
        <v>101</v>
      </c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22">
        <f>SUM(BK140:BK141)</f>
        <v>0</v>
      </c>
      <c r="BL139" s="113"/>
      <c r="BM139" s="113"/>
    </row>
    <row r="140" spans="1:65" ht="33" customHeight="1">
      <c r="A140" s="14"/>
      <c r="B140" s="15"/>
      <c r="C140" s="125" t="s">
        <v>169</v>
      </c>
      <c r="D140" s="125" t="s">
        <v>104</v>
      </c>
      <c r="E140" s="126" t="s">
        <v>170</v>
      </c>
      <c r="F140" s="127" t="s">
        <v>171</v>
      </c>
      <c r="G140" s="128" t="s">
        <v>107</v>
      </c>
      <c r="H140" s="129">
        <v>0</v>
      </c>
      <c r="I140" s="130">
        <v>33.53</v>
      </c>
      <c r="J140" s="130"/>
      <c r="K140" s="131"/>
      <c r="L140" s="15"/>
      <c r="M140" s="132"/>
      <c r="N140" s="133" t="s">
        <v>33</v>
      </c>
      <c r="O140" s="134">
        <v>0.91603000000000001</v>
      </c>
      <c r="P140" s="134">
        <f t="shared" ref="P140:P141" si="19">O140*H140</f>
        <v>0</v>
      </c>
      <c r="Q140" s="134">
        <v>1.1864299999999999E-2</v>
      </c>
      <c r="R140" s="134">
        <f t="shared" ref="R140:R141" si="20">Q140*H140</f>
        <v>0</v>
      </c>
      <c r="S140" s="134">
        <v>0</v>
      </c>
      <c r="T140" s="135">
        <f t="shared" ref="T140:T141" si="21"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36" t="s">
        <v>165</v>
      </c>
      <c r="AS140" s="14"/>
      <c r="AT140" s="136" t="s">
        <v>104</v>
      </c>
      <c r="AU140" s="136" t="s">
        <v>109</v>
      </c>
      <c r="AV140" s="14"/>
      <c r="AW140" s="14"/>
      <c r="AX140" s="14"/>
      <c r="AY140" s="2" t="s">
        <v>101</v>
      </c>
      <c r="AZ140" s="14"/>
      <c r="BA140" s="14"/>
      <c r="BB140" s="14"/>
      <c r="BC140" s="14"/>
      <c r="BD140" s="14"/>
      <c r="BE140" s="137">
        <f t="shared" ref="BE140:BE141" si="22">IF(N140="základná",J140,0)</f>
        <v>0</v>
      </c>
      <c r="BF140" s="137">
        <f t="shared" ref="BF140:BF141" si="23">IF(N140="znížená",J140,0)</f>
        <v>0</v>
      </c>
      <c r="BG140" s="137">
        <f t="shared" ref="BG140:BG141" si="24">IF(N140="zákl. prenesená",J140,0)</f>
        <v>0</v>
      </c>
      <c r="BH140" s="137">
        <f t="shared" ref="BH140:BH141" si="25">IF(N140="zníž. prenesená",J140,0)</f>
        <v>0</v>
      </c>
      <c r="BI140" s="137">
        <f t="shared" ref="BI140:BI141" si="26">IF(N140="nulová",J140,0)</f>
        <v>0</v>
      </c>
      <c r="BJ140" s="2" t="s">
        <v>109</v>
      </c>
      <c r="BK140" s="137">
        <f t="shared" ref="BK140:BK141" si="27">ROUND(I140*H140,2)</f>
        <v>0</v>
      </c>
      <c r="BL140" s="2" t="s">
        <v>165</v>
      </c>
      <c r="BM140" s="136" t="s">
        <v>172</v>
      </c>
    </row>
    <row r="141" spans="1:65" ht="33" customHeight="1">
      <c r="A141" s="14"/>
      <c r="B141" s="15"/>
      <c r="C141" s="125" t="s">
        <v>165</v>
      </c>
      <c r="D141" s="125" t="s">
        <v>104</v>
      </c>
      <c r="E141" s="126" t="s">
        <v>173</v>
      </c>
      <c r="F141" s="127" t="s">
        <v>174</v>
      </c>
      <c r="G141" s="128" t="s">
        <v>175</v>
      </c>
      <c r="H141" s="129">
        <v>0</v>
      </c>
      <c r="I141" s="130">
        <v>2.17</v>
      </c>
      <c r="J141" s="130"/>
      <c r="K141" s="131"/>
      <c r="L141" s="15"/>
      <c r="M141" s="132"/>
      <c r="N141" s="133" t="s">
        <v>33</v>
      </c>
      <c r="O141" s="134">
        <v>0.10019</v>
      </c>
      <c r="P141" s="134">
        <f t="shared" si="19"/>
        <v>0</v>
      </c>
      <c r="Q141" s="134">
        <v>5.0040000000000002E-5</v>
      </c>
      <c r="R141" s="134">
        <f t="shared" si="20"/>
        <v>0</v>
      </c>
      <c r="S141" s="134">
        <v>0</v>
      </c>
      <c r="T141" s="135">
        <f t="shared" si="21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36" t="s">
        <v>165</v>
      </c>
      <c r="AS141" s="14"/>
      <c r="AT141" s="136" t="s">
        <v>104</v>
      </c>
      <c r="AU141" s="136" t="s">
        <v>109</v>
      </c>
      <c r="AV141" s="14"/>
      <c r="AW141" s="14"/>
      <c r="AX141" s="14"/>
      <c r="AY141" s="2" t="s">
        <v>101</v>
      </c>
      <c r="AZ141" s="14"/>
      <c r="BA141" s="14"/>
      <c r="BB141" s="14"/>
      <c r="BC141" s="14"/>
      <c r="BD141" s="14"/>
      <c r="BE141" s="137">
        <f t="shared" si="22"/>
        <v>0</v>
      </c>
      <c r="BF141" s="137">
        <f t="shared" si="23"/>
        <v>0</v>
      </c>
      <c r="BG141" s="137">
        <f t="shared" si="24"/>
        <v>0</v>
      </c>
      <c r="BH141" s="137">
        <f t="shared" si="25"/>
        <v>0</v>
      </c>
      <c r="BI141" s="137">
        <f t="shared" si="26"/>
        <v>0</v>
      </c>
      <c r="BJ141" s="2" t="s">
        <v>109</v>
      </c>
      <c r="BK141" s="137">
        <f t="shared" si="27"/>
        <v>0</v>
      </c>
      <c r="BL141" s="2" t="s">
        <v>165</v>
      </c>
      <c r="BM141" s="136" t="s">
        <v>176</v>
      </c>
    </row>
    <row r="142" spans="1:65" ht="22.5" customHeight="1">
      <c r="A142" s="113"/>
      <c r="B142" s="114"/>
      <c r="C142" s="113"/>
      <c r="D142" s="115" t="s">
        <v>66</v>
      </c>
      <c r="E142" s="123" t="s">
        <v>177</v>
      </c>
      <c r="F142" s="123" t="s">
        <v>178</v>
      </c>
      <c r="G142" s="113"/>
      <c r="H142" s="113"/>
      <c r="I142" s="113"/>
      <c r="J142" s="124"/>
      <c r="K142" s="113"/>
      <c r="L142" s="114"/>
      <c r="M142" s="118"/>
      <c r="N142" s="113"/>
      <c r="O142" s="113"/>
      <c r="P142" s="119">
        <f>SUM(P143:P144)</f>
        <v>19.450879999999998</v>
      </c>
      <c r="Q142" s="113"/>
      <c r="R142" s="119">
        <f>SUM(R143:R144)</f>
        <v>0.10833936</v>
      </c>
      <c r="S142" s="113"/>
      <c r="T142" s="120">
        <f>SUM(T143:T144)</f>
        <v>0</v>
      </c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5" t="s">
        <v>109</v>
      </c>
      <c r="AS142" s="113"/>
      <c r="AT142" s="121" t="s">
        <v>66</v>
      </c>
      <c r="AU142" s="121" t="s">
        <v>72</v>
      </c>
      <c r="AV142" s="113"/>
      <c r="AW142" s="113"/>
      <c r="AX142" s="113"/>
      <c r="AY142" s="115" t="s">
        <v>101</v>
      </c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22">
        <f>SUM(BK143:BK144)</f>
        <v>1132.1600000000001</v>
      </c>
      <c r="BL142" s="113"/>
      <c r="BM142" s="113"/>
    </row>
    <row r="143" spans="1:65" ht="24" customHeight="1">
      <c r="A143" s="14"/>
      <c r="B143" s="15"/>
      <c r="C143" s="125" t="s">
        <v>179</v>
      </c>
      <c r="D143" s="125" t="s">
        <v>104</v>
      </c>
      <c r="E143" s="126" t="s">
        <v>180</v>
      </c>
      <c r="F143" s="127" t="s">
        <v>181</v>
      </c>
      <c r="G143" s="128" t="s">
        <v>107</v>
      </c>
      <c r="H143" s="129">
        <v>232</v>
      </c>
      <c r="I143" s="130">
        <v>1.38</v>
      </c>
      <c r="J143" s="130"/>
      <c r="K143" s="131"/>
      <c r="L143" s="15"/>
      <c r="M143" s="132"/>
      <c r="N143" s="133" t="s">
        <v>33</v>
      </c>
      <c r="O143" s="134">
        <v>3.023E-2</v>
      </c>
      <c r="P143" s="134">
        <f t="shared" ref="P143:P144" si="28">O143*H143</f>
        <v>7.0133599999999996</v>
      </c>
      <c r="Q143" s="134">
        <v>1.2750000000000001E-4</v>
      </c>
      <c r="R143" s="134">
        <f t="shared" ref="R143:R144" si="29">Q143*H143</f>
        <v>2.9580000000000002E-2</v>
      </c>
      <c r="S143" s="134">
        <v>0</v>
      </c>
      <c r="T143" s="135">
        <f t="shared" ref="T143:T144" si="30"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36" t="s">
        <v>165</v>
      </c>
      <c r="AS143" s="14"/>
      <c r="AT143" s="136" t="s">
        <v>104</v>
      </c>
      <c r="AU143" s="136" t="s">
        <v>109</v>
      </c>
      <c r="AV143" s="14"/>
      <c r="AW143" s="14"/>
      <c r="AX143" s="14"/>
      <c r="AY143" s="2" t="s">
        <v>101</v>
      </c>
      <c r="AZ143" s="14"/>
      <c r="BA143" s="14"/>
      <c r="BB143" s="14"/>
      <c r="BC143" s="14"/>
      <c r="BD143" s="14"/>
      <c r="BE143" s="137">
        <f t="shared" ref="BE143:BE144" si="31">IF(N143="základná",J143,0)</f>
        <v>0</v>
      </c>
      <c r="BF143" s="137">
        <f t="shared" ref="BF143:BF144" si="32">IF(N143="znížená",J143,0)</f>
        <v>0</v>
      </c>
      <c r="BG143" s="137">
        <f t="shared" ref="BG143:BG144" si="33">IF(N143="zákl. prenesená",J143,0)</f>
        <v>0</v>
      </c>
      <c r="BH143" s="137">
        <f t="shared" ref="BH143:BH144" si="34">IF(N143="zníž. prenesená",J143,0)</f>
        <v>0</v>
      </c>
      <c r="BI143" s="137">
        <f t="shared" ref="BI143:BI144" si="35">IF(N143="nulová",J143,0)</f>
        <v>0</v>
      </c>
      <c r="BJ143" s="2" t="s">
        <v>109</v>
      </c>
      <c r="BK143" s="137">
        <f t="shared" ref="BK143:BK144" si="36">ROUND(I143*H143,2)</f>
        <v>320.16000000000003</v>
      </c>
      <c r="BL143" s="2" t="s">
        <v>165</v>
      </c>
      <c r="BM143" s="136" t="s">
        <v>182</v>
      </c>
    </row>
    <row r="144" spans="1:65" ht="37.5" customHeight="1">
      <c r="A144" s="14"/>
      <c r="B144" s="15"/>
      <c r="C144" s="125" t="s">
        <v>183</v>
      </c>
      <c r="D144" s="125" t="s">
        <v>104</v>
      </c>
      <c r="E144" s="126" t="s">
        <v>184</v>
      </c>
      <c r="F144" s="127" t="s">
        <v>185</v>
      </c>
      <c r="G144" s="128" t="s">
        <v>107</v>
      </c>
      <c r="H144" s="129">
        <v>232</v>
      </c>
      <c r="I144" s="130">
        <v>3.5</v>
      </c>
      <c r="J144" s="130"/>
      <c r="K144" s="131"/>
      <c r="L144" s="15"/>
      <c r="M144" s="138"/>
      <c r="N144" s="139" t="s">
        <v>33</v>
      </c>
      <c r="O144" s="140">
        <v>5.3609999999999998E-2</v>
      </c>
      <c r="P144" s="140">
        <f t="shared" si="28"/>
        <v>12.437519999999999</v>
      </c>
      <c r="Q144" s="140">
        <v>3.3948000000000002E-4</v>
      </c>
      <c r="R144" s="140">
        <f t="shared" si="29"/>
        <v>7.875936E-2</v>
      </c>
      <c r="S144" s="140">
        <v>0</v>
      </c>
      <c r="T144" s="141">
        <f t="shared" si="30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36" t="s">
        <v>165</v>
      </c>
      <c r="AS144" s="14"/>
      <c r="AT144" s="136" t="s">
        <v>104</v>
      </c>
      <c r="AU144" s="136" t="s">
        <v>109</v>
      </c>
      <c r="AV144" s="14"/>
      <c r="AW144" s="14"/>
      <c r="AX144" s="14"/>
      <c r="AY144" s="2" t="s">
        <v>101</v>
      </c>
      <c r="AZ144" s="14"/>
      <c r="BA144" s="14"/>
      <c r="BB144" s="14"/>
      <c r="BC144" s="14"/>
      <c r="BD144" s="14"/>
      <c r="BE144" s="137">
        <f t="shared" si="31"/>
        <v>0</v>
      </c>
      <c r="BF144" s="137">
        <f t="shared" si="32"/>
        <v>0</v>
      </c>
      <c r="BG144" s="137">
        <f t="shared" si="33"/>
        <v>0</v>
      </c>
      <c r="BH144" s="137">
        <f t="shared" si="34"/>
        <v>0</v>
      </c>
      <c r="BI144" s="137">
        <f t="shared" si="35"/>
        <v>0</v>
      </c>
      <c r="BJ144" s="2" t="s">
        <v>109</v>
      </c>
      <c r="BK144" s="137">
        <f t="shared" si="36"/>
        <v>812</v>
      </c>
      <c r="BL144" s="2" t="s">
        <v>165</v>
      </c>
      <c r="BM144" s="136" t="s">
        <v>186</v>
      </c>
    </row>
    <row r="145" spans="1:65" ht="6.75" customHeight="1">
      <c r="A145" s="14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1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</row>
    <row r="146" spans="1:65" ht="9.75" customHeight="1"/>
    <row r="147" spans="1:65" ht="9.75" customHeight="1"/>
    <row r="148" spans="1:65" ht="9.75" customHeight="1"/>
    <row r="149" spans="1:65" ht="9.75" customHeight="1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</row>
    <row r="150" spans="1:65" ht="9.75" customHeight="1">
      <c r="A150" s="142"/>
      <c r="B150" s="142"/>
      <c r="C150" s="142"/>
      <c r="D150" s="142"/>
      <c r="E150" s="142"/>
      <c r="F150" s="142" t="s">
        <v>187</v>
      </c>
      <c r="G150" s="142"/>
      <c r="H150" s="142"/>
      <c r="I150" s="143"/>
      <c r="J150" s="142"/>
      <c r="K150" s="142"/>
      <c r="L150" s="142"/>
    </row>
    <row r="151" spans="1:65" ht="9.75" customHeight="1">
      <c r="A151" s="142"/>
      <c r="B151" s="142"/>
      <c r="C151" s="142"/>
      <c r="D151" s="142"/>
      <c r="E151" s="142"/>
      <c r="F151" s="142" t="s">
        <v>188</v>
      </c>
      <c r="G151" s="142" t="s">
        <v>189</v>
      </c>
      <c r="H151" s="142">
        <v>200</v>
      </c>
      <c r="I151" s="142"/>
      <c r="J151" s="142"/>
      <c r="K151" s="142"/>
      <c r="L151" s="142"/>
    </row>
    <row r="152" spans="1:65" ht="9.75" customHeight="1">
      <c r="A152" s="142"/>
      <c r="B152" s="142"/>
      <c r="C152" s="142"/>
      <c r="D152" s="142"/>
      <c r="E152" s="142"/>
      <c r="F152" s="142" t="s">
        <v>190</v>
      </c>
      <c r="G152" s="142">
        <v>84.83</v>
      </c>
      <c r="H152" s="142"/>
      <c r="I152" s="142"/>
      <c r="J152" s="142"/>
      <c r="K152" s="142"/>
      <c r="L152" s="142"/>
    </row>
    <row r="153" spans="1:65" ht="9.75" customHeight="1">
      <c r="A153" s="142"/>
      <c r="B153" s="142"/>
      <c r="C153" s="142"/>
      <c r="D153" s="142"/>
      <c r="E153" s="142"/>
      <c r="F153" s="142" t="s">
        <v>191</v>
      </c>
      <c r="G153" s="142"/>
      <c r="H153" s="142"/>
      <c r="I153" s="142"/>
      <c r="J153" s="142"/>
      <c r="K153" s="142"/>
      <c r="L153" s="142"/>
    </row>
    <row r="154" spans="1:65" ht="9.75" customHeight="1">
      <c r="A154" s="142"/>
      <c r="B154" s="142"/>
      <c r="C154" s="142"/>
      <c r="D154" s="142"/>
      <c r="E154" s="142"/>
      <c r="F154" s="144" t="s">
        <v>192</v>
      </c>
      <c r="G154" s="142">
        <v>76.83</v>
      </c>
      <c r="H154" s="142">
        <v>18</v>
      </c>
      <c r="I154" s="142"/>
      <c r="J154" s="142"/>
      <c r="K154" s="142"/>
      <c r="L154" s="142"/>
    </row>
    <row r="155" spans="1:65" ht="9.75" customHeight="1">
      <c r="A155" s="142"/>
      <c r="B155" s="142"/>
      <c r="C155" s="142"/>
      <c r="D155" s="142"/>
      <c r="E155" s="142"/>
      <c r="F155" s="142" t="s">
        <v>193</v>
      </c>
      <c r="G155" s="142">
        <v>5</v>
      </c>
      <c r="H155" s="142">
        <v>180</v>
      </c>
      <c r="I155" s="142"/>
      <c r="J155" s="142"/>
      <c r="K155" s="142"/>
      <c r="L155" s="142"/>
    </row>
    <row r="156" spans="1:65" ht="9.75" customHeight="1">
      <c r="A156" s="142"/>
      <c r="B156" s="142"/>
      <c r="C156" s="142"/>
      <c r="D156" s="142"/>
      <c r="E156" s="142"/>
      <c r="F156" s="142" t="s">
        <v>194</v>
      </c>
      <c r="G156" s="142">
        <v>8</v>
      </c>
      <c r="H156" s="142">
        <v>40</v>
      </c>
      <c r="I156" s="142"/>
      <c r="J156" s="142"/>
      <c r="K156" s="142"/>
      <c r="L156" s="142"/>
    </row>
    <row r="157" spans="1:65" ht="9.75" customHeight="1">
      <c r="A157" s="142"/>
      <c r="B157" s="142"/>
      <c r="C157" s="142"/>
      <c r="D157" s="142"/>
      <c r="E157" s="142"/>
      <c r="F157" s="142" t="s">
        <v>195</v>
      </c>
      <c r="G157" s="142"/>
      <c r="H157" s="142"/>
      <c r="I157" s="142"/>
      <c r="J157" s="142"/>
      <c r="K157" s="142"/>
      <c r="L157" s="142"/>
    </row>
    <row r="158" spans="1:65" ht="9.75" customHeight="1">
      <c r="A158" s="142"/>
      <c r="B158" s="142"/>
      <c r="C158" s="142"/>
      <c r="D158" s="142"/>
      <c r="E158" s="142"/>
      <c r="F158" s="144" t="s">
        <v>196</v>
      </c>
      <c r="G158" s="142"/>
      <c r="H158" s="142"/>
      <c r="I158" s="142"/>
      <c r="J158" s="142"/>
      <c r="K158" s="142"/>
      <c r="L158" s="142"/>
    </row>
    <row r="159" spans="1:65" ht="9.75" customHeight="1">
      <c r="A159" s="142"/>
      <c r="B159" s="142"/>
      <c r="C159" s="142"/>
      <c r="D159" s="142"/>
      <c r="E159" s="142"/>
      <c r="F159" s="142" t="s">
        <v>197</v>
      </c>
      <c r="G159" s="142"/>
      <c r="H159" s="142"/>
      <c r="I159" s="142"/>
      <c r="J159" s="142"/>
      <c r="K159" s="142"/>
      <c r="L159" s="142"/>
    </row>
    <row r="160" spans="1:65" ht="9.75" customHeight="1">
      <c r="A160" s="142"/>
      <c r="B160" s="142"/>
      <c r="C160" s="142"/>
      <c r="D160" s="142"/>
      <c r="E160" s="142"/>
      <c r="F160" s="142" t="s">
        <v>198</v>
      </c>
      <c r="G160" s="142"/>
      <c r="H160" s="142"/>
      <c r="I160" s="145"/>
      <c r="J160" s="142" t="s">
        <v>199</v>
      </c>
      <c r="K160" s="142"/>
      <c r="L160" s="142"/>
    </row>
    <row r="161" spans="1:12" ht="9.75" customHeight="1">
      <c r="A161" s="142"/>
      <c r="B161" s="142"/>
      <c r="C161" s="142"/>
      <c r="D161" s="142"/>
      <c r="E161" s="142"/>
      <c r="F161" s="142" t="s">
        <v>200</v>
      </c>
      <c r="G161" s="142"/>
      <c r="H161" s="142"/>
      <c r="I161" s="142"/>
      <c r="J161" s="142"/>
      <c r="K161" s="142"/>
      <c r="L161" s="142"/>
    </row>
    <row r="162" spans="1:12" ht="9.75" customHeight="1">
      <c r="A162" s="142"/>
      <c r="B162" s="142"/>
      <c r="C162" s="142"/>
      <c r="D162" s="142"/>
      <c r="E162" s="142"/>
      <c r="F162" s="142" t="s">
        <v>201</v>
      </c>
      <c r="G162" s="142"/>
      <c r="H162" s="142"/>
      <c r="I162" s="142"/>
      <c r="J162" s="142"/>
      <c r="K162" s="142"/>
      <c r="L162" s="142"/>
    </row>
    <row r="163" spans="1:12" ht="9.75" customHeight="1">
      <c r="A163" s="142"/>
      <c r="B163" s="142"/>
      <c r="C163" s="142"/>
      <c r="D163" s="142"/>
      <c r="E163" s="142"/>
      <c r="F163" s="142" t="s">
        <v>202</v>
      </c>
      <c r="G163" s="142"/>
      <c r="H163" s="142"/>
      <c r="I163" s="142"/>
      <c r="J163" s="142"/>
      <c r="K163" s="142"/>
      <c r="L163" s="142"/>
    </row>
    <row r="164" spans="1:12" ht="9.75" customHeight="1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</row>
    <row r="165" spans="1:12" ht="9.75" customHeight="1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</row>
    <row r="166" spans="1:12" ht="9.75" customHeight="1">
      <c r="A166" s="146"/>
      <c r="B166" s="146"/>
      <c r="C166" s="146"/>
      <c r="D166" s="146"/>
      <c r="E166" s="146"/>
      <c r="F166" s="142" t="s">
        <v>240</v>
      </c>
      <c r="G166" s="146"/>
      <c r="H166" s="146"/>
      <c r="I166" s="146"/>
      <c r="J166" s="146"/>
      <c r="K166" s="146"/>
      <c r="L166" s="146"/>
    </row>
    <row r="167" spans="1:12" ht="9.75" customHeigh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</row>
    <row r="168" spans="1:12" ht="9.75" customHeigh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</row>
    <row r="169" spans="1:12" ht="9.75" customHeigh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</row>
    <row r="170" spans="1:12" ht="9.75" customHeigh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</row>
    <row r="171" spans="1:12" ht="9.7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</row>
    <row r="172" spans="1:12" ht="9.75" customHeigh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</row>
    <row r="173" spans="1:12" ht="9.75" customHeigh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</row>
    <row r="174" spans="1:12" ht="9.75" customHeigh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</row>
    <row r="175" spans="1:12" ht="9.75" customHeigh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</row>
    <row r="176" spans="1:12" ht="9.75" customHeigh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</row>
    <row r="177" spans="1:12" ht="9.75" customHeigh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</row>
    <row r="178" spans="1:12" ht="9.75" customHeigh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</row>
    <row r="179" spans="1:12" ht="9.75" customHeight="1"/>
    <row r="180" spans="1:12" ht="9.75" customHeight="1"/>
    <row r="181" spans="1:12" ht="9.75" customHeight="1"/>
    <row r="182" spans="1:12" ht="9.75" customHeight="1"/>
    <row r="183" spans="1:12" ht="9.75" customHeight="1"/>
    <row r="184" spans="1:12" ht="9.75" customHeight="1"/>
    <row r="185" spans="1:12" ht="9.75" customHeight="1"/>
    <row r="186" spans="1:12" ht="9.75" customHeight="1"/>
    <row r="187" spans="1:12" ht="9.75" customHeight="1"/>
    <row r="188" spans="1:12" ht="9.75" customHeight="1"/>
    <row r="189" spans="1:12" ht="9.75" customHeight="1"/>
    <row r="190" spans="1:12" ht="9.75" customHeight="1"/>
    <row r="191" spans="1:12" ht="9.75" customHeight="1"/>
    <row r="192" spans="1:1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autoFilter ref="C118:K144" xr:uid="{00000000-0009-0000-0000-000001000000}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0" workbookViewId="0">
      <selection activeCell="H5" sqref="H5"/>
    </sheetView>
  </sheetViews>
  <sheetFormatPr defaultColWidth="16.85546875" defaultRowHeight="15" customHeight="1"/>
  <cols>
    <col min="1" max="1" width="23" customWidth="1"/>
    <col min="2" max="2" width="12" customWidth="1"/>
    <col min="3" max="7" width="10.7109375" customWidth="1"/>
    <col min="8" max="8" width="17.28515625" customWidth="1"/>
    <col min="9" max="11" width="10.7109375" customWidth="1"/>
    <col min="12" max="12" width="19.7109375" customWidth="1"/>
    <col min="13" max="26" width="10.140625" customWidth="1"/>
  </cols>
  <sheetData>
    <row r="1" spans="1:26" ht="12.75" customHeight="1">
      <c r="A1" s="147"/>
      <c r="B1" s="147" t="s">
        <v>203</v>
      </c>
      <c r="C1" s="147" t="s">
        <v>204</v>
      </c>
      <c r="D1" s="147" t="s">
        <v>202</v>
      </c>
      <c r="E1" s="147" t="s">
        <v>205</v>
      </c>
      <c r="F1" s="147" t="s">
        <v>206</v>
      </c>
      <c r="G1" s="147" t="s">
        <v>207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12.75" customHeight="1">
      <c r="A2" s="148" t="s">
        <v>208</v>
      </c>
      <c r="B2" s="147">
        <v>3.25</v>
      </c>
      <c r="C2" s="147">
        <v>2.7</v>
      </c>
      <c r="D2" s="147">
        <f t="shared" ref="D2:D7" si="0">B2*C2</f>
        <v>8.7750000000000004</v>
      </c>
      <c r="E2" s="147">
        <v>1.96</v>
      </c>
      <c r="F2" s="147">
        <v>1.8</v>
      </c>
      <c r="G2" s="147">
        <f t="shared" ref="G2:G7" si="1">D2-E2-F2</f>
        <v>5.0150000000000006</v>
      </c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ht="12.75" customHeight="1">
      <c r="A3" s="147"/>
      <c r="B3" s="147">
        <v>3.25</v>
      </c>
      <c r="C3" s="147">
        <v>2.7</v>
      </c>
      <c r="D3" s="147">
        <f t="shared" si="0"/>
        <v>8.7750000000000004</v>
      </c>
      <c r="E3" s="147"/>
      <c r="F3" s="147"/>
      <c r="G3" s="147">
        <f t="shared" si="1"/>
        <v>8.7750000000000004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12.75" customHeight="1">
      <c r="A4" s="147"/>
      <c r="B4" s="147">
        <v>3.7</v>
      </c>
      <c r="C4" s="147">
        <v>2.7</v>
      </c>
      <c r="D4" s="147">
        <f t="shared" si="0"/>
        <v>9.990000000000002</v>
      </c>
      <c r="E4" s="147"/>
      <c r="F4" s="147"/>
      <c r="G4" s="147">
        <f t="shared" si="1"/>
        <v>9.990000000000002</v>
      </c>
      <c r="H4" s="147" t="s">
        <v>209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12.75" customHeight="1">
      <c r="A5" s="147"/>
      <c r="B5" s="147">
        <v>3.7</v>
      </c>
      <c r="C5" s="147">
        <v>2.7</v>
      </c>
      <c r="D5" s="147">
        <f t="shared" si="0"/>
        <v>9.990000000000002</v>
      </c>
      <c r="E5" s="147"/>
      <c r="F5" s="147"/>
      <c r="G5" s="147">
        <f t="shared" si="1"/>
        <v>9.990000000000002</v>
      </c>
      <c r="H5" s="149">
        <f>G2+G3+G4+G5</f>
        <v>33.770000000000003</v>
      </c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ht="12.75" customHeight="1">
      <c r="A6" s="150" t="s">
        <v>210</v>
      </c>
      <c r="B6" s="150">
        <v>3.25</v>
      </c>
      <c r="C6" s="150">
        <v>3.7</v>
      </c>
      <c r="D6" s="150">
        <f t="shared" si="0"/>
        <v>12.025</v>
      </c>
      <c r="E6" s="150"/>
      <c r="F6" s="150"/>
      <c r="G6" s="150">
        <f t="shared" si="1"/>
        <v>12.025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ht="12.75" customHeight="1">
      <c r="A7" s="151" t="s">
        <v>211</v>
      </c>
      <c r="B7" s="151">
        <v>3.25</v>
      </c>
      <c r="C7" s="151">
        <v>3.7</v>
      </c>
      <c r="D7" s="151">
        <f t="shared" si="0"/>
        <v>12.025</v>
      </c>
      <c r="E7" s="151"/>
      <c r="F7" s="151"/>
      <c r="G7" s="151">
        <f t="shared" si="1"/>
        <v>12.025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ht="12.7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 t="s">
        <v>188</v>
      </c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ht="12.75" customHeight="1">
      <c r="A9" s="148" t="s">
        <v>212</v>
      </c>
      <c r="B9" s="147">
        <v>2.35</v>
      </c>
      <c r="C9" s="147">
        <v>2.7</v>
      </c>
      <c r="D9" s="147">
        <f t="shared" ref="D9:D14" si="2">B9*C9</f>
        <v>6.3450000000000006</v>
      </c>
      <c r="E9" s="147">
        <v>1.96</v>
      </c>
      <c r="F9" s="147"/>
      <c r="G9" s="147">
        <f t="shared" ref="G9:G14" si="3">D9-E9-F9</f>
        <v>4.3850000000000007</v>
      </c>
      <c r="H9" s="147"/>
      <c r="I9" s="147"/>
      <c r="J9" s="147"/>
      <c r="K9" s="147"/>
      <c r="L9" s="147" t="s">
        <v>190</v>
      </c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ht="12.75" customHeight="1">
      <c r="A10" s="147"/>
      <c r="B10" s="147">
        <v>2.35</v>
      </c>
      <c r="C10" s="147">
        <v>2.7</v>
      </c>
      <c r="D10" s="147">
        <f t="shared" si="2"/>
        <v>6.3450000000000006</v>
      </c>
      <c r="E10" s="147"/>
      <c r="F10" s="147"/>
      <c r="G10" s="147">
        <f t="shared" si="3"/>
        <v>6.3450000000000006</v>
      </c>
      <c r="H10" s="147"/>
      <c r="I10" s="147"/>
      <c r="J10" s="147"/>
      <c r="K10" s="147"/>
      <c r="L10" s="147" t="s">
        <v>191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12.75" customHeight="1">
      <c r="A11" s="147"/>
      <c r="B11" s="147">
        <v>4</v>
      </c>
      <c r="C11" s="147">
        <v>2.7</v>
      </c>
      <c r="D11" s="147">
        <f t="shared" si="2"/>
        <v>10.8</v>
      </c>
      <c r="E11" s="147"/>
      <c r="F11" s="147">
        <v>1.8</v>
      </c>
      <c r="G11" s="147">
        <f t="shared" si="3"/>
        <v>9</v>
      </c>
      <c r="H11" s="147" t="s">
        <v>213</v>
      </c>
      <c r="I11" s="147"/>
      <c r="J11" s="147"/>
      <c r="K11" s="147"/>
      <c r="L11" s="147" t="s">
        <v>193</v>
      </c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ht="12.75" customHeight="1">
      <c r="A12" s="147"/>
      <c r="B12" s="147">
        <v>4</v>
      </c>
      <c r="C12" s="147">
        <v>2.7</v>
      </c>
      <c r="D12" s="147">
        <f t="shared" si="2"/>
        <v>10.8</v>
      </c>
      <c r="E12" s="147"/>
      <c r="F12" s="147"/>
      <c r="G12" s="147">
        <f t="shared" si="3"/>
        <v>10.8</v>
      </c>
      <c r="H12" s="149">
        <f>G9+G10+G11+G12</f>
        <v>30.53</v>
      </c>
      <c r="I12" s="147"/>
      <c r="J12" s="147"/>
      <c r="K12" s="147"/>
      <c r="L12" s="147" t="s">
        <v>214</v>
      </c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12.75" customHeight="1">
      <c r="A13" s="150" t="s">
        <v>210</v>
      </c>
      <c r="B13" s="150">
        <v>4</v>
      </c>
      <c r="C13" s="150">
        <v>2.35</v>
      </c>
      <c r="D13" s="150">
        <f t="shared" si="2"/>
        <v>9.4</v>
      </c>
      <c r="E13" s="150"/>
      <c r="F13" s="150"/>
      <c r="G13" s="150">
        <f t="shared" si="3"/>
        <v>9.4</v>
      </c>
      <c r="H13" s="147"/>
      <c r="I13" s="147"/>
      <c r="J13" s="147"/>
      <c r="K13" s="147"/>
      <c r="L13" s="147" t="s">
        <v>194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ht="12.75" customHeight="1">
      <c r="A14" s="151" t="s">
        <v>211</v>
      </c>
      <c r="B14" s="151">
        <v>4</v>
      </c>
      <c r="C14" s="151">
        <v>2.35</v>
      </c>
      <c r="D14" s="151">
        <f t="shared" si="2"/>
        <v>9.4</v>
      </c>
      <c r="E14" s="151"/>
      <c r="F14" s="151"/>
      <c r="G14" s="151">
        <f t="shared" si="3"/>
        <v>9.4</v>
      </c>
      <c r="H14" s="147"/>
      <c r="I14" s="147"/>
      <c r="J14" s="147"/>
      <c r="K14" s="147"/>
      <c r="L14" s="147" t="s">
        <v>195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12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ht="12.75" customHeight="1">
      <c r="A16" s="148" t="s">
        <v>215</v>
      </c>
      <c r="B16" s="147">
        <v>3</v>
      </c>
      <c r="C16" s="147">
        <v>2.7</v>
      </c>
      <c r="D16" s="147">
        <f t="shared" ref="D16:D21" si="4">B16*C16</f>
        <v>8.1000000000000014</v>
      </c>
      <c r="E16" s="147">
        <v>1.96</v>
      </c>
      <c r="F16" s="147"/>
      <c r="G16" s="147">
        <f t="shared" ref="G16:G21" si="5">D16-E16-F16</f>
        <v>6.1400000000000015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ht="12.75" customHeight="1">
      <c r="A17" s="147"/>
      <c r="B17" s="147">
        <v>3</v>
      </c>
      <c r="C17" s="147">
        <v>2.7</v>
      </c>
      <c r="D17" s="147">
        <f t="shared" si="4"/>
        <v>8.1000000000000014</v>
      </c>
      <c r="E17" s="147"/>
      <c r="F17" s="147">
        <v>1.8</v>
      </c>
      <c r="G17" s="147">
        <f t="shared" si="5"/>
        <v>6.3000000000000016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ht="12.75" customHeight="1">
      <c r="A18" s="147"/>
      <c r="B18" s="147">
        <v>2.9</v>
      </c>
      <c r="C18" s="147">
        <v>2.7</v>
      </c>
      <c r="D18" s="147">
        <f t="shared" si="4"/>
        <v>7.83</v>
      </c>
      <c r="E18" s="147"/>
      <c r="F18" s="147"/>
      <c r="G18" s="147">
        <f t="shared" si="5"/>
        <v>7.83</v>
      </c>
      <c r="H18" s="147" t="s">
        <v>213</v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ht="12.75" customHeight="1">
      <c r="A19" s="147"/>
      <c r="B19" s="147">
        <v>2.9</v>
      </c>
      <c r="C19" s="147">
        <v>2.7</v>
      </c>
      <c r="D19" s="147">
        <f t="shared" si="4"/>
        <v>7.83</v>
      </c>
      <c r="E19" s="147"/>
      <c r="F19" s="147"/>
      <c r="G19" s="147">
        <f t="shared" si="5"/>
        <v>7.83</v>
      </c>
      <c r="H19" s="149">
        <f>G16+G17+G18+G19</f>
        <v>28.1</v>
      </c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ht="12.75" customHeight="1">
      <c r="A20" s="150" t="s">
        <v>210</v>
      </c>
      <c r="B20" s="150">
        <v>2.9</v>
      </c>
      <c r="C20" s="150">
        <v>3</v>
      </c>
      <c r="D20" s="150">
        <f t="shared" si="4"/>
        <v>8.6999999999999993</v>
      </c>
      <c r="E20" s="150"/>
      <c r="F20" s="150"/>
      <c r="G20" s="150">
        <f t="shared" si="5"/>
        <v>8.6999999999999993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ht="12.75" customHeight="1">
      <c r="A21" s="151" t="s">
        <v>211</v>
      </c>
      <c r="B21" s="151">
        <v>2.9</v>
      </c>
      <c r="C21" s="151">
        <v>3</v>
      </c>
      <c r="D21" s="151">
        <f t="shared" si="4"/>
        <v>8.6999999999999993</v>
      </c>
      <c r="E21" s="151"/>
      <c r="F21" s="151"/>
      <c r="G21" s="151">
        <f t="shared" si="5"/>
        <v>8.6999999999999993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12.75" customHeight="1">
      <c r="A23" s="148" t="s">
        <v>216</v>
      </c>
      <c r="B23" s="147">
        <v>5</v>
      </c>
      <c r="C23" s="147">
        <v>2.7</v>
      </c>
      <c r="D23" s="147">
        <f t="shared" ref="D23:D28" si="6">B23*C23</f>
        <v>13.5</v>
      </c>
      <c r="E23" s="147">
        <v>1.96</v>
      </c>
      <c r="F23" s="147">
        <v>1.96</v>
      </c>
      <c r="G23" s="147">
        <f t="shared" ref="G23:G28" si="7">D23-E23-F23</f>
        <v>9.5799999999999983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ht="12.75" customHeight="1">
      <c r="A24" s="147"/>
      <c r="B24" s="147">
        <v>4</v>
      </c>
      <c r="C24" s="147">
        <v>2.7</v>
      </c>
      <c r="D24" s="147">
        <f t="shared" si="6"/>
        <v>10.8</v>
      </c>
      <c r="E24" s="147"/>
      <c r="F24" s="147">
        <v>3</v>
      </c>
      <c r="G24" s="147">
        <f t="shared" si="7"/>
        <v>7.8000000000000007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ht="12.75" customHeight="1">
      <c r="A25" s="147"/>
      <c r="B25" s="147">
        <v>3</v>
      </c>
      <c r="C25" s="147">
        <v>2.7</v>
      </c>
      <c r="D25" s="147">
        <f t="shared" si="6"/>
        <v>8.1000000000000014</v>
      </c>
      <c r="E25" s="147"/>
      <c r="F25" s="147"/>
      <c r="G25" s="147">
        <f t="shared" si="7"/>
        <v>8.1000000000000014</v>
      </c>
      <c r="H25" s="147" t="s">
        <v>213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ht="12.75" customHeight="1">
      <c r="A26" s="147"/>
      <c r="B26" s="147">
        <v>3.9</v>
      </c>
      <c r="C26" s="147">
        <v>2.7</v>
      </c>
      <c r="D26" s="147">
        <f t="shared" si="6"/>
        <v>10.530000000000001</v>
      </c>
      <c r="E26" s="147"/>
      <c r="F26" s="147"/>
      <c r="G26" s="147">
        <f t="shared" si="7"/>
        <v>10.530000000000001</v>
      </c>
      <c r="H26" s="149">
        <f>G23+G24+G25+G26</f>
        <v>36.010000000000005</v>
      </c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ht="12.75" customHeight="1">
      <c r="A27" s="150" t="s">
        <v>210</v>
      </c>
      <c r="B27" s="150">
        <v>5</v>
      </c>
      <c r="C27" s="150">
        <v>3.9</v>
      </c>
      <c r="D27" s="150">
        <f t="shared" si="6"/>
        <v>19.5</v>
      </c>
      <c r="E27" s="150"/>
      <c r="F27" s="150"/>
      <c r="G27" s="150">
        <f t="shared" si="7"/>
        <v>19.5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12.75" customHeight="1">
      <c r="A28" s="151" t="s">
        <v>211</v>
      </c>
      <c r="B28" s="151">
        <v>5</v>
      </c>
      <c r="C28" s="151">
        <v>3.9</v>
      </c>
      <c r="D28" s="151">
        <f t="shared" si="6"/>
        <v>19.5</v>
      </c>
      <c r="E28" s="151"/>
      <c r="F28" s="151"/>
      <c r="G28" s="151">
        <f t="shared" si="7"/>
        <v>19.5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ht="12.7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ht="12.75" customHeight="1">
      <c r="A30" s="148" t="s">
        <v>217</v>
      </c>
      <c r="B30" s="147">
        <v>1.4</v>
      </c>
      <c r="C30" s="147">
        <v>2.7</v>
      </c>
      <c r="D30" s="147">
        <f t="shared" ref="D30:D33" si="8">B30*C30</f>
        <v>3.78</v>
      </c>
      <c r="E30" s="147"/>
      <c r="F30" s="147">
        <v>1.8</v>
      </c>
      <c r="G30" s="147">
        <f t="shared" ref="G30:G33" si="9">D30-E30-F30</f>
        <v>1.9799999999999998</v>
      </c>
      <c r="H30" s="147" t="s">
        <v>213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ht="12.75" customHeight="1">
      <c r="A31" s="147"/>
      <c r="B31" s="147">
        <v>2.5</v>
      </c>
      <c r="C31" s="147">
        <v>2.7</v>
      </c>
      <c r="D31" s="147">
        <f t="shared" si="8"/>
        <v>6.75</v>
      </c>
      <c r="E31" s="147"/>
      <c r="F31" s="147"/>
      <c r="G31" s="147">
        <f t="shared" si="9"/>
        <v>6.75</v>
      </c>
      <c r="H31" s="149">
        <f>G30+G31</f>
        <v>8.73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ht="12.75" customHeight="1">
      <c r="A32" s="150" t="s">
        <v>210</v>
      </c>
      <c r="B32" s="150">
        <v>1.4</v>
      </c>
      <c r="C32" s="150">
        <v>2.5</v>
      </c>
      <c r="D32" s="150">
        <f t="shared" si="8"/>
        <v>3.5</v>
      </c>
      <c r="E32" s="150"/>
      <c r="F32" s="150"/>
      <c r="G32" s="150">
        <f t="shared" si="9"/>
        <v>3.5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ht="12.75" customHeight="1">
      <c r="A33" s="151" t="s">
        <v>211</v>
      </c>
      <c r="B33" s="151">
        <v>1.4</v>
      </c>
      <c r="C33" s="151">
        <v>2.5</v>
      </c>
      <c r="D33" s="151">
        <f t="shared" si="8"/>
        <v>3.5</v>
      </c>
      <c r="E33" s="151"/>
      <c r="F33" s="151"/>
      <c r="G33" s="151">
        <f t="shared" si="9"/>
        <v>3.5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ht="12.75" customHeight="1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ht="12.75" customHeight="1">
      <c r="A35" s="152" t="s">
        <v>218</v>
      </c>
      <c r="B35" s="147">
        <v>5.7</v>
      </c>
      <c r="C35" s="147">
        <v>2.7</v>
      </c>
      <c r="D35" s="147">
        <f t="shared" ref="D35:D40" si="10">B35*C35</f>
        <v>15.390000000000002</v>
      </c>
      <c r="E35" s="147"/>
      <c r="F35" s="147">
        <v>3.6</v>
      </c>
      <c r="G35" s="147">
        <f t="shared" ref="G35:G40" si="11">D35-E35-F35</f>
        <v>11.790000000000003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ht="12.75" customHeight="1">
      <c r="A36" s="147"/>
      <c r="B36" s="147">
        <v>5.7</v>
      </c>
      <c r="C36" s="147">
        <v>2.7</v>
      </c>
      <c r="D36" s="147">
        <f t="shared" si="10"/>
        <v>15.390000000000002</v>
      </c>
      <c r="E36" s="147"/>
      <c r="F36" s="147">
        <v>1.8</v>
      </c>
      <c r="G36" s="147">
        <f t="shared" si="11"/>
        <v>13.590000000000002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</row>
    <row r="37" spans="1:26" ht="12.75" customHeight="1">
      <c r="A37" s="147"/>
      <c r="B37" s="147">
        <v>1.9</v>
      </c>
      <c r="C37" s="147">
        <v>2.7</v>
      </c>
      <c r="D37" s="147">
        <f t="shared" si="10"/>
        <v>5.13</v>
      </c>
      <c r="E37" s="147"/>
      <c r="F37" s="147">
        <v>1.8</v>
      </c>
      <c r="G37" s="147">
        <f t="shared" si="11"/>
        <v>3.33</v>
      </c>
      <c r="H37" s="147" t="s">
        <v>213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ht="12.75" customHeight="1">
      <c r="A38" s="147"/>
      <c r="B38" s="147">
        <v>0.67</v>
      </c>
      <c r="C38" s="147">
        <v>2.7</v>
      </c>
      <c r="D38" s="147">
        <f t="shared" si="10"/>
        <v>1.8090000000000002</v>
      </c>
      <c r="E38" s="147"/>
      <c r="F38" s="147"/>
      <c r="G38" s="147">
        <f t="shared" si="11"/>
        <v>1.8090000000000002</v>
      </c>
      <c r="H38" s="149">
        <f>G35+G36+G37+G38</f>
        <v>30.519000000000002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ht="12.75" customHeight="1">
      <c r="A39" s="150" t="s">
        <v>210</v>
      </c>
      <c r="B39" s="150">
        <v>5.7</v>
      </c>
      <c r="C39" s="150">
        <v>1.9</v>
      </c>
      <c r="D39" s="150">
        <f t="shared" si="10"/>
        <v>10.83</v>
      </c>
      <c r="E39" s="150"/>
      <c r="F39" s="150"/>
      <c r="G39" s="150">
        <f t="shared" si="11"/>
        <v>10.83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ht="12.75" customHeight="1">
      <c r="A40" s="151" t="s">
        <v>211</v>
      </c>
      <c r="B40" s="151">
        <v>5.7</v>
      </c>
      <c r="C40" s="151">
        <v>1.9</v>
      </c>
      <c r="D40" s="151">
        <f t="shared" si="10"/>
        <v>10.83</v>
      </c>
      <c r="E40" s="151"/>
      <c r="F40" s="151"/>
      <c r="G40" s="151">
        <f t="shared" si="11"/>
        <v>10.83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 ht="12.75" customHeight="1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1:26" ht="12.75" customHeight="1">
      <c r="A42" s="148" t="s">
        <v>196</v>
      </c>
      <c r="B42" s="147">
        <v>3.9</v>
      </c>
      <c r="C42" s="147">
        <v>2.7</v>
      </c>
      <c r="D42" s="147">
        <f t="shared" ref="D42:D47" si="12">B42*C42</f>
        <v>10.530000000000001</v>
      </c>
      <c r="E42" s="147"/>
      <c r="F42" s="147">
        <v>3</v>
      </c>
      <c r="G42" s="147">
        <f t="shared" ref="G42:G47" si="13">D42-E42-F42</f>
        <v>7.5300000000000011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 ht="12.75" customHeight="1">
      <c r="A43" s="147"/>
      <c r="B43" s="147">
        <v>3.9</v>
      </c>
      <c r="C43" s="147">
        <v>2.7</v>
      </c>
      <c r="D43" s="147">
        <f t="shared" si="12"/>
        <v>10.530000000000001</v>
      </c>
      <c r="E43" s="147"/>
      <c r="F43" s="147"/>
      <c r="G43" s="147">
        <f t="shared" si="13"/>
        <v>10.530000000000001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ht="12.75" customHeight="1">
      <c r="A44" s="147"/>
      <c r="B44" s="147">
        <v>3.3</v>
      </c>
      <c r="C44" s="147">
        <v>2.7</v>
      </c>
      <c r="D44" s="147">
        <f t="shared" si="12"/>
        <v>8.91</v>
      </c>
      <c r="E44" s="147"/>
      <c r="F44" s="147"/>
      <c r="G44" s="147">
        <f t="shared" si="13"/>
        <v>8.91</v>
      </c>
      <c r="H44" s="147" t="s">
        <v>213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</row>
    <row r="45" spans="1:26" ht="12.75" customHeight="1">
      <c r="A45" s="147"/>
      <c r="B45" s="147">
        <v>3.3</v>
      </c>
      <c r="C45" s="147">
        <v>2.7</v>
      </c>
      <c r="D45" s="147">
        <f t="shared" si="12"/>
        <v>8.91</v>
      </c>
      <c r="E45" s="147">
        <v>1.96</v>
      </c>
      <c r="F45" s="147"/>
      <c r="G45" s="147">
        <f t="shared" si="13"/>
        <v>6.95</v>
      </c>
      <c r="H45" s="149">
        <f>G42+G43+G44+G45</f>
        <v>33.92</v>
      </c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</row>
    <row r="46" spans="1:26" ht="12.75" customHeight="1">
      <c r="A46" s="153" t="s">
        <v>210</v>
      </c>
      <c r="B46" s="153">
        <v>3.9</v>
      </c>
      <c r="C46" s="153">
        <v>3.3</v>
      </c>
      <c r="D46" s="153">
        <f t="shared" si="12"/>
        <v>12.87</v>
      </c>
      <c r="E46" s="153"/>
      <c r="F46" s="153"/>
      <c r="G46" s="153">
        <f t="shared" si="13"/>
        <v>12.87</v>
      </c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</row>
    <row r="47" spans="1:26" ht="12.75" customHeight="1">
      <c r="A47" s="151" t="s">
        <v>211</v>
      </c>
      <c r="B47" s="151">
        <v>3.9</v>
      </c>
      <c r="C47" s="151">
        <v>3.3</v>
      </c>
      <c r="D47" s="151">
        <f t="shared" si="12"/>
        <v>12.87</v>
      </c>
      <c r="E47" s="151"/>
      <c r="F47" s="151"/>
      <c r="G47" s="151">
        <f t="shared" si="13"/>
        <v>12.87</v>
      </c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ht="12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</row>
    <row r="49" spans="1:26" ht="12.75" customHeight="1">
      <c r="A49" s="148" t="s">
        <v>219</v>
      </c>
      <c r="B49" s="147">
        <v>2</v>
      </c>
      <c r="C49" s="147">
        <v>2.7</v>
      </c>
      <c r="D49" s="147">
        <f t="shared" ref="D49:D54" si="14">B49*C49</f>
        <v>5.4</v>
      </c>
      <c r="E49" s="147"/>
      <c r="F49" s="147"/>
      <c r="G49" s="147">
        <f t="shared" ref="G49:G54" si="15">D49-E49-F49</f>
        <v>5.4</v>
      </c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ht="12.75" customHeight="1">
      <c r="A50" s="147"/>
      <c r="B50" s="147">
        <v>2</v>
      </c>
      <c r="C50" s="147">
        <v>2.7</v>
      </c>
      <c r="D50" s="147">
        <f t="shared" si="14"/>
        <v>5.4</v>
      </c>
      <c r="E50" s="147"/>
      <c r="F50" s="147">
        <v>1.8</v>
      </c>
      <c r="G50" s="147">
        <f t="shared" si="15"/>
        <v>3.6000000000000005</v>
      </c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</row>
    <row r="51" spans="1:26" ht="12.75" customHeight="1">
      <c r="A51" s="147"/>
      <c r="B51" s="147">
        <v>4</v>
      </c>
      <c r="C51" s="147">
        <v>2.7</v>
      </c>
      <c r="D51" s="147">
        <f t="shared" si="14"/>
        <v>10.8</v>
      </c>
      <c r="E51" s="147"/>
      <c r="F51" s="147"/>
      <c r="G51" s="147">
        <f t="shared" si="15"/>
        <v>10.8</v>
      </c>
      <c r="H51" s="147" t="s">
        <v>213</v>
      </c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</row>
    <row r="52" spans="1:26" ht="12.75" customHeight="1">
      <c r="A52" s="147"/>
      <c r="B52" s="147">
        <v>4</v>
      </c>
      <c r="C52" s="147">
        <v>2.7</v>
      </c>
      <c r="D52" s="147">
        <f t="shared" si="14"/>
        <v>10.8</v>
      </c>
      <c r="E52" s="147">
        <v>0.88</v>
      </c>
      <c r="F52" s="147"/>
      <c r="G52" s="147">
        <f t="shared" si="15"/>
        <v>9.92</v>
      </c>
      <c r="H52" s="149">
        <f>G49+G50+G51+G52</f>
        <v>29.72</v>
      </c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</row>
    <row r="53" spans="1:26" ht="12.75" customHeight="1">
      <c r="A53" s="153" t="s">
        <v>210</v>
      </c>
      <c r="B53" s="153">
        <v>2</v>
      </c>
      <c r="C53" s="153">
        <v>4</v>
      </c>
      <c r="D53" s="153">
        <f t="shared" si="14"/>
        <v>8</v>
      </c>
      <c r="E53" s="153"/>
      <c r="F53" s="153"/>
      <c r="G53" s="153">
        <f t="shared" si="15"/>
        <v>8</v>
      </c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 ht="12.75" customHeight="1">
      <c r="A54" s="151" t="s">
        <v>211</v>
      </c>
      <c r="B54" s="151">
        <v>2</v>
      </c>
      <c r="C54" s="151">
        <v>4</v>
      </c>
      <c r="D54" s="151">
        <f t="shared" si="14"/>
        <v>8</v>
      </c>
      <c r="E54" s="151"/>
      <c r="F54" s="151"/>
      <c r="G54" s="151">
        <f t="shared" si="15"/>
        <v>8</v>
      </c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</row>
    <row r="55" spans="1:26" ht="12.75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6" ht="12.75" customHeight="1">
      <c r="A56" s="154" t="s">
        <v>220</v>
      </c>
      <c r="B56" s="154"/>
      <c r="C56" s="154"/>
      <c r="D56" s="154">
        <f>D54+D47+D40+D33+D28+D21+D14+D7</f>
        <v>84.825000000000003</v>
      </c>
      <c r="E56" s="154"/>
      <c r="F56" s="154"/>
      <c r="G56" s="154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 ht="12.75" customHeight="1">
      <c r="A57" s="151" t="s">
        <v>221</v>
      </c>
      <c r="B57" s="151"/>
      <c r="C57" s="151"/>
      <c r="D57" s="155">
        <f>D56</f>
        <v>84.825000000000003</v>
      </c>
      <c r="E57" s="151"/>
      <c r="F57" s="151"/>
      <c r="G57" s="151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ht="12.75" customHeight="1">
      <c r="A58" s="147" t="s">
        <v>222</v>
      </c>
      <c r="B58" s="147"/>
      <c r="C58" s="147"/>
      <c r="D58" s="147">
        <f>H52+H45+H38+H31+H26+H19+H12+H5</f>
        <v>231.29900000000001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ht="12.75" customHeight="1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ht="12.75" customHeight="1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 ht="12.75" customHeight="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ht="12.75" customHeight="1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</row>
    <row r="63" spans="1:26" ht="12.75" customHeight="1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</row>
    <row r="64" spans="1:26" ht="12.75" customHeight="1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</row>
    <row r="65" spans="1:26" ht="12.75" customHeight="1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</row>
    <row r="66" spans="1:26" ht="12.75" customHeight="1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</row>
    <row r="67" spans="1:26" ht="12.75" customHeight="1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</row>
    <row r="68" spans="1:26" ht="12.75" customHeight="1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</row>
    <row r="69" spans="1:26" ht="12.75" customHeight="1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</row>
    <row r="70" spans="1:26" ht="12.75" customHeight="1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</row>
    <row r="71" spans="1:26" ht="12.75" customHeight="1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6" ht="12.75" customHeight="1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spans="1:26" ht="12.75" customHeight="1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</row>
    <row r="74" spans="1:26" ht="12.75" customHeight="1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</row>
    <row r="75" spans="1:26" ht="12.75" customHeight="1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</row>
    <row r="76" spans="1:26" ht="12.75" customHeigh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</row>
    <row r="77" spans="1:26" ht="12.75" customHeight="1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</row>
    <row r="78" spans="1:26" ht="12.75" customHeight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 ht="12.75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 ht="12.75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ht="12.75" customHeight="1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</row>
    <row r="82" spans="1:26" ht="12.75" customHeight="1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</row>
    <row r="83" spans="1:26" ht="12.7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</row>
    <row r="84" spans="1:26" ht="12.75" customHeight="1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</row>
    <row r="85" spans="1:26" ht="12.75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</row>
    <row r="86" spans="1:26" ht="12.75" customHeight="1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</row>
    <row r="87" spans="1:26" ht="12.75" customHeight="1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</row>
    <row r="88" spans="1:26" ht="12.75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</row>
    <row r="89" spans="1:26" ht="12.75" customHeight="1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</row>
    <row r="90" spans="1:26" ht="12.75" customHeight="1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</row>
    <row r="91" spans="1:26" ht="12.75" customHeight="1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</row>
    <row r="92" spans="1:26" ht="12.75" customHeight="1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</row>
    <row r="93" spans="1:26" ht="12.75" customHeight="1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</row>
    <row r="94" spans="1:26" ht="12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</row>
    <row r="95" spans="1:26" ht="12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</row>
    <row r="96" spans="1:26" ht="12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</row>
    <row r="97" spans="1:26" ht="12.75" customHeight="1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</row>
    <row r="98" spans="1:26" ht="12.75" customHeight="1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</row>
    <row r="99" spans="1:26" ht="12.7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</row>
    <row r="100" spans="1:26" ht="12.75" customHeight="1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</row>
    <row r="101" spans="1:26" ht="12.75" customHeight="1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</row>
    <row r="102" spans="1:26" ht="12.75" customHeight="1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</row>
    <row r="103" spans="1:26" ht="12.75" customHeight="1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</row>
    <row r="104" spans="1:26" ht="12.75" customHeigh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</row>
    <row r="105" spans="1:26" ht="12.75" customHeight="1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</row>
    <row r="106" spans="1:26" ht="12.75" customHeight="1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</row>
    <row r="107" spans="1:26" ht="12.75" customHeight="1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</row>
    <row r="108" spans="1:26" ht="12.75" customHeight="1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</row>
    <row r="109" spans="1:26" ht="12.75" customHeight="1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</row>
    <row r="110" spans="1:26" ht="12.75" customHeight="1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</row>
    <row r="111" spans="1:26" ht="12.75" customHeight="1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</row>
    <row r="112" spans="1:26" ht="12.75" customHeight="1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</row>
    <row r="113" spans="1:26" ht="12.75" customHeight="1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</row>
    <row r="114" spans="1:26" ht="12.75" customHeight="1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</row>
    <row r="115" spans="1:26" ht="12.75" customHeight="1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</row>
    <row r="116" spans="1:26" ht="12.75" customHeight="1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</row>
    <row r="117" spans="1:26" ht="12.75" customHeight="1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</row>
    <row r="118" spans="1:26" ht="12.75" customHeight="1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</row>
    <row r="119" spans="1:26" ht="12.75" customHeight="1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</row>
    <row r="120" spans="1:26" ht="12.75" customHeight="1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</row>
    <row r="121" spans="1:26" ht="12.75" customHeight="1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</row>
    <row r="122" spans="1:26" ht="12.75" customHeight="1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</row>
    <row r="123" spans="1:26" ht="12.75" customHeight="1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</row>
    <row r="124" spans="1:26" ht="12.75" customHeight="1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</row>
    <row r="125" spans="1:26" ht="12.75" customHeight="1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</row>
    <row r="126" spans="1:26" ht="12.75" customHeight="1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</row>
    <row r="127" spans="1:26" ht="12.75" customHeight="1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</row>
    <row r="128" spans="1:26" ht="12.75" customHeight="1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</row>
    <row r="129" spans="1:26" ht="12.75" customHeight="1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</row>
    <row r="130" spans="1:26" ht="12.75" customHeight="1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</row>
    <row r="131" spans="1:26" ht="12.75" customHeight="1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</row>
    <row r="132" spans="1:26" ht="12.75" customHeight="1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</row>
    <row r="133" spans="1:26" ht="12.75" customHeight="1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</row>
    <row r="134" spans="1:26" ht="12.75" customHeight="1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</row>
    <row r="135" spans="1:26" ht="12.75" customHeight="1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</row>
    <row r="136" spans="1:26" ht="12.75" customHeight="1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</row>
    <row r="137" spans="1:26" ht="12.75" customHeight="1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</row>
    <row r="138" spans="1:26" ht="12.7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</row>
    <row r="139" spans="1:26" ht="12.75" customHeight="1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</row>
    <row r="140" spans="1:26" ht="12.75" customHeight="1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</row>
    <row r="141" spans="1:26" ht="12.75" customHeight="1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spans="1:26" ht="12.75" customHeight="1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2.75" customHeight="1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2.75" customHeight="1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2.75" customHeight="1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2.75" customHeight="1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2.75" customHeight="1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2.75" customHeight="1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2.75" customHeight="1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2.75" customHeight="1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2.75" customHeight="1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2.75" customHeight="1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2.75" customHeight="1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spans="1:26" ht="12.75" customHeight="1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spans="1:26" ht="12.75" customHeight="1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spans="1:26" ht="12.75" customHeight="1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</row>
    <row r="157" spans="1:26" ht="12.75" customHeight="1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</row>
    <row r="158" spans="1:26" ht="12.75" customHeight="1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</row>
    <row r="159" spans="1:26" ht="12.75" customHeight="1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</row>
    <row r="160" spans="1:26" ht="12.75" customHeight="1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</row>
    <row r="161" spans="1:26" ht="12.75" customHeight="1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</row>
    <row r="162" spans="1:26" ht="12.75" customHeight="1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</row>
    <row r="163" spans="1:26" ht="12.75" customHeight="1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</row>
    <row r="164" spans="1:26" ht="12.75" customHeight="1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</row>
    <row r="165" spans="1:26" ht="12.75" customHeight="1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</row>
    <row r="166" spans="1:26" ht="12.75" customHeight="1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</row>
    <row r="167" spans="1:26" ht="12.75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</row>
    <row r="168" spans="1:26" ht="12.7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</row>
    <row r="169" spans="1:26" ht="12.75" customHeight="1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</row>
    <row r="170" spans="1:26" ht="12.75" customHeight="1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</row>
    <row r="171" spans="1:26" ht="12.75" customHeight="1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</row>
    <row r="172" spans="1:26" ht="12.75" customHeigh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</row>
    <row r="173" spans="1:26" ht="12.75" customHeight="1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</row>
    <row r="174" spans="1:26" ht="12.75" customHeight="1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</row>
    <row r="175" spans="1:26" ht="12.75" customHeight="1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</row>
    <row r="176" spans="1:26" ht="12.75" customHeight="1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</row>
    <row r="177" spans="1:26" ht="12.75" customHeight="1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</row>
    <row r="178" spans="1:26" ht="12.75" customHeight="1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</row>
    <row r="179" spans="1:26" ht="12.75" customHeight="1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</row>
    <row r="180" spans="1:26" ht="12.75" customHeight="1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</row>
    <row r="181" spans="1:26" ht="12.75" customHeight="1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</row>
    <row r="182" spans="1:26" ht="12.75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</row>
    <row r="183" spans="1:26" ht="12.75" customHeight="1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</row>
    <row r="184" spans="1:26" ht="12.75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</row>
    <row r="185" spans="1:26" ht="12.75" customHeight="1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</row>
    <row r="186" spans="1:26" ht="12.75" customHeight="1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</row>
    <row r="187" spans="1:26" ht="12.75" customHeight="1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</row>
    <row r="188" spans="1:26" ht="12.75" customHeight="1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</row>
    <row r="189" spans="1:26" ht="12.75" customHeight="1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</row>
    <row r="190" spans="1:26" ht="12.75" customHeight="1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</row>
    <row r="191" spans="1:26" ht="12.75" customHeight="1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</row>
    <row r="192" spans="1:26" ht="12.75" customHeight="1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</row>
    <row r="193" spans="1:26" ht="12.75" customHeight="1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</row>
    <row r="194" spans="1:26" ht="12.75" customHeight="1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</row>
    <row r="195" spans="1:26" ht="12.75" customHeight="1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</row>
    <row r="196" spans="1:26" ht="12.75" customHeight="1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</row>
    <row r="197" spans="1:26" ht="12.75" customHeight="1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</row>
    <row r="198" spans="1:26" ht="12.75" customHeight="1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</row>
    <row r="199" spans="1:26" ht="12.75" customHeight="1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</row>
    <row r="200" spans="1:26" ht="12.75" customHeight="1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</row>
    <row r="201" spans="1:26" ht="12.75" customHeight="1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</row>
    <row r="202" spans="1:26" ht="12.75" customHeight="1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</row>
    <row r="203" spans="1:26" ht="12.75" customHeight="1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</row>
    <row r="204" spans="1:26" ht="12.75" customHeight="1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</row>
    <row r="205" spans="1:26" ht="12.75" customHeight="1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</row>
    <row r="206" spans="1:26" ht="12.75" customHeigh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</row>
    <row r="207" spans="1:26" ht="12.75" customHeight="1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</row>
    <row r="208" spans="1:26" ht="12.75" customHeight="1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</row>
    <row r="209" spans="1:26" ht="12.75" customHeight="1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</row>
    <row r="210" spans="1:26" ht="12.75" customHeight="1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</row>
    <row r="211" spans="1:26" ht="12.75" customHeight="1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</row>
    <row r="212" spans="1:26" ht="12.75" customHeight="1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</row>
    <row r="213" spans="1:26" ht="12.75" customHeight="1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</row>
    <row r="214" spans="1:26" ht="12.75" customHeight="1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</row>
    <row r="215" spans="1:26" ht="12.75" customHeight="1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</row>
    <row r="216" spans="1:26" ht="12.75" customHeight="1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</row>
    <row r="217" spans="1:26" ht="12.75" customHeight="1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</row>
    <row r="218" spans="1:26" ht="12.75" customHeight="1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</row>
    <row r="219" spans="1:26" ht="12.75" customHeight="1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</row>
    <row r="220" spans="1:26" ht="12.75" customHeight="1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</row>
    <row r="221" spans="1:26" ht="12.75" customHeight="1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</row>
    <row r="222" spans="1:26" ht="12.75" customHeight="1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</row>
    <row r="223" spans="1:26" ht="12.75" customHeight="1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</row>
    <row r="224" spans="1:26" ht="12.75" customHeight="1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</row>
    <row r="225" spans="1:26" ht="12.75" customHeight="1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</row>
    <row r="226" spans="1:26" ht="12.75" customHeight="1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</row>
    <row r="227" spans="1:26" ht="12.75" customHeight="1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</row>
    <row r="228" spans="1:26" ht="12.75" customHeight="1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</row>
    <row r="229" spans="1:26" ht="12.75" customHeight="1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</row>
    <row r="230" spans="1:26" ht="12.75" customHeight="1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</row>
    <row r="231" spans="1:26" ht="12.75" customHeight="1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</row>
    <row r="232" spans="1:26" ht="12.75" customHeight="1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</row>
    <row r="233" spans="1:26" ht="12.75" customHeight="1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</row>
    <row r="234" spans="1:26" ht="12.75" customHeight="1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</row>
    <row r="235" spans="1:26" ht="12.75" customHeight="1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</row>
    <row r="236" spans="1:26" ht="12.75" customHeight="1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</row>
    <row r="237" spans="1:26" ht="12.75" customHeight="1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</row>
    <row r="238" spans="1:26" ht="12.75" customHeight="1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</row>
    <row r="239" spans="1:26" ht="12.75" customHeight="1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</row>
    <row r="240" spans="1:26" ht="12.75" customHeigh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</row>
    <row r="241" spans="1:26" ht="12.75" customHeight="1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</row>
    <row r="242" spans="1:26" ht="12.75" customHeight="1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</row>
    <row r="243" spans="1:26" ht="12.75" customHeight="1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</row>
    <row r="244" spans="1:26" ht="12.75" customHeight="1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</row>
    <row r="245" spans="1:26" ht="12.75" customHeight="1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</row>
    <row r="246" spans="1:26" ht="12.75" customHeight="1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</row>
    <row r="247" spans="1:26" ht="12.75" customHeight="1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</row>
    <row r="248" spans="1:26" ht="12.75" customHeight="1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</row>
    <row r="249" spans="1:26" ht="12.75" customHeight="1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</row>
    <row r="250" spans="1:26" ht="12.75" customHeight="1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</row>
    <row r="251" spans="1:26" ht="12.75" customHeight="1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</row>
    <row r="252" spans="1:26" ht="12.75" customHeight="1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</row>
    <row r="253" spans="1:26" ht="12.75" customHeight="1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</row>
    <row r="254" spans="1:26" ht="12.75" customHeight="1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</row>
    <row r="255" spans="1:26" ht="12.75" customHeight="1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</row>
    <row r="256" spans="1:26" ht="12.75" customHeight="1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</row>
    <row r="257" spans="1:26" ht="12.75" customHeight="1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</row>
    <row r="258" spans="1:26" ht="12.75" customHeight="1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</row>
    <row r="259" spans="1:26" ht="12.75" customHeight="1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</row>
    <row r="260" spans="1:26" ht="12.75" customHeight="1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</row>
    <row r="261" spans="1:26" ht="12.75" customHeight="1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</row>
    <row r="262" spans="1:26" ht="12.75" customHeight="1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</row>
    <row r="263" spans="1:26" ht="12.75" customHeight="1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</row>
    <row r="264" spans="1:26" ht="12.75" customHeight="1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</row>
    <row r="265" spans="1:26" ht="12.75" customHeight="1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</row>
    <row r="266" spans="1:26" ht="12.75" customHeight="1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</row>
    <row r="267" spans="1:26" ht="12.75" customHeight="1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</row>
    <row r="268" spans="1:26" ht="12.75" customHeight="1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</row>
    <row r="269" spans="1:26" ht="12.75" customHeight="1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</row>
    <row r="270" spans="1:26" ht="12.75" customHeight="1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</row>
    <row r="271" spans="1:26" ht="12.75" customHeight="1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</row>
    <row r="272" spans="1:26" ht="12.75" customHeight="1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</row>
    <row r="273" spans="1:26" ht="12.75" customHeight="1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</row>
    <row r="274" spans="1:26" ht="12.7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</row>
    <row r="275" spans="1:26" ht="12.75" customHeight="1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</row>
    <row r="276" spans="1:26" ht="12.75" customHeight="1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</row>
    <row r="277" spans="1:26" ht="12.75" customHeight="1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</row>
    <row r="278" spans="1:26" ht="12.75" customHeight="1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</row>
    <row r="279" spans="1:26" ht="12.75" customHeight="1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</row>
    <row r="280" spans="1:26" ht="12.75" customHeight="1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</row>
    <row r="281" spans="1:26" ht="12.75" customHeight="1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</row>
    <row r="282" spans="1:26" ht="12.75" customHeight="1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</row>
    <row r="283" spans="1:26" ht="12.75" customHeight="1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</row>
    <row r="284" spans="1:26" ht="12.75" customHeight="1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</row>
    <row r="285" spans="1:26" ht="12.75" customHeight="1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</row>
    <row r="286" spans="1:26" ht="12.75" customHeight="1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</row>
    <row r="287" spans="1:26" ht="12.75" customHeight="1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</row>
    <row r="288" spans="1:26" ht="12.75" customHeight="1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</row>
    <row r="289" spans="1:26" ht="12.75" customHeight="1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</row>
    <row r="290" spans="1:26" ht="12.75" customHeight="1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</row>
    <row r="291" spans="1:26" ht="12.75" customHeight="1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</row>
    <row r="292" spans="1:26" ht="12.75" customHeight="1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</row>
    <row r="293" spans="1:26" ht="12.75" customHeight="1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</row>
    <row r="294" spans="1:26" ht="12.75" customHeight="1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</row>
    <row r="295" spans="1:26" ht="12.75" customHeight="1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</row>
    <row r="296" spans="1:26" ht="12.75" customHeight="1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</row>
    <row r="297" spans="1:26" ht="12.75" customHeight="1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</row>
    <row r="298" spans="1:26" ht="12.75" customHeight="1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</row>
    <row r="299" spans="1:26" ht="12.75" customHeight="1">
      <c r="A299" s="147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</row>
    <row r="300" spans="1:26" ht="12.75" customHeight="1">
      <c r="A300" s="147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</row>
    <row r="301" spans="1:26" ht="12.75" customHeight="1">
      <c r="A301" s="147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</row>
    <row r="302" spans="1:26" ht="12.75" customHeight="1">
      <c r="A302" s="147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</row>
    <row r="303" spans="1:26" ht="12.75" customHeight="1">
      <c r="A303" s="147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</row>
    <row r="304" spans="1:26" ht="12.75" customHeight="1">
      <c r="A304" s="147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</row>
    <row r="305" spans="1:26" ht="12.75" customHeight="1">
      <c r="A305" s="147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</row>
    <row r="306" spans="1:26" ht="12.75" customHeight="1">
      <c r="A306" s="147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</row>
    <row r="307" spans="1:26" ht="12.75" customHeight="1">
      <c r="A307" s="147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</row>
    <row r="308" spans="1:26" ht="12.75" customHeight="1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</row>
    <row r="309" spans="1:26" ht="12.75" customHeight="1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</row>
    <row r="310" spans="1:26" ht="12.75" customHeight="1">
      <c r="A310" s="147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</row>
    <row r="311" spans="1:26" ht="12.75" customHeight="1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</row>
    <row r="312" spans="1:26" ht="12.75" customHeight="1">
      <c r="A312" s="147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</row>
    <row r="313" spans="1:26" ht="12.75" customHeight="1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</row>
    <row r="314" spans="1:26" ht="12.75" customHeight="1">
      <c r="A314" s="147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</row>
    <row r="315" spans="1:26" ht="12.75" customHeight="1">
      <c r="A315" s="147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</row>
    <row r="316" spans="1:26" ht="12.75" customHeight="1">
      <c r="A316" s="147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</row>
    <row r="317" spans="1:26" ht="12.75" customHeight="1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</row>
    <row r="318" spans="1:26" ht="12.75" customHeight="1">
      <c r="A318" s="147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</row>
    <row r="319" spans="1:26" ht="12.75" customHeight="1">
      <c r="A319" s="147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</row>
    <row r="320" spans="1:26" ht="12.75" customHeight="1">
      <c r="A320" s="147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</row>
    <row r="321" spans="1:26" ht="12.75" customHeight="1">
      <c r="A321" s="147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</row>
    <row r="322" spans="1:26" ht="12.75" customHeight="1">
      <c r="A322" s="147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</row>
    <row r="323" spans="1:26" ht="12.75" customHeight="1">
      <c r="A323" s="147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</row>
    <row r="324" spans="1:26" ht="12.75" customHeight="1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</row>
    <row r="325" spans="1:26" ht="12.75" customHeight="1">
      <c r="A325" s="147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</row>
    <row r="326" spans="1:26" ht="12.75" customHeight="1">
      <c r="A326" s="147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</row>
    <row r="327" spans="1:26" ht="12.75" customHeight="1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</row>
    <row r="328" spans="1:26" ht="12.75" customHeight="1">
      <c r="A328" s="147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</row>
    <row r="329" spans="1:26" ht="12.75" customHeight="1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</row>
    <row r="330" spans="1:26" ht="12.75" customHeight="1">
      <c r="A330" s="147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</row>
    <row r="331" spans="1:26" ht="12.75" customHeight="1">
      <c r="A331" s="147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</row>
    <row r="332" spans="1:26" ht="12.75" customHeight="1">
      <c r="A332" s="147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</row>
    <row r="333" spans="1:26" ht="12.75" customHeight="1">
      <c r="A333" s="147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</row>
    <row r="334" spans="1:26" ht="12.75" customHeight="1">
      <c r="A334" s="147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</row>
    <row r="335" spans="1:26" ht="12.75" customHeight="1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</row>
    <row r="336" spans="1:26" ht="12.75" customHeight="1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</row>
    <row r="337" spans="1:26" ht="12.75" customHeight="1">
      <c r="A337" s="147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</row>
    <row r="338" spans="1:26" ht="12.75" customHeight="1">
      <c r="A338" s="147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</row>
    <row r="339" spans="1:26" ht="12.75" customHeight="1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</row>
    <row r="340" spans="1:26" ht="12.75" customHeight="1">
      <c r="A340" s="147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</row>
    <row r="341" spans="1:26" ht="12.75" customHeight="1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</row>
    <row r="342" spans="1:26" ht="12.75" customHeight="1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</row>
    <row r="343" spans="1:26" ht="12.75" customHeight="1">
      <c r="A343" s="147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</row>
    <row r="344" spans="1:26" ht="12.75" customHeight="1">
      <c r="A344" s="147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</row>
    <row r="345" spans="1:26" ht="12.75" customHeight="1">
      <c r="A345" s="147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</row>
    <row r="346" spans="1:26" ht="12.75" customHeight="1">
      <c r="A346" s="147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</row>
    <row r="347" spans="1:26" ht="12.75" customHeight="1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</row>
    <row r="348" spans="1:26" ht="12.75" customHeight="1">
      <c r="A348" s="147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</row>
    <row r="349" spans="1:26" ht="12.75" customHeight="1">
      <c r="A349" s="147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</row>
    <row r="350" spans="1:26" ht="12.75" customHeight="1">
      <c r="A350" s="147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</row>
    <row r="351" spans="1:26" ht="12.75" customHeight="1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</row>
    <row r="352" spans="1:26" ht="12.75" customHeight="1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</row>
    <row r="353" spans="1:26" ht="12.75" customHeight="1">
      <c r="A353" s="147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</row>
    <row r="354" spans="1:26" ht="12.75" customHeight="1">
      <c r="A354" s="147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</row>
    <row r="355" spans="1:26" ht="12.75" customHeight="1">
      <c r="A355" s="147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</row>
    <row r="356" spans="1:26" ht="12.75" customHeight="1">
      <c r="A356" s="147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</row>
    <row r="357" spans="1:26" ht="12.75" customHeight="1">
      <c r="A357" s="147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</row>
    <row r="358" spans="1:26" ht="12.75" customHeight="1">
      <c r="A358" s="147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</row>
    <row r="359" spans="1:26" ht="12.75" customHeight="1">
      <c r="A359" s="147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</row>
    <row r="360" spans="1:26" ht="12.75" customHeight="1">
      <c r="A360" s="147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</row>
    <row r="361" spans="1:26" ht="12.75" customHeight="1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</row>
    <row r="362" spans="1:26" ht="12.75" customHeight="1">
      <c r="A362" s="147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</row>
    <row r="363" spans="1:26" ht="12.75" customHeight="1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</row>
    <row r="364" spans="1:26" ht="12.75" customHeight="1">
      <c r="A364" s="147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</row>
    <row r="365" spans="1:26" ht="12.75" customHeight="1">
      <c r="A365" s="147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</row>
    <row r="366" spans="1:26" ht="12.75" customHeight="1">
      <c r="A366" s="147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</row>
    <row r="367" spans="1:26" ht="12.75" customHeight="1">
      <c r="A367" s="147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</row>
    <row r="368" spans="1:26" ht="12.75" customHeight="1">
      <c r="A368" s="147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</row>
    <row r="369" spans="1:26" ht="12.75" customHeight="1">
      <c r="A369" s="147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</row>
    <row r="370" spans="1:26" ht="12.75" customHeight="1">
      <c r="A370" s="147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</row>
    <row r="371" spans="1:26" ht="12.75" customHeight="1">
      <c r="A371" s="147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</row>
    <row r="372" spans="1:26" ht="12.75" customHeight="1">
      <c r="A372" s="147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</row>
    <row r="373" spans="1:26" ht="12.75" customHeight="1">
      <c r="A373" s="147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</row>
    <row r="374" spans="1:26" ht="12.75" customHeight="1">
      <c r="A374" s="147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</row>
    <row r="375" spans="1:26" ht="12.75" customHeight="1">
      <c r="A375" s="147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</row>
    <row r="376" spans="1:26" ht="12.75" customHeight="1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</row>
    <row r="377" spans="1:26" ht="12.75" customHeight="1">
      <c r="A377" s="147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</row>
    <row r="378" spans="1:26" ht="12.75" customHeight="1">
      <c r="A378" s="147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</row>
    <row r="379" spans="1:26" ht="12.75" customHeight="1">
      <c r="A379" s="147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</row>
    <row r="380" spans="1:26" ht="12.75" customHeight="1">
      <c r="A380" s="147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</row>
    <row r="381" spans="1:26" ht="12.75" customHeight="1">
      <c r="A381" s="147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</row>
    <row r="382" spans="1:26" ht="12.75" customHeight="1">
      <c r="A382" s="147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</row>
    <row r="383" spans="1:26" ht="12.75" customHeight="1">
      <c r="A383" s="147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</row>
    <row r="384" spans="1:26" ht="12.75" customHeight="1">
      <c r="A384" s="147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</row>
    <row r="385" spans="1:26" ht="12.75" customHeight="1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</row>
    <row r="386" spans="1:26" ht="12.75" customHeight="1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</row>
    <row r="387" spans="1:26" ht="12.75" customHeight="1">
      <c r="A387" s="147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</row>
    <row r="388" spans="1:26" ht="12.75" customHeight="1">
      <c r="A388" s="147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</row>
    <row r="389" spans="1:26" ht="12.75" customHeight="1">
      <c r="A389" s="147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</row>
    <row r="390" spans="1:26" ht="12.75" customHeight="1">
      <c r="A390" s="147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</row>
    <row r="391" spans="1:26" ht="12.75" customHeight="1">
      <c r="A391" s="147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</row>
    <row r="392" spans="1:26" ht="12.75" customHeight="1">
      <c r="A392" s="147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</row>
    <row r="393" spans="1:26" ht="12.75" customHeight="1">
      <c r="A393" s="147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</row>
    <row r="394" spans="1:26" ht="12.75" customHeight="1">
      <c r="A394" s="147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</row>
    <row r="395" spans="1:26" ht="12.75" customHeight="1">
      <c r="A395" s="147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</row>
    <row r="396" spans="1:26" ht="12.75" customHeight="1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</row>
    <row r="397" spans="1:26" ht="12.75" customHeight="1">
      <c r="A397" s="147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</row>
    <row r="398" spans="1:26" ht="12.75" customHeight="1">
      <c r="A398" s="147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</row>
    <row r="399" spans="1:26" ht="12.75" customHeight="1">
      <c r="A399" s="147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</row>
    <row r="400" spans="1:26" ht="12.75" customHeight="1">
      <c r="A400" s="147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</row>
    <row r="401" spans="1:26" ht="12.75" customHeight="1">
      <c r="A401" s="147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</row>
    <row r="402" spans="1:26" ht="12.75" customHeight="1">
      <c r="A402" s="147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</row>
    <row r="403" spans="1:26" ht="12.75" customHeight="1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</row>
    <row r="404" spans="1:26" ht="12.75" customHeight="1">
      <c r="A404" s="147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</row>
    <row r="405" spans="1:26" ht="12.75" customHeight="1">
      <c r="A405" s="147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</row>
    <row r="406" spans="1:26" ht="12.75" customHeight="1">
      <c r="A406" s="147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</row>
    <row r="407" spans="1:26" ht="12.75" customHeight="1">
      <c r="A407" s="147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</row>
    <row r="408" spans="1:26" ht="12.75" customHeight="1">
      <c r="A408" s="147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</row>
    <row r="409" spans="1:26" ht="12.75" customHeight="1">
      <c r="A409" s="147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</row>
    <row r="410" spans="1:26" ht="12.75" customHeight="1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</row>
    <row r="411" spans="1:26" ht="12.75" customHeight="1">
      <c r="A411" s="147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</row>
    <row r="412" spans="1:26" ht="12.75" customHeight="1">
      <c r="A412" s="147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</row>
    <row r="413" spans="1:26" ht="12.75" customHeight="1">
      <c r="A413" s="147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</row>
    <row r="414" spans="1:26" ht="12.75" customHeight="1">
      <c r="A414" s="147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</row>
    <row r="415" spans="1:26" ht="12.75" customHeight="1">
      <c r="A415" s="147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</row>
    <row r="416" spans="1:26" ht="12.75" customHeight="1">
      <c r="A416" s="147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</row>
    <row r="417" spans="1:26" ht="12.75" customHeight="1">
      <c r="A417" s="147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</row>
    <row r="418" spans="1:26" ht="12.75" customHeight="1">
      <c r="A418" s="147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</row>
    <row r="419" spans="1:26" ht="12.75" customHeight="1">
      <c r="A419" s="147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</row>
    <row r="420" spans="1:26" ht="12.75" customHeight="1">
      <c r="A420" s="147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</row>
    <row r="421" spans="1:26" ht="12.75" customHeight="1">
      <c r="A421" s="147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</row>
    <row r="422" spans="1:26" ht="12.75" customHeight="1">
      <c r="A422" s="147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</row>
    <row r="423" spans="1:26" ht="12.75" customHeight="1">
      <c r="A423" s="147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</row>
    <row r="424" spans="1:26" ht="12.75" customHeight="1">
      <c r="A424" s="147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</row>
    <row r="425" spans="1:26" ht="12.75" customHeight="1">
      <c r="A425" s="147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</row>
    <row r="426" spans="1:26" ht="12.75" customHeight="1">
      <c r="A426" s="147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</row>
    <row r="427" spans="1:26" ht="12.75" customHeight="1">
      <c r="A427" s="147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</row>
    <row r="428" spans="1:26" ht="12.75" customHeight="1">
      <c r="A428" s="147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</row>
    <row r="429" spans="1:26" ht="12.75" customHeight="1">
      <c r="A429" s="147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</row>
    <row r="430" spans="1:26" ht="12.75" customHeight="1">
      <c r="A430" s="147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</row>
    <row r="431" spans="1:26" ht="12.75" customHeight="1">
      <c r="A431" s="147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</row>
    <row r="432" spans="1:26" ht="12.75" customHeight="1">
      <c r="A432" s="147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</row>
    <row r="433" spans="1:26" ht="12.75" customHeight="1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</row>
    <row r="434" spans="1:26" ht="12.75" customHeight="1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</row>
    <row r="435" spans="1:26" ht="12.75" customHeight="1">
      <c r="A435" s="147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</row>
    <row r="436" spans="1:26" ht="12.75" customHeight="1">
      <c r="A436" s="147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</row>
    <row r="437" spans="1:26" ht="12.75" customHeight="1">
      <c r="A437" s="147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</row>
    <row r="438" spans="1:26" ht="12.75" customHeight="1">
      <c r="A438" s="147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</row>
    <row r="439" spans="1:26" ht="12.75" customHeight="1">
      <c r="A439" s="147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</row>
    <row r="440" spans="1:26" ht="12.75" customHeight="1">
      <c r="A440" s="147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</row>
    <row r="441" spans="1:26" ht="12.75" customHeight="1">
      <c r="A441" s="147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</row>
    <row r="442" spans="1:26" ht="12.75" customHeight="1">
      <c r="A442" s="147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</row>
    <row r="443" spans="1:26" ht="12.75" customHeight="1">
      <c r="A443" s="147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</row>
    <row r="444" spans="1:26" ht="12.75" customHeight="1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</row>
    <row r="445" spans="1:26" ht="12.75" customHeight="1">
      <c r="A445" s="147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</row>
    <row r="446" spans="1:26" ht="12.75" customHeight="1">
      <c r="A446" s="147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</row>
    <row r="447" spans="1:26" ht="12.75" customHeight="1">
      <c r="A447" s="147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</row>
    <row r="448" spans="1:26" ht="12.75" customHeight="1">
      <c r="A448" s="147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</row>
    <row r="449" spans="1:26" ht="12.75" customHeight="1">
      <c r="A449" s="147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</row>
    <row r="450" spans="1:26" ht="12.75" customHeight="1">
      <c r="A450" s="147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</row>
    <row r="451" spans="1:26" ht="12.75" customHeight="1">
      <c r="A451" s="147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</row>
    <row r="452" spans="1:26" ht="12.75" customHeight="1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</row>
    <row r="453" spans="1:26" ht="12.75" customHeight="1">
      <c r="A453" s="147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</row>
    <row r="454" spans="1:26" ht="12.75" customHeight="1">
      <c r="A454" s="147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</row>
    <row r="455" spans="1:26" ht="12.75" customHeight="1">
      <c r="A455" s="147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</row>
    <row r="456" spans="1:26" ht="12.75" customHeight="1">
      <c r="A456" s="147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</row>
    <row r="457" spans="1:26" ht="12.75" customHeight="1">
      <c r="A457" s="147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</row>
    <row r="458" spans="1:26" ht="12.75" customHeight="1">
      <c r="A458" s="147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</row>
    <row r="459" spans="1:26" ht="12.75" customHeight="1">
      <c r="A459" s="147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</row>
    <row r="460" spans="1:26" ht="12.75" customHeight="1">
      <c r="A460" s="147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</row>
    <row r="461" spans="1:26" ht="12.75" customHeight="1">
      <c r="A461" s="147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</row>
    <row r="462" spans="1:26" ht="12.75" customHeight="1">
      <c r="A462" s="147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</row>
    <row r="463" spans="1:26" ht="12.75" customHeight="1">
      <c r="A463" s="147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</row>
    <row r="464" spans="1:26" ht="12.75" customHeight="1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</row>
    <row r="465" spans="1:26" ht="12.75" customHeight="1">
      <c r="A465" s="147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</row>
    <row r="466" spans="1:26" ht="12.75" customHeight="1">
      <c r="A466" s="147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</row>
    <row r="467" spans="1:26" ht="12.75" customHeight="1">
      <c r="A467" s="147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</row>
    <row r="468" spans="1:26" ht="12.75" customHeight="1">
      <c r="A468" s="147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</row>
    <row r="469" spans="1:26" ht="12.75" customHeight="1">
      <c r="A469" s="147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</row>
    <row r="470" spans="1:26" ht="12.75" customHeight="1">
      <c r="A470" s="147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</row>
    <row r="471" spans="1:26" ht="12.75" customHeight="1">
      <c r="A471" s="147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</row>
    <row r="472" spans="1:26" ht="12.75" customHeight="1">
      <c r="A472" s="147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</row>
    <row r="473" spans="1:26" ht="12.75" customHeight="1">
      <c r="A473" s="147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</row>
    <row r="474" spans="1:26" ht="12.75" customHeight="1">
      <c r="A474" s="147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</row>
    <row r="475" spans="1:26" ht="12.75" customHeight="1">
      <c r="A475" s="147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</row>
    <row r="476" spans="1:26" ht="12.75" customHeight="1">
      <c r="A476" s="147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</row>
    <row r="477" spans="1:26" ht="12.75" customHeight="1">
      <c r="A477" s="147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</row>
    <row r="478" spans="1:26" ht="12.75" customHeight="1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</row>
    <row r="479" spans="1:26" ht="12.75" customHeight="1">
      <c r="A479" s="147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</row>
    <row r="480" spans="1:26" ht="12.75" customHeight="1">
      <c r="A480" s="147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</row>
    <row r="481" spans="1:26" ht="12.75" customHeight="1">
      <c r="A481" s="147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</row>
    <row r="482" spans="1:26" ht="12.75" customHeight="1">
      <c r="A482" s="147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</row>
    <row r="483" spans="1:26" ht="12.75" customHeight="1">
      <c r="A483" s="147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</row>
    <row r="484" spans="1:26" ht="12.75" customHeight="1">
      <c r="A484" s="147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</row>
    <row r="485" spans="1:26" ht="12.75" customHeight="1">
      <c r="A485" s="147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</row>
    <row r="486" spans="1:26" ht="12.75" customHeight="1">
      <c r="A486" s="147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</row>
    <row r="487" spans="1:26" ht="12.75" customHeight="1">
      <c r="A487" s="147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</row>
    <row r="488" spans="1:26" ht="12.75" customHeight="1">
      <c r="A488" s="147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</row>
    <row r="489" spans="1:26" ht="12.75" customHeight="1">
      <c r="A489" s="147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</row>
    <row r="490" spans="1:26" ht="12.75" customHeight="1">
      <c r="A490" s="147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</row>
    <row r="491" spans="1:26" ht="12.75" customHeight="1">
      <c r="A491" s="147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</row>
    <row r="492" spans="1:26" ht="12.75" customHeight="1">
      <c r="A492" s="147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</row>
    <row r="493" spans="1:26" ht="12.75" customHeight="1">
      <c r="A493" s="147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</row>
    <row r="494" spans="1:26" ht="12.75" customHeight="1">
      <c r="A494" s="147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</row>
    <row r="495" spans="1:26" ht="12.75" customHeight="1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</row>
    <row r="496" spans="1:26" ht="12.75" customHeight="1">
      <c r="A496" s="147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</row>
    <row r="497" spans="1:26" ht="12.75" customHeight="1">
      <c r="A497" s="147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</row>
    <row r="498" spans="1:26" ht="12.75" customHeight="1">
      <c r="A498" s="147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</row>
    <row r="499" spans="1:26" ht="12.75" customHeight="1">
      <c r="A499" s="147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</row>
    <row r="500" spans="1:26" ht="12.75" customHeight="1">
      <c r="A500" s="147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</row>
    <row r="501" spans="1:26" ht="12.75" customHeight="1">
      <c r="A501" s="147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</row>
    <row r="502" spans="1:26" ht="12.75" customHeight="1">
      <c r="A502" s="147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</row>
    <row r="503" spans="1:26" ht="12.75" customHeight="1">
      <c r="A503" s="147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</row>
    <row r="504" spans="1:26" ht="12.75" customHeight="1">
      <c r="A504" s="147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</row>
    <row r="505" spans="1:26" ht="12.75" customHeight="1">
      <c r="A505" s="147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</row>
    <row r="506" spans="1:26" ht="12.75" customHeight="1">
      <c r="A506" s="147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</row>
    <row r="507" spans="1:26" ht="12.75" customHeight="1">
      <c r="A507" s="147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</row>
    <row r="508" spans="1:26" ht="12.75" customHeight="1">
      <c r="A508" s="147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</row>
    <row r="509" spans="1:26" ht="12.75" customHeight="1">
      <c r="A509" s="147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</row>
    <row r="510" spans="1:26" ht="12.75" customHeight="1">
      <c r="A510" s="147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</row>
    <row r="511" spans="1:26" ht="12.75" customHeight="1">
      <c r="A511" s="147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</row>
    <row r="512" spans="1:26" ht="12.75" customHeight="1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</row>
    <row r="513" spans="1:26" ht="12.75" customHeight="1">
      <c r="A513" s="147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</row>
    <row r="514" spans="1:26" ht="12.75" customHeight="1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</row>
    <row r="515" spans="1:26" ht="12.75" customHeight="1">
      <c r="A515" s="147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</row>
    <row r="516" spans="1:26" ht="12.75" customHeight="1">
      <c r="A516" s="147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</row>
    <row r="517" spans="1:26" ht="12.75" customHeight="1">
      <c r="A517" s="147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</row>
    <row r="518" spans="1:26" ht="12.75" customHeight="1">
      <c r="A518" s="147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</row>
    <row r="519" spans="1:26" ht="12.75" customHeight="1">
      <c r="A519" s="147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</row>
    <row r="520" spans="1:26" ht="12.75" customHeight="1">
      <c r="A520" s="147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</row>
    <row r="521" spans="1:26" ht="12.75" customHeight="1">
      <c r="A521" s="147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</row>
    <row r="522" spans="1:26" ht="12.75" customHeight="1">
      <c r="A522" s="147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</row>
    <row r="523" spans="1:26" ht="12.75" customHeight="1">
      <c r="A523" s="147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</row>
    <row r="524" spans="1:26" ht="12.75" customHeight="1">
      <c r="A524" s="147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</row>
    <row r="525" spans="1:26" ht="12.75" customHeight="1">
      <c r="A525" s="147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</row>
    <row r="526" spans="1:26" ht="12.75" customHeight="1">
      <c r="A526" s="147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</row>
    <row r="527" spans="1:26" ht="12.75" customHeight="1">
      <c r="A527" s="147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</row>
    <row r="528" spans="1:26" ht="12.75" customHeight="1">
      <c r="A528" s="147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</row>
    <row r="529" spans="1:26" ht="12.75" customHeight="1">
      <c r="A529" s="147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</row>
    <row r="530" spans="1:26" ht="12.75" customHeight="1">
      <c r="A530" s="147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</row>
    <row r="531" spans="1:26" ht="12.75" customHeight="1">
      <c r="A531" s="147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</row>
    <row r="532" spans="1:26" ht="12.75" customHeight="1">
      <c r="A532" s="147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</row>
    <row r="533" spans="1:26" ht="12.75" customHeight="1">
      <c r="A533" s="147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</row>
    <row r="534" spans="1:26" ht="12.75" customHeight="1">
      <c r="A534" s="147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</row>
    <row r="535" spans="1:26" ht="12.75" customHeight="1">
      <c r="A535" s="147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</row>
    <row r="536" spans="1:26" ht="12.75" customHeight="1">
      <c r="A536" s="147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</row>
    <row r="537" spans="1:26" ht="12.75" customHeight="1">
      <c r="A537" s="147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</row>
    <row r="538" spans="1:26" ht="12.75" customHeight="1">
      <c r="A538" s="147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</row>
    <row r="539" spans="1:26" ht="12.75" customHeight="1">
      <c r="A539" s="147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</row>
    <row r="540" spans="1:26" ht="12.75" customHeight="1">
      <c r="A540" s="147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</row>
    <row r="541" spans="1:26" ht="12.75" customHeight="1">
      <c r="A541" s="147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</row>
    <row r="542" spans="1:26" ht="12.75" customHeight="1">
      <c r="A542" s="147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</row>
    <row r="543" spans="1:26" ht="12.75" customHeight="1">
      <c r="A543" s="147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</row>
    <row r="544" spans="1:26" ht="12.75" customHeight="1">
      <c r="A544" s="147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</row>
    <row r="545" spans="1:26" ht="12.75" customHeight="1">
      <c r="A545" s="147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</row>
    <row r="546" spans="1:26" ht="12.75" customHeight="1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</row>
    <row r="547" spans="1:26" ht="12.75" customHeight="1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</row>
    <row r="548" spans="1:26" ht="12.75" customHeight="1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</row>
    <row r="549" spans="1:26" ht="12.75" customHeight="1">
      <c r="A549" s="147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</row>
    <row r="550" spans="1:26" ht="12.75" customHeight="1">
      <c r="A550" s="147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</row>
    <row r="551" spans="1:26" ht="12.75" customHeight="1">
      <c r="A551" s="147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</row>
    <row r="552" spans="1:26" ht="12.75" customHeight="1">
      <c r="A552" s="147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</row>
    <row r="553" spans="1:26" ht="12.75" customHeight="1">
      <c r="A553" s="147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</row>
    <row r="554" spans="1:26" ht="12.75" customHeight="1">
      <c r="A554" s="147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</row>
    <row r="555" spans="1:26" ht="12.75" customHeight="1">
      <c r="A555" s="147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</row>
    <row r="556" spans="1:26" ht="12.75" customHeight="1">
      <c r="A556" s="147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</row>
    <row r="557" spans="1:26" ht="12.75" customHeight="1">
      <c r="A557" s="147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</row>
    <row r="558" spans="1:26" ht="12.75" customHeight="1">
      <c r="A558" s="147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</row>
    <row r="559" spans="1:26" ht="12.75" customHeight="1">
      <c r="A559" s="147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</row>
    <row r="560" spans="1:26" ht="12.75" customHeight="1">
      <c r="A560" s="147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</row>
    <row r="561" spans="1:26" ht="12.75" customHeight="1">
      <c r="A561" s="147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</row>
    <row r="562" spans="1:26" ht="12.75" customHeight="1">
      <c r="A562" s="147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</row>
    <row r="563" spans="1:26" ht="12.75" customHeight="1">
      <c r="A563" s="147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</row>
    <row r="564" spans="1:26" ht="12.75" customHeight="1">
      <c r="A564" s="147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</row>
    <row r="565" spans="1:26" ht="12.75" customHeight="1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</row>
    <row r="566" spans="1:26" ht="12.75" customHeight="1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</row>
    <row r="567" spans="1:26" ht="12.75" customHeight="1">
      <c r="A567" s="147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</row>
    <row r="568" spans="1:26" ht="12.75" customHeight="1">
      <c r="A568" s="147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</row>
    <row r="569" spans="1:26" ht="12.75" customHeight="1">
      <c r="A569" s="147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</row>
    <row r="570" spans="1:26" ht="12.75" customHeight="1">
      <c r="A570" s="147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</row>
    <row r="571" spans="1:26" ht="12.75" customHeight="1">
      <c r="A571" s="147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</row>
    <row r="572" spans="1:26" ht="12.75" customHeight="1">
      <c r="A572" s="147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</row>
    <row r="573" spans="1:26" ht="12.75" customHeight="1">
      <c r="A573" s="147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</row>
    <row r="574" spans="1:26" ht="12.75" customHeight="1">
      <c r="A574" s="147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</row>
    <row r="575" spans="1:26" ht="12.75" customHeight="1">
      <c r="A575" s="147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</row>
    <row r="576" spans="1:26" ht="12.75" customHeight="1">
      <c r="A576" s="147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</row>
    <row r="577" spans="1:26" ht="12.75" customHeight="1">
      <c r="A577" s="147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</row>
    <row r="578" spans="1:26" ht="12.75" customHeight="1">
      <c r="A578" s="147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</row>
    <row r="579" spans="1:26" ht="12.75" customHeight="1">
      <c r="A579" s="147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</row>
    <row r="580" spans="1:26" ht="12.75" customHeight="1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</row>
    <row r="581" spans="1:26" ht="12.75" customHeight="1">
      <c r="A581" s="147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</row>
    <row r="582" spans="1:26" ht="12.75" customHeight="1">
      <c r="A582" s="147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</row>
    <row r="583" spans="1:26" ht="12.75" customHeight="1">
      <c r="A583" s="147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</row>
    <row r="584" spans="1:26" ht="12.75" customHeight="1">
      <c r="A584" s="147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</row>
    <row r="585" spans="1:26" ht="12.75" customHeight="1">
      <c r="A585" s="147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</row>
    <row r="586" spans="1:26" ht="12.75" customHeight="1">
      <c r="A586" s="147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</row>
    <row r="587" spans="1:26" ht="12.75" customHeight="1">
      <c r="A587" s="147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</row>
    <row r="588" spans="1:26" ht="12.75" customHeight="1">
      <c r="A588" s="147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</row>
    <row r="589" spans="1:26" ht="12.75" customHeight="1">
      <c r="A589" s="147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</row>
    <row r="590" spans="1:26" ht="12.75" customHeight="1">
      <c r="A590" s="147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</row>
    <row r="591" spans="1:26" ht="12.75" customHeight="1">
      <c r="A591" s="147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</row>
    <row r="592" spans="1:26" ht="12.75" customHeight="1">
      <c r="A592" s="147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</row>
    <row r="593" spans="1:26" ht="12.75" customHeight="1">
      <c r="A593" s="147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</row>
    <row r="594" spans="1:26" ht="12.75" customHeight="1">
      <c r="A594" s="147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</row>
    <row r="595" spans="1:26" ht="12.75" customHeight="1">
      <c r="A595" s="147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</row>
    <row r="596" spans="1:26" ht="12.75" customHeight="1">
      <c r="A596" s="147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</row>
    <row r="597" spans="1:26" ht="12.75" customHeight="1">
      <c r="A597" s="147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</row>
    <row r="598" spans="1:26" ht="12.75" customHeight="1">
      <c r="A598" s="147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</row>
    <row r="599" spans="1:26" ht="12.75" customHeight="1">
      <c r="A599" s="147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</row>
    <row r="600" spans="1:26" ht="12.75" customHeight="1">
      <c r="A600" s="147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</row>
    <row r="601" spans="1:26" ht="12.75" customHeight="1">
      <c r="A601" s="147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</row>
    <row r="602" spans="1:26" ht="12.75" customHeight="1">
      <c r="A602" s="147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</row>
    <row r="603" spans="1:26" ht="12.75" customHeight="1">
      <c r="A603" s="147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</row>
    <row r="604" spans="1:26" ht="12.75" customHeight="1">
      <c r="A604" s="147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</row>
    <row r="605" spans="1:26" ht="12.75" customHeight="1">
      <c r="A605" s="147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</row>
    <row r="606" spans="1:26" ht="12.75" customHeight="1">
      <c r="A606" s="147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</row>
    <row r="607" spans="1:26" ht="12.75" customHeight="1">
      <c r="A607" s="147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</row>
    <row r="608" spans="1:26" ht="12.75" customHeight="1">
      <c r="A608" s="147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</row>
    <row r="609" spans="1:26" ht="12.75" customHeight="1">
      <c r="A609" s="147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</row>
    <row r="610" spans="1:26" ht="12.75" customHeight="1">
      <c r="A610" s="147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</row>
    <row r="611" spans="1:26" ht="12.75" customHeight="1">
      <c r="A611" s="147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</row>
    <row r="612" spans="1:26" ht="12.75" customHeight="1">
      <c r="A612" s="147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</row>
    <row r="613" spans="1:26" ht="12.75" customHeight="1">
      <c r="A613" s="147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</row>
    <row r="614" spans="1:26" ht="12.75" customHeight="1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</row>
    <row r="615" spans="1:26" ht="12.75" customHeight="1">
      <c r="A615" s="147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</row>
    <row r="616" spans="1:26" ht="12.75" customHeight="1">
      <c r="A616" s="147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</row>
    <row r="617" spans="1:26" ht="12.75" customHeight="1">
      <c r="A617" s="147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</row>
    <row r="618" spans="1:26" ht="12.75" customHeight="1">
      <c r="A618" s="147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</row>
    <row r="619" spans="1:26" ht="12.75" customHeight="1">
      <c r="A619" s="147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</row>
    <row r="620" spans="1:26" ht="12.75" customHeight="1">
      <c r="A620" s="147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</row>
    <row r="621" spans="1:26" ht="12.75" customHeight="1">
      <c r="A621" s="147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</row>
    <row r="622" spans="1:26" ht="12.75" customHeight="1">
      <c r="A622" s="147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</row>
    <row r="623" spans="1:26" ht="12.75" customHeight="1">
      <c r="A623" s="147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</row>
    <row r="624" spans="1:26" ht="12.75" customHeight="1">
      <c r="A624" s="147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</row>
    <row r="625" spans="1:26" ht="12.75" customHeight="1">
      <c r="A625" s="147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</row>
    <row r="626" spans="1:26" ht="12.75" customHeight="1">
      <c r="A626" s="147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</row>
    <row r="627" spans="1:26" ht="12.75" customHeight="1">
      <c r="A627" s="147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</row>
    <row r="628" spans="1:26" ht="12.75" customHeight="1">
      <c r="A628" s="147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</row>
    <row r="629" spans="1:26" ht="12.75" customHeight="1">
      <c r="A629" s="147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</row>
    <row r="630" spans="1:26" ht="12.75" customHeight="1">
      <c r="A630" s="147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</row>
    <row r="631" spans="1:26" ht="12.75" customHeight="1">
      <c r="A631" s="147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</row>
    <row r="632" spans="1:26" ht="12.75" customHeight="1">
      <c r="A632" s="147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</row>
    <row r="633" spans="1:26" ht="12.75" customHeight="1">
      <c r="A633" s="147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</row>
    <row r="634" spans="1:26" ht="12.75" customHeight="1">
      <c r="A634" s="147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</row>
    <row r="635" spans="1:26" ht="12.75" customHeight="1">
      <c r="A635" s="147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</row>
    <row r="636" spans="1:26" ht="12.75" customHeight="1">
      <c r="A636" s="147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</row>
    <row r="637" spans="1:26" ht="12.75" customHeight="1">
      <c r="A637" s="147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</row>
    <row r="638" spans="1:26" ht="12.75" customHeight="1">
      <c r="A638" s="147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</row>
    <row r="639" spans="1:26" ht="12.75" customHeight="1">
      <c r="A639" s="147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</row>
    <row r="640" spans="1:26" ht="12.75" customHeight="1">
      <c r="A640" s="147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</row>
    <row r="641" spans="1:26" ht="12.75" customHeight="1">
      <c r="A641" s="147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</row>
    <row r="642" spans="1:26" ht="12.75" customHeight="1">
      <c r="A642" s="147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</row>
    <row r="643" spans="1:26" ht="12.75" customHeight="1">
      <c r="A643" s="147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</row>
    <row r="644" spans="1:26" ht="12.75" customHeight="1">
      <c r="A644" s="147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</row>
    <row r="645" spans="1:26" ht="12.75" customHeight="1">
      <c r="A645" s="147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</row>
    <row r="646" spans="1:26" ht="12.75" customHeight="1">
      <c r="A646" s="147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</row>
    <row r="647" spans="1:26" ht="12.75" customHeight="1">
      <c r="A647" s="147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</row>
    <row r="648" spans="1:26" ht="12.75" customHeight="1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</row>
    <row r="649" spans="1:26" ht="12.75" customHeight="1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</row>
    <row r="650" spans="1:26" ht="12.75" customHeight="1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</row>
    <row r="651" spans="1:26" ht="12.75" customHeight="1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</row>
    <row r="652" spans="1:26" ht="12.75" customHeight="1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</row>
    <row r="653" spans="1:26" ht="12.75" customHeight="1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</row>
    <row r="654" spans="1:26" ht="12.75" customHeight="1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</row>
    <row r="655" spans="1:26" ht="12.75" customHeight="1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</row>
    <row r="656" spans="1:26" ht="12.75" customHeight="1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</row>
    <row r="657" spans="1:26" ht="12.75" customHeight="1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</row>
    <row r="658" spans="1:26" ht="12.75" customHeight="1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</row>
    <row r="659" spans="1:26" ht="12.75" customHeight="1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</row>
    <row r="660" spans="1:26" ht="12.75" customHeight="1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</row>
    <row r="661" spans="1:26" ht="12.75" customHeight="1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</row>
    <row r="662" spans="1:26" ht="12.75" customHeight="1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</row>
    <row r="663" spans="1:26" ht="12.75" customHeight="1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</row>
    <row r="664" spans="1:26" ht="12.75" customHeight="1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</row>
    <row r="665" spans="1:26" ht="12.75" customHeight="1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</row>
    <row r="666" spans="1:26" ht="12.75" customHeight="1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</row>
    <row r="667" spans="1:26" ht="12.75" customHeight="1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</row>
    <row r="668" spans="1:26" ht="12.75" customHeight="1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</row>
    <row r="669" spans="1:26" ht="12.75" customHeight="1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</row>
    <row r="670" spans="1:26" ht="12.75" customHeight="1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</row>
    <row r="671" spans="1:26" ht="12.75" customHeight="1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</row>
    <row r="672" spans="1:26" ht="12.75" customHeight="1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</row>
    <row r="673" spans="1:26" ht="12.75" customHeight="1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</row>
    <row r="674" spans="1:26" ht="12.75" customHeight="1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</row>
    <row r="675" spans="1:26" ht="12.75" customHeight="1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</row>
    <row r="676" spans="1:26" ht="12.75" customHeight="1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</row>
    <row r="677" spans="1:26" ht="12.75" customHeight="1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</row>
    <row r="678" spans="1:26" ht="12.75" customHeight="1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</row>
    <row r="679" spans="1:26" ht="12.75" customHeight="1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</row>
    <row r="680" spans="1:26" ht="12.75" customHeight="1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</row>
    <row r="681" spans="1:26" ht="12.75" customHeight="1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</row>
    <row r="682" spans="1:26" ht="12.75" customHeight="1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</row>
    <row r="683" spans="1:26" ht="12.75" customHeight="1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</row>
    <row r="684" spans="1:26" ht="12.75" customHeight="1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</row>
    <row r="685" spans="1:26" ht="12.75" customHeight="1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</row>
    <row r="686" spans="1:26" ht="12.75" customHeight="1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</row>
    <row r="687" spans="1:26" ht="12.75" customHeight="1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</row>
    <row r="688" spans="1:26" ht="12.75" customHeight="1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</row>
    <row r="689" spans="1:26" ht="12.75" customHeight="1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</row>
    <row r="690" spans="1:26" ht="12.75" customHeight="1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</row>
    <row r="691" spans="1:26" ht="12.75" customHeight="1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</row>
    <row r="692" spans="1:26" ht="12.75" customHeight="1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</row>
    <row r="693" spans="1:26" ht="12.75" customHeight="1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</row>
    <row r="694" spans="1:26" ht="12.75" customHeight="1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</row>
    <row r="695" spans="1:26" ht="12.75" customHeight="1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</row>
    <row r="696" spans="1:26" ht="12.75" customHeight="1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</row>
    <row r="697" spans="1:26" ht="12.75" customHeight="1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</row>
    <row r="698" spans="1:26" ht="12.75" customHeight="1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</row>
    <row r="699" spans="1:26" ht="12.75" customHeight="1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</row>
    <row r="700" spans="1:26" ht="12.75" customHeight="1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</row>
    <row r="701" spans="1:26" ht="12.75" customHeight="1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</row>
    <row r="702" spans="1:26" ht="12.75" customHeight="1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</row>
    <row r="703" spans="1:26" ht="12.75" customHeight="1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</row>
    <row r="704" spans="1:26" ht="12.75" customHeight="1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</row>
    <row r="705" spans="1:26" ht="12.75" customHeight="1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</row>
    <row r="706" spans="1:26" ht="12.75" customHeight="1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</row>
    <row r="707" spans="1:26" ht="12.75" customHeight="1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</row>
    <row r="708" spans="1:26" ht="12.75" customHeight="1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</row>
    <row r="709" spans="1:26" ht="12.75" customHeight="1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</row>
    <row r="710" spans="1:26" ht="12.75" customHeight="1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</row>
    <row r="711" spans="1:26" ht="12.75" customHeight="1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</row>
    <row r="712" spans="1:26" ht="12.75" customHeight="1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</row>
    <row r="713" spans="1:26" ht="12.75" customHeight="1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</row>
    <row r="714" spans="1:26" ht="12.75" customHeight="1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</row>
    <row r="715" spans="1:26" ht="12.75" customHeight="1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</row>
    <row r="716" spans="1:26" ht="12.75" customHeight="1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</row>
    <row r="717" spans="1:26" ht="12.75" customHeight="1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</row>
    <row r="718" spans="1:26" ht="12.75" customHeight="1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</row>
    <row r="719" spans="1:26" ht="12.75" customHeight="1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</row>
    <row r="720" spans="1:26" ht="12.75" customHeight="1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</row>
    <row r="721" spans="1:26" ht="12.75" customHeight="1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</row>
    <row r="722" spans="1:26" ht="12.75" customHeight="1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</row>
    <row r="723" spans="1:26" ht="12.75" customHeight="1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</row>
    <row r="724" spans="1:26" ht="12.75" customHeight="1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</row>
    <row r="725" spans="1:26" ht="12.75" customHeight="1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</row>
    <row r="726" spans="1:26" ht="12.75" customHeight="1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</row>
    <row r="727" spans="1:26" ht="12.75" customHeight="1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</row>
    <row r="728" spans="1:26" ht="12.75" customHeight="1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</row>
    <row r="729" spans="1:26" ht="12.75" customHeight="1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</row>
    <row r="730" spans="1:26" ht="12.75" customHeight="1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</row>
    <row r="731" spans="1:26" ht="12.75" customHeight="1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</row>
    <row r="732" spans="1:26" ht="12.75" customHeight="1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</row>
    <row r="733" spans="1:26" ht="12.75" customHeight="1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</row>
    <row r="734" spans="1:26" ht="12.75" customHeight="1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</row>
    <row r="735" spans="1:26" ht="12.75" customHeight="1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</row>
    <row r="736" spans="1:26" ht="12.75" customHeight="1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</row>
    <row r="737" spans="1:26" ht="12.75" customHeight="1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</row>
    <row r="738" spans="1:26" ht="12.75" customHeight="1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</row>
    <row r="739" spans="1:26" ht="12.75" customHeight="1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</row>
    <row r="740" spans="1:26" ht="12.75" customHeight="1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</row>
    <row r="741" spans="1:26" ht="12.75" customHeight="1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</row>
    <row r="742" spans="1:26" ht="12.75" customHeight="1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</row>
    <row r="743" spans="1:26" ht="12.75" customHeight="1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</row>
    <row r="744" spans="1:26" ht="12.75" customHeight="1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</row>
    <row r="745" spans="1:26" ht="12.75" customHeight="1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</row>
    <row r="746" spans="1:26" ht="12.75" customHeight="1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</row>
    <row r="747" spans="1:26" ht="12.75" customHeight="1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</row>
    <row r="748" spans="1:26" ht="12.75" customHeight="1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</row>
    <row r="749" spans="1:26" ht="12.75" customHeight="1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</row>
    <row r="750" spans="1:26" ht="12.75" customHeight="1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</row>
    <row r="751" spans="1:26" ht="12.75" customHeight="1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</row>
    <row r="752" spans="1:26" ht="12.75" customHeight="1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</row>
    <row r="753" spans="1:26" ht="12.75" customHeight="1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</row>
    <row r="754" spans="1:26" ht="12.75" customHeight="1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</row>
    <row r="755" spans="1:26" ht="12.75" customHeight="1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</row>
    <row r="756" spans="1:26" ht="12.75" customHeight="1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</row>
    <row r="757" spans="1:26" ht="12.75" customHeight="1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</row>
    <row r="758" spans="1:26" ht="12.75" customHeight="1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</row>
    <row r="759" spans="1:26" ht="12.75" customHeight="1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</row>
    <row r="760" spans="1:26" ht="12.75" customHeight="1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</row>
    <row r="761" spans="1:26" ht="12.75" customHeight="1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</row>
    <row r="762" spans="1:26" ht="12.75" customHeight="1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</row>
    <row r="763" spans="1:26" ht="12.75" customHeight="1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</row>
    <row r="764" spans="1:26" ht="12.75" customHeight="1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</row>
    <row r="765" spans="1:26" ht="12.75" customHeight="1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</row>
    <row r="766" spans="1:26" ht="12.75" customHeight="1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</row>
    <row r="767" spans="1:26" ht="12.75" customHeight="1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</row>
    <row r="768" spans="1:26" ht="12.75" customHeight="1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</row>
    <row r="769" spans="1:26" ht="12.75" customHeight="1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</row>
    <row r="770" spans="1:26" ht="12.75" customHeight="1">
      <c r="A770" s="147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</row>
    <row r="771" spans="1:26" ht="12.75" customHeight="1">
      <c r="A771" s="147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</row>
    <row r="772" spans="1:26" ht="12.75" customHeight="1">
      <c r="A772" s="147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</row>
    <row r="773" spans="1:26" ht="12.75" customHeight="1">
      <c r="A773" s="147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</row>
    <row r="774" spans="1:26" ht="12.75" customHeight="1">
      <c r="A774" s="147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</row>
    <row r="775" spans="1:26" ht="12.75" customHeight="1">
      <c r="A775" s="147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</row>
    <row r="776" spans="1:26" ht="12.75" customHeight="1">
      <c r="A776" s="147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</row>
    <row r="777" spans="1:26" ht="12.75" customHeight="1">
      <c r="A777" s="147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</row>
    <row r="778" spans="1:26" ht="12.75" customHeight="1">
      <c r="A778" s="147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</row>
    <row r="779" spans="1:26" ht="12.75" customHeight="1">
      <c r="A779" s="147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</row>
    <row r="780" spans="1:26" ht="12.75" customHeight="1">
      <c r="A780" s="147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</row>
    <row r="781" spans="1:26" ht="12.75" customHeight="1">
      <c r="A781" s="147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</row>
    <row r="782" spans="1:26" ht="12.75" customHeight="1">
      <c r="A782" s="147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</row>
    <row r="783" spans="1:26" ht="12.75" customHeight="1">
      <c r="A783" s="147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</row>
    <row r="784" spans="1:26" ht="12.75" customHeight="1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</row>
    <row r="785" spans="1:26" ht="12.75" customHeight="1">
      <c r="A785" s="147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</row>
    <row r="786" spans="1:26" ht="12.75" customHeight="1">
      <c r="A786" s="147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</row>
    <row r="787" spans="1:26" ht="12.75" customHeight="1">
      <c r="A787" s="147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</row>
    <row r="788" spans="1:26" ht="12.75" customHeight="1">
      <c r="A788" s="147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</row>
    <row r="789" spans="1:26" ht="12.75" customHeight="1">
      <c r="A789" s="147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</row>
    <row r="790" spans="1:26" ht="12.75" customHeight="1">
      <c r="A790" s="147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</row>
    <row r="791" spans="1:26" ht="12.75" customHeight="1">
      <c r="A791" s="147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</row>
    <row r="792" spans="1:26" ht="12.75" customHeight="1">
      <c r="A792" s="147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</row>
    <row r="793" spans="1:26" ht="12.75" customHeight="1">
      <c r="A793" s="147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</row>
    <row r="794" spans="1:26" ht="12.75" customHeight="1">
      <c r="A794" s="147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</row>
    <row r="795" spans="1:26" ht="12.75" customHeight="1">
      <c r="A795" s="147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</row>
    <row r="796" spans="1:26" ht="12.75" customHeight="1">
      <c r="A796" s="147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</row>
    <row r="797" spans="1:26" ht="12.75" customHeight="1">
      <c r="A797" s="147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</row>
    <row r="798" spans="1:26" ht="12.75" customHeight="1">
      <c r="A798" s="147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</row>
    <row r="799" spans="1:26" ht="12.75" customHeight="1">
      <c r="A799" s="147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</row>
    <row r="800" spans="1:26" ht="12.75" customHeight="1">
      <c r="A800" s="147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</row>
    <row r="801" spans="1:26" ht="12.75" customHeight="1">
      <c r="A801" s="147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</row>
    <row r="802" spans="1:26" ht="12.75" customHeight="1">
      <c r="A802" s="147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</row>
    <row r="803" spans="1:26" ht="12.75" customHeight="1">
      <c r="A803" s="147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</row>
    <row r="804" spans="1:26" ht="12.75" customHeight="1">
      <c r="A804" s="147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</row>
    <row r="805" spans="1:26" ht="12.75" customHeight="1">
      <c r="A805" s="147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</row>
    <row r="806" spans="1:26" ht="12.75" customHeight="1">
      <c r="A806" s="147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</row>
    <row r="807" spans="1:26" ht="12.75" customHeight="1">
      <c r="A807" s="147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</row>
    <row r="808" spans="1:26" ht="12.75" customHeight="1">
      <c r="A808" s="147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</row>
    <row r="809" spans="1:26" ht="12.75" customHeight="1">
      <c r="A809" s="147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</row>
    <row r="810" spans="1:26" ht="12.75" customHeight="1">
      <c r="A810" s="147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</row>
    <row r="811" spans="1:26" ht="12.75" customHeight="1">
      <c r="A811" s="147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</row>
    <row r="812" spans="1:26" ht="12.75" customHeight="1">
      <c r="A812" s="147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</row>
    <row r="813" spans="1:26" ht="12.75" customHeight="1">
      <c r="A813" s="147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</row>
    <row r="814" spans="1:26" ht="12.75" customHeight="1">
      <c r="A814" s="147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</row>
    <row r="815" spans="1:26" ht="12.75" customHeight="1">
      <c r="A815" s="147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</row>
    <row r="816" spans="1:26" ht="12.75" customHeight="1">
      <c r="A816" s="147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</row>
    <row r="817" spans="1:26" ht="12.75" customHeight="1">
      <c r="A817" s="147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</row>
    <row r="818" spans="1:26" ht="12.75" customHeight="1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</row>
    <row r="819" spans="1:26" ht="12.75" customHeight="1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</row>
    <row r="820" spans="1:26" ht="12.75" customHeight="1">
      <c r="A820" s="147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</row>
    <row r="821" spans="1:26" ht="12.75" customHeight="1">
      <c r="A821" s="147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</row>
    <row r="822" spans="1:26" ht="12.75" customHeight="1">
      <c r="A822" s="147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</row>
    <row r="823" spans="1:26" ht="12.75" customHeight="1">
      <c r="A823" s="147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</row>
    <row r="824" spans="1:26" ht="12.75" customHeight="1">
      <c r="A824" s="147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</row>
    <row r="825" spans="1:26" ht="12.75" customHeight="1">
      <c r="A825" s="147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</row>
    <row r="826" spans="1:26" ht="12.75" customHeight="1">
      <c r="A826" s="147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</row>
    <row r="827" spans="1:26" ht="12.75" customHeight="1">
      <c r="A827" s="147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</row>
    <row r="828" spans="1:26" ht="12.75" customHeight="1">
      <c r="A828" s="147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</row>
    <row r="829" spans="1:26" ht="12.75" customHeight="1">
      <c r="A829" s="147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</row>
    <row r="830" spans="1:26" ht="12.75" customHeight="1">
      <c r="A830" s="147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</row>
    <row r="831" spans="1:26" ht="12.75" customHeight="1">
      <c r="A831" s="147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</row>
    <row r="832" spans="1:26" ht="12.75" customHeight="1">
      <c r="A832" s="147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</row>
    <row r="833" spans="1:26" ht="12.75" customHeight="1">
      <c r="A833" s="147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</row>
    <row r="834" spans="1:26" ht="12.75" customHeight="1">
      <c r="A834" s="147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</row>
    <row r="835" spans="1:26" ht="12.75" customHeight="1">
      <c r="A835" s="147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</row>
    <row r="836" spans="1:26" ht="12.75" customHeight="1">
      <c r="A836" s="147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</row>
    <row r="837" spans="1:26" ht="12.75" customHeight="1">
      <c r="A837" s="147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</row>
    <row r="838" spans="1:26" ht="12.75" customHeight="1">
      <c r="A838" s="147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</row>
    <row r="839" spans="1:26" ht="12.75" customHeight="1">
      <c r="A839" s="147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</row>
    <row r="840" spans="1:26" ht="12.75" customHeight="1">
      <c r="A840" s="147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</row>
    <row r="841" spans="1:26" ht="12.75" customHeight="1">
      <c r="A841" s="147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</row>
    <row r="842" spans="1:26" ht="12.75" customHeight="1">
      <c r="A842" s="147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</row>
    <row r="843" spans="1:26" ht="12.75" customHeight="1">
      <c r="A843" s="147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</row>
    <row r="844" spans="1:26" ht="12.75" customHeight="1">
      <c r="A844" s="147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</row>
    <row r="845" spans="1:26" ht="12.75" customHeight="1">
      <c r="A845" s="147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</row>
    <row r="846" spans="1:26" ht="12.75" customHeight="1">
      <c r="A846" s="147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</row>
    <row r="847" spans="1:26" ht="12.75" customHeight="1">
      <c r="A847" s="147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</row>
    <row r="848" spans="1:26" ht="12.75" customHeight="1">
      <c r="A848" s="147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</row>
    <row r="849" spans="1:26" ht="12.75" customHeight="1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</row>
    <row r="850" spans="1:26" ht="12.75" customHeight="1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</row>
    <row r="851" spans="1:26" ht="12.75" customHeight="1">
      <c r="A851" s="147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</row>
    <row r="852" spans="1:26" ht="12.75" customHeight="1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</row>
    <row r="853" spans="1:26" ht="12.75" customHeight="1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</row>
    <row r="854" spans="1:26" ht="12.75" customHeight="1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</row>
    <row r="855" spans="1:26" ht="12.75" customHeight="1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</row>
    <row r="856" spans="1:26" ht="12.75" customHeight="1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</row>
    <row r="857" spans="1:26" ht="12.75" customHeight="1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</row>
    <row r="858" spans="1:26" ht="12.75" customHeight="1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</row>
    <row r="859" spans="1:26" ht="12.75" customHeight="1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</row>
    <row r="860" spans="1:26" ht="12.75" customHeight="1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</row>
    <row r="861" spans="1:26" ht="12.75" customHeight="1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</row>
    <row r="862" spans="1:26" ht="12.75" customHeight="1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</row>
    <row r="863" spans="1:26" ht="12.75" customHeight="1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</row>
    <row r="864" spans="1:26" ht="12.75" customHeight="1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</row>
    <row r="865" spans="1:26" ht="12.75" customHeight="1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</row>
    <row r="866" spans="1:26" ht="12.75" customHeight="1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</row>
    <row r="867" spans="1:26" ht="12.75" customHeight="1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</row>
    <row r="868" spans="1:26" ht="12.75" customHeight="1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</row>
    <row r="869" spans="1:26" ht="12.75" customHeight="1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</row>
    <row r="870" spans="1:26" ht="12.75" customHeight="1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</row>
    <row r="871" spans="1:26" ht="12.75" customHeight="1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</row>
    <row r="872" spans="1:26" ht="12.75" customHeight="1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</row>
    <row r="873" spans="1:26" ht="12.75" customHeight="1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</row>
    <row r="874" spans="1:26" ht="12.75" customHeight="1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</row>
    <row r="875" spans="1:26" ht="12.75" customHeight="1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</row>
    <row r="876" spans="1:26" ht="12.75" customHeight="1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</row>
    <row r="877" spans="1:26" ht="12.75" customHeight="1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</row>
    <row r="878" spans="1:26" ht="12.75" customHeight="1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</row>
    <row r="879" spans="1:26" ht="12.75" customHeight="1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</row>
    <row r="880" spans="1:26" ht="12.75" customHeight="1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</row>
    <row r="881" spans="1:26" ht="12.75" customHeight="1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</row>
    <row r="882" spans="1:26" ht="12.75" customHeight="1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</row>
    <row r="883" spans="1:26" ht="12.75" customHeight="1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</row>
    <row r="884" spans="1:26" ht="12.75" customHeight="1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</row>
    <row r="885" spans="1:26" ht="12.75" customHeight="1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</row>
    <row r="886" spans="1:26" ht="12.75" customHeight="1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</row>
    <row r="887" spans="1:26" ht="12.75" customHeight="1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</row>
    <row r="888" spans="1:26" ht="12.75" customHeight="1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</row>
    <row r="889" spans="1:26" ht="12.75" customHeight="1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</row>
    <row r="890" spans="1:26" ht="12.75" customHeight="1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</row>
    <row r="891" spans="1:26" ht="12.75" customHeight="1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</row>
    <row r="892" spans="1:26" ht="12.75" customHeight="1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</row>
    <row r="893" spans="1:26" ht="12.75" customHeight="1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</row>
    <row r="894" spans="1:26" ht="12.75" customHeight="1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</row>
    <row r="895" spans="1:26" ht="12.75" customHeight="1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</row>
    <row r="896" spans="1:26" ht="12.75" customHeight="1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</row>
    <row r="897" spans="1:26" ht="12.75" customHeight="1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</row>
    <row r="898" spans="1:26" ht="12.75" customHeight="1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</row>
    <row r="899" spans="1:26" ht="12.75" customHeight="1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</row>
    <row r="900" spans="1:26" ht="12.75" customHeight="1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</row>
    <row r="901" spans="1:26" ht="12.75" customHeight="1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</row>
    <row r="902" spans="1:26" ht="12.75" customHeight="1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</row>
    <row r="903" spans="1:26" ht="12.75" customHeight="1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</row>
    <row r="904" spans="1:26" ht="12.75" customHeight="1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</row>
    <row r="905" spans="1:26" ht="12.75" customHeight="1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</row>
    <row r="906" spans="1:26" ht="12.75" customHeight="1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</row>
    <row r="907" spans="1:26" ht="12.75" customHeight="1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</row>
    <row r="908" spans="1:26" ht="12.75" customHeight="1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</row>
    <row r="909" spans="1:26" ht="12.75" customHeight="1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</row>
    <row r="910" spans="1:26" ht="12.75" customHeight="1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</row>
    <row r="911" spans="1:26" ht="12.75" customHeight="1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</row>
    <row r="912" spans="1:26" ht="12.75" customHeight="1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</row>
    <row r="913" spans="1:26" ht="12.75" customHeight="1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</row>
    <row r="914" spans="1:26" ht="12.75" customHeight="1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</row>
    <row r="915" spans="1:26" ht="12.75" customHeight="1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</row>
    <row r="916" spans="1:26" ht="12.75" customHeight="1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</row>
    <row r="917" spans="1:26" ht="12.75" customHeight="1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</row>
    <row r="918" spans="1:26" ht="12.75" customHeight="1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</row>
    <row r="919" spans="1:26" ht="12.75" customHeight="1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</row>
    <row r="920" spans="1:26" ht="12.75" customHeight="1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</row>
    <row r="921" spans="1:26" ht="12.75" customHeight="1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</row>
    <row r="922" spans="1:26" ht="12.75" customHeight="1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</row>
    <row r="923" spans="1:26" ht="12.75" customHeight="1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</row>
    <row r="924" spans="1:26" ht="12.75" customHeight="1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</row>
    <row r="925" spans="1:26" ht="12.75" customHeight="1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</row>
    <row r="926" spans="1:26" ht="12.75" customHeight="1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</row>
    <row r="927" spans="1:26" ht="12.75" customHeight="1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</row>
    <row r="928" spans="1:26" ht="12.75" customHeight="1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</row>
    <row r="929" spans="1:26" ht="12.75" customHeight="1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</row>
    <row r="930" spans="1:26" ht="12.75" customHeight="1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</row>
    <row r="931" spans="1:26" ht="12.75" customHeight="1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</row>
    <row r="932" spans="1:26" ht="12.75" customHeight="1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</row>
    <row r="933" spans="1:26" ht="12.75" customHeight="1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</row>
    <row r="934" spans="1:26" ht="12.75" customHeight="1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</row>
    <row r="935" spans="1:26" ht="12.75" customHeight="1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</row>
    <row r="936" spans="1:26" ht="12.75" customHeight="1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</row>
    <row r="937" spans="1:26" ht="12.75" customHeight="1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</row>
    <row r="938" spans="1:26" ht="12.75" customHeight="1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</row>
    <row r="939" spans="1:26" ht="12.75" customHeight="1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</row>
    <row r="940" spans="1:26" ht="12.75" customHeight="1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</row>
    <row r="941" spans="1:26" ht="12.75" customHeight="1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</row>
    <row r="942" spans="1:26" ht="12.75" customHeight="1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</row>
    <row r="943" spans="1:26" ht="12.75" customHeight="1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</row>
    <row r="944" spans="1:26" ht="12.75" customHeight="1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</row>
    <row r="945" spans="1:26" ht="12.75" customHeight="1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</row>
    <row r="946" spans="1:26" ht="12.75" customHeight="1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</row>
    <row r="947" spans="1:26" ht="12.75" customHeight="1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</row>
    <row r="948" spans="1:26" ht="12.75" customHeight="1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</row>
    <row r="949" spans="1:26" ht="12.75" customHeight="1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</row>
    <row r="950" spans="1:26" ht="12.75" customHeight="1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</row>
    <row r="951" spans="1:26" ht="12.75" customHeight="1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</row>
    <row r="952" spans="1:26" ht="12.75" customHeight="1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</row>
    <row r="953" spans="1:26" ht="12.75" customHeight="1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</row>
    <row r="954" spans="1:26" ht="12.75" customHeight="1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</row>
    <row r="955" spans="1:26" ht="12.75" customHeight="1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</row>
    <row r="956" spans="1:26" ht="12.75" customHeight="1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</row>
    <row r="957" spans="1:26" ht="12.75" customHeight="1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</row>
    <row r="958" spans="1:26" ht="12.75" customHeight="1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</row>
    <row r="959" spans="1:26" ht="12.75" customHeight="1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</row>
    <row r="960" spans="1:26" ht="12.75" customHeight="1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</row>
    <row r="961" spans="1:26" ht="12.75" customHeight="1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</row>
    <row r="962" spans="1:26" ht="12.75" customHeight="1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</row>
    <row r="963" spans="1:26" ht="12.75" customHeight="1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</row>
    <row r="964" spans="1:26" ht="12.75" customHeight="1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</row>
    <row r="965" spans="1:26" ht="12.75" customHeight="1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</row>
    <row r="966" spans="1:26" ht="12.75" customHeight="1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</row>
    <row r="967" spans="1:26" ht="12.75" customHeight="1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</row>
    <row r="968" spans="1:26" ht="12.75" customHeight="1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</row>
    <row r="969" spans="1:26" ht="12.75" customHeight="1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</row>
    <row r="970" spans="1:26" ht="12.75" customHeight="1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</row>
    <row r="971" spans="1:26" ht="12.75" customHeight="1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</row>
    <row r="972" spans="1:26" ht="12.75" customHeight="1">
      <c r="A972" s="147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</row>
    <row r="973" spans="1:26" ht="12.75" customHeight="1">
      <c r="A973" s="147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</row>
    <row r="974" spans="1:26" ht="12.75" customHeight="1">
      <c r="A974" s="147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</row>
    <row r="975" spans="1:26" ht="12.75" customHeight="1">
      <c r="A975" s="147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</row>
    <row r="976" spans="1:26" ht="12.75" customHeight="1">
      <c r="A976" s="147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</row>
    <row r="977" spans="1:26" ht="12.75" customHeight="1">
      <c r="A977" s="147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</row>
    <row r="978" spans="1:26" ht="12.75" customHeight="1">
      <c r="A978" s="147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</row>
    <row r="979" spans="1:26" ht="12.75" customHeight="1">
      <c r="A979" s="147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</row>
    <row r="980" spans="1:26" ht="12.75" customHeight="1">
      <c r="A980" s="147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</row>
    <row r="981" spans="1:26" ht="12.75" customHeight="1">
      <c r="A981" s="147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</row>
    <row r="982" spans="1:26" ht="12.75" customHeight="1">
      <c r="A982" s="147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</row>
    <row r="983" spans="1:26" ht="12.75" customHeight="1">
      <c r="A983" s="147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</row>
    <row r="984" spans="1:26" ht="12.75" customHeight="1">
      <c r="A984" s="147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</row>
    <row r="985" spans="1:26" ht="12.75" customHeight="1">
      <c r="A985" s="147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</row>
    <row r="986" spans="1:26" ht="12.75" customHeight="1">
      <c r="A986" s="147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</row>
    <row r="987" spans="1:26" ht="12.75" customHeight="1">
      <c r="A987" s="147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</row>
    <row r="988" spans="1:26" ht="12.75" customHeight="1">
      <c r="A988" s="147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</row>
    <row r="989" spans="1:26" ht="12.75" customHeight="1">
      <c r="A989" s="147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</row>
    <row r="990" spans="1:26" ht="12.75" customHeight="1">
      <c r="A990" s="147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</row>
    <row r="991" spans="1:26" ht="12.75" customHeight="1">
      <c r="A991" s="147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</row>
    <row r="992" spans="1:26" ht="12.75" customHeight="1">
      <c r="A992" s="147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</row>
    <row r="993" spans="1:26" ht="12.75" customHeight="1">
      <c r="A993" s="147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</row>
    <row r="994" spans="1:26" ht="12.75" customHeight="1">
      <c r="A994" s="147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</row>
    <row r="995" spans="1:26" ht="12.75" customHeight="1">
      <c r="A995" s="147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</row>
    <row r="996" spans="1:26" ht="12.75" customHeight="1">
      <c r="A996" s="147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</row>
    <row r="997" spans="1:26" ht="12.75" customHeight="1">
      <c r="A997" s="147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</row>
    <row r="998" spans="1:26" ht="12.75" customHeight="1">
      <c r="A998" s="147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</row>
    <row r="999" spans="1:26" ht="12.75" customHeight="1">
      <c r="A999" s="147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</row>
    <row r="1000" spans="1:26" ht="12.75" customHeight="1">
      <c r="A1000" s="147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00"/>
  <sheetViews>
    <sheetView tabSelected="1" topLeftCell="A5" workbookViewId="0">
      <selection activeCell="I155" sqref="I155"/>
    </sheetView>
  </sheetViews>
  <sheetFormatPr defaultColWidth="16.85546875" defaultRowHeight="15" customHeight="1"/>
  <cols>
    <col min="1" max="1" width="9.7109375" customWidth="1"/>
    <col min="2" max="2" width="1.28515625" customWidth="1"/>
    <col min="3" max="3" width="4.85546875" customWidth="1"/>
    <col min="4" max="4" width="5" customWidth="1"/>
    <col min="5" max="5" width="20" customWidth="1"/>
    <col min="6" max="6" width="59.28515625" customWidth="1"/>
    <col min="7" max="7" width="8.7109375" customWidth="1"/>
    <col min="8" max="8" width="16.28515625" customWidth="1"/>
    <col min="9" max="9" width="18.42578125" customWidth="1"/>
    <col min="10" max="10" width="26" customWidth="1"/>
    <col min="11" max="11" width="26" hidden="1" customWidth="1"/>
    <col min="12" max="12" width="10.85546875" customWidth="1"/>
    <col min="13" max="13" width="12.7109375" hidden="1" customWidth="1"/>
    <col min="14" max="14" width="10.85546875" hidden="1" customWidth="1"/>
    <col min="15" max="20" width="16.42578125" hidden="1" customWidth="1"/>
    <col min="21" max="21" width="19" hidden="1" customWidth="1"/>
    <col min="22" max="22" width="14.28515625" customWidth="1"/>
    <col min="23" max="23" width="19" customWidth="1"/>
    <col min="24" max="24" width="14.28515625" customWidth="1"/>
    <col min="25" max="25" width="17.42578125" customWidth="1"/>
    <col min="26" max="26" width="12.85546875" customWidth="1"/>
    <col min="27" max="27" width="17.42578125" customWidth="1"/>
    <col min="28" max="28" width="19" customWidth="1"/>
    <col min="29" max="29" width="12.85546875" customWidth="1"/>
    <col min="30" max="30" width="17.42578125" customWidth="1"/>
    <col min="31" max="31" width="19" customWidth="1"/>
    <col min="32" max="43" width="9.85546875" customWidth="1"/>
    <col min="44" max="65" width="10.85546875" hidden="1" customWidth="1"/>
  </cols>
  <sheetData>
    <row r="1" spans="1:65" ht="9.75" customHeight="1"/>
    <row r="2" spans="1:65" ht="36.75" customHeight="1">
      <c r="L2" s="184" t="s">
        <v>4</v>
      </c>
      <c r="M2" s="185"/>
      <c r="N2" s="185"/>
      <c r="O2" s="185"/>
      <c r="P2" s="185"/>
      <c r="Q2" s="185"/>
      <c r="R2" s="185"/>
      <c r="S2" s="185"/>
      <c r="T2" s="185"/>
      <c r="U2" s="185"/>
      <c r="V2" s="186"/>
      <c r="AT2" s="2" t="s">
        <v>3</v>
      </c>
    </row>
    <row r="3" spans="1:65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67</v>
      </c>
    </row>
    <row r="4" spans="1:65" ht="24.75" customHeight="1">
      <c r="B4" s="5"/>
      <c r="D4" s="6" t="s">
        <v>74</v>
      </c>
      <c r="L4" s="5"/>
      <c r="M4" s="71" t="s">
        <v>8</v>
      </c>
      <c r="AT4" s="2" t="s">
        <v>2</v>
      </c>
    </row>
    <row r="5" spans="1:65" ht="6.75" customHeight="1">
      <c r="B5" s="5"/>
      <c r="L5" s="5"/>
    </row>
    <row r="6" spans="1:65" ht="12" customHeight="1">
      <c r="A6" s="14"/>
      <c r="B6" s="15"/>
      <c r="C6" s="14"/>
      <c r="D6" s="11" t="s">
        <v>12</v>
      </c>
      <c r="E6" s="14"/>
      <c r="F6" s="14"/>
      <c r="G6" s="14"/>
      <c r="H6" s="14"/>
      <c r="I6" s="14"/>
      <c r="J6" s="14"/>
      <c r="K6" s="14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6.5" customHeight="1">
      <c r="A7" s="14"/>
      <c r="B7" s="15"/>
      <c r="C7" s="14"/>
      <c r="D7" s="14"/>
      <c r="E7" s="174" t="s">
        <v>13</v>
      </c>
      <c r="F7" s="163"/>
      <c r="G7" s="163"/>
      <c r="H7" s="163"/>
      <c r="I7" s="14"/>
      <c r="J7" s="14"/>
      <c r="K7" s="14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9.75" customHeight="1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2" customHeight="1">
      <c r="A9" s="14"/>
      <c r="B9" s="15"/>
      <c r="C9" s="14"/>
      <c r="D9" s="11" t="s">
        <v>14</v>
      </c>
      <c r="E9" s="14"/>
      <c r="F9" s="9"/>
      <c r="G9" s="14"/>
      <c r="H9" s="14"/>
      <c r="I9" s="11" t="s">
        <v>15</v>
      </c>
      <c r="J9" s="9"/>
      <c r="K9" s="14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2" customHeight="1">
      <c r="A10" s="14"/>
      <c r="B10" s="15"/>
      <c r="C10" s="14"/>
      <c r="D10" s="11" t="s">
        <v>16</v>
      </c>
      <c r="E10" s="14"/>
      <c r="F10" s="9" t="s">
        <v>17</v>
      </c>
      <c r="G10" s="14"/>
      <c r="H10" s="14"/>
      <c r="I10" s="11" t="s">
        <v>18</v>
      </c>
      <c r="J10" s="39">
        <f>'Rekapitulácia stavby'!AN8</f>
        <v>0</v>
      </c>
      <c r="K10" s="14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0.5" customHeight="1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2" customHeight="1">
      <c r="A12" s="14"/>
      <c r="B12" s="15"/>
      <c r="C12" s="14"/>
      <c r="D12" s="11" t="s">
        <v>19</v>
      </c>
      <c r="E12" s="14"/>
      <c r="F12" s="14"/>
      <c r="G12" s="14"/>
      <c r="H12" s="14"/>
      <c r="I12" s="11" t="s">
        <v>20</v>
      </c>
      <c r="J12" s="9" t="str">
        <f>IF('Rekapitulácia stavby'!AN10="","",'Rekapitulácia stavby'!AN10)</f>
        <v/>
      </c>
      <c r="K12" s="14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18" customHeight="1">
      <c r="A13" s="14"/>
      <c r="B13" s="15"/>
      <c r="C13" s="14"/>
      <c r="D13" s="14"/>
      <c r="E13" s="9" t="str">
        <f>IF('Rekapitulácia stavby'!E11="","",'Rekapitulácia stavby'!E11)</f>
        <v xml:space="preserve"> </v>
      </c>
      <c r="F13" s="14"/>
      <c r="G13" s="14"/>
      <c r="H13" s="14"/>
      <c r="I13" s="11" t="s">
        <v>21</v>
      </c>
      <c r="J13" s="9" t="str">
        <f>IF('Rekapitulácia stavby'!AN11="","",'Rekapitulácia stavby'!AN11)</f>
        <v/>
      </c>
      <c r="K13" s="14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6.75" customHeight="1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12" customHeight="1">
      <c r="A15" s="14"/>
      <c r="B15" s="15"/>
      <c r="C15" s="14"/>
      <c r="D15" s="11" t="s">
        <v>22</v>
      </c>
      <c r="E15" s="14"/>
      <c r="F15" s="14"/>
      <c r="G15" s="14"/>
      <c r="H15" s="14"/>
      <c r="I15" s="11" t="s">
        <v>20</v>
      </c>
      <c r="J15" s="9">
        <f>'Rekapitulácia stavby'!AN13</f>
        <v>0</v>
      </c>
      <c r="K15" s="14"/>
      <c r="L15" s="1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18" customHeight="1">
      <c r="A16" s="14"/>
      <c r="B16" s="15"/>
      <c r="C16" s="14"/>
      <c r="D16" s="14"/>
      <c r="E16" s="187" t="str">
        <f>'Rekapitulácia stavby'!E14</f>
        <v xml:space="preserve"> </v>
      </c>
      <c r="F16" s="163"/>
      <c r="G16" s="163"/>
      <c r="H16" s="163"/>
      <c r="I16" s="11" t="s">
        <v>21</v>
      </c>
      <c r="J16" s="9">
        <f>'Rekapitulácia stavby'!AN14</f>
        <v>0</v>
      </c>
      <c r="K16" s="14"/>
      <c r="L16" s="15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6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12" customHeight="1">
      <c r="A18" s="14"/>
      <c r="B18" s="15"/>
      <c r="C18" s="14"/>
      <c r="D18" s="11" t="s">
        <v>23</v>
      </c>
      <c r="E18" s="14"/>
      <c r="F18" s="14"/>
      <c r="G18" s="14"/>
      <c r="H18" s="14"/>
      <c r="I18" s="11" t="s">
        <v>20</v>
      </c>
      <c r="J18" s="9" t="str">
        <f>IF('Rekapitulácia stavby'!AN16="","",'Rekapitulácia stavby'!AN16)</f>
        <v/>
      </c>
      <c r="K18" s="14"/>
      <c r="L18" s="15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18" customHeight="1">
      <c r="A19" s="14"/>
      <c r="B19" s="15"/>
      <c r="C19" s="14"/>
      <c r="D19" s="14"/>
      <c r="E19" s="9" t="str">
        <f>IF('Rekapitulácia stavby'!E17="","",'Rekapitulácia stavby'!E17)</f>
        <v xml:space="preserve"> </v>
      </c>
      <c r="F19" s="14"/>
      <c r="G19" s="14"/>
      <c r="H19" s="14"/>
      <c r="I19" s="11" t="s">
        <v>21</v>
      </c>
      <c r="J19" s="9" t="str">
        <f>IF('Rekapitulácia stavby'!AN17="","",'Rekapitulácia stavby'!AN17)</f>
        <v/>
      </c>
      <c r="K19" s="14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6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12" customHeight="1">
      <c r="A21" s="14"/>
      <c r="B21" s="15"/>
      <c r="C21" s="14"/>
      <c r="D21" s="11" t="s">
        <v>25</v>
      </c>
      <c r="E21" s="14"/>
      <c r="F21" s="14"/>
      <c r="G21" s="14"/>
      <c r="H21" s="14"/>
      <c r="I21" s="11" t="s">
        <v>20</v>
      </c>
      <c r="J21" s="9" t="str">
        <f>IF('Rekapitulácia stavby'!AN19="","",'Rekapitulácia stavby'!AN19)</f>
        <v/>
      </c>
      <c r="K21" s="14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18" customHeight="1">
      <c r="A22" s="14"/>
      <c r="B22" s="15"/>
      <c r="C22" s="14"/>
      <c r="D22" s="14"/>
      <c r="E22" s="9" t="str">
        <f>IF('Rekapitulácia stavby'!E20="","",'Rekapitulácia stavby'!E20)</f>
        <v xml:space="preserve"> </v>
      </c>
      <c r="F22" s="14"/>
      <c r="G22" s="14"/>
      <c r="H22" s="14"/>
      <c r="I22" s="11" t="s">
        <v>21</v>
      </c>
      <c r="J22" s="9" t="str">
        <f>IF('Rekapitulácia stavby'!AN20="","",'Rekapitulácia stavby'!AN20)</f>
        <v/>
      </c>
      <c r="K22" s="14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6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12" customHeight="1">
      <c r="A24" s="14"/>
      <c r="B24" s="15"/>
      <c r="C24" s="14"/>
      <c r="D24" s="11" t="s">
        <v>26</v>
      </c>
      <c r="E24" s="14"/>
      <c r="F24" s="14"/>
      <c r="G24" s="14"/>
      <c r="H24" s="14"/>
      <c r="I24" s="14"/>
      <c r="J24" s="14"/>
      <c r="K24" s="14"/>
      <c r="L24" s="15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16.5" customHeight="1">
      <c r="A25" s="72"/>
      <c r="B25" s="73"/>
      <c r="C25" s="72"/>
      <c r="D25" s="72"/>
      <c r="E25" s="189"/>
      <c r="F25" s="163"/>
      <c r="G25" s="163"/>
      <c r="H25" s="163"/>
      <c r="I25" s="72"/>
      <c r="J25" s="72"/>
      <c r="K25" s="72"/>
      <c r="L25" s="73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</row>
    <row r="26" spans="1:65" ht="6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6.75" customHeight="1">
      <c r="A27" s="14"/>
      <c r="B27" s="15"/>
      <c r="C27" s="14"/>
      <c r="D27" s="40"/>
      <c r="E27" s="40"/>
      <c r="F27" s="40"/>
      <c r="G27" s="40"/>
      <c r="H27" s="40"/>
      <c r="I27" s="40"/>
      <c r="J27" s="40"/>
      <c r="K27" s="40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5.5" customHeight="1">
      <c r="A28" s="14"/>
      <c r="B28" s="15"/>
      <c r="C28" s="14"/>
      <c r="D28" s="74" t="s">
        <v>27</v>
      </c>
      <c r="E28" s="14"/>
      <c r="F28" s="14"/>
      <c r="G28" s="14"/>
      <c r="H28" s="14"/>
      <c r="I28" s="14"/>
      <c r="J28" s="53"/>
      <c r="K28" s="14"/>
      <c r="L28" s="15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6.75" customHeight="1">
      <c r="A29" s="14"/>
      <c r="B29" s="15"/>
      <c r="C29" s="14"/>
      <c r="D29" s="40"/>
      <c r="E29" s="40"/>
      <c r="F29" s="40"/>
      <c r="G29" s="40"/>
      <c r="H29" s="40"/>
      <c r="I29" s="40"/>
      <c r="J29" s="40"/>
      <c r="K29" s="40"/>
      <c r="L29" s="7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14.25" customHeight="1">
      <c r="A30" s="14"/>
      <c r="B30" s="15"/>
      <c r="C30" s="14"/>
      <c r="D30" s="14"/>
      <c r="E30" s="14"/>
      <c r="F30" s="18" t="s">
        <v>29</v>
      </c>
      <c r="G30" s="14"/>
      <c r="H30" s="14"/>
      <c r="I30" s="18" t="s">
        <v>28</v>
      </c>
      <c r="J30" s="18" t="s">
        <v>30</v>
      </c>
      <c r="K30" s="14"/>
      <c r="L30" s="75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ht="14.25" customHeight="1">
      <c r="A31" s="14"/>
      <c r="B31" s="15"/>
      <c r="C31" s="14"/>
      <c r="D31" s="77" t="s">
        <v>31</v>
      </c>
      <c r="E31" s="21" t="s">
        <v>32</v>
      </c>
      <c r="F31" s="78">
        <f>ROUND((SUM(BE119:BE144)),  2)</f>
        <v>0</v>
      </c>
      <c r="G31" s="76"/>
      <c r="H31" s="76"/>
      <c r="I31" s="79">
        <v>0.2</v>
      </c>
      <c r="J31" s="78">
        <f>ROUND(((SUM(BE119:BE144))*I31),  2)</f>
        <v>0</v>
      </c>
      <c r="K31" s="14"/>
      <c r="L31" s="1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pans="1:65" ht="14.25" customHeight="1">
      <c r="A32" s="14"/>
      <c r="B32" s="15"/>
      <c r="C32" s="14"/>
      <c r="D32" s="14"/>
      <c r="E32" s="21" t="s">
        <v>33</v>
      </c>
      <c r="F32" s="80">
        <f>ROUND((SUM(BF119:BF144)),  2)</f>
        <v>0</v>
      </c>
      <c r="G32" s="14"/>
      <c r="H32" s="14"/>
      <c r="I32" s="81">
        <v>0.2</v>
      </c>
      <c r="J32" s="80"/>
      <c r="K32" s="14"/>
      <c r="L32" s="15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pans="1:65" ht="14.25" hidden="1" customHeight="1">
      <c r="A33" s="14"/>
      <c r="B33" s="15"/>
      <c r="C33" s="14"/>
      <c r="D33" s="14"/>
      <c r="E33" s="11" t="s">
        <v>34</v>
      </c>
      <c r="F33" s="80">
        <f>ROUND((SUM(BG119:BG144)),  2)</f>
        <v>0</v>
      </c>
      <c r="G33" s="14"/>
      <c r="H33" s="14"/>
      <c r="I33" s="81">
        <v>0.2</v>
      </c>
      <c r="J33" s="80">
        <f t="shared" ref="J33:J35" si="0">0</f>
        <v>0</v>
      </c>
      <c r="K33" s="14"/>
      <c r="L33" s="75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pans="1:65" ht="14.25" hidden="1" customHeight="1">
      <c r="A34" s="14"/>
      <c r="B34" s="15"/>
      <c r="C34" s="14"/>
      <c r="D34" s="14"/>
      <c r="E34" s="11" t="s">
        <v>35</v>
      </c>
      <c r="F34" s="80">
        <f>ROUND((SUM(BH119:BH144)),  2)</f>
        <v>0</v>
      </c>
      <c r="G34" s="14"/>
      <c r="H34" s="14"/>
      <c r="I34" s="81">
        <v>0.2</v>
      </c>
      <c r="J34" s="80">
        <f t="shared" si="0"/>
        <v>0</v>
      </c>
      <c r="K34" s="14"/>
      <c r="L34" s="15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pans="1:65" ht="14.25" hidden="1" customHeight="1">
      <c r="A35" s="14"/>
      <c r="B35" s="15"/>
      <c r="C35" s="14"/>
      <c r="D35" s="14"/>
      <c r="E35" s="21" t="s">
        <v>36</v>
      </c>
      <c r="F35" s="78">
        <f>ROUND((SUM(BI119:BI144)),  2)</f>
        <v>0</v>
      </c>
      <c r="G35" s="76"/>
      <c r="H35" s="76"/>
      <c r="I35" s="79">
        <v>0</v>
      </c>
      <c r="J35" s="78">
        <f t="shared" si="0"/>
        <v>0</v>
      </c>
      <c r="K35" s="14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pans="1:65" ht="6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pans="1:65" ht="25.5" customHeight="1">
      <c r="A37" s="14"/>
      <c r="B37" s="15"/>
      <c r="C37" s="82"/>
      <c r="D37" s="83" t="s">
        <v>37</v>
      </c>
      <c r="E37" s="43"/>
      <c r="F37" s="43"/>
      <c r="G37" s="84" t="s">
        <v>38</v>
      </c>
      <c r="H37" s="85" t="s">
        <v>39</v>
      </c>
      <c r="I37" s="43"/>
      <c r="J37" s="86"/>
      <c r="K37" s="87"/>
      <c r="L37" s="15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pans="1:65" ht="14.2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pans="1:65" ht="14.25" customHeight="1">
      <c r="B39" s="5"/>
      <c r="L39" s="5"/>
    </row>
    <row r="40" spans="1:65" ht="14.25" customHeight="1">
      <c r="B40" s="5"/>
      <c r="L40" s="5"/>
    </row>
    <row r="41" spans="1:65" ht="14.25" customHeight="1">
      <c r="B41" s="5"/>
      <c r="L41" s="5"/>
    </row>
    <row r="42" spans="1:65" ht="14.25" customHeight="1">
      <c r="B42" s="5"/>
      <c r="L42" s="5"/>
    </row>
    <row r="43" spans="1:65" ht="14.25" customHeight="1">
      <c r="B43" s="5"/>
      <c r="L43" s="5"/>
    </row>
    <row r="44" spans="1:65" ht="14.25" customHeight="1">
      <c r="B44" s="5"/>
      <c r="L44" s="5"/>
    </row>
    <row r="45" spans="1:65" ht="14.25" customHeight="1">
      <c r="B45" s="5"/>
      <c r="L45" s="5"/>
    </row>
    <row r="46" spans="1:65" ht="14.25" customHeight="1">
      <c r="B46" s="5"/>
      <c r="L46" s="5"/>
    </row>
    <row r="47" spans="1:65" ht="14.25" customHeight="1">
      <c r="B47" s="5"/>
      <c r="L47" s="5"/>
    </row>
    <row r="48" spans="1:65" ht="14.25" customHeight="1">
      <c r="B48" s="5"/>
      <c r="L48" s="5"/>
    </row>
    <row r="49" spans="1:65" ht="14.25" customHeight="1">
      <c r="B49" s="5"/>
      <c r="L49" s="5"/>
    </row>
    <row r="50" spans="1:65" ht="14.25" customHeight="1">
      <c r="A50" s="14"/>
      <c r="B50" s="15"/>
      <c r="C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5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pans="1:65" ht="9.75" customHeight="1">
      <c r="B51" s="5"/>
      <c r="L51" s="5"/>
    </row>
    <row r="52" spans="1:65" ht="9.75" customHeight="1">
      <c r="B52" s="5"/>
      <c r="L52" s="5"/>
    </row>
    <row r="53" spans="1:65" ht="9.75" customHeight="1">
      <c r="B53" s="5"/>
      <c r="L53" s="5"/>
    </row>
    <row r="54" spans="1:65" ht="9.75" customHeight="1">
      <c r="B54" s="5"/>
      <c r="L54" s="5"/>
    </row>
    <row r="55" spans="1:65" ht="9.75" customHeight="1">
      <c r="B55" s="5"/>
      <c r="L55" s="5"/>
    </row>
    <row r="56" spans="1:65" ht="9.75" customHeight="1">
      <c r="B56" s="5"/>
      <c r="L56" s="5"/>
    </row>
    <row r="57" spans="1:65" ht="9.75" customHeight="1">
      <c r="B57" s="5"/>
      <c r="L57" s="5"/>
    </row>
    <row r="58" spans="1:65" ht="9.75" customHeight="1">
      <c r="B58" s="5"/>
      <c r="L58" s="5"/>
    </row>
    <row r="59" spans="1:65" ht="9.75" customHeight="1">
      <c r="B59" s="5"/>
      <c r="L59" s="5"/>
    </row>
    <row r="60" spans="1:65" ht="9.75" customHeight="1">
      <c r="B60" s="5"/>
      <c r="L60" s="5"/>
    </row>
    <row r="61" spans="1:65" ht="9.75" customHeight="1">
      <c r="A61" s="14"/>
      <c r="B61" s="15"/>
      <c r="C61" s="14"/>
      <c r="D61" s="28" t="s">
        <v>42</v>
      </c>
      <c r="E61" s="17"/>
      <c r="F61" s="88" t="s">
        <v>43</v>
      </c>
      <c r="G61" s="28" t="s">
        <v>42</v>
      </c>
      <c r="H61" s="17"/>
      <c r="I61" s="17"/>
      <c r="J61" s="89" t="s">
        <v>43</v>
      </c>
      <c r="K61" s="17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</row>
    <row r="62" spans="1:65" ht="9.75" customHeight="1">
      <c r="B62" s="5"/>
      <c r="L62" s="5"/>
    </row>
    <row r="63" spans="1:65" ht="9.75" customHeight="1">
      <c r="B63" s="5"/>
      <c r="L63" s="5"/>
    </row>
    <row r="64" spans="1:65" ht="9.75" customHeight="1">
      <c r="B64" s="5"/>
      <c r="L64" s="5"/>
    </row>
    <row r="65" spans="1:65" ht="9.75" customHeight="1">
      <c r="A65" s="14"/>
      <c r="B65" s="15"/>
      <c r="C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</row>
    <row r="66" spans="1:65" ht="9.75" customHeight="1">
      <c r="B66" s="5"/>
      <c r="L66" s="5"/>
    </row>
    <row r="67" spans="1:65" ht="9.75" customHeight="1">
      <c r="B67" s="5"/>
      <c r="L67" s="5"/>
    </row>
    <row r="68" spans="1:65" ht="9.75" customHeight="1">
      <c r="B68" s="5"/>
      <c r="L68" s="5"/>
    </row>
    <row r="69" spans="1:65" ht="9.75" customHeight="1">
      <c r="B69" s="5"/>
      <c r="L69" s="5"/>
    </row>
    <row r="70" spans="1:65" ht="9.75" customHeight="1">
      <c r="B70" s="5"/>
      <c r="L70" s="5"/>
    </row>
    <row r="71" spans="1:65" ht="9.75" customHeight="1">
      <c r="B71" s="5"/>
      <c r="L71" s="5"/>
    </row>
    <row r="72" spans="1:65" ht="9.75" customHeight="1">
      <c r="B72" s="5"/>
      <c r="L72" s="5"/>
    </row>
    <row r="73" spans="1:65" ht="9.75" customHeight="1">
      <c r="B73" s="5"/>
      <c r="L73" s="5"/>
    </row>
    <row r="74" spans="1:65" ht="9.75" customHeight="1">
      <c r="B74" s="5"/>
      <c r="L74" s="5"/>
    </row>
    <row r="75" spans="1:65" ht="9.75" customHeight="1">
      <c r="B75" s="5"/>
      <c r="L75" s="5"/>
    </row>
    <row r="76" spans="1:65" ht="9.75" customHeight="1">
      <c r="A76" s="14"/>
      <c r="B76" s="15"/>
      <c r="C76" s="14"/>
      <c r="D76" s="28" t="s">
        <v>42</v>
      </c>
      <c r="E76" s="17"/>
      <c r="F76" s="88" t="s">
        <v>43</v>
      </c>
      <c r="G76" s="28" t="s">
        <v>42</v>
      </c>
      <c r="H76" s="17"/>
      <c r="I76" s="17"/>
      <c r="J76" s="89" t="s">
        <v>43</v>
      </c>
      <c r="K76" s="17"/>
      <c r="L76" s="15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ht="14.25" customHeight="1">
      <c r="A77" s="14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5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</row>
    <row r="78" spans="1:65" ht="9.75" customHeight="1"/>
    <row r="79" spans="1:65" ht="9.75" customHeight="1"/>
    <row r="80" spans="1:65" ht="9.75" customHeight="1"/>
    <row r="81" spans="1:65" ht="6.75" customHeight="1">
      <c r="A81" s="14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</row>
    <row r="82" spans="1:65" ht="24.75" customHeight="1">
      <c r="A82" s="14"/>
      <c r="B82" s="15"/>
      <c r="C82" s="6" t="s">
        <v>75</v>
      </c>
      <c r="D82" s="14"/>
      <c r="E82" s="14"/>
      <c r="F82" s="14"/>
      <c r="G82" s="14"/>
      <c r="H82" s="14"/>
      <c r="I82" s="14"/>
      <c r="J82" s="14"/>
      <c r="K82" s="14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</row>
    <row r="83" spans="1:65" ht="6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</row>
    <row r="84" spans="1:65" ht="12" customHeight="1">
      <c r="A84" s="14"/>
      <c r="B84" s="15"/>
      <c r="C84" s="11" t="s">
        <v>12</v>
      </c>
      <c r="D84" s="14"/>
      <c r="E84" s="14"/>
      <c r="F84" s="14"/>
      <c r="G84" s="14"/>
      <c r="H84" s="14"/>
      <c r="I84" s="14"/>
      <c r="J84" s="14"/>
      <c r="K84" s="14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</row>
    <row r="85" spans="1:65" ht="16.5" customHeight="1">
      <c r="A85" s="14"/>
      <c r="B85" s="15"/>
      <c r="C85" s="14"/>
      <c r="D85" s="14"/>
      <c r="E85" s="174" t="str">
        <f>E7</f>
        <v>Stavebné práce - Trnové</v>
      </c>
      <c r="F85" s="163"/>
      <c r="G85" s="163"/>
      <c r="H85" s="163"/>
      <c r="I85" s="14"/>
      <c r="J85" s="14"/>
      <c r="K85" s="14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</row>
    <row r="86" spans="1:65" ht="6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</row>
    <row r="87" spans="1:65" ht="12" customHeight="1">
      <c r="A87" s="14"/>
      <c r="B87" s="15"/>
      <c r="C87" s="11" t="s">
        <v>16</v>
      </c>
      <c r="D87" s="14"/>
      <c r="E87" s="14"/>
      <c r="F87" s="9" t="str">
        <f>F10</f>
        <v xml:space="preserve"> </v>
      </c>
      <c r="G87" s="14"/>
      <c r="H87" s="14"/>
      <c r="I87" s="11" t="s">
        <v>18</v>
      </c>
      <c r="J87" s="39">
        <f>IF(J10="","",J10)</f>
        <v>0</v>
      </c>
      <c r="K87" s="14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</row>
    <row r="88" spans="1:65" ht="6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</row>
    <row r="89" spans="1:65" ht="15" customHeight="1">
      <c r="A89" s="14"/>
      <c r="B89" s="15"/>
      <c r="C89" s="11" t="s">
        <v>19</v>
      </c>
      <c r="D89" s="14"/>
      <c r="E89" s="14"/>
      <c r="F89" s="9" t="str">
        <f>E13</f>
        <v xml:space="preserve"> </v>
      </c>
      <c r="G89" s="14"/>
      <c r="H89" s="14"/>
      <c r="I89" s="11" t="s">
        <v>23</v>
      </c>
      <c r="J89" s="12" t="str">
        <f>E19</f>
        <v xml:space="preserve"> </v>
      </c>
      <c r="K89" s="14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</row>
    <row r="90" spans="1:65" ht="15" customHeight="1">
      <c r="A90" s="14"/>
      <c r="B90" s="15"/>
      <c r="C90" s="11" t="s">
        <v>22</v>
      </c>
      <c r="D90" s="14"/>
      <c r="E90" s="14"/>
      <c r="F90" s="9" t="str">
        <f>IF(E16="","",E16)</f>
        <v xml:space="preserve"> </v>
      </c>
      <c r="G90" s="14"/>
      <c r="H90" s="14"/>
      <c r="I90" s="11" t="s">
        <v>25</v>
      </c>
      <c r="J90" s="12" t="str">
        <f>E22</f>
        <v xml:space="preserve"> </v>
      </c>
      <c r="K90" s="14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</row>
    <row r="91" spans="1:65" ht="9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</row>
    <row r="92" spans="1:65" ht="29.25" customHeight="1">
      <c r="A92" s="14"/>
      <c r="B92" s="15"/>
      <c r="C92" s="90" t="s">
        <v>76</v>
      </c>
      <c r="D92" s="82"/>
      <c r="E92" s="82"/>
      <c r="F92" s="82"/>
      <c r="G92" s="82"/>
      <c r="H92" s="82"/>
      <c r="I92" s="82"/>
      <c r="J92" s="91" t="s">
        <v>77</v>
      </c>
      <c r="K92" s="82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</row>
    <row r="93" spans="1:65" ht="9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</row>
    <row r="94" spans="1:65" ht="22.5" customHeight="1">
      <c r="A94" s="14"/>
      <c r="B94" s="15"/>
      <c r="C94" s="92" t="s">
        <v>78</v>
      </c>
      <c r="D94" s="14"/>
      <c r="E94" s="14"/>
      <c r="F94" s="14"/>
      <c r="G94" s="14"/>
      <c r="H94" s="14"/>
      <c r="I94" s="14"/>
      <c r="J94" s="53"/>
      <c r="K94" s="14"/>
      <c r="L94" s="15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2" t="s">
        <v>79</v>
      </c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</row>
    <row r="95" spans="1:65" ht="24.75" customHeight="1">
      <c r="A95" s="93"/>
      <c r="B95" s="94"/>
      <c r="C95" s="93"/>
      <c r="D95" s="95" t="s">
        <v>80</v>
      </c>
      <c r="E95" s="96"/>
      <c r="F95" s="96"/>
      <c r="G95" s="96"/>
      <c r="H95" s="96"/>
      <c r="I95" s="96"/>
      <c r="J95" s="97"/>
      <c r="K95" s="93"/>
      <c r="L95" s="94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</row>
    <row r="96" spans="1:65" ht="19.5" customHeight="1">
      <c r="A96" s="98"/>
      <c r="B96" s="99"/>
      <c r="C96" s="98"/>
      <c r="D96" s="100" t="s">
        <v>81</v>
      </c>
      <c r="E96" s="101"/>
      <c r="F96" s="101"/>
      <c r="G96" s="101"/>
      <c r="H96" s="101"/>
      <c r="I96" s="101"/>
      <c r="J96" s="102"/>
      <c r="K96" s="98"/>
      <c r="L96" s="99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</row>
    <row r="97" spans="1:65" ht="19.5" customHeight="1">
      <c r="A97" s="98"/>
      <c r="B97" s="99"/>
      <c r="C97" s="98"/>
      <c r="D97" s="100" t="s">
        <v>82</v>
      </c>
      <c r="E97" s="101"/>
      <c r="F97" s="101"/>
      <c r="G97" s="101"/>
      <c r="H97" s="101"/>
      <c r="I97" s="101"/>
      <c r="J97" s="102"/>
      <c r="K97" s="98"/>
      <c r="L97" s="99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</row>
    <row r="98" spans="1:65" ht="24.75" customHeight="1">
      <c r="A98" s="93"/>
      <c r="B98" s="94"/>
      <c r="C98" s="93"/>
      <c r="D98" s="95" t="s">
        <v>83</v>
      </c>
      <c r="E98" s="96"/>
      <c r="F98" s="96"/>
      <c r="G98" s="96"/>
      <c r="H98" s="96"/>
      <c r="I98" s="96"/>
      <c r="J98" s="97"/>
      <c r="K98" s="93"/>
      <c r="L98" s="94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</row>
    <row r="99" spans="1:65" ht="19.5" customHeight="1">
      <c r="A99" s="98"/>
      <c r="B99" s="99"/>
      <c r="C99" s="98"/>
      <c r="D99" s="100" t="s">
        <v>84</v>
      </c>
      <c r="E99" s="101"/>
      <c r="F99" s="101"/>
      <c r="G99" s="101"/>
      <c r="H99" s="101"/>
      <c r="I99" s="101"/>
      <c r="J99" s="102"/>
      <c r="K99" s="98"/>
      <c r="L99" s="99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</row>
    <row r="100" spans="1:65" ht="19.5" customHeight="1">
      <c r="A100" s="98"/>
      <c r="B100" s="99"/>
      <c r="C100" s="98"/>
      <c r="D100" s="100" t="s">
        <v>85</v>
      </c>
      <c r="E100" s="101"/>
      <c r="F100" s="101"/>
      <c r="G100" s="101"/>
      <c r="H100" s="101"/>
      <c r="I100" s="101"/>
      <c r="J100" s="102"/>
      <c r="K100" s="98"/>
      <c r="L100" s="99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</row>
    <row r="101" spans="1:65" ht="19.5" customHeight="1">
      <c r="A101" s="98"/>
      <c r="B101" s="99"/>
      <c r="C101" s="98"/>
      <c r="D101" s="100" t="s">
        <v>86</v>
      </c>
      <c r="E101" s="101"/>
      <c r="F101" s="101"/>
      <c r="G101" s="101"/>
      <c r="H101" s="101"/>
      <c r="I101" s="101"/>
      <c r="J101" s="102"/>
      <c r="K101" s="98"/>
      <c r="L101" s="99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</row>
    <row r="102" spans="1:65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</row>
    <row r="103" spans="1:65" ht="6.75" customHeight="1">
      <c r="A103" s="14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15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</row>
    <row r="104" spans="1:65" ht="9.75" customHeight="1"/>
    <row r="105" spans="1:65" ht="9.75" customHeight="1"/>
    <row r="106" spans="1:65" ht="9.75" customHeight="1"/>
    <row r="107" spans="1:65" ht="6.75" customHeight="1">
      <c r="A107" s="14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15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</row>
    <row r="108" spans="1:65" ht="24.75" customHeight="1">
      <c r="A108" s="14"/>
      <c r="B108" s="15"/>
      <c r="C108" s="6" t="s">
        <v>87</v>
      </c>
      <c r="D108" s="14"/>
      <c r="E108" s="14"/>
      <c r="F108" s="14"/>
      <c r="G108" s="14"/>
      <c r="H108" s="14"/>
      <c r="I108" s="14"/>
      <c r="J108" s="14"/>
      <c r="K108" s="14"/>
      <c r="L108" s="15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</row>
    <row r="109" spans="1:65" ht="6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</row>
    <row r="110" spans="1:65" ht="12" customHeight="1">
      <c r="A110" s="14"/>
      <c r="B110" s="15"/>
      <c r="C110" s="11" t="s">
        <v>12</v>
      </c>
      <c r="D110" s="14"/>
      <c r="E110" s="14"/>
      <c r="F110" s="14"/>
      <c r="G110" s="14"/>
      <c r="H110" s="14"/>
      <c r="I110" s="14"/>
      <c r="J110" s="14"/>
      <c r="K110" s="14"/>
      <c r="L110" s="15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</row>
    <row r="111" spans="1:65" ht="16.5" customHeight="1">
      <c r="A111" s="14"/>
      <c r="B111" s="15"/>
      <c r="C111" s="14"/>
      <c r="D111" s="14"/>
      <c r="E111" s="174" t="str">
        <f>E7</f>
        <v>Stavebné práce - Trnové</v>
      </c>
      <c r="F111" s="163"/>
      <c r="G111" s="163"/>
      <c r="H111" s="163"/>
      <c r="I111" s="14"/>
      <c r="J111" s="14"/>
      <c r="K111" s="14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</row>
    <row r="112" spans="1:65" ht="6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</row>
    <row r="113" spans="1:65" ht="12" customHeight="1">
      <c r="A113" s="14"/>
      <c r="B113" s="15"/>
      <c r="C113" s="11" t="s">
        <v>16</v>
      </c>
      <c r="D113" s="14"/>
      <c r="E113" s="14"/>
      <c r="F113" s="9" t="str">
        <f>F10</f>
        <v xml:space="preserve"> </v>
      </c>
      <c r="G113" s="14"/>
      <c r="H113" s="14"/>
      <c r="I113" s="11" t="s">
        <v>18</v>
      </c>
      <c r="J113" s="39">
        <f>IF(J10="","",J10)</f>
        <v>0</v>
      </c>
      <c r="K113" s="14"/>
      <c r="L113" s="15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</row>
    <row r="114" spans="1:65" ht="6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</row>
    <row r="115" spans="1:65" ht="15" customHeight="1">
      <c r="A115" s="14"/>
      <c r="B115" s="15"/>
      <c r="C115" s="11" t="s">
        <v>19</v>
      </c>
      <c r="D115" s="14"/>
      <c r="E115" s="14"/>
      <c r="F115" s="9" t="str">
        <f>E13</f>
        <v xml:space="preserve"> </v>
      </c>
      <c r="G115" s="14"/>
      <c r="H115" s="14"/>
      <c r="I115" s="11" t="s">
        <v>23</v>
      </c>
      <c r="J115" s="12" t="str">
        <f>E19</f>
        <v xml:space="preserve"> </v>
      </c>
      <c r="K115" s="14"/>
      <c r="L115" s="1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</row>
    <row r="116" spans="1:65" ht="15" customHeight="1">
      <c r="A116" s="14"/>
      <c r="B116" s="15"/>
      <c r="C116" s="11" t="s">
        <v>22</v>
      </c>
      <c r="D116" s="14"/>
      <c r="E116" s="14"/>
      <c r="F116" s="9" t="str">
        <f>IF(E16="","",E16)</f>
        <v xml:space="preserve"> </v>
      </c>
      <c r="G116" s="14"/>
      <c r="H116" s="14"/>
      <c r="I116" s="11" t="s">
        <v>25</v>
      </c>
      <c r="J116" s="12" t="str">
        <f>E22</f>
        <v xml:space="preserve"> </v>
      </c>
      <c r="K116" s="14"/>
      <c r="L116" s="15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</row>
    <row r="117" spans="1:65" ht="9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5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</row>
    <row r="118" spans="1:65" ht="29.25" customHeight="1">
      <c r="A118" s="103"/>
      <c r="B118" s="104"/>
      <c r="C118" s="105" t="s">
        <v>88</v>
      </c>
      <c r="D118" s="106" t="s">
        <v>52</v>
      </c>
      <c r="E118" s="106" t="s">
        <v>48</v>
      </c>
      <c r="F118" s="106" t="s">
        <v>49</v>
      </c>
      <c r="G118" s="106" t="s">
        <v>89</v>
      </c>
      <c r="H118" s="106" t="s">
        <v>90</v>
      </c>
      <c r="I118" s="106" t="s">
        <v>91</v>
      </c>
      <c r="J118" s="107" t="s">
        <v>77</v>
      </c>
      <c r="K118" s="108" t="s">
        <v>92</v>
      </c>
      <c r="L118" s="104"/>
      <c r="M118" s="45"/>
      <c r="N118" s="46" t="s">
        <v>31</v>
      </c>
      <c r="O118" s="46" t="s">
        <v>93</v>
      </c>
      <c r="P118" s="46" t="s">
        <v>94</v>
      </c>
      <c r="Q118" s="46" t="s">
        <v>95</v>
      </c>
      <c r="R118" s="46" t="s">
        <v>96</v>
      </c>
      <c r="S118" s="46" t="s">
        <v>97</v>
      </c>
      <c r="T118" s="47" t="s">
        <v>98</v>
      </c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</row>
    <row r="119" spans="1:65" ht="22.5" customHeight="1">
      <c r="A119" s="14"/>
      <c r="B119" s="15"/>
      <c r="C119" s="51" t="s">
        <v>78</v>
      </c>
      <c r="D119" s="14"/>
      <c r="E119" s="14"/>
      <c r="F119" s="14"/>
      <c r="G119" s="14"/>
      <c r="H119" s="14"/>
      <c r="I119" s="14"/>
      <c r="J119" s="109"/>
      <c r="K119" s="14"/>
      <c r="L119" s="15"/>
      <c r="M119" s="48"/>
      <c r="N119" s="40"/>
      <c r="O119" s="40"/>
      <c r="P119" s="110">
        <f>P120+P136</f>
        <v>142.379379</v>
      </c>
      <c r="Q119" s="40"/>
      <c r="R119" s="110">
        <f>R120+R136</f>
        <v>4.3470770479999992</v>
      </c>
      <c r="S119" s="40"/>
      <c r="T119" s="111">
        <f>T120+T136</f>
        <v>0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2" t="s">
        <v>66</v>
      </c>
      <c r="AU119" s="2" t="s">
        <v>79</v>
      </c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12">
        <f>BK120+BK136</f>
        <v>6864.83</v>
      </c>
      <c r="BL119" s="14"/>
      <c r="BM119" s="14"/>
    </row>
    <row r="120" spans="1:65" ht="25.5" customHeight="1">
      <c r="A120" s="113"/>
      <c r="B120" s="114"/>
      <c r="C120" s="113"/>
      <c r="D120" s="115" t="s">
        <v>66</v>
      </c>
      <c r="E120" s="116" t="s">
        <v>99</v>
      </c>
      <c r="F120" s="116" t="s">
        <v>100</v>
      </c>
      <c r="G120" s="113"/>
      <c r="H120" s="113"/>
      <c r="I120" s="113"/>
      <c r="J120" s="117"/>
      <c r="K120" s="113"/>
      <c r="L120" s="114"/>
      <c r="M120" s="118"/>
      <c r="N120" s="113"/>
      <c r="O120" s="113"/>
      <c r="P120" s="119">
        <f>P121+P126</f>
        <v>127.992435</v>
      </c>
      <c r="Q120" s="113"/>
      <c r="R120" s="119">
        <f>R121+R126</f>
        <v>4.2669432799999996</v>
      </c>
      <c r="S120" s="113"/>
      <c r="T120" s="120">
        <f>T121+T126</f>
        <v>0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5" t="s">
        <v>72</v>
      </c>
      <c r="AS120" s="113"/>
      <c r="AT120" s="121" t="s">
        <v>66</v>
      </c>
      <c r="AU120" s="121" t="s">
        <v>67</v>
      </c>
      <c r="AV120" s="113"/>
      <c r="AW120" s="113"/>
      <c r="AX120" s="113"/>
      <c r="AY120" s="115" t="s">
        <v>101</v>
      </c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22">
        <f>BK121+BK126</f>
        <v>6027.42</v>
      </c>
      <c r="BL120" s="113"/>
      <c r="BM120" s="113"/>
    </row>
    <row r="121" spans="1:65" ht="22.5" customHeight="1">
      <c r="A121" s="113"/>
      <c r="B121" s="114"/>
      <c r="C121" s="113"/>
      <c r="D121" s="115" t="s">
        <v>66</v>
      </c>
      <c r="E121" s="123" t="s">
        <v>102</v>
      </c>
      <c r="F121" s="123" t="s">
        <v>103</v>
      </c>
      <c r="G121" s="113"/>
      <c r="H121" s="113"/>
      <c r="I121" s="113"/>
      <c r="J121" s="124"/>
      <c r="K121" s="113"/>
      <c r="L121" s="114"/>
      <c r="M121" s="118"/>
      <c r="N121" s="113"/>
      <c r="O121" s="113"/>
      <c r="P121" s="119">
        <f>SUM(P122:P125)</f>
        <v>8.8109700000000011</v>
      </c>
      <c r="Q121" s="113"/>
      <c r="R121" s="119">
        <f>SUM(R122:R125)</f>
        <v>1.82294588</v>
      </c>
      <c r="S121" s="113"/>
      <c r="T121" s="120">
        <f>SUM(T122:T125)</f>
        <v>0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5" t="s">
        <v>72</v>
      </c>
      <c r="AS121" s="113"/>
      <c r="AT121" s="121" t="s">
        <v>66</v>
      </c>
      <c r="AU121" s="121" t="s">
        <v>72</v>
      </c>
      <c r="AV121" s="113"/>
      <c r="AW121" s="113"/>
      <c r="AX121" s="113"/>
      <c r="AY121" s="115" t="s">
        <v>101</v>
      </c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22">
        <f>SUM(BK122:BK125)</f>
        <v>801.42</v>
      </c>
      <c r="BL121" s="113"/>
      <c r="BM121" s="113"/>
    </row>
    <row r="122" spans="1:65" ht="33" customHeight="1">
      <c r="A122" s="14"/>
      <c r="B122" s="15"/>
      <c r="C122" s="125" t="s">
        <v>72</v>
      </c>
      <c r="D122" s="125" t="s">
        <v>104</v>
      </c>
      <c r="E122" s="126" t="s">
        <v>105</v>
      </c>
      <c r="F122" s="127" t="s">
        <v>106</v>
      </c>
      <c r="G122" s="128" t="s">
        <v>107</v>
      </c>
      <c r="H122" s="129">
        <v>11.8</v>
      </c>
      <c r="I122" s="130">
        <v>35.229999999999997</v>
      </c>
      <c r="J122" s="130"/>
      <c r="K122" s="131"/>
      <c r="L122" s="15"/>
      <c r="M122" s="132"/>
      <c r="N122" s="133" t="s">
        <v>33</v>
      </c>
      <c r="O122" s="134">
        <v>0.42479</v>
      </c>
      <c r="P122" s="134">
        <f t="shared" ref="P122:P125" si="1">O122*H122</f>
        <v>5.0125220000000006</v>
      </c>
      <c r="Q122" s="134">
        <v>7.38177E-2</v>
      </c>
      <c r="R122" s="134">
        <f t="shared" ref="R122:R125" si="2">Q122*H122</f>
        <v>0.87104886000000004</v>
      </c>
      <c r="S122" s="134">
        <v>0</v>
      </c>
      <c r="T122" s="135">
        <f t="shared" ref="T122:T125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36" t="s">
        <v>108</v>
      </c>
      <c r="AS122" s="14"/>
      <c r="AT122" s="136" t="s">
        <v>104</v>
      </c>
      <c r="AU122" s="136" t="s">
        <v>109</v>
      </c>
      <c r="AV122" s="14"/>
      <c r="AW122" s="14"/>
      <c r="AX122" s="14"/>
      <c r="AY122" s="2" t="s">
        <v>101</v>
      </c>
      <c r="AZ122" s="14"/>
      <c r="BA122" s="14"/>
      <c r="BB122" s="14"/>
      <c r="BC122" s="14"/>
      <c r="BD122" s="14"/>
      <c r="BE122" s="137">
        <f t="shared" ref="BE122:BE125" si="4">IF(N122="základná",J122,0)</f>
        <v>0</v>
      </c>
      <c r="BF122" s="137">
        <f t="shared" ref="BF122:BF125" si="5">IF(N122="znížená",J122,0)</f>
        <v>0</v>
      </c>
      <c r="BG122" s="137">
        <f t="shared" ref="BG122:BG125" si="6">IF(N122="zákl. prenesená",J122,0)</f>
        <v>0</v>
      </c>
      <c r="BH122" s="137">
        <f t="shared" ref="BH122:BH125" si="7">IF(N122="zníž. prenesená",J122,0)</f>
        <v>0</v>
      </c>
      <c r="BI122" s="137">
        <f t="shared" ref="BI122:BI125" si="8">IF(N122="nulová",J122,0)</f>
        <v>0</v>
      </c>
      <c r="BJ122" s="2" t="s">
        <v>109</v>
      </c>
      <c r="BK122" s="137">
        <f t="shared" ref="BK122:BK125" si="9">ROUND(I122*H122,2)</f>
        <v>415.71</v>
      </c>
      <c r="BL122" s="2" t="s">
        <v>108</v>
      </c>
      <c r="BM122" s="136" t="s">
        <v>110</v>
      </c>
    </row>
    <row r="123" spans="1:65" ht="33" customHeight="1">
      <c r="A123" s="14"/>
      <c r="B123" s="15"/>
      <c r="C123" s="125" t="s">
        <v>109</v>
      </c>
      <c r="D123" s="125" t="s">
        <v>104</v>
      </c>
      <c r="E123" s="126" t="s">
        <v>111</v>
      </c>
      <c r="F123" s="127" t="s">
        <v>112</v>
      </c>
      <c r="G123" s="128" t="s">
        <v>107</v>
      </c>
      <c r="H123" s="129">
        <v>0</v>
      </c>
      <c r="I123" s="130">
        <v>39.43</v>
      </c>
      <c r="J123" s="130"/>
      <c r="K123" s="131"/>
      <c r="L123" s="15"/>
      <c r="M123" s="132"/>
      <c r="N123" s="133" t="s">
        <v>33</v>
      </c>
      <c r="O123" s="134">
        <v>0.43323</v>
      </c>
      <c r="P123" s="134">
        <f t="shared" si="1"/>
        <v>0</v>
      </c>
      <c r="Q123" s="134">
        <v>9.2217549999999995E-2</v>
      </c>
      <c r="R123" s="134">
        <f t="shared" si="2"/>
        <v>0</v>
      </c>
      <c r="S123" s="134">
        <v>0</v>
      </c>
      <c r="T123" s="135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36" t="s">
        <v>108</v>
      </c>
      <c r="AS123" s="14"/>
      <c r="AT123" s="136" t="s">
        <v>104</v>
      </c>
      <c r="AU123" s="136" t="s">
        <v>109</v>
      </c>
      <c r="AV123" s="14"/>
      <c r="AW123" s="14"/>
      <c r="AX123" s="14"/>
      <c r="AY123" s="2" t="s">
        <v>101</v>
      </c>
      <c r="AZ123" s="14"/>
      <c r="BA123" s="14"/>
      <c r="BB123" s="14"/>
      <c r="BC123" s="14"/>
      <c r="BD123" s="14"/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2" t="s">
        <v>109</v>
      </c>
      <c r="BK123" s="137">
        <f t="shared" si="9"/>
        <v>0</v>
      </c>
      <c r="BL123" s="2" t="s">
        <v>108</v>
      </c>
      <c r="BM123" s="136" t="s">
        <v>113</v>
      </c>
    </row>
    <row r="124" spans="1:65" ht="33" customHeight="1">
      <c r="A124" s="14"/>
      <c r="B124" s="15"/>
      <c r="C124" s="125" t="s">
        <v>102</v>
      </c>
      <c r="D124" s="125" t="s">
        <v>104</v>
      </c>
      <c r="E124" s="126" t="s">
        <v>114</v>
      </c>
      <c r="F124" s="127" t="s">
        <v>115</v>
      </c>
      <c r="G124" s="128" t="s">
        <v>107</v>
      </c>
      <c r="H124" s="129">
        <v>8.6</v>
      </c>
      <c r="I124" s="130">
        <v>44.85</v>
      </c>
      <c r="J124" s="130"/>
      <c r="K124" s="131"/>
      <c r="L124" s="15"/>
      <c r="M124" s="132"/>
      <c r="N124" s="133" t="s">
        <v>33</v>
      </c>
      <c r="O124" s="134">
        <v>0.44168000000000002</v>
      </c>
      <c r="P124" s="134">
        <f t="shared" si="1"/>
        <v>3.798448</v>
      </c>
      <c r="Q124" s="134">
        <v>0.1106857</v>
      </c>
      <c r="R124" s="134">
        <f t="shared" si="2"/>
        <v>0.95189701999999998</v>
      </c>
      <c r="S124" s="134">
        <v>0</v>
      </c>
      <c r="T124" s="135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36" t="s">
        <v>108</v>
      </c>
      <c r="AS124" s="14"/>
      <c r="AT124" s="136" t="s">
        <v>104</v>
      </c>
      <c r="AU124" s="136" t="s">
        <v>109</v>
      </c>
      <c r="AV124" s="14"/>
      <c r="AW124" s="14"/>
      <c r="AX124" s="14"/>
      <c r="AY124" s="2" t="s">
        <v>101</v>
      </c>
      <c r="AZ124" s="14"/>
      <c r="BA124" s="14"/>
      <c r="BB124" s="14"/>
      <c r="BC124" s="14"/>
      <c r="BD124" s="14"/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2" t="s">
        <v>109</v>
      </c>
      <c r="BK124" s="137">
        <f t="shared" si="9"/>
        <v>385.71</v>
      </c>
      <c r="BL124" s="2" t="s">
        <v>108</v>
      </c>
      <c r="BM124" s="136" t="s">
        <v>116</v>
      </c>
    </row>
    <row r="125" spans="1:65" ht="33" customHeight="1">
      <c r="A125" s="14"/>
      <c r="B125" s="15"/>
      <c r="C125" s="125" t="s">
        <v>108</v>
      </c>
      <c r="D125" s="125" t="s">
        <v>104</v>
      </c>
      <c r="E125" s="126" t="s">
        <v>117</v>
      </c>
      <c r="F125" s="127" t="s">
        <v>118</v>
      </c>
      <c r="G125" s="128" t="s">
        <v>107</v>
      </c>
      <c r="H125" s="129">
        <v>0</v>
      </c>
      <c r="I125" s="130">
        <v>55.47</v>
      </c>
      <c r="J125" s="130"/>
      <c r="K125" s="131"/>
      <c r="L125" s="15"/>
      <c r="M125" s="132"/>
      <c r="N125" s="133" t="s">
        <v>33</v>
      </c>
      <c r="O125" s="134">
        <v>0.45255000000000001</v>
      </c>
      <c r="P125" s="134">
        <f t="shared" si="1"/>
        <v>0</v>
      </c>
      <c r="Q125" s="134">
        <v>0.14743539999999999</v>
      </c>
      <c r="R125" s="134">
        <f t="shared" si="2"/>
        <v>0</v>
      </c>
      <c r="S125" s="134">
        <v>0</v>
      </c>
      <c r="T125" s="135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36" t="s">
        <v>108</v>
      </c>
      <c r="AS125" s="14"/>
      <c r="AT125" s="136" t="s">
        <v>104</v>
      </c>
      <c r="AU125" s="136" t="s">
        <v>109</v>
      </c>
      <c r="AV125" s="14"/>
      <c r="AW125" s="14"/>
      <c r="AX125" s="14"/>
      <c r="AY125" s="2" t="s">
        <v>101</v>
      </c>
      <c r="AZ125" s="14"/>
      <c r="BA125" s="14"/>
      <c r="BB125" s="14"/>
      <c r="BC125" s="14"/>
      <c r="BD125" s="14"/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2" t="s">
        <v>109</v>
      </c>
      <c r="BK125" s="137">
        <f t="shared" si="9"/>
        <v>0</v>
      </c>
      <c r="BL125" s="2" t="s">
        <v>108</v>
      </c>
      <c r="BM125" s="136" t="s">
        <v>119</v>
      </c>
    </row>
    <row r="126" spans="1:65" ht="22.5" customHeight="1">
      <c r="A126" s="113"/>
      <c r="B126" s="114"/>
      <c r="C126" s="113"/>
      <c r="D126" s="115" t="s">
        <v>66</v>
      </c>
      <c r="E126" s="123" t="s">
        <v>120</v>
      </c>
      <c r="F126" s="123" t="s">
        <v>121</v>
      </c>
      <c r="G126" s="113"/>
      <c r="H126" s="113"/>
      <c r="I126" s="113"/>
      <c r="J126" s="124"/>
      <c r="K126" s="113"/>
      <c r="L126" s="114"/>
      <c r="M126" s="118"/>
      <c r="N126" s="113"/>
      <c r="O126" s="113"/>
      <c r="P126" s="119">
        <f>SUM(P127:P135)</f>
        <v>119.181465</v>
      </c>
      <c r="Q126" s="113"/>
      <c r="R126" s="119">
        <f>SUM(R127:R135)</f>
        <v>2.4439973999999998</v>
      </c>
      <c r="S126" s="113"/>
      <c r="T126" s="120">
        <f>SUM(T127:T135)</f>
        <v>0</v>
      </c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5" t="s">
        <v>72</v>
      </c>
      <c r="AS126" s="113"/>
      <c r="AT126" s="121" t="s">
        <v>66</v>
      </c>
      <c r="AU126" s="121" t="s">
        <v>72</v>
      </c>
      <c r="AV126" s="113"/>
      <c r="AW126" s="113"/>
      <c r="AX126" s="113"/>
      <c r="AY126" s="115" t="s">
        <v>101</v>
      </c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22">
        <f>SUM(BK127:BK135)</f>
        <v>5226</v>
      </c>
      <c r="BL126" s="113"/>
      <c r="BM126" s="113"/>
    </row>
    <row r="127" spans="1:65" ht="24" customHeight="1">
      <c r="A127" s="14"/>
      <c r="B127" s="15"/>
      <c r="C127" s="125" t="s">
        <v>122</v>
      </c>
      <c r="D127" s="125" t="s">
        <v>104</v>
      </c>
      <c r="E127" s="126" t="s">
        <v>123</v>
      </c>
      <c r="F127" s="127" t="s">
        <v>124</v>
      </c>
      <c r="G127" s="128" t="s">
        <v>107</v>
      </c>
      <c r="H127" s="129">
        <v>171.6</v>
      </c>
      <c r="I127" s="130">
        <v>2.48</v>
      </c>
      <c r="J127" s="130"/>
      <c r="K127" s="131"/>
      <c r="L127" s="15"/>
      <c r="M127" s="132"/>
      <c r="N127" s="133" t="s">
        <v>33</v>
      </c>
      <c r="O127" s="134">
        <v>5.2049999999999999E-2</v>
      </c>
      <c r="P127" s="134">
        <f t="shared" ref="P127:P135" si="10">O127*H127</f>
        <v>8.9317799999999998</v>
      </c>
      <c r="Q127" s="134">
        <v>2.2499999999999999E-4</v>
      </c>
      <c r="R127" s="134">
        <f t="shared" ref="R127:R135" si="11">Q127*H127</f>
        <v>3.8609999999999998E-2</v>
      </c>
      <c r="S127" s="134">
        <v>0</v>
      </c>
      <c r="T127" s="135">
        <f t="shared" ref="T127:T135" si="12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36" t="s">
        <v>108</v>
      </c>
      <c r="AS127" s="14"/>
      <c r="AT127" s="136" t="s">
        <v>104</v>
      </c>
      <c r="AU127" s="136" t="s">
        <v>109</v>
      </c>
      <c r="AV127" s="14"/>
      <c r="AW127" s="14"/>
      <c r="AX127" s="14"/>
      <c r="AY127" s="2" t="s">
        <v>101</v>
      </c>
      <c r="AZ127" s="14"/>
      <c r="BA127" s="14"/>
      <c r="BB127" s="14"/>
      <c r="BC127" s="14"/>
      <c r="BD127" s="14"/>
      <c r="BE127" s="137">
        <f t="shared" ref="BE127:BE135" si="13">IF(N127="základná",J127,0)</f>
        <v>0</v>
      </c>
      <c r="BF127" s="137">
        <f t="shared" ref="BF127:BF135" si="14">IF(N127="znížená",J127,0)</f>
        <v>0</v>
      </c>
      <c r="BG127" s="137">
        <f t="shared" ref="BG127:BG135" si="15">IF(N127="zákl. prenesená",J127,0)</f>
        <v>0</v>
      </c>
      <c r="BH127" s="137">
        <f t="shared" ref="BH127:BH135" si="16">IF(N127="zníž. prenesená",J127,0)</f>
        <v>0</v>
      </c>
      <c r="BI127" s="137">
        <f t="shared" ref="BI127:BI135" si="17">IF(N127="nulová",J127,0)</f>
        <v>0</v>
      </c>
      <c r="BJ127" s="2" t="s">
        <v>109</v>
      </c>
      <c r="BK127" s="137">
        <f t="shared" ref="BK127:BK135" si="18">ROUND(I127*H127,2)</f>
        <v>425.57</v>
      </c>
      <c r="BL127" s="2" t="s">
        <v>108</v>
      </c>
      <c r="BM127" s="136" t="s">
        <v>125</v>
      </c>
    </row>
    <row r="128" spans="1:65" ht="24" customHeight="1">
      <c r="A128" s="14"/>
      <c r="B128" s="15"/>
      <c r="C128" s="125" t="s">
        <v>120</v>
      </c>
      <c r="D128" s="125" t="s">
        <v>104</v>
      </c>
      <c r="E128" s="126" t="s">
        <v>126</v>
      </c>
      <c r="F128" s="127" t="s">
        <v>127</v>
      </c>
      <c r="G128" s="128" t="s">
        <v>107</v>
      </c>
      <c r="H128" s="129">
        <v>0</v>
      </c>
      <c r="I128" s="130">
        <v>0</v>
      </c>
      <c r="J128" s="130"/>
      <c r="K128" s="131"/>
      <c r="L128" s="15"/>
      <c r="M128" s="132"/>
      <c r="N128" s="133" t="s">
        <v>33</v>
      </c>
      <c r="O128" s="134">
        <v>0.27728999999999998</v>
      </c>
      <c r="P128" s="134">
        <f t="shared" si="10"/>
        <v>0</v>
      </c>
      <c r="Q128" s="134">
        <v>6.3E-3</v>
      </c>
      <c r="R128" s="134">
        <f t="shared" si="11"/>
        <v>0</v>
      </c>
      <c r="S128" s="134">
        <v>0</v>
      </c>
      <c r="T128" s="135">
        <f t="shared" si="12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36" t="s">
        <v>108</v>
      </c>
      <c r="AS128" s="14"/>
      <c r="AT128" s="136" t="s">
        <v>104</v>
      </c>
      <c r="AU128" s="136" t="s">
        <v>109</v>
      </c>
      <c r="AV128" s="14"/>
      <c r="AW128" s="14"/>
      <c r="AX128" s="14"/>
      <c r="AY128" s="2" t="s">
        <v>101</v>
      </c>
      <c r="AZ128" s="14"/>
      <c r="BA128" s="14"/>
      <c r="BB128" s="14"/>
      <c r="BC128" s="14"/>
      <c r="BD128" s="14"/>
      <c r="BE128" s="137">
        <f t="shared" si="13"/>
        <v>0</v>
      </c>
      <c r="BF128" s="137">
        <f t="shared" si="14"/>
        <v>0</v>
      </c>
      <c r="BG128" s="137">
        <f t="shared" si="15"/>
        <v>0</v>
      </c>
      <c r="BH128" s="137">
        <f t="shared" si="16"/>
        <v>0</v>
      </c>
      <c r="BI128" s="137">
        <f t="shared" si="17"/>
        <v>0</v>
      </c>
      <c r="BJ128" s="2" t="s">
        <v>109</v>
      </c>
      <c r="BK128" s="137">
        <f t="shared" si="18"/>
        <v>0</v>
      </c>
      <c r="BL128" s="2" t="s">
        <v>108</v>
      </c>
      <c r="BM128" s="136" t="s">
        <v>128</v>
      </c>
    </row>
    <row r="129" spans="1:65" ht="24" customHeight="1">
      <c r="A129" s="14"/>
      <c r="B129" s="15"/>
      <c r="C129" s="125" t="s">
        <v>129</v>
      </c>
      <c r="D129" s="125" t="s">
        <v>104</v>
      </c>
      <c r="E129" s="126" t="s">
        <v>130</v>
      </c>
      <c r="F129" s="127" t="s">
        <v>131</v>
      </c>
      <c r="G129" s="128" t="s">
        <v>107</v>
      </c>
      <c r="H129" s="129">
        <v>171.6</v>
      </c>
      <c r="I129" s="130">
        <v>9.73</v>
      </c>
      <c r="J129" s="130"/>
      <c r="K129" s="131"/>
      <c r="L129" s="15"/>
      <c r="M129" s="132"/>
      <c r="N129" s="133" t="s">
        <v>33</v>
      </c>
      <c r="O129" s="134">
        <v>0.19106000000000001</v>
      </c>
      <c r="P129" s="134">
        <f t="shared" si="10"/>
        <v>32.785896000000001</v>
      </c>
      <c r="Q129" s="134">
        <v>5.1539999999999997E-3</v>
      </c>
      <c r="R129" s="134">
        <f t="shared" si="11"/>
        <v>0.88442639999999995</v>
      </c>
      <c r="S129" s="134">
        <v>0</v>
      </c>
      <c r="T129" s="135">
        <f t="shared" si="12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36" t="s">
        <v>108</v>
      </c>
      <c r="AS129" s="14"/>
      <c r="AT129" s="136" t="s">
        <v>104</v>
      </c>
      <c r="AU129" s="136" t="s">
        <v>109</v>
      </c>
      <c r="AV129" s="14"/>
      <c r="AW129" s="14"/>
      <c r="AX129" s="14"/>
      <c r="AY129" s="2" t="s">
        <v>101</v>
      </c>
      <c r="AZ129" s="14"/>
      <c r="BA129" s="14"/>
      <c r="BB129" s="14"/>
      <c r="BC129" s="14"/>
      <c r="BD129" s="14"/>
      <c r="BE129" s="137">
        <f t="shared" si="13"/>
        <v>0</v>
      </c>
      <c r="BF129" s="137">
        <f t="shared" si="14"/>
        <v>0</v>
      </c>
      <c r="BG129" s="137">
        <f t="shared" si="15"/>
        <v>0</v>
      </c>
      <c r="BH129" s="137">
        <f t="shared" si="16"/>
        <v>0</v>
      </c>
      <c r="BI129" s="137">
        <f t="shared" si="17"/>
        <v>0</v>
      </c>
      <c r="BJ129" s="2" t="s">
        <v>109</v>
      </c>
      <c r="BK129" s="137">
        <f t="shared" si="18"/>
        <v>1669.67</v>
      </c>
      <c r="BL129" s="2" t="s">
        <v>108</v>
      </c>
      <c r="BM129" s="136" t="s">
        <v>132</v>
      </c>
    </row>
    <row r="130" spans="1:65" ht="24" customHeight="1">
      <c r="A130" s="14"/>
      <c r="B130" s="15"/>
      <c r="C130" s="125" t="s">
        <v>133</v>
      </c>
      <c r="D130" s="125" t="s">
        <v>104</v>
      </c>
      <c r="E130" s="126" t="s">
        <v>134</v>
      </c>
      <c r="F130" s="127" t="s">
        <v>135</v>
      </c>
      <c r="G130" s="128" t="s">
        <v>107</v>
      </c>
      <c r="H130" s="129">
        <v>171.6</v>
      </c>
      <c r="I130" s="130">
        <v>9.66</v>
      </c>
      <c r="J130" s="130"/>
      <c r="K130" s="131"/>
      <c r="L130" s="15"/>
      <c r="M130" s="132"/>
      <c r="N130" s="133" t="s">
        <v>33</v>
      </c>
      <c r="O130" s="134">
        <v>0.31785999999999998</v>
      </c>
      <c r="P130" s="134">
        <f t="shared" si="10"/>
        <v>54.544775999999992</v>
      </c>
      <c r="Q130" s="134">
        <v>4.1999999999999997E-3</v>
      </c>
      <c r="R130" s="134">
        <f t="shared" si="11"/>
        <v>0.72071999999999992</v>
      </c>
      <c r="S130" s="134">
        <v>0</v>
      </c>
      <c r="T130" s="135">
        <f t="shared" si="12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36" t="s">
        <v>108</v>
      </c>
      <c r="AS130" s="14"/>
      <c r="AT130" s="136" t="s">
        <v>104</v>
      </c>
      <c r="AU130" s="136" t="s">
        <v>109</v>
      </c>
      <c r="AV130" s="14"/>
      <c r="AW130" s="14"/>
      <c r="AX130" s="14"/>
      <c r="AY130" s="2" t="s">
        <v>101</v>
      </c>
      <c r="AZ130" s="14"/>
      <c r="BA130" s="14"/>
      <c r="BB130" s="14"/>
      <c r="BC130" s="14"/>
      <c r="BD130" s="14"/>
      <c r="BE130" s="137">
        <f t="shared" si="13"/>
        <v>0</v>
      </c>
      <c r="BF130" s="137">
        <f t="shared" si="14"/>
        <v>0</v>
      </c>
      <c r="BG130" s="137">
        <f t="shared" si="15"/>
        <v>0</v>
      </c>
      <c r="BH130" s="137">
        <f t="shared" si="16"/>
        <v>0</v>
      </c>
      <c r="BI130" s="137">
        <f t="shared" si="17"/>
        <v>0</v>
      </c>
      <c r="BJ130" s="2" t="s">
        <v>109</v>
      </c>
      <c r="BK130" s="137">
        <f t="shared" si="18"/>
        <v>1657.66</v>
      </c>
      <c r="BL130" s="2" t="s">
        <v>108</v>
      </c>
      <c r="BM130" s="136" t="s">
        <v>136</v>
      </c>
    </row>
    <row r="131" spans="1:65" ht="24" customHeight="1">
      <c r="A131" s="14"/>
      <c r="B131" s="15"/>
      <c r="C131" s="125" t="s">
        <v>137</v>
      </c>
      <c r="D131" s="125" t="s">
        <v>104</v>
      </c>
      <c r="E131" s="126" t="s">
        <v>138</v>
      </c>
      <c r="F131" s="127" t="s">
        <v>139</v>
      </c>
      <c r="G131" s="128" t="s">
        <v>107</v>
      </c>
      <c r="H131" s="129">
        <v>0</v>
      </c>
      <c r="I131" s="130">
        <v>18</v>
      </c>
      <c r="J131" s="130"/>
      <c r="K131" s="131"/>
      <c r="L131" s="15"/>
      <c r="M131" s="132"/>
      <c r="N131" s="133" t="s">
        <v>33</v>
      </c>
      <c r="O131" s="134">
        <v>0.44203999999999999</v>
      </c>
      <c r="P131" s="134">
        <f t="shared" si="10"/>
        <v>0</v>
      </c>
      <c r="Q131" s="134">
        <v>2.9399999999999999E-2</v>
      </c>
      <c r="R131" s="134">
        <f t="shared" si="11"/>
        <v>0</v>
      </c>
      <c r="S131" s="134">
        <v>0</v>
      </c>
      <c r="T131" s="135">
        <f t="shared" si="12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36" t="s">
        <v>108</v>
      </c>
      <c r="AS131" s="14"/>
      <c r="AT131" s="136" t="s">
        <v>104</v>
      </c>
      <c r="AU131" s="136" t="s">
        <v>109</v>
      </c>
      <c r="AV131" s="14"/>
      <c r="AW131" s="14"/>
      <c r="AX131" s="14"/>
      <c r="AY131" s="2" t="s">
        <v>101</v>
      </c>
      <c r="AZ131" s="14"/>
      <c r="BA131" s="14"/>
      <c r="BB131" s="14"/>
      <c r="BC131" s="14"/>
      <c r="BD131" s="14"/>
      <c r="BE131" s="137">
        <f t="shared" si="13"/>
        <v>0</v>
      </c>
      <c r="BF131" s="137">
        <f t="shared" si="14"/>
        <v>0</v>
      </c>
      <c r="BG131" s="137">
        <f t="shared" si="15"/>
        <v>0</v>
      </c>
      <c r="BH131" s="137">
        <f t="shared" si="16"/>
        <v>0</v>
      </c>
      <c r="BI131" s="137">
        <f t="shared" si="17"/>
        <v>0</v>
      </c>
      <c r="BJ131" s="2" t="s">
        <v>109</v>
      </c>
      <c r="BK131" s="137">
        <f t="shared" si="18"/>
        <v>0</v>
      </c>
      <c r="BL131" s="2" t="s">
        <v>108</v>
      </c>
      <c r="BM131" s="136" t="s">
        <v>140</v>
      </c>
    </row>
    <row r="132" spans="1:65" ht="24" customHeight="1">
      <c r="A132" s="14"/>
      <c r="B132" s="15"/>
      <c r="C132" s="125" t="s">
        <v>141</v>
      </c>
      <c r="D132" s="125" t="s">
        <v>104</v>
      </c>
      <c r="E132" s="126" t="s">
        <v>142</v>
      </c>
      <c r="F132" s="127" t="s">
        <v>143</v>
      </c>
      <c r="G132" s="128" t="s">
        <v>107</v>
      </c>
      <c r="H132" s="129">
        <v>0</v>
      </c>
      <c r="I132" s="130">
        <v>9.66</v>
      </c>
      <c r="J132" s="130"/>
      <c r="K132" s="131"/>
      <c r="L132" s="15"/>
      <c r="M132" s="132"/>
      <c r="N132" s="133" t="s">
        <v>33</v>
      </c>
      <c r="O132" s="134">
        <v>0.23780999999999999</v>
      </c>
      <c r="P132" s="134">
        <f t="shared" si="10"/>
        <v>0</v>
      </c>
      <c r="Q132" s="134">
        <v>3.9399999999999999E-3</v>
      </c>
      <c r="R132" s="134">
        <f t="shared" si="11"/>
        <v>0</v>
      </c>
      <c r="S132" s="134">
        <v>0</v>
      </c>
      <c r="T132" s="135">
        <f t="shared" si="12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36" t="s">
        <v>108</v>
      </c>
      <c r="AS132" s="14"/>
      <c r="AT132" s="136" t="s">
        <v>104</v>
      </c>
      <c r="AU132" s="136" t="s">
        <v>109</v>
      </c>
      <c r="AV132" s="14"/>
      <c r="AW132" s="14"/>
      <c r="AX132" s="14"/>
      <c r="AY132" s="2" t="s">
        <v>101</v>
      </c>
      <c r="AZ132" s="14"/>
      <c r="BA132" s="14"/>
      <c r="BB132" s="14"/>
      <c r="BC132" s="14"/>
      <c r="BD132" s="14"/>
      <c r="BE132" s="137">
        <f t="shared" si="13"/>
        <v>0</v>
      </c>
      <c r="BF132" s="137">
        <f t="shared" si="14"/>
        <v>0</v>
      </c>
      <c r="BG132" s="137">
        <f t="shared" si="15"/>
        <v>0</v>
      </c>
      <c r="BH132" s="137">
        <f t="shared" si="16"/>
        <v>0</v>
      </c>
      <c r="BI132" s="137">
        <f t="shared" si="17"/>
        <v>0</v>
      </c>
      <c r="BJ132" s="2" t="s">
        <v>109</v>
      </c>
      <c r="BK132" s="137">
        <f t="shared" si="18"/>
        <v>0</v>
      </c>
      <c r="BL132" s="2" t="s">
        <v>108</v>
      </c>
      <c r="BM132" s="136" t="s">
        <v>144</v>
      </c>
    </row>
    <row r="133" spans="1:65" ht="16.5" customHeight="1">
      <c r="A133" s="14"/>
      <c r="B133" s="15"/>
      <c r="C133" s="125" t="s">
        <v>145</v>
      </c>
      <c r="D133" s="125" t="s">
        <v>104</v>
      </c>
      <c r="E133" s="126" t="s">
        <v>146</v>
      </c>
      <c r="F133" s="127" t="s">
        <v>147</v>
      </c>
      <c r="G133" s="128" t="s">
        <v>107</v>
      </c>
      <c r="H133" s="129">
        <v>92.3</v>
      </c>
      <c r="I133" s="130">
        <v>1.98</v>
      </c>
      <c r="J133" s="130"/>
      <c r="K133" s="131"/>
      <c r="L133" s="15"/>
      <c r="M133" s="132"/>
      <c r="N133" s="133" t="s">
        <v>33</v>
      </c>
      <c r="O133" s="134">
        <v>3.5000000000000003E-2</v>
      </c>
      <c r="P133" s="134">
        <f t="shared" si="10"/>
        <v>3.2305000000000001</v>
      </c>
      <c r="Q133" s="134">
        <v>0</v>
      </c>
      <c r="R133" s="134">
        <f t="shared" si="11"/>
        <v>0</v>
      </c>
      <c r="S133" s="134">
        <v>0</v>
      </c>
      <c r="T133" s="135">
        <f t="shared" si="12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36" t="s">
        <v>108</v>
      </c>
      <c r="AS133" s="14"/>
      <c r="AT133" s="136" t="s">
        <v>104</v>
      </c>
      <c r="AU133" s="136" t="s">
        <v>109</v>
      </c>
      <c r="AV133" s="14"/>
      <c r="AW133" s="14"/>
      <c r="AX133" s="14"/>
      <c r="AY133" s="2" t="s">
        <v>101</v>
      </c>
      <c r="AZ133" s="14"/>
      <c r="BA133" s="14"/>
      <c r="BB133" s="14"/>
      <c r="BC133" s="14"/>
      <c r="BD133" s="14"/>
      <c r="BE133" s="137">
        <f t="shared" si="13"/>
        <v>0</v>
      </c>
      <c r="BF133" s="137">
        <f t="shared" si="14"/>
        <v>0</v>
      </c>
      <c r="BG133" s="137">
        <f t="shared" si="15"/>
        <v>0</v>
      </c>
      <c r="BH133" s="137">
        <f t="shared" si="16"/>
        <v>0</v>
      </c>
      <c r="BI133" s="137">
        <f t="shared" si="17"/>
        <v>0</v>
      </c>
      <c r="BJ133" s="2" t="s">
        <v>109</v>
      </c>
      <c r="BK133" s="137">
        <f t="shared" si="18"/>
        <v>182.75</v>
      </c>
      <c r="BL133" s="2" t="s">
        <v>108</v>
      </c>
      <c r="BM133" s="136" t="s">
        <v>148</v>
      </c>
    </row>
    <row r="134" spans="1:65" ht="24" customHeight="1">
      <c r="A134" s="14"/>
      <c r="B134" s="15"/>
      <c r="C134" s="125" t="s">
        <v>149</v>
      </c>
      <c r="D134" s="125" t="s">
        <v>104</v>
      </c>
      <c r="E134" s="126" t="s">
        <v>150</v>
      </c>
      <c r="F134" s="127" t="s">
        <v>151</v>
      </c>
      <c r="G134" s="128" t="s">
        <v>107</v>
      </c>
      <c r="H134" s="129">
        <v>92.3</v>
      </c>
      <c r="I134" s="130">
        <v>13.98</v>
      </c>
      <c r="J134" s="130"/>
      <c r="K134" s="131"/>
      <c r="L134" s="15"/>
      <c r="M134" s="132"/>
      <c r="N134" s="133" t="s">
        <v>33</v>
      </c>
      <c r="O134" s="134">
        <v>0.21331</v>
      </c>
      <c r="P134" s="134">
        <f t="shared" si="10"/>
        <v>19.688513</v>
      </c>
      <c r="Q134" s="134">
        <v>8.6700000000000006E-3</v>
      </c>
      <c r="R134" s="134">
        <f t="shared" si="11"/>
        <v>0.80024099999999998</v>
      </c>
      <c r="S134" s="134">
        <v>0</v>
      </c>
      <c r="T134" s="135">
        <f t="shared" si="12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36" t="s">
        <v>108</v>
      </c>
      <c r="AS134" s="14"/>
      <c r="AT134" s="136" t="s">
        <v>104</v>
      </c>
      <c r="AU134" s="136" t="s">
        <v>109</v>
      </c>
      <c r="AV134" s="14"/>
      <c r="AW134" s="14"/>
      <c r="AX134" s="14"/>
      <c r="AY134" s="2" t="s">
        <v>101</v>
      </c>
      <c r="AZ134" s="14"/>
      <c r="BA134" s="14"/>
      <c r="BB134" s="14"/>
      <c r="BC134" s="14"/>
      <c r="BD134" s="14"/>
      <c r="BE134" s="137">
        <f t="shared" si="13"/>
        <v>0</v>
      </c>
      <c r="BF134" s="137">
        <f t="shared" si="14"/>
        <v>0</v>
      </c>
      <c r="BG134" s="137">
        <f t="shared" si="15"/>
        <v>0</v>
      </c>
      <c r="BH134" s="137">
        <f t="shared" si="16"/>
        <v>0</v>
      </c>
      <c r="BI134" s="137">
        <f t="shared" si="17"/>
        <v>0</v>
      </c>
      <c r="BJ134" s="2" t="s">
        <v>109</v>
      </c>
      <c r="BK134" s="137">
        <f t="shared" si="18"/>
        <v>1290.3499999999999</v>
      </c>
      <c r="BL134" s="2" t="s">
        <v>108</v>
      </c>
      <c r="BM134" s="136" t="s">
        <v>152</v>
      </c>
    </row>
    <row r="135" spans="1:65" ht="24" customHeight="1">
      <c r="A135" s="14"/>
      <c r="B135" s="15"/>
      <c r="C135" s="125" t="s">
        <v>153</v>
      </c>
      <c r="D135" s="125" t="s">
        <v>104</v>
      </c>
      <c r="E135" s="126" t="s">
        <v>154</v>
      </c>
      <c r="F135" s="127" t="s">
        <v>155</v>
      </c>
      <c r="G135" s="128" t="s">
        <v>107</v>
      </c>
      <c r="H135" s="129">
        <v>0</v>
      </c>
      <c r="I135" s="130">
        <v>24.01</v>
      </c>
      <c r="J135" s="130"/>
      <c r="K135" s="131"/>
      <c r="L135" s="15"/>
      <c r="M135" s="132"/>
      <c r="N135" s="133" t="s">
        <v>33</v>
      </c>
      <c r="O135" s="134">
        <v>0.22982</v>
      </c>
      <c r="P135" s="134">
        <f t="shared" si="10"/>
        <v>0</v>
      </c>
      <c r="Q135" s="134">
        <v>1.7340000000000001E-2</v>
      </c>
      <c r="R135" s="134">
        <f t="shared" si="11"/>
        <v>0</v>
      </c>
      <c r="S135" s="134">
        <v>0</v>
      </c>
      <c r="T135" s="135">
        <f t="shared" si="12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36" t="s">
        <v>108</v>
      </c>
      <c r="AS135" s="14"/>
      <c r="AT135" s="136" t="s">
        <v>104</v>
      </c>
      <c r="AU135" s="136" t="s">
        <v>109</v>
      </c>
      <c r="AV135" s="14"/>
      <c r="AW135" s="14"/>
      <c r="AX135" s="14"/>
      <c r="AY135" s="2" t="s">
        <v>101</v>
      </c>
      <c r="AZ135" s="14"/>
      <c r="BA135" s="14"/>
      <c r="BB135" s="14"/>
      <c r="BC135" s="14"/>
      <c r="BD135" s="14"/>
      <c r="BE135" s="137">
        <f t="shared" si="13"/>
        <v>0</v>
      </c>
      <c r="BF135" s="137">
        <f t="shared" si="14"/>
        <v>0</v>
      </c>
      <c r="BG135" s="137">
        <f t="shared" si="15"/>
        <v>0</v>
      </c>
      <c r="BH135" s="137">
        <f t="shared" si="16"/>
        <v>0</v>
      </c>
      <c r="BI135" s="137">
        <f t="shared" si="17"/>
        <v>0</v>
      </c>
      <c r="BJ135" s="2" t="s">
        <v>109</v>
      </c>
      <c r="BK135" s="137">
        <f t="shared" si="18"/>
        <v>0</v>
      </c>
      <c r="BL135" s="2" t="s">
        <v>108</v>
      </c>
      <c r="BM135" s="136" t="s">
        <v>156</v>
      </c>
    </row>
    <row r="136" spans="1:65" ht="25.5" customHeight="1">
      <c r="A136" s="113"/>
      <c r="B136" s="114"/>
      <c r="C136" s="113"/>
      <c r="D136" s="115" t="s">
        <v>66</v>
      </c>
      <c r="E136" s="116" t="s">
        <v>157</v>
      </c>
      <c r="F136" s="116" t="s">
        <v>158</v>
      </c>
      <c r="G136" s="113"/>
      <c r="H136" s="113"/>
      <c r="I136" s="113"/>
      <c r="J136" s="117"/>
      <c r="K136" s="113"/>
      <c r="L136" s="114"/>
      <c r="M136" s="118"/>
      <c r="N136" s="113"/>
      <c r="O136" s="113"/>
      <c r="P136" s="119">
        <f>P137+P139+P142</f>
        <v>14.386944</v>
      </c>
      <c r="Q136" s="113"/>
      <c r="R136" s="119">
        <f>R137+R139+R142</f>
        <v>8.0133768000000008E-2</v>
      </c>
      <c r="S136" s="113"/>
      <c r="T136" s="120">
        <f>T137+T139+T142</f>
        <v>0</v>
      </c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5" t="s">
        <v>109</v>
      </c>
      <c r="AS136" s="113"/>
      <c r="AT136" s="121" t="s">
        <v>66</v>
      </c>
      <c r="AU136" s="121" t="s">
        <v>67</v>
      </c>
      <c r="AV136" s="113"/>
      <c r="AW136" s="113"/>
      <c r="AX136" s="113"/>
      <c r="AY136" s="115" t="s">
        <v>101</v>
      </c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22">
        <f>BK137+BK139+BK142</f>
        <v>837.41000000000008</v>
      </c>
      <c r="BL136" s="113"/>
      <c r="BM136" s="113"/>
    </row>
    <row r="137" spans="1:65" ht="22.5" customHeight="1">
      <c r="A137" s="113"/>
      <c r="B137" s="114"/>
      <c r="C137" s="113"/>
      <c r="D137" s="115" t="s">
        <v>66</v>
      </c>
      <c r="E137" s="123" t="s">
        <v>159</v>
      </c>
      <c r="F137" s="123" t="s">
        <v>160</v>
      </c>
      <c r="G137" s="113"/>
      <c r="H137" s="113"/>
      <c r="I137" s="113"/>
      <c r="J137" s="124"/>
      <c r="K137" s="113"/>
      <c r="L137" s="114"/>
      <c r="M137" s="118"/>
      <c r="N137" s="113"/>
      <c r="O137" s="113"/>
      <c r="P137" s="119">
        <f>P138</f>
        <v>0</v>
      </c>
      <c r="Q137" s="113"/>
      <c r="R137" s="119">
        <f>R138</f>
        <v>0</v>
      </c>
      <c r="S137" s="113"/>
      <c r="T137" s="120">
        <f>T138</f>
        <v>0</v>
      </c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5" t="s">
        <v>109</v>
      </c>
      <c r="AS137" s="113"/>
      <c r="AT137" s="121" t="s">
        <v>66</v>
      </c>
      <c r="AU137" s="121" t="s">
        <v>72</v>
      </c>
      <c r="AV137" s="113"/>
      <c r="AW137" s="113"/>
      <c r="AX137" s="113"/>
      <c r="AY137" s="115" t="s">
        <v>101</v>
      </c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22">
        <f>BK138</f>
        <v>0</v>
      </c>
      <c r="BL137" s="113"/>
      <c r="BM137" s="113"/>
    </row>
    <row r="138" spans="1:65" ht="24" customHeight="1">
      <c r="A138" s="14"/>
      <c r="B138" s="15"/>
      <c r="C138" s="125" t="s">
        <v>161</v>
      </c>
      <c r="D138" s="125" t="s">
        <v>104</v>
      </c>
      <c r="E138" s="126" t="s">
        <v>162</v>
      </c>
      <c r="F138" s="127" t="s">
        <v>163</v>
      </c>
      <c r="G138" s="128" t="s">
        <v>164</v>
      </c>
      <c r="H138" s="129">
        <v>0</v>
      </c>
      <c r="I138" s="130">
        <v>0</v>
      </c>
      <c r="J138" s="130"/>
      <c r="K138" s="131"/>
      <c r="L138" s="15"/>
      <c r="M138" s="132"/>
      <c r="N138" s="133" t="s">
        <v>33</v>
      </c>
      <c r="O138" s="134">
        <v>9.7000000000000003E-2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36" t="s">
        <v>165</v>
      </c>
      <c r="AS138" s="14"/>
      <c r="AT138" s="136" t="s">
        <v>104</v>
      </c>
      <c r="AU138" s="136" t="s">
        <v>109</v>
      </c>
      <c r="AV138" s="14"/>
      <c r="AW138" s="14"/>
      <c r="AX138" s="14"/>
      <c r="AY138" s="2" t="s">
        <v>101</v>
      </c>
      <c r="AZ138" s="14"/>
      <c r="BA138" s="14"/>
      <c r="BB138" s="14"/>
      <c r="BC138" s="14"/>
      <c r="BD138" s="14"/>
      <c r="BE138" s="137">
        <f>IF(N138="základná",J138,0)</f>
        <v>0</v>
      </c>
      <c r="BF138" s="137">
        <f>IF(N138="znížená",J138,0)</f>
        <v>0</v>
      </c>
      <c r="BG138" s="137">
        <f>IF(N138="zákl. prenesená",J138,0)</f>
        <v>0</v>
      </c>
      <c r="BH138" s="137">
        <f>IF(N138="zníž. prenesená",J138,0)</f>
        <v>0</v>
      </c>
      <c r="BI138" s="137">
        <f>IF(N138="nulová",J138,0)</f>
        <v>0</v>
      </c>
      <c r="BJ138" s="2" t="s">
        <v>109</v>
      </c>
      <c r="BK138" s="137">
        <f>ROUND(I138*H138,2)</f>
        <v>0</v>
      </c>
      <c r="BL138" s="2" t="s">
        <v>165</v>
      </c>
      <c r="BM138" s="136" t="s">
        <v>166</v>
      </c>
    </row>
    <row r="139" spans="1:65" ht="22.5" customHeight="1">
      <c r="A139" s="113"/>
      <c r="B139" s="114"/>
      <c r="C139" s="113"/>
      <c r="D139" s="115" t="s">
        <v>66</v>
      </c>
      <c r="E139" s="123" t="s">
        <v>167</v>
      </c>
      <c r="F139" s="123" t="s">
        <v>168</v>
      </c>
      <c r="G139" s="113"/>
      <c r="H139" s="113"/>
      <c r="I139" s="113"/>
      <c r="J139" s="124"/>
      <c r="K139" s="113"/>
      <c r="L139" s="114"/>
      <c r="M139" s="118"/>
      <c r="N139" s="113"/>
      <c r="O139" s="113"/>
      <c r="P139" s="119">
        <f>SUM(P140:P141)</f>
        <v>0</v>
      </c>
      <c r="Q139" s="113"/>
      <c r="R139" s="119">
        <f>SUM(R140:R141)</f>
        <v>0</v>
      </c>
      <c r="S139" s="113"/>
      <c r="T139" s="120">
        <f>SUM(T140:T141)</f>
        <v>0</v>
      </c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5" t="s">
        <v>109</v>
      </c>
      <c r="AS139" s="113"/>
      <c r="AT139" s="121" t="s">
        <v>66</v>
      </c>
      <c r="AU139" s="121" t="s">
        <v>72</v>
      </c>
      <c r="AV139" s="113"/>
      <c r="AW139" s="113"/>
      <c r="AX139" s="113"/>
      <c r="AY139" s="115" t="s">
        <v>101</v>
      </c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22">
        <f>SUM(BK140:BK141)</f>
        <v>0</v>
      </c>
      <c r="BL139" s="113"/>
      <c r="BM139" s="113"/>
    </row>
    <row r="140" spans="1:65" ht="33" customHeight="1">
      <c r="A140" s="14"/>
      <c r="B140" s="15"/>
      <c r="C140" s="125" t="s">
        <v>169</v>
      </c>
      <c r="D140" s="125" t="s">
        <v>104</v>
      </c>
      <c r="E140" s="126" t="s">
        <v>170</v>
      </c>
      <c r="F140" s="127" t="s">
        <v>171</v>
      </c>
      <c r="G140" s="128" t="s">
        <v>107</v>
      </c>
      <c r="H140" s="129">
        <v>0</v>
      </c>
      <c r="I140" s="130">
        <v>33.53</v>
      </c>
      <c r="J140" s="130"/>
      <c r="K140" s="131"/>
      <c r="L140" s="15"/>
      <c r="M140" s="132"/>
      <c r="N140" s="133" t="s">
        <v>33</v>
      </c>
      <c r="O140" s="134">
        <v>0.91603000000000001</v>
      </c>
      <c r="P140" s="134">
        <f t="shared" ref="P140:P141" si="19">O140*H140</f>
        <v>0</v>
      </c>
      <c r="Q140" s="134">
        <v>1.1864299999999999E-2</v>
      </c>
      <c r="R140" s="134">
        <f t="shared" ref="R140:R141" si="20">Q140*H140</f>
        <v>0</v>
      </c>
      <c r="S140" s="134">
        <v>0</v>
      </c>
      <c r="T140" s="135">
        <f t="shared" ref="T140:T141" si="21"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36" t="s">
        <v>165</v>
      </c>
      <c r="AS140" s="14"/>
      <c r="AT140" s="136" t="s">
        <v>104</v>
      </c>
      <c r="AU140" s="136" t="s">
        <v>109</v>
      </c>
      <c r="AV140" s="14"/>
      <c r="AW140" s="14"/>
      <c r="AX140" s="14"/>
      <c r="AY140" s="2" t="s">
        <v>101</v>
      </c>
      <c r="AZ140" s="14"/>
      <c r="BA140" s="14"/>
      <c r="BB140" s="14"/>
      <c r="BC140" s="14"/>
      <c r="BD140" s="14"/>
      <c r="BE140" s="137">
        <f t="shared" ref="BE140:BE141" si="22">IF(N140="základná",J140,0)</f>
        <v>0</v>
      </c>
      <c r="BF140" s="137">
        <f t="shared" ref="BF140:BF141" si="23">IF(N140="znížená",J140,0)</f>
        <v>0</v>
      </c>
      <c r="BG140" s="137">
        <f t="shared" ref="BG140:BG141" si="24">IF(N140="zákl. prenesená",J140,0)</f>
        <v>0</v>
      </c>
      <c r="BH140" s="137">
        <f t="shared" ref="BH140:BH141" si="25">IF(N140="zníž. prenesená",J140,0)</f>
        <v>0</v>
      </c>
      <c r="BI140" s="137">
        <f t="shared" ref="BI140:BI141" si="26">IF(N140="nulová",J140,0)</f>
        <v>0</v>
      </c>
      <c r="BJ140" s="2" t="s">
        <v>109</v>
      </c>
      <c r="BK140" s="137">
        <f t="shared" ref="BK140:BK141" si="27">ROUND(I140*H140,2)</f>
        <v>0</v>
      </c>
      <c r="BL140" s="2" t="s">
        <v>165</v>
      </c>
      <c r="BM140" s="136" t="s">
        <v>172</v>
      </c>
    </row>
    <row r="141" spans="1:65" ht="33" customHeight="1">
      <c r="A141" s="14"/>
      <c r="B141" s="15"/>
      <c r="C141" s="125" t="s">
        <v>165</v>
      </c>
      <c r="D141" s="125" t="s">
        <v>104</v>
      </c>
      <c r="E141" s="126" t="s">
        <v>173</v>
      </c>
      <c r="F141" s="127" t="s">
        <v>174</v>
      </c>
      <c r="G141" s="128" t="s">
        <v>175</v>
      </c>
      <c r="H141" s="129">
        <v>0</v>
      </c>
      <c r="I141" s="130">
        <v>2.17</v>
      </c>
      <c r="J141" s="130"/>
      <c r="K141" s="131"/>
      <c r="L141" s="15"/>
      <c r="M141" s="132"/>
      <c r="N141" s="133" t="s">
        <v>33</v>
      </c>
      <c r="O141" s="134">
        <v>0.10019</v>
      </c>
      <c r="P141" s="134">
        <f t="shared" si="19"/>
        <v>0</v>
      </c>
      <c r="Q141" s="134">
        <v>5.0040000000000002E-5</v>
      </c>
      <c r="R141" s="134">
        <f t="shared" si="20"/>
        <v>0</v>
      </c>
      <c r="S141" s="134">
        <v>0</v>
      </c>
      <c r="T141" s="135">
        <f t="shared" si="21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36" t="s">
        <v>165</v>
      </c>
      <c r="AS141" s="14"/>
      <c r="AT141" s="136" t="s">
        <v>104</v>
      </c>
      <c r="AU141" s="136" t="s">
        <v>109</v>
      </c>
      <c r="AV141" s="14"/>
      <c r="AW141" s="14"/>
      <c r="AX141" s="14"/>
      <c r="AY141" s="2" t="s">
        <v>101</v>
      </c>
      <c r="AZ141" s="14"/>
      <c r="BA141" s="14"/>
      <c r="BB141" s="14"/>
      <c r="BC141" s="14"/>
      <c r="BD141" s="14"/>
      <c r="BE141" s="137">
        <f t="shared" si="22"/>
        <v>0</v>
      </c>
      <c r="BF141" s="137">
        <f t="shared" si="23"/>
        <v>0</v>
      </c>
      <c r="BG141" s="137">
        <f t="shared" si="24"/>
        <v>0</v>
      </c>
      <c r="BH141" s="137">
        <f t="shared" si="25"/>
        <v>0</v>
      </c>
      <c r="BI141" s="137">
        <f t="shared" si="26"/>
        <v>0</v>
      </c>
      <c r="BJ141" s="2" t="s">
        <v>109</v>
      </c>
      <c r="BK141" s="137">
        <f t="shared" si="27"/>
        <v>0</v>
      </c>
      <c r="BL141" s="2" t="s">
        <v>165</v>
      </c>
      <c r="BM141" s="136" t="s">
        <v>176</v>
      </c>
    </row>
    <row r="142" spans="1:65" ht="22.5" customHeight="1">
      <c r="A142" s="113"/>
      <c r="B142" s="114"/>
      <c r="C142" s="113"/>
      <c r="D142" s="115" t="s">
        <v>66</v>
      </c>
      <c r="E142" s="123" t="s">
        <v>177</v>
      </c>
      <c r="F142" s="123" t="s">
        <v>178</v>
      </c>
      <c r="G142" s="113"/>
      <c r="H142" s="113"/>
      <c r="I142" s="113"/>
      <c r="J142" s="124"/>
      <c r="K142" s="113"/>
      <c r="L142" s="114"/>
      <c r="M142" s="118"/>
      <c r="N142" s="113"/>
      <c r="O142" s="113"/>
      <c r="P142" s="119">
        <f>SUM(P143:P144)</f>
        <v>14.386944</v>
      </c>
      <c r="Q142" s="113"/>
      <c r="R142" s="119">
        <f>SUM(R143:R144)</f>
        <v>8.0133768000000008E-2</v>
      </c>
      <c r="S142" s="113"/>
      <c r="T142" s="120">
        <f>SUM(T143:T144)</f>
        <v>0</v>
      </c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5" t="s">
        <v>109</v>
      </c>
      <c r="AS142" s="113"/>
      <c r="AT142" s="121" t="s">
        <v>66</v>
      </c>
      <c r="AU142" s="121" t="s">
        <v>72</v>
      </c>
      <c r="AV142" s="113"/>
      <c r="AW142" s="113"/>
      <c r="AX142" s="113"/>
      <c r="AY142" s="115" t="s">
        <v>101</v>
      </c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22">
        <f>SUM(BK143:BK144)</f>
        <v>837.41000000000008</v>
      </c>
      <c r="BL142" s="113"/>
      <c r="BM142" s="113"/>
    </row>
    <row r="143" spans="1:65" ht="24" customHeight="1">
      <c r="A143" s="14"/>
      <c r="B143" s="15"/>
      <c r="C143" s="125" t="s">
        <v>179</v>
      </c>
      <c r="D143" s="125" t="s">
        <v>104</v>
      </c>
      <c r="E143" s="126" t="s">
        <v>180</v>
      </c>
      <c r="F143" s="127" t="s">
        <v>181</v>
      </c>
      <c r="G143" s="128" t="s">
        <v>107</v>
      </c>
      <c r="H143" s="129">
        <v>171.6</v>
      </c>
      <c r="I143" s="130">
        <v>1.38</v>
      </c>
      <c r="J143" s="130"/>
      <c r="K143" s="131"/>
      <c r="L143" s="15"/>
      <c r="M143" s="132"/>
      <c r="N143" s="133" t="s">
        <v>33</v>
      </c>
      <c r="O143" s="134">
        <v>3.023E-2</v>
      </c>
      <c r="P143" s="134">
        <f t="shared" ref="P143:P144" si="28">O143*H143</f>
        <v>5.187468</v>
      </c>
      <c r="Q143" s="134">
        <v>1.2750000000000001E-4</v>
      </c>
      <c r="R143" s="134">
        <f t="shared" ref="R143:R144" si="29">Q143*H143</f>
        <v>2.1878999999999999E-2</v>
      </c>
      <c r="S143" s="134">
        <v>0</v>
      </c>
      <c r="T143" s="135">
        <f t="shared" ref="T143:T144" si="30"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36" t="s">
        <v>165</v>
      </c>
      <c r="AS143" s="14"/>
      <c r="AT143" s="136" t="s">
        <v>104</v>
      </c>
      <c r="AU143" s="136" t="s">
        <v>109</v>
      </c>
      <c r="AV143" s="14"/>
      <c r="AW143" s="14"/>
      <c r="AX143" s="14"/>
      <c r="AY143" s="2" t="s">
        <v>101</v>
      </c>
      <c r="AZ143" s="14"/>
      <c r="BA143" s="14"/>
      <c r="BB143" s="14"/>
      <c r="BC143" s="14"/>
      <c r="BD143" s="14"/>
      <c r="BE143" s="137">
        <f t="shared" ref="BE143:BE144" si="31">IF(N143="základná",J143,0)</f>
        <v>0</v>
      </c>
      <c r="BF143" s="137">
        <f t="shared" ref="BF143:BF144" si="32">IF(N143="znížená",J143,0)</f>
        <v>0</v>
      </c>
      <c r="BG143" s="137">
        <f t="shared" ref="BG143:BG144" si="33">IF(N143="zákl. prenesená",J143,0)</f>
        <v>0</v>
      </c>
      <c r="BH143" s="137">
        <f t="shared" ref="BH143:BH144" si="34">IF(N143="zníž. prenesená",J143,0)</f>
        <v>0</v>
      </c>
      <c r="BI143" s="137">
        <f t="shared" ref="BI143:BI144" si="35">IF(N143="nulová",J143,0)</f>
        <v>0</v>
      </c>
      <c r="BJ143" s="2" t="s">
        <v>109</v>
      </c>
      <c r="BK143" s="137">
        <f t="shared" ref="BK143:BK144" si="36">ROUND(I143*H143,2)</f>
        <v>236.81</v>
      </c>
      <c r="BL143" s="2" t="s">
        <v>165</v>
      </c>
      <c r="BM143" s="136" t="s">
        <v>182</v>
      </c>
    </row>
    <row r="144" spans="1:65" ht="37.5" customHeight="1">
      <c r="A144" s="14"/>
      <c r="B144" s="15"/>
      <c r="C144" s="125" t="s">
        <v>183</v>
      </c>
      <c r="D144" s="125" t="s">
        <v>104</v>
      </c>
      <c r="E144" s="126" t="s">
        <v>184</v>
      </c>
      <c r="F144" s="127" t="s">
        <v>185</v>
      </c>
      <c r="G144" s="128" t="s">
        <v>107</v>
      </c>
      <c r="H144" s="129">
        <v>171.6</v>
      </c>
      <c r="I144" s="130">
        <v>3.5</v>
      </c>
      <c r="J144" s="130"/>
      <c r="K144" s="131"/>
      <c r="L144" s="15"/>
      <c r="M144" s="138"/>
      <c r="N144" s="139" t="s">
        <v>33</v>
      </c>
      <c r="O144" s="140">
        <v>5.3609999999999998E-2</v>
      </c>
      <c r="P144" s="140">
        <f t="shared" si="28"/>
        <v>9.1994759999999989</v>
      </c>
      <c r="Q144" s="140">
        <v>3.3948000000000002E-4</v>
      </c>
      <c r="R144" s="140">
        <f t="shared" si="29"/>
        <v>5.8254768000000005E-2</v>
      </c>
      <c r="S144" s="140">
        <v>0</v>
      </c>
      <c r="T144" s="141">
        <f t="shared" si="30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36" t="s">
        <v>165</v>
      </c>
      <c r="AS144" s="14"/>
      <c r="AT144" s="136" t="s">
        <v>104</v>
      </c>
      <c r="AU144" s="136" t="s">
        <v>109</v>
      </c>
      <c r="AV144" s="14"/>
      <c r="AW144" s="14"/>
      <c r="AX144" s="14"/>
      <c r="AY144" s="2" t="s">
        <v>101</v>
      </c>
      <c r="AZ144" s="14"/>
      <c r="BA144" s="14"/>
      <c r="BB144" s="14"/>
      <c r="BC144" s="14"/>
      <c r="BD144" s="14"/>
      <c r="BE144" s="137">
        <f t="shared" si="31"/>
        <v>0</v>
      </c>
      <c r="BF144" s="137">
        <f t="shared" si="32"/>
        <v>0</v>
      </c>
      <c r="BG144" s="137">
        <f t="shared" si="33"/>
        <v>0</v>
      </c>
      <c r="BH144" s="137">
        <f t="shared" si="34"/>
        <v>0</v>
      </c>
      <c r="BI144" s="137">
        <f t="shared" si="35"/>
        <v>0</v>
      </c>
      <c r="BJ144" s="2" t="s">
        <v>109</v>
      </c>
      <c r="BK144" s="137">
        <f t="shared" si="36"/>
        <v>600.6</v>
      </c>
      <c r="BL144" s="2" t="s">
        <v>165</v>
      </c>
      <c r="BM144" s="136" t="s">
        <v>186</v>
      </c>
    </row>
    <row r="145" spans="1:65" ht="6.75" customHeight="1">
      <c r="A145" s="14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15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</row>
    <row r="146" spans="1:65" ht="9.75" customHeight="1"/>
    <row r="147" spans="1:65" ht="9.75" customHeight="1"/>
    <row r="148" spans="1:65" ht="9.75" customHeight="1">
      <c r="E148" s="156"/>
      <c r="F148" s="156"/>
      <c r="G148" s="156"/>
      <c r="H148" s="156"/>
      <c r="I148" s="157">
        <f>J119</f>
        <v>0</v>
      </c>
      <c r="J148" s="156"/>
    </row>
    <row r="149" spans="1:65" ht="9.75" customHeight="1">
      <c r="E149" s="156" t="s">
        <v>223</v>
      </c>
      <c r="F149" s="156" t="s">
        <v>224</v>
      </c>
      <c r="G149" s="156"/>
      <c r="H149" s="156"/>
      <c r="I149" s="156"/>
      <c r="J149" s="156"/>
    </row>
    <row r="150" spans="1:65" ht="9.75" customHeight="1">
      <c r="E150" s="156"/>
      <c r="F150" s="156" t="s">
        <v>225</v>
      </c>
      <c r="G150" s="156"/>
      <c r="H150" s="156"/>
      <c r="I150" s="156"/>
      <c r="J150" s="156"/>
    </row>
    <row r="151" spans="1:65" ht="9.75" customHeight="1">
      <c r="E151" s="156"/>
      <c r="F151" s="156" t="s">
        <v>226</v>
      </c>
      <c r="G151" s="156">
        <v>92.3</v>
      </c>
      <c r="H151" s="158"/>
      <c r="I151" s="158">
        <f>G151*H151</f>
        <v>0</v>
      </c>
      <c r="J151" s="156"/>
    </row>
    <row r="152" spans="1:65" ht="9.75" customHeight="1">
      <c r="E152" s="156"/>
      <c r="F152" s="156" t="s">
        <v>191</v>
      </c>
      <c r="G152" s="156"/>
      <c r="H152" s="156"/>
      <c r="I152" s="156"/>
      <c r="J152" s="156"/>
    </row>
    <row r="153" spans="1:65" ht="9.75" customHeight="1">
      <c r="E153" s="156"/>
      <c r="F153" s="156" t="s">
        <v>227</v>
      </c>
      <c r="G153" s="156"/>
      <c r="H153" s="156"/>
      <c r="I153" s="159"/>
      <c r="J153" s="156"/>
    </row>
    <row r="154" spans="1:65" ht="9.75" customHeight="1">
      <c r="E154" s="156"/>
      <c r="F154" s="156" t="s">
        <v>228</v>
      </c>
      <c r="G154" s="156"/>
      <c r="H154" s="156"/>
      <c r="I154" s="156"/>
      <c r="J154" s="156"/>
    </row>
    <row r="155" spans="1:65" ht="9.75" customHeight="1">
      <c r="E155" s="156"/>
      <c r="F155" s="156" t="s">
        <v>198</v>
      </c>
      <c r="G155" s="156"/>
      <c r="H155" s="156"/>
      <c r="I155" s="156"/>
      <c r="J155" s="156"/>
    </row>
    <row r="156" spans="1:65" ht="9.75" customHeight="1">
      <c r="E156" s="156"/>
      <c r="F156" s="156" t="s">
        <v>229</v>
      </c>
      <c r="G156" s="156"/>
      <c r="H156" s="156"/>
      <c r="I156" s="156"/>
      <c r="J156" s="156"/>
    </row>
    <row r="157" spans="1:65" ht="9.75" customHeight="1">
      <c r="E157" s="156"/>
      <c r="F157" s="156" t="s">
        <v>201</v>
      </c>
      <c r="G157" s="156"/>
      <c r="H157" s="156"/>
      <c r="I157" s="156"/>
      <c r="J157" s="156"/>
    </row>
    <row r="158" spans="1:65" ht="9.75" customHeight="1">
      <c r="E158" s="156"/>
      <c r="F158" s="156" t="s">
        <v>230</v>
      </c>
      <c r="G158" s="156"/>
      <c r="H158" s="156"/>
      <c r="I158" s="156"/>
      <c r="J158" s="156"/>
    </row>
    <row r="159" spans="1:65" ht="9.75" customHeight="1">
      <c r="E159" s="156"/>
      <c r="F159" s="156" t="s">
        <v>231</v>
      </c>
      <c r="G159" s="156"/>
      <c r="H159" s="156"/>
      <c r="I159" s="157"/>
      <c r="J159" s="156"/>
    </row>
    <row r="160" spans="1:65" ht="9.75" customHeight="1"/>
    <row r="161" spans="6:6" ht="9.75" customHeight="1">
      <c r="F161" s="160" t="s">
        <v>232</v>
      </c>
    </row>
    <row r="162" spans="6:6" ht="9.75" customHeight="1"/>
    <row r="163" spans="6:6" ht="9.75" customHeight="1"/>
    <row r="164" spans="6:6" ht="9.75" customHeight="1"/>
    <row r="165" spans="6:6" ht="9.75" customHeight="1"/>
    <row r="166" spans="6:6" ht="9.75" customHeight="1"/>
    <row r="167" spans="6:6" ht="9.75" customHeight="1"/>
    <row r="168" spans="6:6" ht="9.75" customHeight="1"/>
    <row r="169" spans="6:6" ht="9.75" customHeight="1"/>
    <row r="170" spans="6:6" ht="9.75" customHeight="1"/>
    <row r="171" spans="6:6" ht="9.75" customHeight="1"/>
    <row r="172" spans="6:6" ht="9.75" customHeight="1"/>
    <row r="173" spans="6:6" ht="9.75" customHeight="1"/>
    <row r="174" spans="6:6" ht="9.75" customHeight="1"/>
    <row r="175" spans="6:6" ht="9.75" customHeight="1"/>
    <row r="176" spans="6: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mergeCells count="6">
    <mergeCell ref="E111:H111"/>
    <mergeCell ref="L2:V2"/>
    <mergeCell ref="E7:H7"/>
    <mergeCell ref="E16:H16"/>
    <mergeCell ref="E25:H25"/>
    <mergeCell ref="E85:H8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workbookViewId="0"/>
  </sheetViews>
  <sheetFormatPr defaultColWidth="16.85546875" defaultRowHeight="15" customHeight="1"/>
  <cols>
    <col min="1" max="1" width="22.28515625" customWidth="1"/>
    <col min="2" max="2" width="12.28515625" customWidth="1"/>
    <col min="3" max="3" width="14.28515625" customWidth="1"/>
    <col min="4" max="4" width="13.7109375" customWidth="1"/>
    <col min="5" max="6" width="12.42578125" customWidth="1"/>
    <col min="7" max="7" width="13.42578125" customWidth="1"/>
    <col min="8" max="8" width="17.7109375" customWidth="1"/>
    <col min="9" max="9" width="10.140625" customWidth="1"/>
    <col min="10" max="10" width="21.42578125" customWidth="1"/>
    <col min="11" max="26" width="10.140625" customWidth="1"/>
  </cols>
  <sheetData>
    <row r="1" spans="1:22" ht="9.75" customHeight="1">
      <c r="A1" s="147"/>
      <c r="B1" s="147" t="s">
        <v>203</v>
      </c>
      <c r="C1" s="147" t="s">
        <v>204</v>
      </c>
      <c r="D1" s="147" t="s">
        <v>202</v>
      </c>
      <c r="E1" s="147" t="s">
        <v>233</v>
      </c>
      <c r="F1" s="147" t="s">
        <v>206</v>
      </c>
      <c r="G1" s="147" t="s">
        <v>207</v>
      </c>
      <c r="H1" s="147"/>
      <c r="I1" s="147"/>
      <c r="J1" s="147"/>
      <c r="K1" s="147" t="s">
        <v>203</v>
      </c>
      <c r="L1" s="147" t="s">
        <v>204</v>
      </c>
      <c r="M1" s="147" t="s">
        <v>202</v>
      </c>
      <c r="N1" s="147" t="s">
        <v>233</v>
      </c>
      <c r="O1" s="147" t="s">
        <v>206</v>
      </c>
      <c r="P1" s="147" t="s">
        <v>207</v>
      </c>
    </row>
    <row r="2" spans="1:22" ht="9.75" customHeight="1">
      <c r="A2" s="148" t="s">
        <v>234</v>
      </c>
      <c r="B2" s="147">
        <v>5.5</v>
      </c>
      <c r="C2" s="147">
        <v>1.35</v>
      </c>
      <c r="D2" s="147">
        <f t="shared" ref="D2:D4" si="0">B2*C2</f>
        <v>7.4250000000000007</v>
      </c>
      <c r="E2" s="147">
        <v>1.43</v>
      </c>
      <c r="F2" s="147"/>
      <c r="G2" s="147">
        <f t="shared" ref="G2:G7" si="1">D2-E2-F2</f>
        <v>5.995000000000001</v>
      </c>
      <c r="H2" s="147"/>
      <c r="I2" s="147"/>
      <c r="J2" s="148" t="s">
        <v>234</v>
      </c>
      <c r="K2" s="147">
        <v>5.5</v>
      </c>
      <c r="L2" s="147">
        <v>2.2000000000000002</v>
      </c>
      <c r="M2" s="147">
        <f t="shared" ref="M2:M4" si="2">K2*L2</f>
        <v>12.100000000000001</v>
      </c>
      <c r="N2" s="147">
        <v>1.43</v>
      </c>
      <c r="O2" s="147"/>
      <c r="P2" s="147">
        <f t="shared" ref="P2:P7" si="3">M2-N2-O2</f>
        <v>10.670000000000002</v>
      </c>
    </row>
    <row r="3" spans="1:22" ht="9.75" customHeight="1">
      <c r="A3" s="147"/>
      <c r="B3" s="147">
        <v>5.5</v>
      </c>
      <c r="C3" s="147">
        <v>1.35</v>
      </c>
      <c r="D3" s="147">
        <f t="shared" si="0"/>
        <v>7.4250000000000007</v>
      </c>
      <c r="E3" s="147"/>
      <c r="F3" s="147">
        <v>1.8</v>
      </c>
      <c r="G3" s="147">
        <f t="shared" si="1"/>
        <v>5.6250000000000009</v>
      </c>
      <c r="H3" s="147"/>
      <c r="I3" s="147"/>
      <c r="J3" s="147"/>
      <c r="K3" s="147">
        <v>5.5</v>
      </c>
      <c r="L3" s="147">
        <v>2.2000000000000002</v>
      </c>
      <c r="M3" s="147">
        <f t="shared" si="2"/>
        <v>12.100000000000001</v>
      </c>
      <c r="N3" s="147"/>
      <c r="O3" s="147">
        <v>1.8</v>
      </c>
      <c r="P3" s="147">
        <f t="shared" si="3"/>
        <v>10.3</v>
      </c>
      <c r="S3" s="147"/>
      <c r="T3" s="147"/>
      <c r="U3" s="147"/>
      <c r="V3" s="147"/>
    </row>
    <row r="4" spans="1:22" ht="9.75" customHeight="1">
      <c r="A4" s="147"/>
      <c r="B4" s="147">
        <v>3.9</v>
      </c>
      <c r="C4" s="147">
        <v>1.35</v>
      </c>
      <c r="D4" s="147">
        <f t="shared" si="0"/>
        <v>5.2650000000000006</v>
      </c>
      <c r="E4" s="147"/>
      <c r="F4" s="147"/>
      <c r="G4" s="147">
        <f t="shared" si="1"/>
        <v>5.2650000000000006</v>
      </c>
      <c r="H4" s="147" t="s">
        <v>209</v>
      </c>
      <c r="I4" s="147"/>
      <c r="J4" s="147"/>
      <c r="K4" s="147">
        <v>3.9</v>
      </c>
      <c r="L4" s="147">
        <v>2.2000000000000002</v>
      </c>
      <c r="M4" s="147">
        <f t="shared" si="2"/>
        <v>8.58</v>
      </c>
      <c r="N4" s="147"/>
      <c r="O4" s="147"/>
      <c r="P4" s="147">
        <f t="shared" si="3"/>
        <v>8.58</v>
      </c>
      <c r="S4" s="147"/>
      <c r="T4" s="147"/>
      <c r="U4" s="147"/>
      <c r="V4" s="147"/>
    </row>
    <row r="5" spans="1:22" ht="9.75" customHeight="1">
      <c r="A5" s="147"/>
      <c r="B5" s="147"/>
      <c r="C5" s="147"/>
      <c r="D5" s="147"/>
      <c r="E5" s="147"/>
      <c r="F5" s="147"/>
      <c r="G5" s="147">
        <f t="shared" si="1"/>
        <v>0</v>
      </c>
      <c r="H5" s="149">
        <f>G2+G3+G4+G5</f>
        <v>16.885000000000002</v>
      </c>
      <c r="I5" s="147"/>
      <c r="J5" s="147"/>
      <c r="K5" s="147"/>
      <c r="L5" s="147"/>
      <c r="M5" s="147"/>
      <c r="N5" s="147"/>
      <c r="O5" s="147"/>
      <c r="P5" s="147">
        <f t="shared" si="3"/>
        <v>0</v>
      </c>
    </row>
    <row r="6" spans="1:22" ht="9.75" customHeight="1">
      <c r="A6" s="150" t="s">
        <v>210</v>
      </c>
      <c r="B6" s="150">
        <v>3.9</v>
      </c>
      <c r="C6" s="150">
        <v>5.5</v>
      </c>
      <c r="D6" s="150">
        <f t="shared" ref="D6:D7" si="4">B6*C6</f>
        <v>21.45</v>
      </c>
      <c r="E6" s="150"/>
      <c r="F6" s="150"/>
      <c r="G6" s="150">
        <f t="shared" si="1"/>
        <v>21.45</v>
      </c>
      <c r="H6" s="147"/>
      <c r="I6" s="147"/>
      <c r="J6" s="150" t="s">
        <v>210</v>
      </c>
      <c r="K6" s="150">
        <v>3.9</v>
      </c>
      <c r="L6" s="150">
        <v>5.5</v>
      </c>
      <c r="M6" s="150">
        <f t="shared" ref="M6:M7" si="5">K6*L6</f>
        <v>21.45</v>
      </c>
      <c r="N6" s="150"/>
      <c r="O6" s="150"/>
      <c r="P6" s="150">
        <f t="shared" si="3"/>
        <v>21.45</v>
      </c>
    </row>
    <row r="7" spans="1:22" ht="9.75" customHeight="1">
      <c r="A7" s="151" t="s">
        <v>211</v>
      </c>
      <c r="B7" s="151">
        <v>3.9</v>
      </c>
      <c r="C7" s="151">
        <v>5.5</v>
      </c>
      <c r="D7" s="151">
        <f t="shared" si="4"/>
        <v>21.45</v>
      </c>
      <c r="E7" s="151"/>
      <c r="F7" s="151"/>
      <c r="G7" s="151">
        <f t="shared" si="1"/>
        <v>21.45</v>
      </c>
      <c r="H7" s="147"/>
      <c r="I7" s="147"/>
      <c r="J7" s="151" t="s">
        <v>211</v>
      </c>
      <c r="K7" s="151">
        <v>3.9</v>
      </c>
      <c r="L7" s="151">
        <v>5.5</v>
      </c>
      <c r="M7" s="151">
        <f t="shared" si="5"/>
        <v>21.45</v>
      </c>
      <c r="N7" s="151"/>
      <c r="O7" s="151"/>
      <c r="P7" s="151">
        <f t="shared" si="3"/>
        <v>21.45</v>
      </c>
    </row>
    <row r="8" spans="1:22" ht="9.7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22" ht="9.75" customHeight="1">
      <c r="A9" s="148" t="s">
        <v>235</v>
      </c>
      <c r="B9" s="147">
        <v>4.5</v>
      </c>
      <c r="C9" s="147">
        <v>2.2000000000000002</v>
      </c>
      <c r="D9" s="147">
        <f t="shared" ref="D9:D11" si="6">B9*C9</f>
        <v>9.9</v>
      </c>
      <c r="E9" s="147">
        <v>1.43</v>
      </c>
      <c r="F9" s="147"/>
      <c r="G9" s="147">
        <f>D9-E9-F9</f>
        <v>8.4700000000000006</v>
      </c>
      <c r="H9" s="147"/>
      <c r="I9" s="147"/>
      <c r="J9" s="148" t="s">
        <v>235</v>
      </c>
      <c r="K9" s="147">
        <v>4.5</v>
      </c>
      <c r="L9" s="147">
        <v>2.2000000000000002</v>
      </c>
      <c r="M9" s="147">
        <f t="shared" ref="M9:M11" si="7">K9*L9</f>
        <v>9.9</v>
      </c>
      <c r="N9" s="147">
        <v>1.43</v>
      </c>
      <c r="O9" s="147"/>
      <c r="P9" s="147">
        <f>M9-N9-O9</f>
        <v>8.4700000000000006</v>
      </c>
    </row>
    <row r="10" spans="1:22" ht="9.75" customHeight="1">
      <c r="A10" s="147"/>
      <c r="B10" s="147">
        <v>4.5</v>
      </c>
      <c r="C10" s="147">
        <v>2.2000000000000002</v>
      </c>
      <c r="D10" s="147">
        <f t="shared" si="6"/>
        <v>9.9</v>
      </c>
      <c r="E10" s="147"/>
      <c r="F10" s="147">
        <v>1.8</v>
      </c>
      <c r="G10" s="147">
        <f>D10-F10</f>
        <v>8.1</v>
      </c>
      <c r="H10" s="147"/>
      <c r="I10" s="147"/>
      <c r="J10" s="147"/>
      <c r="K10" s="147">
        <v>4.5</v>
      </c>
      <c r="L10" s="147">
        <v>2.2000000000000002</v>
      </c>
      <c r="M10" s="147">
        <f t="shared" si="7"/>
        <v>9.9</v>
      </c>
      <c r="N10" s="147"/>
      <c r="O10" s="147">
        <v>1.8</v>
      </c>
      <c r="P10" s="147">
        <f>M10-O10</f>
        <v>8.1</v>
      </c>
    </row>
    <row r="11" spans="1:22" ht="9.75" customHeight="1">
      <c r="A11" s="147"/>
      <c r="B11" s="147">
        <v>3.9</v>
      </c>
      <c r="C11" s="147">
        <v>2.2000000000000002</v>
      </c>
      <c r="D11" s="147">
        <f t="shared" si="6"/>
        <v>8.58</v>
      </c>
      <c r="E11" s="147"/>
      <c r="G11" s="147">
        <f>D11-E11-F10</f>
        <v>6.78</v>
      </c>
      <c r="H11" s="147" t="s">
        <v>213</v>
      </c>
      <c r="I11" s="147"/>
      <c r="J11" s="147"/>
      <c r="K11" s="147">
        <v>3.9</v>
      </c>
      <c r="L11" s="147">
        <v>2.2000000000000002</v>
      </c>
      <c r="M11" s="147">
        <f t="shared" si="7"/>
        <v>8.58</v>
      </c>
      <c r="N11" s="147"/>
      <c r="P11" s="147">
        <f>M11-N11-O10</f>
        <v>6.78</v>
      </c>
    </row>
    <row r="12" spans="1:22" ht="9.75" customHeight="1">
      <c r="A12" s="147"/>
      <c r="B12" s="147"/>
      <c r="C12" s="147"/>
      <c r="D12" s="147"/>
      <c r="E12" s="147"/>
      <c r="F12" s="147"/>
      <c r="G12" s="147">
        <f t="shared" ref="G12:G14" si="8">D12-E12-F12</f>
        <v>0</v>
      </c>
      <c r="H12" s="149">
        <f>G9+G10+G11+G12</f>
        <v>23.35</v>
      </c>
      <c r="I12" s="147"/>
      <c r="J12" s="147"/>
      <c r="K12" s="147"/>
      <c r="L12" s="147"/>
      <c r="M12" s="147"/>
      <c r="N12" s="147"/>
      <c r="O12" s="147"/>
      <c r="P12" s="147">
        <f t="shared" ref="P12:P14" si="9">M12-N12-O12</f>
        <v>0</v>
      </c>
    </row>
    <row r="13" spans="1:22" ht="9.75" customHeight="1">
      <c r="A13" s="150" t="s">
        <v>210</v>
      </c>
      <c r="B13" s="150">
        <v>3.9</v>
      </c>
      <c r="C13" s="150">
        <v>4.5</v>
      </c>
      <c r="D13" s="150">
        <f t="shared" ref="D13:D14" si="10">B13*C13</f>
        <v>17.55</v>
      </c>
      <c r="E13" s="150"/>
      <c r="F13" s="150"/>
      <c r="G13" s="150">
        <f t="shared" si="8"/>
        <v>17.55</v>
      </c>
      <c r="H13" s="147"/>
      <c r="I13" s="147"/>
      <c r="J13" s="150" t="s">
        <v>210</v>
      </c>
      <c r="K13" s="150">
        <v>3.9</v>
      </c>
      <c r="L13" s="150">
        <v>4.5</v>
      </c>
      <c r="M13" s="150">
        <f t="shared" ref="M13:M14" si="11">K13*L13</f>
        <v>17.55</v>
      </c>
      <c r="N13" s="150"/>
      <c r="O13" s="150"/>
      <c r="P13" s="150">
        <f t="shared" si="9"/>
        <v>17.55</v>
      </c>
    </row>
    <row r="14" spans="1:22" ht="9.75" customHeight="1">
      <c r="A14" s="151" t="s">
        <v>211</v>
      </c>
      <c r="B14" s="151">
        <v>3.9</v>
      </c>
      <c r="C14" s="151">
        <v>4.5</v>
      </c>
      <c r="D14" s="151">
        <f t="shared" si="10"/>
        <v>17.55</v>
      </c>
      <c r="E14" s="151"/>
      <c r="F14" s="151"/>
      <c r="G14" s="151">
        <f t="shared" si="8"/>
        <v>17.55</v>
      </c>
      <c r="H14" s="147"/>
      <c r="I14" s="147"/>
      <c r="J14" s="151" t="s">
        <v>211</v>
      </c>
      <c r="K14" s="151">
        <v>3.9</v>
      </c>
      <c r="L14" s="151">
        <v>4.5</v>
      </c>
      <c r="M14" s="151">
        <f t="shared" si="11"/>
        <v>17.55</v>
      </c>
      <c r="N14" s="151"/>
      <c r="O14" s="151"/>
      <c r="P14" s="151">
        <f t="shared" si="9"/>
        <v>17.55</v>
      </c>
    </row>
    <row r="15" spans="1:22" ht="9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spans="1:22" ht="9.75" customHeight="1">
      <c r="A16" s="148" t="s">
        <v>236</v>
      </c>
      <c r="B16" s="147">
        <v>3.1</v>
      </c>
      <c r="C16" s="147">
        <v>2.2000000000000002</v>
      </c>
      <c r="D16" s="147">
        <f t="shared" ref="D16:D21" si="12">B16*C16</f>
        <v>6.8200000000000012</v>
      </c>
      <c r="E16" s="147">
        <v>1.43</v>
      </c>
      <c r="F16" s="147"/>
      <c r="G16" s="147">
        <f t="shared" ref="G16:G21" si="13">D16-E16-F16</f>
        <v>5.3900000000000015</v>
      </c>
      <c r="H16" s="147"/>
      <c r="I16" s="147"/>
      <c r="J16" s="147"/>
      <c r="K16" s="147"/>
      <c r="L16" s="147"/>
      <c r="M16" s="147"/>
      <c r="N16" s="147"/>
      <c r="O16" s="147"/>
    </row>
    <row r="17" spans="1:16" ht="9.75" customHeight="1">
      <c r="A17" s="147"/>
      <c r="B17" s="147">
        <v>3.1</v>
      </c>
      <c r="C17" s="147">
        <v>2.2000000000000002</v>
      </c>
      <c r="D17" s="147">
        <f t="shared" si="12"/>
        <v>6.8200000000000012</v>
      </c>
      <c r="E17" s="147"/>
      <c r="F17" s="147">
        <v>1.8</v>
      </c>
      <c r="G17" s="147">
        <f t="shared" si="13"/>
        <v>5.0200000000000014</v>
      </c>
      <c r="H17" s="147"/>
      <c r="I17" s="147"/>
      <c r="J17" s="147"/>
      <c r="K17" s="147"/>
      <c r="L17" s="147"/>
      <c r="M17" s="147"/>
      <c r="N17" s="147"/>
      <c r="O17" s="147"/>
    </row>
    <row r="18" spans="1:16" ht="9.75" customHeight="1">
      <c r="A18" s="147"/>
      <c r="B18" s="147">
        <v>3.6</v>
      </c>
      <c r="C18" s="147">
        <v>2.2000000000000002</v>
      </c>
      <c r="D18" s="147">
        <f t="shared" si="12"/>
        <v>7.9200000000000008</v>
      </c>
      <c r="E18" s="147"/>
      <c r="F18" s="147"/>
      <c r="G18" s="147">
        <f t="shared" si="13"/>
        <v>7.9200000000000008</v>
      </c>
      <c r="H18" s="147" t="s">
        <v>213</v>
      </c>
      <c r="I18" s="147"/>
      <c r="J18" s="147"/>
      <c r="K18" s="147"/>
      <c r="L18" s="147"/>
      <c r="M18" s="147"/>
      <c r="N18" s="147"/>
      <c r="O18" s="147"/>
    </row>
    <row r="19" spans="1:16" ht="9.75" customHeight="1">
      <c r="A19" s="147"/>
      <c r="B19" s="147">
        <v>3.6</v>
      </c>
      <c r="C19" s="147">
        <v>2.2000000000000002</v>
      </c>
      <c r="D19" s="147">
        <f t="shared" si="12"/>
        <v>7.9200000000000008</v>
      </c>
      <c r="E19" s="147"/>
      <c r="F19" s="147"/>
      <c r="G19" s="147">
        <f t="shared" si="13"/>
        <v>7.9200000000000008</v>
      </c>
      <c r="H19" s="149">
        <f>G16+G17+G18+G19</f>
        <v>26.250000000000007</v>
      </c>
      <c r="I19" s="147"/>
      <c r="J19" s="147"/>
      <c r="K19" s="147"/>
      <c r="L19" s="147"/>
      <c r="M19" s="147"/>
      <c r="N19" s="147"/>
      <c r="O19" s="147"/>
    </row>
    <row r="20" spans="1:16" ht="9.75" customHeight="1">
      <c r="A20" s="150" t="s">
        <v>210</v>
      </c>
      <c r="B20" s="150">
        <v>3.1</v>
      </c>
      <c r="C20" s="150">
        <v>3.6</v>
      </c>
      <c r="D20" s="150">
        <f t="shared" si="12"/>
        <v>11.16</v>
      </c>
      <c r="E20" s="150"/>
      <c r="F20" s="150"/>
      <c r="G20" s="150">
        <f t="shared" si="13"/>
        <v>11.16</v>
      </c>
      <c r="H20" s="147"/>
      <c r="I20" s="147"/>
      <c r="J20" s="147"/>
      <c r="K20" s="147"/>
      <c r="L20" s="147"/>
      <c r="M20" s="147"/>
      <c r="N20" s="147"/>
      <c r="O20" s="147"/>
    </row>
    <row r="21" spans="1:16" ht="9.75" customHeight="1">
      <c r="A21" s="151" t="s">
        <v>211</v>
      </c>
      <c r="B21" s="151">
        <v>3.1</v>
      </c>
      <c r="C21" s="151">
        <v>3.6</v>
      </c>
      <c r="D21" s="151">
        <f t="shared" si="12"/>
        <v>11.16</v>
      </c>
      <c r="E21" s="151"/>
      <c r="F21" s="151"/>
      <c r="G21" s="151">
        <f t="shared" si="13"/>
        <v>11.16</v>
      </c>
      <c r="H21" s="147"/>
      <c r="I21" s="147"/>
      <c r="J21" s="147"/>
      <c r="K21" s="147"/>
      <c r="L21" s="147"/>
      <c r="M21" s="147"/>
      <c r="N21" s="147"/>
      <c r="O21" s="147"/>
    </row>
    <row r="22" spans="1:16" ht="9.75" customHeight="1">
      <c r="A22" s="147"/>
      <c r="B22" s="147"/>
      <c r="C22" s="147"/>
      <c r="D22" s="147"/>
      <c r="E22" s="147"/>
      <c r="F22" s="147"/>
      <c r="G22" s="147"/>
      <c r="H22" s="147"/>
      <c r="I22" s="147"/>
      <c r="K22" s="147"/>
      <c r="L22" s="147"/>
      <c r="M22" s="147" t="s">
        <v>191</v>
      </c>
      <c r="N22" s="147"/>
      <c r="O22" s="147"/>
      <c r="P22" s="147"/>
    </row>
    <row r="23" spans="1:16" ht="9.75" customHeight="1">
      <c r="A23" s="148" t="s">
        <v>196</v>
      </c>
      <c r="B23" s="147">
        <v>3.9</v>
      </c>
      <c r="C23" s="147">
        <v>2.2000000000000002</v>
      </c>
      <c r="D23" s="147">
        <f t="shared" ref="D23:D28" si="14">B23*C23</f>
        <v>8.58</v>
      </c>
      <c r="E23" s="147"/>
      <c r="F23" s="147">
        <v>1.8</v>
      </c>
      <c r="G23" s="147">
        <f t="shared" ref="G23:G28" si="15">D23-E23-F23</f>
        <v>6.78</v>
      </c>
      <c r="H23" s="147"/>
      <c r="I23" s="147"/>
      <c r="J23" s="147"/>
      <c r="K23" s="147"/>
      <c r="L23" s="147"/>
      <c r="M23" s="147"/>
      <c r="N23" s="147"/>
      <c r="O23" s="147"/>
      <c r="P23" s="147"/>
    </row>
    <row r="24" spans="1:16" ht="9.75" customHeight="1">
      <c r="A24" s="147"/>
      <c r="B24" s="147">
        <v>3.9</v>
      </c>
      <c r="C24" s="147">
        <v>2.2000000000000002</v>
      </c>
      <c r="D24" s="147">
        <f t="shared" si="14"/>
        <v>8.58</v>
      </c>
      <c r="E24" s="147">
        <v>1.43</v>
      </c>
      <c r="F24" s="147"/>
      <c r="G24" s="147">
        <f t="shared" si="15"/>
        <v>7.15</v>
      </c>
      <c r="H24" s="147"/>
      <c r="I24" s="147"/>
      <c r="J24" s="147"/>
      <c r="K24" s="147"/>
      <c r="L24" s="147"/>
      <c r="M24" s="147" t="s">
        <v>214</v>
      </c>
      <c r="N24" s="147"/>
      <c r="O24" s="147"/>
      <c r="P24" s="147"/>
    </row>
    <row r="25" spans="1:16" ht="9.75" customHeight="1">
      <c r="A25" s="147"/>
      <c r="B25" s="147">
        <v>2.8</v>
      </c>
      <c r="C25" s="147">
        <v>2.2000000000000002</v>
      </c>
      <c r="D25" s="147">
        <f t="shared" si="14"/>
        <v>6.16</v>
      </c>
      <c r="E25" s="147"/>
      <c r="F25" s="147"/>
      <c r="G25" s="147">
        <f t="shared" si="15"/>
        <v>6.16</v>
      </c>
      <c r="H25" s="147" t="s">
        <v>213</v>
      </c>
      <c r="I25" s="147"/>
      <c r="J25" s="147"/>
      <c r="K25" s="147"/>
      <c r="L25" s="147"/>
      <c r="M25" s="147" t="s">
        <v>194</v>
      </c>
      <c r="N25" s="147"/>
      <c r="O25" s="147"/>
      <c r="P25" s="147"/>
    </row>
    <row r="26" spans="1:16" ht="9.75" customHeight="1">
      <c r="A26" s="147"/>
      <c r="B26" s="147">
        <v>2.8</v>
      </c>
      <c r="C26" s="147">
        <v>2.2000000000000002</v>
      </c>
      <c r="D26" s="147">
        <f t="shared" si="14"/>
        <v>6.16</v>
      </c>
      <c r="E26" s="147"/>
      <c r="F26" s="147"/>
      <c r="G26" s="147">
        <f t="shared" si="15"/>
        <v>6.16</v>
      </c>
      <c r="H26" s="149">
        <f>G23+G24+G25+G26</f>
        <v>26.25</v>
      </c>
      <c r="I26" s="147"/>
      <c r="J26" s="147"/>
      <c r="K26" s="147"/>
      <c r="L26" s="147"/>
      <c r="M26" s="147" t="s">
        <v>195</v>
      </c>
      <c r="N26" s="147"/>
      <c r="O26" s="147"/>
      <c r="P26" s="147"/>
    </row>
    <row r="27" spans="1:16" ht="9.75" customHeight="1">
      <c r="A27" s="150" t="s">
        <v>210</v>
      </c>
      <c r="B27" s="150">
        <v>2.8</v>
      </c>
      <c r="C27" s="150">
        <v>3.9</v>
      </c>
      <c r="D27" s="150">
        <f t="shared" si="14"/>
        <v>10.92</v>
      </c>
      <c r="E27" s="150"/>
      <c r="F27" s="150"/>
      <c r="G27" s="150">
        <f t="shared" si="15"/>
        <v>10.92</v>
      </c>
      <c r="H27" s="147"/>
      <c r="I27" s="147"/>
      <c r="J27" s="147"/>
      <c r="K27" s="147"/>
      <c r="L27" s="147"/>
      <c r="M27" s="147"/>
      <c r="N27" s="147"/>
      <c r="O27" s="147"/>
    </row>
    <row r="28" spans="1:16" ht="9.75" customHeight="1">
      <c r="A28" s="151" t="s">
        <v>211</v>
      </c>
      <c r="B28" s="151">
        <v>2.8</v>
      </c>
      <c r="C28" s="151">
        <v>3.9</v>
      </c>
      <c r="D28" s="151">
        <f t="shared" si="14"/>
        <v>10.92</v>
      </c>
      <c r="E28" s="151"/>
      <c r="F28" s="151"/>
      <c r="G28" s="151">
        <f t="shared" si="15"/>
        <v>10.92</v>
      </c>
      <c r="H28" s="147"/>
      <c r="I28" s="147"/>
      <c r="J28" s="147"/>
      <c r="K28" s="147"/>
      <c r="L28" s="147"/>
      <c r="M28" s="147"/>
      <c r="N28" s="147"/>
      <c r="O28" s="147"/>
    </row>
    <row r="29" spans="1:16" ht="9.7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</row>
    <row r="30" spans="1:16" ht="9.75" customHeight="1">
      <c r="A30" s="152" t="s">
        <v>218</v>
      </c>
      <c r="B30" s="147">
        <v>5.7</v>
      </c>
      <c r="C30" s="147">
        <v>2.7</v>
      </c>
      <c r="D30" s="147">
        <f t="shared" ref="D30:D35" si="16">B30*C30</f>
        <v>15.390000000000002</v>
      </c>
      <c r="E30" s="147"/>
      <c r="F30" s="147">
        <v>3.6</v>
      </c>
      <c r="G30" s="147">
        <f t="shared" ref="G30:G35" si="17">D30-E30-F30</f>
        <v>11.790000000000003</v>
      </c>
      <c r="H30" s="147"/>
      <c r="I30" s="147"/>
      <c r="J30" s="147"/>
      <c r="K30" s="147"/>
      <c r="L30" s="147"/>
      <c r="M30" s="147"/>
      <c r="N30" s="147"/>
      <c r="O30" s="147"/>
    </row>
    <row r="31" spans="1:16" ht="9.75" customHeight="1">
      <c r="A31" s="147"/>
      <c r="B31" s="147">
        <v>5.7</v>
      </c>
      <c r="C31" s="147">
        <v>2.7</v>
      </c>
      <c r="D31" s="147">
        <f t="shared" si="16"/>
        <v>15.390000000000002</v>
      </c>
      <c r="E31" s="147"/>
      <c r="F31" s="147">
        <v>1.8</v>
      </c>
      <c r="G31" s="147">
        <f t="shared" si="17"/>
        <v>13.590000000000002</v>
      </c>
      <c r="H31" s="147"/>
      <c r="I31" s="147"/>
      <c r="J31" s="147"/>
      <c r="K31" s="147"/>
      <c r="L31" s="147"/>
      <c r="M31" s="147"/>
      <c r="N31" s="147"/>
      <c r="O31" s="147"/>
    </row>
    <row r="32" spans="1:16" ht="9.75" customHeight="1">
      <c r="A32" s="147"/>
      <c r="B32" s="147">
        <v>1.9</v>
      </c>
      <c r="C32" s="147">
        <v>2.7</v>
      </c>
      <c r="D32" s="147">
        <f t="shared" si="16"/>
        <v>5.13</v>
      </c>
      <c r="E32" s="147"/>
      <c r="F32" s="147">
        <v>1.8</v>
      </c>
      <c r="G32" s="147">
        <f t="shared" si="17"/>
        <v>3.33</v>
      </c>
      <c r="H32" s="147" t="s">
        <v>213</v>
      </c>
      <c r="I32" s="147"/>
      <c r="J32" s="147"/>
      <c r="K32" s="147"/>
      <c r="L32" s="147"/>
      <c r="M32" s="147"/>
      <c r="N32" s="147"/>
      <c r="O32" s="147"/>
    </row>
    <row r="33" spans="1:15" ht="9.75" customHeight="1">
      <c r="A33" s="147"/>
      <c r="B33" s="147">
        <v>0.67</v>
      </c>
      <c r="C33" s="147">
        <v>2.7</v>
      </c>
      <c r="D33" s="147">
        <f t="shared" si="16"/>
        <v>1.8090000000000002</v>
      </c>
      <c r="E33" s="147"/>
      <c r="F33" s="147"/>
      <c r="G33" s="147">
        <f t="shared" si="17"/>
        <v>1.8090000000000002</v>
      </c>
      <c r="H33" s="149">
        <f>G30+G31+G32+G33</f>
        <v>30.519000000000002</v>
      </c>
      <c r="I33" s="147"/>
      <c r="J33" s="147"/>
      <c r="K33" s="147"/>
      <c r="L33" s="147"/>
      <c r="M33" s="147"/>
      <c r="N33" s="147"/>
      <c r="O33" s="147"/>
    </row>
    <row r="34" spans="1:15" ht="9.75" customHeight="1">
      <c r="A34" s="150" t="s">
        <v>210</v>
      </c>
      <c r="B34" s="150">
        <v>5.7</v>
      </c>
      <c r="C34" s="150">
        <v>1.9</v>
      </c>
      <c r="D34" s="150">
        <f t="shared" si="16"/>
        <v>10.83</v>
      </c>
      <c r="E34" s="150"/>
      <c r="F34" s="150"/>
      <c r="G34" s="150">
        <f t="shared" si="17"/>
        <v>10.83</v>
      </c>
      <c r="H34" s="147"/>
      <c r="I34" s="147"/>
      <c r="J34" s="147"/>
      <c r="K34" s="147"/>
      <c r="L34" s="147"/>
      <c r="M34" s="147"/>
      <c r="N34" s="147"/>
      <c r="O34" s="147"/>
    </row>
    <row r="35" spans="1:15" ht="9.75" customHeight="1">
      <c r="A35" s="151" t="s">
        <v>211</v>
      </c>
      <c r="B35" s="151">
        <v>5.7</v>
      </c>
      <c r="C35" s="151">
        <v>1.9</v>
      </c>
      <c r="D35" s="151">
        <f t="shared" si="16"/>
        <v>10.83</v>
      </c>
      <c r="E35" s="151"/>
      <c r="F35" s="151"/>
      <c r="G35" s="151">
        <f t="shared" si="17"/>
        <v>10.83</v>
      </c>
      <c r="H35" s="147"/>
      <c r="I35" s="147"/>
      <c r="J35" s="147" t="s">
        <v>237</v>
      </c>
      <c r="K35" s="147"/>
      <c r="L35" s="147"/>
      <c r="M35" s="147"/>
      <c r="N35" s="147"/>
      <c r="O35" s="147"/>
    </row>
    <row r="36" spans="1:15" ht="9.7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ht="9.75" customHeight="1">
      <c r="A37" s="148" t="s">
        <v>219</v>
      </c>
      <c r="B37" s="147">
        <v>2.5</v>
      </c>
      <c r="C37" s="147">
        <v>2.2000000000000002</v>
      </c>
      <c r="D37" s="147">
        <f t="shared" ref="D37:D42" si="18">B37*C37</f>
        <v>5.5</v>
      </c>
      <c r="E37" s="147">
        <v>1.43</v>
      </c>
      <c r="F37" s="147"/>
      <c r="G37" s="147">
        <f t="shared" ref="G37:G42" si="19">D37-E37-F37</f>
        <v>4.07</v>
      </c>
      <c r="H37" s="147"/>
      <c r="I37" s="147"/>
      <c r="J37" s="147" t="s">
        <v>238</v>
      </c>
      <c r="K37" s="147"/>
      <c r="L37" s="147"/>
      <c r="M37" s="147"/>
      <c r="N37" s="147"/>
      <c r="O37" s="147"/>
    </row>
    <row r="38" spans="1:15" ht="9.75" customHeight="1">
      <c r="A38" s="147"/>
      <c r="B38" s="147">
        <v>2.5</v>
      </c>
      <c r="C38" s="147">
        <v>2.2000000000000002</v>
      </c>
      <c r="D38" s="147">
        <f t="shared" si="18"/>
        <v>5.5</v>
      </c>
      <c r="E38" s="147"/>
      <c r="F38" s="147"/>
      <c r="G38" s="147">
        <f t="shared" si="19"/>
        <v>5.5</v>
      </c>
      <c r="H38" s="147"/>
      <c r="I38" s="147"/>
      <c r="J38" s="147" t="s">
        <v>239</v>
      </c>
      <c r="K38" s="147"/>
      <c r="L38" s="147"/>
      <c r="M38" s="147"/>
      <c r="N38" s="147"/>
      <c r="O38" s="147"/>
    </row>
    <row r="39" spans="1:15" ht="9.75" customHeight="1">
      <c r="A39" s="147"/>
      <c r="B39" s="147">
        <v>3.9</v>
      </c>
      <c r="C39" s="147">
        <v>2.2000000000000002</v>
      </c>
      <c r="D39" s="147">
        <f t="shared" si="18"/>
        <v>8.58</v>
      </c>
      <c r="E39" s="147"/>
      <c r="F39" s="147"/>
      <c r="G39" s="147">
        <f t="shared" si="19"/>
        <v>8.58</v>
      </c>
      <c r="H39" s="147" t="s">
        <v>213</v>
      </c>
      <c r="I39" s="147"/>
      <c r="J39" s="147"/>
      <c r="K39" s="147"/>
      <c r="L39" s="147"/>
      <c r="M39" s="147"/>
      <c r="N39" s="147"/>
      <c r="O39" s="147"/>
    </row>
    <row r="40" spans="1:15" ht="9.75" customHeight="1">
      <c r="A40" s="147"/>
      <c r="B40" s="147">
        <v>3.9</v>
      </c>
      <c r="C40" s="147">
        <v>2.2000000000000002</v>
      </c>
      <c r="D40" s="147">
        <f t="shared" si="18"/>
        <v>8.58</v>
      </c>
      <c r="E40" s="147">
        <v>0.92</v>
      </c>
      <c r="F40" s="147"/>
      <c r="G40" s="147">
        <f t="shared" si="19"/>
        <v>7.66</v>
      </c>
      <c r="H40" s="149">
        <f>G37+G38+G39+G40</f>
        <v>25.81</v>
      </c>
      <c r="I40" s="147"/>
      <c r="J40" s="147"/>
      <c r="K40" s="147"/>
      <c r="L40" s="147"/>
      <c r="M40" s="147"/>
      <c r="N40" s="147"/>
      <c r="O40" s="147"/>
    </row>
    <row r="41" spans="1:15" ht="9.75" customHeight="1">
      <c r="A41" s="150" t="s">
        <v>210</v>
      </c>
      <c r="B41" s="150">
        <v>3.9</v>
      </c>
      <c r="C41" s="150">
        <v>2.5</v>
      </c>
      <c r="D41" s="150">
        <f t="shared" si="18"/>
        <v>9.75</v>
      </c>
      <c r="E41" s="150"/>
      <c r="F41" s="150"/>
      <c r="G41" s="150">
        <f t="shared" si="19"/>
        <v>9.75</v>
      </c>
      <c r="H41" s="147"/>
      <c r="I41" s="147"/>
      <c r="J41" s="147"/>
      <c r="K41" s="147"/>
      <c r="L41" s="147"/>
      <c r="M41" s="147"/>
      <c r="N41" s="147"/>
      <c r="O41" s="147"/>
    </row>
    <row r="42" spans="1:15" ht="9.75" customHeight="1">
      <c r="A42" s="151" t="s">
        <v>211</v>
      </c>
      <c r="B42" s="151">
        <v>3.9</v>
      </c>
      <c r="C42" s="151">
        <v>2.5</v>
      </c>
      <c r="D42" s="151">
        <f t="shared" si="18"/>
        <v>9.75</v>
      </c>
      <c r="E42" s="151"/>
      <c r="F42" s="151"/>
      <c r="G42" s="151">
        <f t="shared" si="19"/>
        <v>9.75</v>
      </c>
      <c r="H42" s="147"/>
      <c r="I42" s="147"/>
      <c r="J42" s="147"/>
      <c r="K42" s="147"/>
      <c r="L42" s="147"/>
      <c r="M42" s="147"/>
      <c r="N42" s="147"/>
      <c r="O42" s="147"/>
    </row>
    <row r="43" spans="1:15" ht="9.75" customHeight="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pans="1:15" ht="9.75" customHeight="1">
      <c r="A44" s="148" t="s">
        <v>218</v>
      </c>
      <c r="B44" s="147">
        <v>5.6</v>
      </c>
      <c r="C44" s="147">
        <v>2.2000000000000002</v>
      </c>
      <c r="D44" s="147">
        <f t="shared" ref="D44:D46" si="20">B44*C44</f>
        <v>12.32</v>
      </c>
      <c r="E44" s="147">
        <v>3.6</v>
      </c>
      <c r="F44" s="147"/>
      <c r="G44" s="147">
        <f t="shared" ref="G44:G46" si="21">D44-E44-F44</f>
        <v>8.7200000000000006</v>
      </c>
      <c r="H44" s="147"/>
      <c r="I44" s="147"/>
      <c r="J44" s="147"/>
      <c r="K44" s="147"/>
      <c r="L44" s="147"/>
      <c r="M44" s="147"/>
      <c r="N44" s="147"/>
      <c r="O44" s="147"/>
    </row>
    <row r="45" spans="1:15" ht="9.75" customHeight="1">
      <c r="A45" s="147"/>
      <c r="B45" s="147">
        <v>5.6</v>
      </c>
      <c r="C45" s="147">
        <v>2.2000000000000002</v>
      </c>
      <c r="D45" s="147">
        <f t="shared" si="20"/>
        <v>12.32</v>
      </c>
      <c r="E45" s="147"/>
      <c r="F45" s="147">
        <v>3.6</v>
      </c>
      <c r="G45" s="147">
        <f t="shared" si="21"/>
        <v>8.7200000000000006</v>
      </c>
      <c r="H45" s="147"/>
      <c r="I45" s="147"/>
      <c r="J45" s="147"/>
      <c r="K45" s="147"/>
      <c r="L45" s="147"/>
      <c r="M45" s="147"/>
      <c r="N45" s="147"/>
      <c r="O45" s="147"/>
    </row>
    <row r="46" spans="1:15" ht="9.75" customHeight="1">
      <c r="A46" s="147"/>
      <c r="B46" s="147">
        <v>2.2999999999999998</v>
      </c>
      <c r="C46" s="147">
        <v>2.2000000000000002</v>
      </c>
      <c r="D46" s="147">
        <f t="shared" si="20"/>
        <v>5.0599999999999996</v>
      </c>
      <c r="E46" s="147"/>
      <c r="F46" s="147"/>
      <c r="G46" s="147">
        <f t="shared" si="21"/>
        <v>5.0599999999999996</v>
      </c>
      <c r="H46" s="147" t="s">
        <v>213</v>
      </c>
      <c r="I46" s="147"/>
      <c r="J46" s="147"/>
      <c r="K46" s="147"/>
      <c r="L46" s="147"/>
      <c r="M46" s="147"/>
      <c r="N46" s="147"/>
      <c r="O46" s="147"/>
    </row>
    <row r="47" spans="1:15" ht="9.75" customHeight="1">
      <c r="A47" s="147"/>
      <c r="B47" s="147"/>
      <c r="C47" s="147"/>
      <c r="D47" s="147"/>
      <c r="E47" s="147"/>
      <c r="F47" s="147"/>
      <c r="G47" s="147"/>
      <c r="H47" s="149">
        <f>G44+G45+G46+G47</f>
        <v>22.5</v>
      </c>
      <c r="I47" s="147"/>
      <c r="J47" s="147"/>
      <c r="K47" s="147"/>
      <c r="L47" s="147"/>
      <c r="M47" s="147"/>
      <c r="N47" s="147"/>
      <c r="O47" s="147"/>
    </row>
    <row r="48" spans="1:15" ht="9.75" customHeight="1">
      <c r="A48" s="150" t="s">
        <v>210</v>
      </c>
      <c r="B48" s="150">
        <v>1.9</v>
      </c>
      <c r="C48" s="150">
        <v>5.6</v>
      </c>
      <c r="D48" s="150">
        <f t="shared" ref="D48:D49" si="22">B48*C48</f>
        <v>10.639999999999999</v>
      </c>
      <c r="E48" s="150"/>
      <c r="F48" s="150"/>
      <c r="G48" s="150">
        <f t="shared" ref="G48:G49" si="23">D48-E48-F48</f>
        <v>10.639999999999999</v>
      </c>
      <c r="H48" s="147"/>
      <c r="I48" s="147"/>
      <c r="J48" s="147"/>
      <c r="K48" s="147"/>
      <c r="L48" s="147"/>
      <c r="M48" s="147"/>
      <c r="N48" s="147"/>
      <c r="O48" s="147"/>
    </row>
    <row r="49" spans="1:15" ht="9.75" customHeight="1">
      <c r="A49" s="151" t="s">
        <v>211</v>
      </c>
      <c r="B49" s="151">
        <v>1.9</v>
      </c>
      <c r="C49" s="151">
        <v>5.6</v>
      </c>
      <c r="D49" s="151">
        <f t="shared" si="22"/>
        <v>10.639999999999999</v>
      </c>
      <c r="E49" s="151"/>
      <c r="F49" s="151"/>
      <c r="G49" s="151">
        <f t="shared" si="23"/>
        <v>10.639999999999999</v>
      </c>
      <c r="H49" s="147"/>
      <c r="I49" s="147"/>
      <c r="J49" s="147"/>
      <c r="K49" s="147"/>
      <c r="L49" s="147"/>
      <c r="M49" s="147"/>
      <c r="N49" s="147"/>
      <c r="O49" s="147"/>
    </row>
    <row r="50" spans="1:15" ht="9.75" customHeight="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</row>
    <row r="51" spans="1:15" ht="9.75" customHeight="1">
      <c r="A51" s="161" t="s">
        <v>220</v>
      </c>
      <c r="B51" s="161"/>
      <c r="C51" s="161"/>
      <c r="D51" s="161">
        <f>D48+D41+D34+D27+D20+D13+D6</f>
        <v>92.3</v>
      </c>
      <c r="E51" s="161"/>
      <c r="F51" s="161"/>
      <c r="G51" s="161"/>
      <c r="H51" s="147"/>
      <c r="I51" s="147"/>
      <c r="J51" s="147"/>
      <c r="K51" s="147"/>
      <c r="L51" s="147"/>
      <c r="M51" s="147"/>
      <c r="N51" s="147"/>
      <c r="O51" s="147"/>
    </row>
    <row r="52" spans="1:15" ht="9.75" customHeight="1">
      <c r="A52" s="151" t="s">
        <v>221</v>
      </c>
      <c r="B52" s="151"/>
      <c r="C52" s="151"/>
      <c r="D52" s="155">
        <f>D51</f>
        <v>92.3</v>
      </c>
      <c r="E52" s="151"/>
      <c r="F52" s="151"/>
      <c r="G52" s="151"/>
      <c r="H52" s="147"/>
      <c r="I52" s="147"/>
      <c r="J52" s="147"/>
      <c r="K52" s="147"/>
      <c r="L52" s="147"/>
      <c r="M52" s="147"/>
      <c r="N52" s="147"/>
      <c r="O52" s="147"/>
    </row>
    <row r="53" spans="1:15" ht="9.75" customHeight="1">
      <c r="A53" s="147" t="s">
        <v>222</v>
      </c>
      <c r="B53" s="147"/>
      <c r="C53" s="147"/>
      <c r="D53" s="147">
        <f>H47+H40+H33+H26+H19+H12+H5</f>
        <v>171.56399999999999</v>
      </c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</row>
    <row r="54" spans="1:15" ht="9.75" customHeight="1"/>
    <row r="55" spans="1:15" ht="9.75" customHeight="1"/>
    <row r="56" spans="1:15" ht="9.75" customHeight="1"/>
    <row r="57" spans="1:15" ht="9.75" customHeight="1"/>
    <row r="58" spans="1:15" ht="9.75" customHeight="1"/>
    <row r="59" spans="1:15" ht="9.75" customHeight="1"/>
    <row r="60" spans="1:15" ht="9.75" customHeight="1"/>
    <row r="61" spans="1:15" ht="9.75" customHeight="1"/>
    <row r="62" spans="1:15" ht="9.75" customHeight="1"/>
    <row r="63" spans="1:15" ht="9.75" customHeight="1"/>
    <row r="64" spans="1:15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Rekapitulácia stavby</vt:lpstr>
      <vt:lpstr>Rozpočet poschodie</vt:lpstr>
      <vt:lpstr>Poschodie</vt:lpstr>
      <vt:lpstr>Rozpočet prízemie</vt:lpstr>
      <vt:lpstr>Prízemie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DESKTOP-ECL8UAH\PC</dc:creator>
  <cp:lastModifiedBy>Bezpa</cp:lastModifiedBy>
  <dcterms:created xsi:type="dcterms:W3CDTF">2023-10-08T17:33:31Z</dcterms:created>
  <dcterms:modified xsi:type="dcterms:W3CDTF">2023-10-11T12:26:40Z</dcterms:modified>
</cp:coreProperties>
</file>