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květináče MD\"/>
    </mc:Choice>
  </mc:AlternateContent>
  <xr:revisionPtr revIDLastSave="0" documentId="13_ncr:1_{97DF30CE-E99B-4F69-838E-3F68E5BB4A6C}" xr6:coauthVersionLast="47" xr6:coauthVersionMax="47" xr10:uidLastSave="{00000000-0000-0000-0000-000000000000}"/>
  <bookViews>
    <workbookView xWindow="-120" yWindow="-120" windowWidth="29040" windowHeight="15720" xr2:uid="{7536B74F-040E-4CCE-A44D-D31E23166522}"/>
  </bookViews>
  <sheets>
    <sheet name="CN pro 48 květináčů" sheetId="1" r:id="rId1"/>
  </sheets>
  <externalReferences>
    <externalReference r:id="rId2"/>
  </externalReferences>
  <definedNames>
    <definedName name="_xlnm.Print_Area" localSheetId="0">'CN pro 48 květináčů'!$A$1:$G$38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28" i="1"/>
  <c r="F26" i="1"/>
  <c r="F21" i="1"/>
  <c r="F20" i="1"/>
  <c r="F14" i="1"/>
  <c r="D11" i="1"/>
  <c r="D25" i="1" s="1"/>
  <c r="F25" i="1" s="1"/>
  <c r="D10" i="1"/>
  <c r="D24" i="1" s="1"/>
  <c r="F24" i="1" s="1"/>
  <c r="D9" i="1"/>
  <c r="D8" i="1" s="1"/>
  <c r="D7" i="1"/>
  <c r="D15" i="1" s="1"/>
  <c r="D18" i="1" s="1"/>
  <c r="F18" i="1" s="1"/>
  <c r="D6" i="1"/>
  <c r="D27" i="1" s="1"/>
  <c r="F27" i="1" s="1"/>
  <c r="D17" i="1" l="1"/>
  <c r="F17" i="1" s="1"/>
  <c r="D19" i="1"/>
  <c r="F19" i="1" s="1"/>
  <c r="D23" i="1"/>
  <c r="F23" i="1" s="1"/>
  <c r="F22" i="1" s="1"/>
  <c r="D16" i="1"/>
  <c r="F16" i="1" s="1"/>
  <c r="F30" i="1" l="1"/>
  <c r="F36" i="1" s="1"/>
  <c r="F15" i="1"/>
  <c r="F37" i="1" l="1"/>
  <c r="F38" i="1" s="1"/>
</calcChain>
</file>

<file path=xl/sharedStrings.xml><?xml version="1.0" encoding="utf-8"?>
<sst xmlns="http://schemas.openxmlformats.org/spreadsheetml/2006/main" count="64" uniqueCount="49">
  <si>
    <t>Cenová nabídka pro 48 květináčů</t>
  </si>
  <si>
    <t>popis</t>
  </si>
  <si>
    <t>jednotky</t>
  </si>
  <si>
    <t>počet jedn.</t>
  </si>
  <si>
    <t>cena za jednotku</t>
  </si>
  <si>
    <t>cena celkem</t>
  </si>
  <si>
    <t xml:space="preserve">poznámka </t>
  </si>
  <si>
    <t>pozn. všechny objemové jednotky jsou uváděny ve slehlém stavu materiálu; veškeré míry je nutno před výrobou na místě přeměřit</t>
  </si>
  <si>
    <t>INFORMACE</t>
  </si>
  <si>
    <t>informace</t>
  </si>
  <si>
    <t>zahradnicky upravované plochy celkem</t>
  </si>
  <si>
    <t>m²</t>
  </si>
  <si>
    <t>přehled ploch - nenaceňovat</t>
  </si>
  <si>
    <t>záhonová výsadba v nádobách mulčovaná jemně drcenou borkou BASIC I (Jena)</t>
  </si>
  <si>
    <t>výsadba</t>
  </si>
  <si>
    <t>ks</t>
  </si>
  <si>
    <t xml:space="preserve">trvalky </t>
  </si>
  <si>
    <t>traviny</t>
  </si>
  <si>
    <t>cibuloviny</t>
  </si>
  <si>
    <t>ZAHRADNICKÉ PRÁCE</t>
  </si>
  <si>
    <t>příprava výsadbových ploch</t>
  </si>
  <si>
    <t>vytyčení ploch dle projektu</t>
  </si>
  <si>
    <t>celek</t>
  </si>
  <si>
    <t>souvrství nádob</t>
  </si>
  <si>
    <t>vysypání dna keramzitem tl. 100 mm, vč. materiálu</t>
  </si>
  <si>
    <r>
      <t>m</t>
    </r>
    <r>
      <rPr>
        <vertAlign val="superscript"/>
        <sz val="9"/>
        <color theme="1"/>
        <rFont val="Neue Haas Unica W1G"/>
        <family val="2"/>
        <charset val="238"/>
      </rPr>
      <t>3</t>
    </r>
  </si>
  <si>
    <t>položení nopové folie s otvory na horní straně, výška nopů 40 mm, vč. násypu Perl 8/16, vč. materiálu</t>
  </si>
  <si>
    <t>separační geotextilie 200 g/m³, vč. prořezu 10% a materiálu</t>
  </si>
  <si>
    <t>položení vrstvy hydroabsorbční vrstvy ISOVER FLORA 50mm ve dvou vrstvách, vč. materiálu a prořezu 10%</t>
  </si>
  <si>
    <t>m²x2</t>
  </si>
  <si>
    <t>uříznutí na míru dle velikosti květníku</t>
  </si>
  <si>
    <t>zahradnický substrát tl. Cca 350 mm, vč. materiálu</t>
  </si>
  <si>
    <t>t</t>
  </si>
  <si>
    <t>manipulace na místo</t>
  </si>
  <si>
    <t>výsadba rostlin</t>
  </si>
  <si>
    <t>výsadba trvalek</t>
  </si>
  <si>
    <t>výsadba okrasných travin</t>
  </si>
  <si>
    <t>výsadba cibulovin a hlíznatých rostlin</t>
  </si>
  <si>
    <t>rostlinný materiál</t>
  </si>
  <si>
    <r>
      <t xml:space="preserve">cena za rostlinný materiál </t>
    </r>
    <r>
      <rPr>
        <b/>
        <u/>
        <sz val="9"/>
        <color rgb="FFFF0000"/>
        <rFont val="Neue Haas Unica W1G"/>
        <charset val="238"/>
      </rPr>
      <t>(seznam rostlin 48 květináčů viz. další list)</t>
    </r>
  </si>
  <si>
    <t>dokončovací práce</t>
  </si>
  <si>
    <t>mulčování jemně drcenou borkou BASIC I (Jena) tl. cca 4 cm</t>
  </si>
  <si>
    <t>doprava zahradnické práce celkem</t>
  </si>
  <si>
    <t>CENA ZA ZAHRADNICKÉ PRÁCE CELKEM</t>
  </si>
  <si>
    <t>SHRNUTÍ</t>
  </si>
  <si>
    <t>doprava ostatních materiálů, realizační a režijní náklady</t>
  </si>
  <si>
    <t xml:space="preserve">CELKOVÁ CENA bez DPH </t>
  </si>
  <si>
    <t>DPH 21%</t>
  </si>
  <si>
    <t>CELKOVÁ CENA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</si>
</sst>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Kč&quot;"/>
  </numFmts>
  <fonts count="22">
    <font>
      <sz val="11"/>
      <color theme="1"/>
      <name val="Calibri"/>
      <family val="2"/>
      <charset val="238"/>
      <scheme val="minor"/>
    </font>
    <font>
      <b/>
      <sz val="16"/>
      <color theme="1"/>
      <name val="Neue Haas Unica W1G"/>
      <family val="2"/>
      <charset val="238"/>
    </font>
    <font>
      <b/>
      <sz val="10"/>
      <color theme="1"/>
      <name val="Neue Haas Unica W1G"/>
      <family val="2"/>
      <charset val="238"/>
    </font>
    <font>
      <sz val="10"/>
      <color theme="1"/>
      <name val="Neue Haas Unica W1G"/>
      <family val="2"/>
      <charset val="238"/>
    </font>
    <font>
      <sz val="9"/>
      <color theme="1"/>
      <name val="Neue Haas Unica W1G"/>
      <family val="2"/>
      <charset val="238"/>
    </font>
    <font>
      <i/>
      <sz val="9"/>
      <name val="Neue Haas Unica W1G"/>
      <family val="2"/>
      <charset val="238"/>
    </font>
    <font>
      <b/>
      <sz val="9"/>
      <name val="Neue Haas Unica W1G"/>
      <family val="2"/>
      <charset val="238"/>
    </font>
    <font>
      <b/>
      <sz val="11"/>
      <color theme="0"/>
      <name val="Neue Haas Unica W1G"/>
      <family val="2"/>
      <charset val="238"/>
    </font>
    <font>
      <b/>
      <sz val="9"/>
      <color theme="1"/>
      <name val="Neue Haas Unica W1G"/>
      <family val="2"/>
      <charset val="238"/>
    </font>
    <font>
      <i/>
      <sz val="9"/>
      <color theme="1"/>
      <name val="Neue Haas Unica W1G"/>
      <family val="2"/>
      <charset val="238"/>
    </font>
    <font>
      <b/>
      <sz val="10"/>
      <name val="Neue Haas Unica W1G"/>
      <family val="2"/>
      <charset val="238"/>
    </font>
    <font>
      <i/>
      <sz val="10"/>
      <color theme="1"/>
      <name val="Neue Haas Unica W1G"/>
      <family val="2"/>
      <charset val="238"/>
    </font>
    <font>
      <sz val="11"/>
      <color theme="0"/>
      <name val="Neue Haas Unica W1G"/>
      <family val="2"/>
      <charset val="238"/>
    </font>
    <font>
      <sz val="9"/>
      <name val="Neue Haas Unica W1G"/>
      <family val="2"/>
      <charset val="238"/>
    </font>
    <font>
      <vertAlign val="superscript"/>
      <sz val="9"/>
      <color theme="1"/>
      <name val="Neue Haas Unica W1G"/>
      <family val="2"/>
      <charset val="238"/>
    </font>
    <font>
      <b/>
      <u/>
      <sz val="9"/>
      <color rgb="FFFF0000"/>
      <name val="Neue Haas Unica W1G"/>
      <charset val="238"/>
    </font>
    <font>
      <sz val="10"/>
      <name val="Neue Haas Unica W1G"/>
      <family val="2"/>
      <charset val="238"/>
    </font>
    <font>
      <sz val="12"/>
      <name val="Neue Haas Unica W1G"/>
      <family val="2"/>
      <charset val="238"/>
    </font>
    <font>
      <sz val="10"/>
      <color theme="0"/>
      <name val="Neue Haas Unica W1G"/>
      <family val="2"/>
      <charset val="238"/>
    </font>
    <font>
      <b/>
      <sz val="10"/>
      <color theme="0"/>
      <name val="Neue Haas Unica W1G"/>
      <family val="2"/>
      <charset val="238"/>
    </font>
    <font>
      <i/>
      <sz val="10"/>
      <color theme="0"/>
      <name val="Neue Haas Unica W1G"/>
      <family val="2"/>
      <charset val="238"/>
    </font>
    <font>
      <b/>
      <sz val="1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textRotation="90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164" fontId="8" fillId="3" borderId="1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8" fillId="3" borderId="16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center" vertical="center" wrapText="1"/>
    </xf>
    <xf numFmtId="1" fontId="8" fillId="3" borderId="18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65" fontId="8" fillId="0" borderId="27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165" fontId="0" fillId="4" borderId="2" xfId="0" applyNumberFormat="1" applyFill="1" applyBorder="1" applyAlignment="1">
      <alignment vertical="center" wrapText="1"/>
    </xf>
    <xf numFmtId="165" fontId="8" fillId="3" borderId="32" xfId="0" applyNumberFormat="1" applyFont="1" applyFill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165" fontId="4" fillId="3" borderId="10" xfId="0" applyNumberFormat="1" applyFont="1" applyFill="1" applyBorder="1" applyAlignment="1">
      <alignment horizontal="center" vertical="center" wrapText="1"/>
    </xf>
    <xf numFmtId="165" fontId="8" fillId="3" borderId="34" xfId="0" applyNumberFormat="1" applyFont="1" applyFill="1" applyBorder="1" applyAlignment="1">
      <alignment horizontal="right" vertical="center" wrapText="1"/>
    </xf>
    <xf numFmtId="0" fontId="9" fillId="0" borderId="31" xfId="0" applyFont="1" applyBorder="1" applyAlignment="1">
      <alignment vertical="center" wrapText="1"/>
    </xf>
    <xf numFmtId="0" fontId="13" fillId="0" borderId="35" xfId="0" applyFont="1" applyBorder="1" applyAlignment="1">
      <alignment wrapText="1"/>
    </xf>
    <xf numFmtId="164" fontId="13" fillId="0" borderId="14" xfId="0" applyNumberFormat="1" applyFont="1" applyBorder="1" applyAlignment="1">
      <alignment horizontal="center" vertical="center" wrapText="1"/>
    </xf>
    <xf numFmtId="165" fontId="0" fillId="4" borderId="14" xfId="0" applyNumberFormat="1" applyFill="1" applyBorder="1" applyAlignment="1">
      <alignment vertical="center" wrapText="1"/>
    </xf>
    <xf numFmtId="165" fontId="4" fillId="0" borderId="36" xfId="0" applyNumberFormat="1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165" fontId="4" fillId="4" borderId="14" xfId="0" applyNumberFormat="1" applyFont="1" applyFill="1" applyBorder="1" applyAlignment="1">
      <alignment horizontal="right" vertical="center" wrapText="1"/>
    </xf>
    <xf numFmtId="0" fontId="13" fillId="0" borderId="22" xfId="0" applyFont="1" applyBorder="1" applyAlignment="1">
      <alignment wrapText="1"/>
    </xf>
    <xf numFmtId="0" fontId="13" fillId="0" borderId="20" xfId="0" applyFont="1" applyBorder="1" applyAlignment="1">
      <alignment horizontal="center" vertical="center" wrapText="1"/>
    </xf>
    <xf numFmtId="165" fontId="4" fillId="4" borderId="20" xfId="0" applyNumberFormat="1" applyFont="1" applyFill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wrapText="1"/>
    </xf>
    <xf numFmtId="0" fontId="6" fillId="3" borderId="10" xfId="0" applyFont="1" applyFill="1" applyBorder="1" applyAlignment="1">
      <alignment horizontal="center" wrapText="1"/>
    </xf>
    <xf numFmtId="165" fontId="8" fillId="3" borderId="10" xfId="0" applyNumberFormat="1" applyFont="1" applyFill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1" fontId="4" fillId="0" borderId="14" xfId="0" quotePrefix="1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165" fontId="4" fillId="4" borderId="25" xfId="0" applyNumberFormat="1" applyFont="1" applyFill="1" applyBorder="1" applyAlignment="1">
      <alignment horizontal="right" vertical="center" wrapText="1"/>
    </xf>
    <xf numFmtId="165" fontId="4" fillId="0" borderId="40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13" fillId="0" borderId="41" xfId="0" applyFont="1" applyBorder="1" applyAlignment="1">
      <alignment vertical="center" wrapText="1"/>
    </xf>
    <xf numFmtId="0" fontId="13" fillId="0" borderId="42" xfId="0" applyFont="1" applyBorder="1" applyAlignment="1">
      <alignment horizontal="center" vertical="center" wrapText="1"/>
    </xf>
    <xf numFmtId="1" fontId="13" fillId="0" borderId="42" xfId="0" applyNumberFormat="1" applyFont="1" applyBorder="1" applyAlignment="1">
      <alignment horizontal="center" vertical="center" wrapText="1"/>
    </xf>
    <xf numFmtId="165" fontId="4" fillId="4" borderId="42" xfId="0" applyNumberFormat="1" applyFont="1" applyFill="1" applyBorder="1" applyAlignment="1">
      <alignment horizontal="right" vertical="center" wrapText="1"/>
    </xf>
    <xf numFmtId="165" fontId="4" fillId="0" borderId="43" xfId="0" applyNumberFormat="1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right" vertical="center" wrapText="1"/>
    </xf>
    <xf numFmtId="165" fontId="4" fillId="0" borderId="32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165" fontId="8" fillId="4" borderId="42" xfId="0" applyNumberFormat="1" applyFont="1" applyFill="1" applyBorder="1" applyAlignment="1">
      <alignment horizontal="right" vertical="center" wrapText="1"/>
    </xf>
    <xf numFmtId="165" fontId="8" fillId="3" borderId="43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right" vertical="center" wrapText="1"/>
    </xf>
    <xf numFmtId="0" fontId="17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vertical="center" wrapText="1"/>
    </xf>
    <xf numFmtId="165" fontId="2" fillId="0" borderId="4" xfId="0" applyNumberFormat="1" applyFont="1" applyBorder="1" applyAlignment="1">
      <alignment vertical="center" wrapText="1"/>
    </xf>
    <xf numFmtId="0" fontId="7" fillId="2" borderId="38" xfId="0" applyFont="1" applyFill="1" applyBorder="1" applyAlignment="1">
      <alignment horizontal="left" vertical="center"/>
    </xf>
    <xf numFmtId="0" fontId="18" fillId="2" borderId="29" xfId="0" applyFont="1" applyFill="1" applyBorder="1" applyAlignment="1">
      <alignment vertical="center" wrapText="1"/>
    </xf>
    <xf numFmtId="0" fontId="18" fillId="2" borderId="29" xfId="0" applyFont="1" applyFill="1" applyBorder="1" applyAlignment="1">
      <alignment horizontal="center" vertical="center" wrapText="1"/>
    </xf>
    <xf numFmtId="165" fontId="19" fillId="2" borderId="29" xfId="0" applyNumberFormat="1" applyFont="1" applyFill="1" applyBorder="1" applyAlignment="1">
      <alignment horizontal="center" vertical="center" wrapText="1"/>
    </xf>
    <xf numFmtId="165" fontId="19" fillId="2" borderId="3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5" borderId="3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3" fillId="6" borderId="32" xfId="0" applyNumberFormat="1" applyFont="1" applyFill="1" applyBorder="1" applyAlignment="1">
      <alignment horizontal="center" vertical="center" wrapText="1"/>
    </xf>
    <xf numFmtId="165" fontId="6" fillId="6" borderId="32" xfId="0" applyNumberFormat="1" applyFont="1" applyFill="1" applyBorder="1" applyAlignment="1">
      <alignment horizontal="center" vertical="center" wrapText="1"/>
    </xf>
    <xf numFmtId="0" fontId="2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dcrcz-my.sharepoint.com/personal/zdenek_kostal_mdcr_cz/Documents/Plocha/22M03_MD_Praha_V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ůsobnost trvalky"/>
      <sheetName val="seznam rostlin"/>
      <sheetName val="výkaz výměr"/>
    </sheetNames>
    <sheetDataSet>
      <sheetData sheetId="0" refreshError="1"/>
      <sheetData sheetId="1">
        <row r="113">
          <cell r="E113">
            <v>396</v>
          </cell>
        </row>
        <row r="119">
          <cell r="E119">
            <v>120</v>
          </cell>
        </row>
        <row r="125">
          <cell r="E125">
            <v>432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5602-D59C-4656-B3D8-447062B33253}">
  <sheetPr>
    <pageSetUpPr fitToPage="1"/>
  </sheetPr>
  <dimension ref="A1:G41"/>
  <sheetViews>
    <sheetView tabSelected="1" view="pageLayout" zoomScaleNormal="100" workbookViewId="0">
      <selection activeCell="E1" sqref="E1"/>
    </sheetView>
  </sheetViews>
  <sheetFormatPr defaultRowHeight="15"/>
  <cols>
    <col min="2" max="2" width="44.5703125" customWidth="1"/>
    <col min="5" max="5" width="11.28515625" bestFit="1" customWidth="1"/>
    <col min="6" max="6" width="13.140625" bestFit="1" customWidth="1"/>
    <col min="7" max="7" width="17.140625" customWidth="1"/>
  </cols>
  <sheetData>
    <row r="1" spans="1:7" ht="20.25">
      <c r="A1" s="1" t="s">
        <v>0</v>
      </c>
      <c r="B1" s="1"/>
      <c r="D1" s="2"/>
      <c r="E1" s="2"/>
      <c r="F1" s="2"/>
      <c r="G1" s="2"/>
    </row>
    <row r="2" spans="1:7" ht="15.75" thickBot="1">
      <c r="A2" s="2"/>
      <c r="B2" s="2"/>
      <c r="C2" s="2"/>
      <c r="D2" s="2"/>
      <c r="E2" s="2"/>
      <c r="F2" s="2"/>
      <c r="G2" s="2"/>
    </row>
    <row r="3" spans="1:7" ht="24.75" thickBot="1">
      <c r="A3" s="3"/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6" t="s">
        <v>6</v>
      </c>
    </row>
    <row r="4" spans="1:7" ht="15.75" thickBot="1">
      <c r="A4" s="7" t="s">
        <v>7</v>
      </c>
      <c r="B4" s="8"/>
      <c r="C4" s="8"/>
      <c r="D4" s="8"/>
      <c r="E4" s="8"/>
      <c r="F4" s="8"/>
      <c r="G4" s="9"/>
    </row>
    <row r="5" spans="1:7" ht="15.75" thickBot="1">
      <c r="A5" s="10" t="s">
        <v>8</v>
      </c>
      <c r="B5" s="11"/>
      <c r="C5" s="11"/>
      <c r="D5" s="11"/>
      <c r="E5" s="11"/>
      <c r="F5" s="11"/>
      <c r="G5" s="12"/>
    </row>
    <row r="6" spans="1:7">
      <c r="A6" s="13" t="s">
        <v>9</v>
      </c>
      <c r="B6" s="14" t="s">
        <v>10</v>
      </c>
      <c r="C6" s="15" t="s">
        <v>11</v>
      </c>
      <c r="D6" s="16">
        <f>SUM(D7:D7)</f>
        <v>23.04</v>
      </c>
      <c r="E6" s="17" t="s">
        <v>12</v>
      </c>
      <c r="F6" s="17"/>
      <c r="G6" s="18"/>
    </row>
    <row r="7" spans="1:7" ht="24">
      <c r="A7" s="13"/>
      <c r="B7" s="19" t="s">
        <v>13</v>
      </c>
      <c r="C7" s="20" t="s">
        <v>11</v>
      </c>
      <c r="D7" s="21">
        <f>48*0.48</f>
        <v>23.04</v>
      </c>
      <c r="E7" s="17"/>
      <c r="F7" s="17"/>
      <c r="G7" s="18"/>
    </row>
    <row r="8" spans="1:7">
      <c r="A8" s="13"/>
      <c r="B8" s="22" t="s">
        <v>14</v>
      </c>
      <c r="C8" s="23" t="s">
        <v>15</v>
      </c>
      <c r="D8" s="24">
        <f>SUM(D9:D11)</f>
        <v>948</v>
      </c>
      <c r="E8" s="17"/>
      <c r="F8" s="17"/>
      <c r="G8" s="25"/>
    </row>
    <row r="9" spans="1:7">
      <c r="A9" s="13"/>
      <c r="B9" s="19" t="s">
        <v>16</v>
      </c>
      <c r="C9" s="26" t="s">
        <v>15</v>
      </c>
      <c r="D9" s="27">
        <f>'[1]seznam rostlin'!E113</f>
        <v>396</v>
      </c>
      <c r="E9" s="17"/>
      <c r="F9" s="17"/>
      <c r="G9" s="25"/>
    </row>
    <row r="10" spans="1:7">
      <c r="A10" s="13"/>
      <c r="B10" s="28" t="s">
        <v>17</v>
      </c>
      <c r="C10" s="26" t="s">
        <v>15</v>
      </c>
      <c r="D10" s="27">
        <f>'[1]seznam rostlin'!E119</f>
        <v>120</v>
      </c>
      <c r="E10" s="17"/>
      <c r="F10" s="17"/>
      <c r="G10" s="25"/>
    </row>
    <row r="11" spans="1:7" ht="15.75" thickBot="1">
      <c r="A11" s="29"/>
      <c r="B11" s="30" t="s">
        <v>18</v>
      </c>
      <c r="C11" s="31" t="s">
        <v>15</v>
      </c>
      <c r="D11" s="32">
        <f>'[1]seznam rostlin'!E125</f>
        <v>432</v>
      </c>
      <c r="E11" s="33"/>
      <c r="F11" s="33"/>
      <c r="G11" s="34"/>
    </row>
    <row r="12" spans="1:7" ht="15.75" thickBot="1">
      <c r="A12" s="35"/>
      <c r="B12" s="36"/>
      <c r="C12" s="37"/>
      <c r="D12" s="37"/>
      <c r="E12" s="38"/>
      <c r="F12" s="38"/>
      <c r="G12" s="39"/>
    </row>
    <row r="13" spans="1:7" ht="15.75" thickBot="1">
      <c r="A13" s="10" t="s">
        <v>19</v>
      </c>
      <c r="B13" s="40"/>
      <c r="C13" s="40"/>
      <c r="D13" s="40"/>
      <c r="E13" s="40"/>
      <c r="F13" s="40"/>
      <c r="G13" s="41"/>
    </row>
    <row r="14" spans="1:7" ht="15.75" thickBot="1">
      <c r="A14" s="42" t="s">
        <v>20</v>
      </c>
      <c r="B14" s="43" t="s">
        <v>21</v>
      </c>
      <c r="C14" s="44" t="s">
        <v>22</v>
      </c>
      <c r="D14" s="44">
        <v>1</v>
      </c>
      <c r="E14" s="45"/>
      <c r="F14" s="46">
        <f>D14*E14</f>
        <v>0</v>
      </c>
      <c r="G14" s="47"/>
    </row>
    <row r="15" spans="1:7">
      <c r="A15" s="48"/>
      <c r="B15" s="49" t="s">
        <v>23</v>
      </c>
      <c r="C15" s="15" t="s">
        <v>11</v>
      </c>
      <c r="D15" s="50">
        <f>D7</f>
        <v>23.04</v>
      </c>
      <c r="E15" s="51"/>
      <c r="F15" s="52">
        <f>SUM(F16:F21)</f>
        <v>0</v>
      </c>
      <c r="G15" s="53"/>
    </row>
    <row r="16" spans="1:7">
      <c r="A16" s="48"/>
      <c r="B16" s="54" t="s">
        <v>24</v>
      </c>
      <c r="C16" s="20" t="s">
        <v>25</v>
      </c>
      <c r="D16" s="55">
        <f>D15*0.1</f>
        <v>2.3039999999999998</v>
      </c>
      <c r="E16" s="56"/>
      <c r="F16" s="57">
        <f t="shared" ref="F16:F20" si="0">D16*E16</f>
        <v>0</v>
      </c>
      <c r="G16" s="58"/>
    </row>
    <row r="17" spans="1:7" ht="24.75">
      <c r="A17" s="48"/>
      <c r="B17" s="54" t="s">
        <v>26</v>
      </c>
      <c r="C17" s="26" t="s">
        <v>11</v>
      </c>
      <c r="D17" s="55">
        <f>D15*1.1</f>
        <v>25.344000000000001</v>
      </c>
      <c r="E17" s="59"/>
      <c r="F17" s="57">
        <f t="shared" si="0"/>
        <v>0</v>
      </c>
      <c r="G17" s="58"/>
    </row>
    <row r="18" spans="1:7" ht="24.75">
      <c r="A18" s="48"/>
      <c r="B18" s="54" t="s">
        <v>27</v>
      </c>
      <c r="C18" s="26" t="s">
        <v>11</v>
      </c>
      <c r="D18" s="55">
        <f>D15*1.1</f>
        <v>25.344000000000001</v>
      </c>
      <c r="E18" s="59"/>
      <c r="F18" s="57">
        <f t="shared" si="0"/>
        <v>0</v>
      </c>
      <c r="G18" s="58"/>
    </row>
    <row r="19" spans="1:7" ht="24.75">
      <c r="A19" s="48"/>
      <c r="B19" s="54" t="s">
        <v>28</v>
      </c>
      <c r="C19" s="26" t="s">
        <v>29</v>
      </c>
      <c r="D19" s="55">
        <f>D15*1.1*2</f>
        <v>50.688000000000002</v>
      </c>
      <c r="E19" s="59"/>
      <c r="F19" s="57">
        <f t="shared" si="0"/>
        <v>0</v>
      </c>
      <c r="G19" s="58" t="s">
        <v>30</v>
      </c>
    </row>
    <row r="20" spans="1:7">
      <c r="A20" s="48"/>
      <c r="B20" s="54" t="s">
        <v>31</v>
      </c>
      <c r="C20" s="20" t="s">
        <v>32</v>
      </c>
      <c r="D20" s="55">
        <v>6.5</v>
      </c>
      <c r="E20" s="59"/>
      <c r="F20" s="57">
        <f t="shared" si="0"/>
        <v>0</v>
      </c>
      <c r="G20" s="58"/>
    </row>
    <row r="21" spans="1:7" ht="15.75" thickBot="1">
      <c r="A21" s="48"/>
      <c r="B21" s="60" t="s">
        <v>33</v>
      </c>
      <c r="C21" s="61" t="s">
        <v>22</v>
      </c>
      <c r="D21" s="26">
        <v>1</v>
      </c>
      <c r="E21" s="62"/>
      <c r="F21" s="57">
        <f>D21*E21</f>
        <v>0</v>
      </c>
      <c r="G21" s="63"/>
    </row>
    <row r="22" spans="1:7">
      <c r="A22" s="64" t="s">
        <v>14</v>
      </c>
      <c r="B22" s="65" t="s">
        <v>34</v>
      </c>
      <c r="C22" s="66"/>
      <c r="D22" s="15"/>
      <c r="E22" s="67"/>
      <c r="F22" s="52">
        <f>SUM(F23:F27)</f>
        <v>0</v>
      </c>
      <c r="G22" s="68"/>
    </row>
    <row r="23" spans="1:7">
      <c r="A23" s="13"/>
      <c r="B23" s="69" t="s">
        <v>35</v>
      </c>
      <c r="C23" s="70" t="s">
        <v>15</v>
      </c>
      <c r="D23" s="71">
        <f>D9</f>
        <v>396</v>
      </c>
      <c r="E23" s="59"/>
      <c r="F23" s="57">
        <f t="shared" ref="F23:F28" si="1">D23*E23</f>
        <v>0</v>
      </c>
      <c r="G23" s="18"/>
    </row>
    <row r="24" spans="1:7">
      <c r="A24" s="13"/>
      <c r="B24" s="69" t="s">
        <v>36</v>
      </c>
      <c r="C24" s="70" t="s">
        <v>15</v>
      </c>
      <c r="D24" s="71">
        <f>D10</f>
        <v>120</v>
      </c>
      <c r="E24" s="59"/>
      <c r="F24" s="57">
        <f t="shared" si="1"/>
        <v>0</v>
      </c>
      <c r="G24" s="18"/>
    </row>
    <row r="25" spans="1:7" ht="15.75" thickBot="1">
      <c r="A25" s="29"/>
      <c r="B25" s="72" t="s">
        <v>37</v>
      </c>
      <c r="C25" s="73" t="s">
        <v>15</v>
      </c>
      <c r="D25" s="74">
        <f>D11</f>
        <v>432</v>
      </c>
      <c r="E25" s="75"/>
      <c r="F25" s="76">
        <f t="shared" si="1"/>
        <v>0</v>
      </c>
      <c r="G25" s="34"/>
    </row>
    <row r="26" spans="1:7" ht="45" thickBot="1">
      <c r="A26" s="77" t="s">
        <v>38</v>
      </c>
      <c r="B26" s="78" t="s">
        <v>39</v>
      </c>
      <c r="C26" s="79" t="s">
        <v>22</v>
      </c>
      <c r="D26" s="80">
        <v>1</v>
      </c>
      <c r="E26" s="81"/>
      <c r="F26" s="82">
        <f t="shared" si="1"/>
        <v>0</v>
      </c>
      <c r="G26" s="83"/>
    </row>
    <row r="27" spans="1:7" ht="37.5" thickBot="1">
      <c r="A27" s="84" t="s">
        <v>40</v>
      </c>
      <c r="B27" s="85" t="s">
        <v>41</v>
      </c>
      <c r="C27" s="86" t="s">
        <v>32</v>
      </c>
      <c r="D27" s="87">
        <f>D6*0.05</f>
        <v>1.1519999999999999</v>
      </c>
      <c r="E27" s="88"/>
      <c r="F27" s="89">
        <f t="shared" si="1"/>
        <v>0</v>
      </c>
      <c r="G27" s="90"/>
    </row>
    <row r="28" spans="1:7" ht="15.75" thickBot="1">
      <c r="A28" s="91"/>
      <c r="B28" s="92" t="s">
        <v>42</v>
      </c>
      <c r="C28" s="93" t="s">
        <v>22</v>
      </c>
      <c r="D28" s="94">
        <v>1</v>
      </c>
      <c r="E28" s="95"/>
      <c r="F28" s="96">
        <f t="shared" si="1"/>
        <v>0</v>
      </c>
      <c r="G28" s="63"/>
    </row>
    <row r="29" spans="1:7" ht="15.75" thickBot="1">
      <c r="A29" s="97"/>
      <c r="B29" s="98"/>
      <c r="C29" s="37"/>
      <c r="D29" s="99"/>
      <c r="E29" s="100"/>
      <c r="F29" s="38"/>
      <c r="G29" s="39"/>
    </row>
    <row r="30" spans="1:7" ht="15.75" thickBot="1">
      <c r="A30" s="101" t="s">
        <v>43</v>
      </c>
      <c r="B30" s="102"/>
      <c r="C30" s="103"/>
      <c r="D30" s="103"/>
      <c r="E30" s="104"/>
      <c r="F30" s="105">
        <f>SUM(F28,F22,F15,F14)</f>
        <v>0</v>
      </c>
      <c r="G30" s="39"/>
    </row>
    <row r="31" spans="1:7">
      <c r="A31" s="97"/>
      <c r="B31" s="98"/>
      <c r="C31" s="37"/>
      <c r="D31" s="99"/>
      <c r="E31" s="100"/>
      <c r="F31" s="38"/>
      <c r="G31" s="39"/>
    </row>
    <row r="32" spans="1:7" ht="15.75" thickBot="1">
      <c r="A32" s="35"/>
      <c r="B32" s="36"/>
      <c r="C32" s="37"/>
      <c r="D32" s="37"/>
      <c r="E32" s="38"/>
      <c r="F32" s="38"/>
      <c r="G32" s="39"/>
    </row>
    <row r="33" spans="1:7" ht="15.75" thickBot="1">
      <c r="A33" s="106" t="s">
        <v>44</v>
      </c>
      <c r="B33" s="107"/>
      <c r="C33" s="108"/>
      <c r="D33" s="108"/>
      <c r="E33" s="109"/>
      <c r="F33" s="110"/>
      <c r="G33" s="111"/>
    </row>
    <row r="34" spans="1:7" ht="24.75" thickBot="1">
      <c r="A34" s="112"/>
      <c r="B34" s="113" t="s">
        <v>45</v>
      </c>
      <c r="C34" s="114"/>
      <c r="D34" s="114">
        <v>1</v>
      </c>
      <c r="E34" s="81"/>
      <c r="F34" s="82">
        <f>D34*E34</f>
        <v>0</v>
      </c>
      <c r="G34" s="39"/>
    </row>
    <row r="35" spans="1:7" ht="15.75" thickBot="1">
      <c r="A35" s="115"/>
      <c r="B35" s="116"/>
      <c r="C35" s="116"/>
      <c r="D35" s="116"/>
      <c r="E35" s="117"/>
      <c r="F35" s="118"/>
      <c r="G35" s="39"/>
    </row>
    <row r="36" spans="1:7" ht="15.75" thickBot="1">
      <c r="A36" s="112"/>
      <c r="B36" s="113" t="s">
        <v>46</v>
      </c>
      <c r="C36" s="119"/>
      <c r="D36" s="120"/>
      <c r="E36" s="121"/>
      <c r="F36" s="122">
        <f>F30+F34</f>
        <v>0</v>
      </c>
      <c r="G36" s="39"/>
    </row>
    <row r="37" spans="1:7" ht="15.75" thickBot="1">
      <c r="A37" s="112"/>
      <c r="B37" s="123" t="s">
        <v>47</v>
      </c>
      <c r="C37" s="114"/>
      <c r="D37" s="124"/>
      <c r="E37" s="125"/>
      <c r="F37" s="126">
        <f>0.21*F36</f>
        <v>0</v>
      </c>
      <c r="G37" s="39"/>
    </row>
    <row r="38" spans="1:7" ht="15.75" thickBot="1">
      <c r="A38" s="112"/>
      <c r="B38" s="113" t="s">
        <v>48</v>
      </c>
      <c r="C38" s="114"/>
      <c r="D38" s="124"/>
      <c r="E38" s="125"/>
      <c r="F38" s="127">
        <f>F36+F37</f>
        <v>0</v>
      </c>
      <c r="G38" s="39"/>
    </row>
    <row r="40" spans="1:7" ht="23.25">
      <c r="A40" s="128"/>
    </row>
    <row r="41" spans="1:7" ht="23.25">
      <c r="A41" s="128"/>
    </row>
  </sheetData>
  <mergeCells count="7">
    <mergeCell ref="A14:A21"/>
    <mergeCell ref="A22:A25"/>
    <mergeCell ref="A4:G4"/>
    <mergeCell ref="A5:G5"/>
    <mergeCell ref="A6:A11"/>
    <mergeCell ref="E6:F11"/>
    <mergeCell ref="A13:G13"/>
  </mergeCells>
  <pageMargins left="0.70866141732283472" right="0.70866141732283472" top="0.78740157480314965" bottom="0.78740157480314965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CN pro 48 květináčů</vt:lpstr>
      <vt:lpstr>'CN pro 48 květináčů'!Oblast_tisku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2023-04-17T07:48:36Z</cp:lastPrinted>
  <dcterms:created xsi:type="dcterms:W3CDTF">2023-04-17T07:40:32Z</dcterms:created>
  <dcterms:modified xsi:type="dcterms:W3CDTF">2023-04-17T07:50:05Z</dcterms:modified>
</cp:coreProperties>
</file>