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b7f65c410e6b2358/Plocha/Pomocná složka/2023/Šlejnická/"/>
    </mc:Choice>
  </mc:AlternateContent>
  <xr:revisionPtr revIDLastSave="131" documentId="11_970C681F1618896B281471286184CBC3D13420BC" xr6:coauthVersionLast="47" xr6:coauthVersionMax="47" xr10:uidLastSave="{C3120778-C37D-4474-817D-1E851BDA77C3}"/>
  <bookViews>
    <workbookView xWindow="-120" yWindow="-120" windowWidth="29040" windowHeight="15720" xr2:uid="{00000000-000D-0000-FFFF-FFFF00000000}"/>
  </bookViews>
  <sheets>
    <sheet name="1 - Oprava střechy" sheetId="2" r:id="rId1"/>
  </sheets>
  <definedNames>
    <definedName name="_xlnm._FilterDatabase" localSheetId="0" hidden="1">'1 - Oprava střechy'!$C$17:$K$41</definedName>
    <definedName name="_xlnm.Print_Titles" localSheetId="0">'1 - Oprava střechy'!$17:$17</definedName>
    <definedName name="_xlnm.Print_Area" localSheetId="0">'1 - Oprava střechy'!#REF!,'1 - Oprava střechy'!#REF!,'1 - Oprava střechy'!$C$5:$J$41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I41" i="2" l="1"/>
  <c r="BH41" i="2"/>
  <c r="BG41" i="2"/>
  <c r="BF41" i="2"/>
  <c r="T41" i="2"/>
  <c r="R41" i="2"/>
  <c r="P41" i="2"/>
  <c r="BI40" i="2"/>
  <c r="BH40" i="2"/>
  <c r="BG40" i="2"/>
  <c r="BF40" i="2"/>
  <c r="T40" i="2"/>
  <c r="R40" i="2"/>
  <c r="P40" i="2"/>
  <c r="BI39" i="2"/>
  <c r="BH39" i="2"/>
  <c r="BG39" i="2"/>
  <c r="BF39" i="2"/>
  <c r="T39" i="2"/>
  <c r="R39" i="2"/>
  <c r="P39" i="2"/>
  <c r="BI38" i="2"/>
  <c r="BH38" i="2"/>
  <c r="BG38" i="2"/>
  <c r="BF38" i="2"/>
  <c r="T38" i="2"/>
  <c r="R38" i="2"/>
  <c r="P38" i="2"/>
  <c r="BI37" i="2"/>
  <c r="BH37" i="2"/>
  <c r="BG37" i="2"/>
  <c r="BF37" i="2"/>
  <c r="T37" i="2"/>
  <c r="R37" i="2"/>
  <c r="P37" i="2"/>
  <c r="BI36" i="2"/>
  <c r="BH36" i="2"/>
  <c r="BG36" i="2"/>
  <c r="BF36" i="2"/>
  <c r="T36" i="2"/>
  <c r="R36" i="2"/>
  <c r="P36" i="2"/>
  <c r="BI35" i="2"/>
  <c r="BH35" i="2"/>
  <c r="BG35" i="2"/>
  <c r="BF35" i="2"/>
  <c r="T35" i="2"/>
  <c r="R35" i="2"/>
  <c r="P35" i="2"/>
  <c r="BI34" i="2"/>
  <c r="BH34" i="2"/>
  <c r="BG34" i="2"/>
  <c r="BF34" i="2"/>
  <c r="T34" i="2"/>
  <c r="R34" i="2"/>
  <c r="P34" i="2"/>
  <c r="BI33" i="2"/>
  <c r="BH33" i="2"/>
  <c r="BG33" i="2"/>
  <c r="BF33" i="2"/>
  <c r="T33" i="2"/>
  <c r="R33" i="2"/>
  <c r="P33" i="2"/>
  <c r="BI32" i="2"/>
  <c r="BH32" i="2"/>
  <c r="BG32" i="2"/>
  <c r="BF32" i="2"/>
  <c r="T32" i="2"/>
  <c r="R32" i="2"/>
  <c r="P32" i="2"/>
  <c r="BI31" i="2"/>
  <c r="BH31" i="2"/>
  <c r="BG31" i="2"/>
  <c r="BF31" i="2"/>
  <c r="T31" i="2"/>
  <c r="R31" i="2"/>
  <c r="P31" i="2"/>
  <c r="BI30" i="2"/>
  <c r="BH30" i="2"/>
  <c r="BG30" i="2"/>
  <c r="BF30" i="2"/>
  <c r="T30" i="2"/>
  <c r="R30" i="2"/>
  <c r="P30" i="2"/>
  <c r="BI29" i="2"/>
  <c r="BH29" i="2"/>
  <c r="BG29" i="2"/>
  <c r="BF29" i="2"/>
  <c r="T29" i="2"/>
  <c r="R29" i="2"/>
  <c r="P29" i="2"/>
  <c r="BI28" i="2"/>
  <c r="BH28" i="2"/>
  <c r="BG28" i="2"/>
  <c r="BF28" i="2"/>
  <c r="T28" i="2"/>
  <c r="R28" i="2"/>
  <c r="P28" i="2"/>
  <c r="BI27" i="2"/>
  <c r="BH27" i="2"/>
  <c r="BG27" i="2"/>
  <c r="BF27" i="2"/>
  <c r="T27" i="2"/>
  <c r="R27" i="2"/>
  <c r="P27" i="2"/>
  <c r="BI26" i="2"/>
  <c r="BH26" i="2"/>
  <c r="BG26" i="2"/>
  <c r="BF26" i="2"/>
  <c r="T26" i="2"/>
  <c r="R26" i="2"/>
  <c r="P26" i="2"/>
  <c r="BI25" i="2"/>
  <c r="BH25" i="2"/>
  <c r="BG25" i="2"/>
  <c r="BF25" i="2"/>
  <c r="T25" i="2"/>
  <c r="R25" i="2"/>
  <c r="P25" i="2"/>
  <c r="BI24" i="2"/>
  <c r="BH24" i="2"/>
  <c r="BG24" i="2"/>
  <c r="BF24" i="2"/>
  <c r="T24" i="2"/>
  <c r="R24" i="2"/>
  <c r="P24" i="2"/>
  <c r="BI23" i="2"/>
  <c r="BH23" i="2"/>
  <c r="BG23" i="2"/>
  <c r="BF23" i="2"/>
  <c r="T23" i="2"/>
  <c r="R23" i="2"/>
  <c r="P23" i="2"/>
  <c r="BI22" i="2"/>
  <c r="BH22" i="2"/>
  <c r="BG22" i="2"/>
  <c r="BF22" i="2"/>
  <c r="T22" i="2"/>
  <c r="R22" i="2"/>
  <c r="P22" i="2"/>
  <c r="BI21" i="2"/>
  <c r="BH21" i="2"/>
  <c r="BG21" i="2"/>
  <c r="BF21" i="2"/>
  <c r="T21" i="2"/>
  <c r="R21" i="2"/>
  <c r="P21" i="2"/>
  <c r="BI20" i="2"/>
  <c r="BH20" i="2"/>
  <c r="BG20" i="2"/>
  <c r="BF20" i="2"/>
  <c r="T20" i="2"/>
  <c r="R20" i="2"/>
  <c r="P20" i="2"/>
  <c r="BK32" i="2"/>
  <c r="J35" i="2"/>
  <c r="BK31" i="2"/>
  <c r="J20" i="2"/>
  <c r="J25" i="2"/>
  <c r="J40" i="2"/>
  <c r="BK30" i="2"/>
  <c r="BK25" i="2"/>
  <c r="J21" i="2"/>
  <c r="BK26" i="2"/>
  <c r="J27" i="2"/>
  <c r="BK34" i="2"/>
  <c r="BK22" i="2"/>
  <c r="BK35" i="2"/>
  <c r="J36" i="2"/>
  <c r="BK28" i="2"/>
  <c r="BK24" i="2"/>
  <c r="J28" i="2"/>
  <c r="J37" i="2"/>
  <c r="BK21" i="2"/>
  <c r="BK33" i="2"/>
  <c r="BK37" i="2"/>
  <c r="BK39" i="2"/>
  <c r="BK38" i="2"/>
  <c r="J32" i="2"/>
  <c r="J41" i="2"/>
  <c r="BK29" i="2"/>
  <c r="BK41" i="2"/>
  <c r="J29" i="2"/>
  <c r="BK20" i="2"/>
  <c r="J39" i="2"/>
  <c r="J31" i="2"/>
  <c r="J24" i="2"/>
  <c r="J33" i="2"/>
  <c r="J26" i="2"/>
  <c r="BK27" i="2"/>
  <c r="J23" i="2"/>
  <c r="J30" i="2"/>
  <c r="J22" i="2"/>
  <c r="BK36" i="2"/>
  <c r="J38" i="2"/>
  <c r="J34" i="2"/>
  <c r="BK40" i="2"/>
  <c r="BK23" i="2"/>
  <c r="J19" i="2" l="1"/>
  <c r="J18" i="2" s="1"/>
  <c r="BK19" i="2"/>
  <c r="T19" i="2"/>
  <c r="R19" i="2"/>
  <c r="P19" i="2"/>
  <c r="BE23" i="2"/>
  <c r="BE26" i="2"/>
  <c r="BE37" i="2"/>
  <c r="BE32" i="2"/>
  <c r="BE33" i="2"/>
  <c r="BE31" i="2"/>
  <c r="BE36" i="2"/>
  <c r="BE20" i="2"/>
  <c r="BE25" i="2"/>
  <c r="BE21" i="2"/>
  <c r="BE27" i="2"/>
  <c r="BE34" i="2"/>
  <c r="BE39" i="2"/>
  <c r="BE40" i="2"/>
  <c r="BE35" i="2"/>
  <c r="BE22" i="2"/>
  <c r="BE24" i="2"/>
  <c r="BE28" i="2"/>
  <c r="BE29" i="2"/>
  <c r="BE30" i="2"/>
  <c r="BE38" i="2"/>
  <c r="BE41" i="2"/>
  <c r="T18" i="2" l="1"/>
  <c r="R18" i="2"/>
  <c r="P18" i="2"/>
  <c r="BK18" i="2" l="1"/>
</calcChain>
</file>

<file path=xl/sharedStrings.xml><?xml version="1.0" encoding="utf-8"?>
<sst xmlns="http://schemas.openxmlformats.org/spreadsheetml/2006/main" count="344" uniqueCount="127">
  <si>
    <t/>
  </si>
  <si>
    <t>&gt;&gt;  skryté sloupce  &lt;&lt;</t>
  </si>
  <si>
    <t>Stavba:</t>
  </si>
  <si>
    <t>Místo:</t>
  </si>
  <si>
    <t>Datum:</t>
  </si>
  <si>
    <t>Zadavatel:</t>
  </si>
  <si>
    <t>Uchazeč:</t>
  </si>
  <si>
    <t>Projektant:</t>
  </si>
  <si>
    <t>Zpracovatel:</t>
  </si>
  <si>
    <t>DPH</t>
  </si>
  <si>
    <t>základní</t>
  </si>
  <si>
    <t>Kód</t>
  </si>
  <si>
    <t>Popis</t>
  </si>
  <si>
    <t>Typ</t>
  </si>
  <si>
    <t>D</t>
  </si>
  <si>
    <t>1</t>
  </si>
  <si>
    <t>{dd02b032-44fa-4428-a4e5-232b247d8f89}</t>
  </si>
  <si>
    <t>2</t>
  </si>
  <si>
    <t>Objekt: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</si>
  <si>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</si>
  <si>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</si>
  <si>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</si>
  <si>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</si>
  <si>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</si>
  <si>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</si>
  <si>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</si>
  <si>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</si>
  <si>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</si>
  <si>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</si>
  <si>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</si>
  <si>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</si>
  <si>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</si>
  <si>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</si>
  <si>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</si>
  <si>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ROZPOCET</t>
  </si>
  <si>
    <t>K</t>
  </si>
  <si>
    <t>111111101</t>
  </si>
  <si>
    <t>Odstranění travin v rovině nebo ve svahu do 1:5 ručně</t>
  </si>
  <si>
    <t>m2</t>
  </si>
  <si>
    <t>4</t>
  </si>
  <si>
    <t>-1179481928</t>
  </si>
  <si>
    <t>111211101</t>
  </si>
  <si>
    <t>Odstranění křovin a stromů průměru kmene do 100 mm i s kořeny sklonu terénu do 1:5 ručně</t>
  </si>
  <si>
    <t>1154239264</t>
  </si>
  <si>
    <t>3</t>
  </si>
  <si>
    <t>111211211</t>
  </si>
  <si>
    <t>Snesení jehličnatého klestu D do 30 cm ve svahu do 1:3</t>
  </si>
  <si>
    <t>kus</t>
  </si>
  <si>
    <t>-127776361</t>
  </si>
  <si>
    <t>111211231</t>
  </si>
  <si>
    <t>Snesení listnatého klestu D do 30 cm ve svahu do 1:3</t>
  </si>
  <si>
    <t>-420178308</t>
  </si>
  <si>
    <t>5</t>
  </si>
  <si>
    <t>121112004</t>
  </si>
  <si>
    <t>Sejmutí ornice tl vrstvy do 250 mm ručně</t>
  </si>
  <si>
    <t>-852364628</t>
  </si>
  <si>
    <t>6</t>
  </si>
  <si>
    <t>121112006</t>
  </si>
  <si>
    <t>Sejmutí ornice tl vrstvy do 400 mm ručně</t>
  </si>
  <si>
    <t>-362192487</t>
  </si>
  <si>
    <t>7</t>
  </si>
  <si>
    <t>181114712</t>
  </si>
  <si>
    <t>Odstranění kamene okopáním a naložením na dopravní prostředek hmotnosti jednotlivě do 60 kg</t>
  </si>
  <si>
    <t>m3</t>
  </si>
  <si>
    <t>16</t>
  </si>
  <si>
    <t>1985496924</t>
  </si>
  <si>
    <t>22</t>
  </si>
  <si>
    <t>965041441</t>
  </si>
  <si>
    <t>Bourání podkladů pod dlažby nebo mazanin škvárobetonových tl přes 100 mm pl přes 4 m2</t>
  </si>
  <si>
    <t>2032210413</t>
  </si>
  <si>
    <t>23</t>
  </si>
  <si>
    <t>965081423</t>
  </si>
  <si>
    <t>Bourání podlah z dlaždic betonových kladených na sucho na terče o výšce do 100 mm plochy přes 1 m2</t>
  </si>
  <si>
    <t>1781509849</t>
  </si>
  <si>
    <t>24</t>
  </si>
  <si>
    <t>965082923</t>
  </si>
  <si>
    <t>Odstranění násypů pod podlahami tl do 100 mm pl přes 2 m2</t>
  </si>
  <si>
    <t>-1782928536</t>
  </si>
  <si>
    <t>m</t>
  </si>
  <si>
    <t>27</t>
  </si>
  <si>
    <t>985112111</t>
  </si>
  <si>
    <t>Odsekání degradovaného betonu stěn tl do 10 mm</t>
  </si>
  <si>
    <t>151015590</t>
  </si>
  <si>
    <t>28</t>
  </si>
  <si>
    <t>985112131</t>
  </si>
  <si>
    <t>Odsekání degradovaného betonu rubu kleneb a podlah tl do 10 mm</t>
  </si>
  <si>
    <t>-1116595859</t>
  </si>
  <si>
    <t>39</t>
  </si>
  <si>
    <t>711131811</t>
  </si>
  <si>
    <t>Odstranění izolace proti zemní vlhkosti vodorovné</t>
  </si>
  <si>
    <t>1144133968</t>
  </si>
  <si>
    <t>43</t>
  </si>
  <si>
    <t>712340831</t>
  </si>
  <si>
    <t>Odstranění povlakové krytiny střech do 10° z pásů NAIP přitavených v plné ploše jednovrstvé</t>
  </si>
  <si>
    <t>1913418747</t>
  </si>
  <si>
    <t>44</t>
  </si>
  <si>
    <t>712340832</t>
  </si>
  <si>
    <t>Odstranění povlakové krytiny střech do 10° z pásů NAIP přitavených v plné ploše dvouvrstvé</t>
  </si>
  <si>
    <t>-1308582079</t>
  </si>
  <si>
    <t>76</t>
  </si>
  <si>
    <t>713140821</t>
  </si>
  <si>
    <t>Odstranění tepelné izolace střech nadstřešní volně kladené z polystyrenu suchého tl do 100 mm</t>
  </si>
  <si>
    <t>-114786922</t>
  </si>
  <si>
    <t>90</t>
  </si>
  <si>
    <t>721210822</t>
  </si>
  <si>
    <t>Demontáž vpustí střešních DN 100</t>
  </si>
  <si>
    <t>1813064087</t>
  </si>
  <si>
    <t>99</t>
  </si>
  <si>
    <t>762430832</t>
  </si>
  <si>
    <t>Demontáž obložení stěn z desek cementotřískových tl do 16 mm na pero a drážku šroubovaných</t>
  </si>
  <si>
    <t>1832917950</t>
  </si>
  <si>
    <t>100</t>
  </si>
  <si>
    <t>762510819</t>
  </si>
  <si>
    <t>Demontáž kce podkladové z desek cementotřískových tl přes 20 mm na sraz lepených</t>
  </si>
  <si>
    <t>-279443283</t>
  </si>
  <si>
    <t>105</t>
  </si>
  <si>
    <t>764001801</t>
  </si>
  <si>
    <t>Demontáž podkladního plechu do suti</t>
  </si>
  <si>
    <t>884007874</t>
  </si>
  <si>
    <t>106</t>
  </si>
  <si>
    <t>764002841</t>
  </si>
  <si>
    <t>Demontáž oplechování horních ploch zdí a nadezdívek do suti</t>
  </si>
  <si>
    <t>-1638679179</t>
  </si>
  <si>
    <t>121</t>
  </si>
  <si>
    <t>767161831</t>
  </si>
  <si>
    <t>Demontáž zábradlí rovného rozebíratelného hmotnosti 1 m zábradlí do 20 kg k dalšímu použítí</t>
  </si>
  <si>
    <t>-2084062718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</si>
</sst>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dd\.mm\.yyyy"/>
    <numFmt numFmtId="166" formatCode="#,##0.00000"/>
    <numFmt numFmtId="167" formatCode="#,##0.000"/>
  </numFmts>
  <fonts count="1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3366FF"/>
      <name val="Arial CE"/>
    </font>
    <font>
      <b/>
      <sz val="14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8"/>
      <color rgb="FF960000"/>
      <name val="Arial CE"/>
    </font>
    <font>
      <b/>
      <sz val="8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7" xfId="0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4" fontId="10" fillId="0" borderId="0" xfId="0" applyNumberFormat="1" applyFont="1"/>
    <xf numFmtId="166" fontId="11" fillId="0" borderId="7" xfId="0" applyNumberFormat="1" applyFont="1" applyBorder="1"/>
    <xf numFmtId="166" fontId="11" fillId="0" borderId="8" xfId="0" applyNumberFormat="1" applyFont="1" applyBorder="1"/>
    <xf numFmtId="4" fontId="12" fillId="0" borderId="0" xfId="0" applyNumberFormat="1" applyFont="1" applyAlignment="1">
      <alignment vertical="center"/>
    </xf>
    <xf numFmtId="0" fontId="5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Protection="1">
      <protection locked="0"/>
    </xf>
    <xf numFmtId="0" fontId="5" fillId="0" borderId="9" xfId="0" applyFont="1" applyBorder="1"/>
    <xf numFmtId="166" fontId="5" fillId="0" borderId="0" xfId="0" applyNumberFormat="1" applyFont="1"/>
    <xf numFmtId="166" fontId="5" fillId="0" borderId="10" xfId="0" applyNumberFormat="1" applyFont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167" fontId="8" fillId="0" borderId="14" xfId="0" applyNumberFormat="1" applyFont="1" applyBorder="1" applyAlignment="1" applyProtection="1">
      <alignment vertical="center"/>
      <protection locked="0"/>
    </xf>
    <xf numFmtId="4" fontId="8" fillId="3" borderId="14" xfId="0" applyNumberFormat="1" applyFont="1" applyFill="1" applyBorder="1" applyAlignment="1" applyProtection="1">
      <alignment vertical="center"/>
      <protection locked="0"/>
    </xf>
    <xf numFmtId="4" fontId="8" fillId="0" borderId="14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66" fontId="9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2"/>
  <sheetViews>
    <sheetView showGridLines="0" tabSelected="1" workbookViewId="0">
      <selection activeCell="Y17" sqref="Y17"/>
    </sheetView>
  </sheetViews>
  <sheetFormatPr defaultRowHeight="11.25" x14ac:dyDescent="0.2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 x14ac:dyDescent="0.2">
      <c r="L2" s="57" t="s">
        <v>1</v>
      </c>
      <c r="M2" s="55"/>
      <c r="N2" s="55"/>
      <c r="O2" s="55"/>
      <c r="P2" s="55"/>
      <c r="Q2" s="55"/>
      <c r="R2" s="55"/>
      <c r="S2" s="55"/>
      <c r="T2" s="55"/>
      <c r="U2" s="55"/>
      <c r="V2" s="55"/>
      <c r="AT2" s="4" t="s">
        <v>16</v>
      </c>
    </row>
    <row r="4" spans="2:46" s="1" customFormat="1" ht="6.95" customHeight="1" x14ac:dyDescent="0.2">
      <c r="B4" s="12"/>
      <c r="C4" s="13"/>
      <c r="D4" s="13"/>
      <c r="E4" s="13"/>
      <c r="F4" s="13"/>
      <c r="G4" s="13"/>
      <c r="H4" s="13"/>
      <c r="I4" s="13"/>
      <c r="J4" s="13"/>
      <c r="K4" s="13"/>
      <c r="L4" s="9"/>
    </row>
    <row r="5" spans="2:46" s="1" customFormat="1" ht="24.95" customHeight="1" x14ac:dyDescent="0.2">
      <c r="B5" s="9"/>
      <c r="C5" s="5" t="s">
        <v>21</v>
      </c>
      <c r="L5" s="9"/>
    </row>
    <row r="6" spans="2:46" s="1" customFormat="1" ht="6.95" customHeight="1" x14ac:dyDescent="0.2">
      <c r="B6" s="9"/>
      <c r="L6" s="9"/>
    </row>
    <row r="7" spans="2:46" s="1" customFormat="1" ht="12" customHeight="1" x14ac:dyDescent="0.2">
      <c r="B7" s="9"/>
      <c r="C7" s="7" t="s">
        <v>2</v>
      </c>
      <c r="L7" s="9"/>
    </row>
    <row r="8" spans="2:46" s="1" customFormat="1" ht="16.5" customHeight="1" x14ac:dyDescent="0.2">
      <c r="B8" s="9"/>
      <c r="E8" s="58"/>
      <c r="F8" s="59"/>
      <c r="G8" s="59"/>
      <c r="H8" s="59"/>
      <c r="L8" s="9"/>
    </row>
    <row r="9" spans="2:46" s="1" customFormat="1" ht="12" customHeight="1" x14ac:dyDescent="0.2">
      <c r="B9" s="9"/>
      <c r="C9" s="7" t="s">
        <v>18</v>
      </c>
      <c r="L9" s="9"/>
    </row>
    <row r="10" spans="2:46" s="1" customFormat="1" ht="16.5" customHeight="1" x14ac:dyDescent="0.2">
      <c r="B10" s="9"/>
      <c r="E10" s="56"/>
      <c r="F10" s="60"/>
      <c r="G10" s="60"/>
      <c r="H10" s="60"/>
      <c r="L10" s="9"/>
    </row>
    <row r="11" spans="2:46" s="1" customFormat="1" ht="6.95" customHeight="1" x14ac:dyDescent="0.2">
      <c r="B11" s="9"/>
      <c r="L11" s="9"/>
    </row>
    <row r="12" spans="2:46" s="1" customFormat="1" ht="12" customHeight="1" x14ac:dyDescent="0.2">
      <c r="B12" s="9"/>
      <c r="C12" s="7" t="s">
        <v>3</v>
      </c>
      <c r="F12" s="6"/>
      <c r="I12" s="7" t="s">
        <v>4</v>
      </c>
      <c r="J12" s="14"/>
      <c r="L12" s="9"/>
    </row>
    <row r="13" spans="2:46" s="1" customFormat="1" ht="6.95" customHeight="1" x14ac:dyDescent="0.2">
      <c r="B13" s="9"/>
      <c r="L13" s="9"/>
    </row>
    <row r="14" spans="2:46" s="1" customFormat="1" ht="15.2" customHeight="1" x14ac:dyDescent="0.2">
      <c r="B14" s="9"/>
      <c r="C14" s="7" t="s">
        <v>5</v>
      </c>
      <c r="F14" s="6"/>
      <c r="I14" s="7" t="s">
        <v>7</v>
      </c>
      <c r="J14" s="8"/>
      <c r="L14" s="9"/>
    </row>
    <row r="15" spans="2:46" s="1" customFormat="1" ht="15.2" customHeight="1" x14ac:dyDescent="0.2">
      <c r="B15" s="9"/>
      <c r="C15" s="7" t="s">
        <v>6</v>
      </c>
      <c r="F15" s="6"/>
      <c r="I15" s="7" t="s">
        <v>8</v>
      </c>
      <c r="J15" s="8"/>
      <c r="L15" s="9"/>
    </row>
    <row r="16" spans="2:46" s="1" customFormat="1" ht="10.35" customHeight="1" x14ac:dyDescent="0.2">
      <c r="B16" s="9"/>
      <c r="L16" s="9"/>
    </row>
    <row r="17" spans="2:65" s="2" customFormat="1" ht="29.25" customHeight="1" x14ac:dyDescent="0.2">
      <c r="B17" s="21"/>
      <c r="C17" s="22" t="s">
        <v>22</v>
      </c>
      <c r="D17" s="23" t="s">
        <v>13</v>
      </c>
      <c r="E17" s="23" t="s">
        <v>11</v>
      </c>
      <c r="F17" s="23" t="s">
        <v>12</v>
      </c>
      <c r="G17" s="23" t="s">
        <v>23</v>
      </c>
      <c r="H17" s="23" t="s">
        <v>24</v>
      </c>
      <c r="I17" s="23" t="s">
        <v>25</v>
      </c>
      <c r="J17" s="24" t="s">
        <v>19</v>
      </c>
      <c r="K17" s="25" t="s">
        <v>26</v>
      </c>
      <c r="L17" s="21"/>
      <c r="M17" s="16" t="s">
        <v>0</v>
      </c>
      <c r="N17" s="17" t="s">
        <v>9</v>
      </c>
      <c r="O17" s="17" t="s">
        <v>27</v>
      </c>
      <c r="P17" s="17" t="s">
        <v>28</v>
      </c>
      <c r="Q17" s="17" t="s">
        <v>29</v>
      </c>
      <c r="R17" s="17" t="s">
        <v>30</v>
      </c>
      <c r="S17" s="17" t="s">
        <v>31</v>
      </c>
      <c r="T17" s="18" t="s">
        <v>32</v>
      </c>
    </row>
    <row r="18" spans="2:65" s="1" customFormat="1" ht="22.9" customHeight="1" x14ac:dyDescent="0.25">
      <c r="B18" s="9"/>
      <c r="C18" s="20" t="s">
        <v>33</v>
      </c>
      <c r="J18" s="26">
        <f>J19</f>
        <v>0</v>
      </c>
      <c r="L18" s="9"/>
      <c r="M18" s="19"/>
      <c r="N18" s="15"/>
      <c r="O18" s="15"/>
      <c r="P18" s="27" t="e">
        <f>#REF!+#REF!+#REF!</f>
        <v>#REF!</v>
      </c>
      <c r="Q18" s="15"/>
      <c r="R18" s="27" t="e">
        <f>#REF!+#REF!+#REF!</f>
        <v>#REF!</v>
      </c>
      <c r="S18" s="15"/>
      <c r="T18" s="28" t="e">
        <f>#REF!+#REF!+#REF!</f>
        <v>#REF!</v>
      </c>
      <c r="AT18" s="4" t="s">
        <v>14</v>
      </c>
      <c r="AU18" s="4" t="s">
        <v>20</v>
      </c>
      <c r="BK18" s="29" t="e">
        <f>#REF!+#REF!+#REF!</f>
        <v>#REF!</v>
      </c>
    </row>
    <row r="19" spans="2:65" s="3" customFormat="1" ht="22.9" customHeight="1" x14ac:dyDescent="0.2">
      <c r="B19" s="30"/>
      <c r="D19" s="31" t="s">
        <v>14</v>
      </c>
      <c r="E19" s="38"/>
      <c r="F19" s="38"/>
      <c r="I19" s="32"/>
      <c r="J19" s="39">
        <f>SUM(J20:J41)</f>
        <v>0</v>
      </c>
      <c r="L19" s="30"/>
      <c r="M19" s="33"/>
      <c r="P19" s="34">
        <f>SUM(P20:P26)</f>
        <v>0</v>
      </c>
      <c r="R19" s="34">
        <f>SUM(R20:R26)</f>
        <v>0</v>
      </c>
      <c r="T19" s="35">
        <f>SUM(T20:T26)</f>
        <v>0</v>
      </c>
      <c r="AR19" s="31" t="s">
        <v>15</v>
      </c>
      <c r="AT19" s="36" t="s">
        <v>14</v>
      </c>
      <c r="AU19" s="36" t="s">
        <v>15</v>
      </c>
      <c r="AY19" s="31" t="s">
        <v>34</v>
      </c>
      <c r="BK19" s="37">
        <f>SUM(BK20:BK26)</f>
        <v>0</v>
      </c>
    </row>
    <row r="20" spans="2:65" s="1" customFormat="1" ht="21.75" customHeight="1" x14ac:dyDescent="0.2">
      <c r="B20" s="40"/>
      <c r="C20" s="41" t="s">
        <v>15</v>
      </c>
      <c r="D20" s="41" t="s">
        <v>35</v>
      </c>
      <c r="E20" s="42" t="s">
        <v>36</v>
      </c>
      <c r="F20" s="43" t="s">
        <v>37</v>
      </c>
      <c r="G20" s="44" t="s">
        <v>38</v>
      </c>
      <c r="H20" s="45">
        <v>221</v>
      </c>
      <c r="I20" s="46"/>
      <c r="J20" s="47">
        <f t="shared" ref="J20:J26" si="0">ROUND(I20*H20,2)</f>
        <v>0</v>
      </c>
      <c r="K20" s="48"/>
      <c r="L20" s="9"/>
      <c r="M20" s="49" t="s">
        <v>0</v>
      </c>
      <c r="N20" s="50" t="s">
        <v>10</v>
      </c>
      <c r="P20" s="51">
        <f t="shared" ref="P20:P26" si="1">O20*H20</f>
        <v>0</v>
      </c>
      <c r="Q20" s="51">
        <v>0</v>
      </c>
      <c r="R20" s="51">
        <f t="shared" ref="R20:R26" si="2">Q20*H20</f>
        <v>0</v>
      </c>
      <c r="S20" s="51">
        <v>0</v>
      </c>
      <c r="T20" s="52">
        <f t="shared" ref="T20:T26" si="3">S20*H20</f>
        <v>0</v>
      </c>
      <c r="AR20" s="53" t="s">
        <v>39</v>
      </c>
      <c r="AT20" s="53" t="s">
        <v>35</v>
      </c>
      <c r="AU20" s="53" t="s">
        <v>17</v>
      </c>
      <c r="AY20" s="4" t="s">
        <v>34</v>
      </c>
      <c r="BE20" s="54">
        <f t="shared" ref="BE20:BE26" si="4">IF(N20="základní",J20,0)</f>
        <v>0</v>
      </c>
      <c r="BF20" s="54">
        <f t="shared" ref="BF20:BF26" si="5">IF(N20="snížená",J20,0)</f>
        <v>0</v>
      </c>
      <c r="BG20" s="54">
        <f t="shared" ref="BG20:BG26" si="6">IF(N20="zákl. přenesená",J20,0)</f>
        <v>0</v>
      </c>
      <c r="BH20" s="54">
        <f t="shared" ref="BH20:BH26" si="7">IF(N20="sníž. přenesená",J20,0)</f>
        <v>0</v>
      </c>
      <c r="BI20" s="54">
        <f t="shared" ref="BI20:BI26" si="8">IF(N20="nulová",J20,0)</f>
        <v>0</v>
      </c>
      <c r="BJ20" s="4" t="s">
        <v>15</v>
      </c>
      <c r="BK20" s="54">
        <f t="shared" ref="BK20:BK26" si="9">ROUND(I20*H20,2)</f>
        <v>0</v>
      </c>
      <c r="BL20" s="4" t="s">
        <v>39</v>
      </c>
      <c r="BM20" s="53" t="s">
        <v>40</v>
      </c>
    </row>
    <row r="21" spans="2:65" s="1" customFormat="1" ht="33" customHeight="1" x14ac:dyDescent="0.2">
      <c r="B21" s="40"/>
      <c r="C21" s="41" t="s">
        <v>17</v>
      </c>
      <c r="D21" s="41" t="s">
        <v>35</v>
      </c>
      <c r="E21" s="42" t="s">
        <v>41</v>
      </c>
      <c r="F21" s="43" t="s">
        <v>42</v>
      </c>
      <c r="G21" s="44" t="s">
        <v>38</v>
      </c>
      <c r="H21" s="45">
        <v>221</v>
      </c>
      <c r="I21" s="46"/>
      <c r="J21" s="47">
        <f t="shared" si="0"/>
        <v>0</v>
      </c>
      <c r="K21" s="48"/>
      <c r="L21" s="9"/>
      <c r="M21" s="49" t="s">
        <v>0</v>
      </c>
      <c r="N21" s="50" t="s">
        <v>10</v>
      </c>
      <c r="P21" s="51">
        <f t="shared" si="1"/>
        <v>0</v>
      </c>
      <c r="Q21" s="51">
        <v>0</v>
      </c>
      <c r="R21" s="51">
        <f t="shared" si="2"/>
        <v>0</v>
      </c>
      <c r="S21" s="51">
        <v>0</v>
      </c>
      <c r="T21" s="52">
        <f t="shared" si="3"/>
        <v>0</v>
      </c>
      <c r="AR21" s="53" t="s">
        <v>39</v>
      </c>
      <c r="AT21" s="53" t="s">
        <v>35</v>
      </c>
      <c r="AU21" s="53" t="s">
        <v>17</v>
      </c>
      <c r="AY21" s="4" t="s">
        <v>34</v>
      </c>
      <c r="BE21" s="54">
        <f t="shared" si="4"/>
        <v>0</v>
      </c>
      <c r="BF21" s="54">
        <f t="shared" si="5"/>
        <v>0</v>
      </c>
      <c r="BG21" s="54">
        <f t="shared" si="6"/>
        <v>0</v>
      </c>
      <c r="BH21" s="54">
        <f t="shared" si="7"/>
        <v>0</v>
      </c>
      <c r="BI21" s="54">
        <f t="shared" si="8"/>
        <v>0</v>
      </c>
      <c r="BJ21" s="4" t="s">
        <v>15</v>
      </c>
      <c r="BK21" s="54">
        <f t="shared" si="9"/>
        <v>0</v>
      </c>
      <c r="BL21" s="4" t="s">
        <v>39</v>
      </c>
      <c r="BM21" s="53" t="s">
        <v>43</v>
      </c>
    </row>
    <row r="22" spans="2:65" s="1" customFormat="1" ht="24.2" customHeight="1" x14ac:dyDescent="0.2">
      <c r="B22" s="40"/>
      <c r="C22" s="41" t="s">
        <v>44</v>
      </c>
      <c r="D22" s="41" t="s">
        <v>35</v>
      </c>
      <c r="E22" s="42" t="s">
        <v>45</v>
      </c>
      <c r="F22" s="43" t="s">
        <v>46</v>
      </c>
      <c r="G22" s="44" t="s">
        <v>47</v>
      </c>
      <c r="H22" s="45">
        <v>350</v>
      </c>
      <c r="I22" s="46"/>
      <c r="J22" s="47">
        <f t="shared" si="0"/>
        <v>0</v>
      </c>
      <c r="K22" s="48"/>
      <c r="L22" s="9"/>
      <c r="M22" s="49" t="s">
        <v>0</v>
      </c>
      <c r="N22" s="50" t="s">
        <v>10</v>
      </c>
      <c r="P22" s="51">
        <f t="shared" si="1"/>
        <v>0</v>
      </c>
      <c r="Q22" s="51">
        <v>0</v>
      </c>
      <c r="R22" s="51">
        <f t="shared" si="2"/>
        <v>0</v>
      </c>
      <c r="S22" s="51">
        <v>0</v>
      </c>
      <c r="T22" s="52">
        <f t="shared" si="3"/>
        <v>0</v>
      </c>
      <c r="AR22" s="53" t="s">
        <v>39</v>
      </c>
      <c r="AT22" s="53" t="s">
        <v>35</v>
      </c>
      <c r="AU22" s="53" t="s">
        <v>17</v>
      </c>
      <c r="AY22" s="4" t="s">
        <v>34</v>
      </c>
      <c r="BE22" s="54">
        <f t="shared" si="4"/>
        <v>0</v>
      </c>
      <c r="BF22" s="54">
        <f t="shared" si="5"/>
        <v>0</v>
      </c>
      <c r="BG22" s="54">
        <f t="shared" si="6"/>
        <v>0</v>
      </c>
      <c r="BH22" s="54">
        <f t="shared" si="7"/>
        <v>0</v>
      </c>
      <c r="BI22" s="54">
        <f t="shared" si="8"/>
        <v>0</v>
      </c>
      <c r="BJ22" s="4" t="s">
        <v>15</v>
      </c>
      <c r="BK22" s="54">
        <f t="shared" si="9"/>
        <v>0</v>
      </c>
      <c r="BL22" s="4" t="s">
        <v>39</v>
      </c>
      <c r="BM22" s="53" t="s">
        <v>48</v>
      </c>
    </row>
    <row r="23" spans="2:65" s="1" customFormat="1" ht="21.75" customHeight="1" x14ac:dyDescent="0.2">
      <c r="B23" s="40"/>
      <c r="C23" s="41" t="s">
        <v>39</v>
      </c>
      <c r="D23" s="41" t="s">
        <v>35</v>
      </c>
      <c r="E23" s="42" t="s">
        <v>49</v>
      </c>
      <c r="F23" s="43" t="s">
        <v>50</v>
      </c>
      <c r="G23" s="44" t="s">
        <v>47</v>
      </c>
      <c r="H23" s="45">
        <v>100</v>
      </c>
      <c r="I23" s="46"/>
      <c r="J23" s="47">
        <f t="shared" si="0"/>
        <v>0</v>
      </c>
      <c r="K23" s="48"/>
      <c r="L23" s="9"/>
      <c r="M23" s="49" t="s">
        <v>0</v>
      </c>
      <c r="N23" s="50" t="s">
        <v>10</v>
      </c>
      <c r="P23" s="51">
        <f t="shared" si="1"/>
        <v>0</v>
      </c>
      <c r="Q23" s="51">
        <v>0</v>
      </c>
      <c r="R23" s="51">
        <f t="shared" si="2"/>
        <v>0</v>
      </c>
      <c r="S23" s="51">
        <v>0</v>
      </c>
      <c r="T23" s="52">
        <f t="shared" si="3"/>
        <v>0</v>
      </c>
      <c r="AR23" s="53" t="s">
        <v>39</v>
      </c>
      <c r="AT23" s="53" t="s">
        <v>35</v>
      </c>
      <c r="AU23" s="53" t="s">
        <v>17</v>
      </c>
      <c r="AY23" s="4" t="s">
        <v>34</v>
      </c>
      <c r="BE23" s="54">
        <f t="shared" si="4"/>
        <v>0</v>
      </c>
      <c r="BF23" s="54">
        <f t="shared" si="5"/>
        <v>0</v>
      </c>
      <c r="BG23" s="54">
        <f t="shared" si="6"/>
        <v>0</v>
      </c>
      <c r="BH23" s="54">
        <f t="shared" si="7"/>
        <v>0</v>
      </c>
      <c r="BI23" s="54">
        <f t="shared" si="8"/>
        <v>0</v>
      </c>
      <c r="BJ23" s="4" t="s">
        <v>15</v>
      </c>
      <c r="BK23" s="54">
        <f t="shared" si="9"/>
        <v>0</v>
      </c>
      <c r="BL23" s="4" t="s">
        <v>39</v>
      </c>
      <c r="BM23" s="53" t="s">
        <v>51</v>
      </c>
    </row>
    <row r="24" spans="2:65" s="1" customFormat="1" ht="16.5" customHeight="1" x14ac:dyDescent="0.2">
      <c r="B24" s="40"/>
      <c r="C24" s="41" t="s">
        <v>52</v>
      </c>
      <c r="D24" s="41" t="s">
        <v>35</v>
      </c>
      <c r="E24" s="42" t="s">
        <v>53</v>
      </c>
      <c r="F24" s="43" t="s">
        <v>54</v>
      </c>
      <c r="G24" s="44" t="s">
        <v>38</v>
      </c>
      <c r="H24" s="45">
        <v>221</v>
      </c>
      <c r="I24" s="46"/>
      <c r="J24" s="47">
        <f t="shared" si="0"/>
        <v>0</v>
      </c>
      <c r="K24" s="48"/>
      <c r="L24" s="9"/>
      <c r="M24" s="49" t="s">
        <v>0</v>
      </c>
      <c r="N24" s="50" t="s">
        <v>10</v>
      </c>
      <c r="P24" s="51">
        <f t="shared" si="1"/>
        <v>0</v>
      </c>
      <c r="Q24" s="51">
        <v>0</v>
      </c>
      <c r="R24" s="51">
        <f t="shared" si="2"/>
        <v>0</v>
      </c>
      <c r="S24" s="51">
        <v>0</v>
      </c>
      <c r="T24" s="52">
        <f t="shared" si="3"/>
        <v>0</v>
      </c>
      <c r="AR24" s="53" t="s">
        <v>39</v>
      </c>
      <c r="AT24" s="53" t="s">
        <v>35</v>
      </c>
      <c r="AU24" s="53" t="s">
        <v>17</v>
      </c>
      <c r="AY24" s="4" t="s">
        <v>34</v>
      </c>
      <c r="BE24" s="54">
        <f t="shared" si="4"/>
        <v>0</v>
      </c>
      <c r="BF24" s="54">
        <f t="shared" si="5"/>
        <v>0</v>
      </c>
      <c r="BG24" s="54">
        <f t="shared" si="6"/>
        <v>0</v>
      </c>
      <c r="BH24" s="54">
        <f t="shared" si="7"/>
        <v>0</v>
      </c>
      <c r="BI24" s="54">
        <f t="shared" si="8"/>
        <v>0</v>
      </c>
      <c r="BJ24" s="4" t="s">
        <v>15</v>
      </c>
      <c r="BK24" s="54">
        <f t="shared" si="9"/>
        <v>0</v>
      </c>
      <c r="BL24" s="4" t="s">
        <v>39</v>
      </c>
      <c r="BM24" s="53" t="s">
        <v>55</v>
      </c>
    </row>
    <row r="25" spans="2:65" s="1" customFormat="1" ht="16.5" customHeight="1" x14ac:dyDescent="0.2">
      <c r="B25" s="40"/>
      <c r="C25" s="41" t="s">
        <v>56</v>
      </c>
      <c r="D25" s="41" t="s">
        <v>35</v>
      </c>
      <c r="E25" s="42" t="s">
        <v>57</v>
      </c>
      <c r="F25" s="43" t="s">
        <v>58</v>
      </c>
      <c r="G25" s="44" t="s">
        <v>38</v>
      </c>
      <c r="H25" s="45">
        <v>23.786000000000001</v>
      </c>
      <c r="I25" s="46"/>
      <c r="J25" s="47">
        <f t="shared" si="0"/>
        <v>0</v>
      </c>
      <c r="K25" s="48"/>
      <c r="L25" s="9"/>
      <c r="M25" s="49" t="s">
        <v>0</v>
      </c>
      <c r="N25" s="50" t="s">
        <v>10</v>
      </c>
      <c r="P25" s="51">
        <f t="shared" si="1"/>
        <v>0</v>
      </c>
      <c r="Q25" s="51">
        <v>0</v>
      </c>
      <c r="R25" s="51">
        <f t="shared" si="2"/>
        <v>0</v>
      </c>
      <c r="S25" s="51">
        <v>0</v>
      </c>
      <c r="T25" s="52">
        <f t="shared" si="3"/>
        <v>0</v>
      </c>
      <c r="AR25" s="53" t="s">
        <v>39</v>
      </c>
      <c r="AT25" s="53" t="s">
        <v>35</v>
      </c>
      <c r="AU25" s="53" t="s">
        <v>17</v>
      </c>
      <c r="AY25" s="4" t="s">
        <v>34</v>
      </c>
      <c r="BE25" s="54">
        <f t="shared" si="4"/>
        <v>0</v>
      </c>
      <c r="BF25" s="54">
        <f t="shared" si="5"/>
        <v>0</v>
      </c>
      <c r="BG25" s="54">
        <f t="shared" si="6"/>
        <v>0</v>
      </c>
      <c r="BH25" s="54">
        <f t="shared" si="7"/>
        <v>0</v>
      </c>
      <c r="BI25" s="54">
        <f t="shared" si="8"/>
        <v>0</v>
      </c>
      <c r="BJ25" s="4" t="s">
        <v>15</v>
      </c>
      <c r="BK25" s="54">
        <f t="shared" si="9"/>
        <v>0</v>
      </c>
      <c r="BL25" s="4" t="s">
        <v>39</v>
      </c>
      <c r="BM25" s="53" t="s">
        <v>59</v>
      </c>
    </row>
    <row r="26" spans="2:65" s="1" customFormat="1" ht="33" customHeight="1" x14ac:dyDescent="0.2">
      <c r="B26" s="40"/>
      <c r="C26" s="41" t="s">
        <v>60</v>
      </c>
      <c r="D26" s="41" t="s">
        <v>35</v>
      </c>
      <c r="E26" s="42" t="s">
        <v>61</v>
      </c>
      <c r="F26" s="43" t="s">
        <v>62</v>
      </c>
      <c r="G26" s="44" t="s">
        <v>63</v>
      </c>
      <c r="H26" s="45">
        <v>3</v>
      </c>
      <c r="I26" s="46"/>
      <c r="J26" s="47">
        <f t="shared" si="0"/>
        <v>0</v>
      </c>
      <c r="K26" s="48"/>
      <c r="L26" s="9"/>
      <c r="M26" s="49" t="s">
        <v>0</v>
      </c>
      <c r="N26" s="50" t="s">
        <v>10</v>
      </c>
      <c r="P26" s="51">
        <f t="shared" si="1"/>
        <v>0</v>
      </c>
      <c r="Q26" s="51">
        <v>0</v>
      </c>
      <c r="R26" s="51">
        <f t="shared" si="2"/>
        <v>0</v>
      </c>
      <c r="S26" s="51">
        <v>0</v>
      </c>
      <c r="T26" s="52">
        <f t="shared" si="3"/>
        <v>0</v>
      </c>
      <c r="AR26" s="53" t="s">
        <v>64</v>
      </c>
      <c r="AT26" s="53" t="s">
        <v>35</v>
      </c>
      <c r="AU26" s="53" t="s">
        <v>17</v>
      </c>
      <c r="AY26" s="4" t="s">
        <v>34</v>
      </c>
      <c r="BE26" s="54">
        <f t="shared" si="4"/>
        <v>0</v>
      </c>
      <c r="BF26" s="54">
        <f t="shared" si="5"/>
        <v>0</v>
      </c>
      <c r="BG26" s="54">
        <f t="shared" si="6"/>
        <v>0</v>
      </c>
      <c r="BH26" s="54">
        <f t="shared" si="7"/>
        <v>0</v>
      </c>
      <c r="BI26" s="54">
        <f t="shared" si="8"/>
        <v>0</v>
      </c>
      <c r="BJ26" s="4" t="s">
        <v>15</v>
      </c>
      <c r="BK26" s="54">
        <f t="shared" si="9"/>
        <v>0</v>
      </c>
      <c r="BL26" s="4" t="s">
        <v>64</v>
      </c>
      <c r="BM26" s="53" t="s">
        <v>65</v>
      </c>
    </row>
    <row r="27" spans="2:65" s="1" customFormat="1" ht="33" customHeight="1" x14ac:dyDescent="0.2">
      <c r="B27" s="40"/>
      <c r="C27" s="41" t="s">
        <v>66</v>
      </c>
      <c r="D27" s="41" t="s">
        <v>35</v>
      </c>
      <c r="E27" s="42" t="s">
        <v>67</v>
      </c>
      <c r="F27" s="43" t="s">
        <v>68</v>
      </c>
      <c r="G27" s="44" t="s">
        <v>63</v>
      </c>
      <c r="H27" s="45">
        <v>73.953000000000003</v>
      </c>
      <c r="I27" s="46"/>
      <c r="J27" s="47">
        <f t="shared" ref="J27:J31" si="10">ROUND(I27*H27,2)</f>
        <v>0</v>
      </c>
      <c r="K27" s="48"/>
      <c r="L27" s="9"/>
      <c r="M27" s="49" t="s">
        <v>0</v>
      </c>
      <c r="N27" s="50" t="s">
        <v>10</v>
      </c>
      <c r="P27" s="51">
        <f t="shared" ref="P27:P31" si="11">O27*H27</f>
        <v>0</v>
      </c>
      <c r="Q27" s="51">
        <v>0</v>
      </c>
      <c r="R27" s="51">
        <f t="shared" ref="R27:R31" si="12">Q27*H27</f>
        <v>0</v>
      </c>
      <c r="S27" s="51">
        <v>1.6</v>
      </c>
      <c r="T27" s="52">
        <f t="shared" ref="T27:T31" si="13">S27*H27</f>
        <v>118.32480000000001</v>
      </c>
      <c r="AR27" s="53" t="s">
        <v>39</v>
      </c>
      <c r="AT27" s="53" t="s">
        <v>35</v>
      </c>
      <c r="AU27" s="53" t="s">
        <v>17</v>
      </c>
      <c r="AY27" s="4" t="s">
        <v>34</v>
      </c>
      <c r="BE27" s="54">
        <f t="shared" ref="BE27:BE31" si="14">IF(N27="základní",J27,0)</f>
        <v>0</v>
      </c>
      <c r="BF27" s="54">
        <f t="shared" ref="BF27:BF31" si="15">IF(N27="snížená",J27,0)</f>
        <v>0</v>
      </c>
      <c r="BG27" s="54">
        <f t="shared" ref="BG27:BG31" si="16">IF(N27="zákl. přenesená",J27,0)</f>
        <v>0</v>
      </c>
      <c r="BH27" s="54">
        <f t="shared" ref="BH27:BH31" si="17">IF(N27="sníž. přenesená",J27,0)</f>
        <v>0</v>
      </c>
      <c r="BI27" s="54">
        <f t="shared" ref="BI27:BI31" si="18">IF(N27="nulová",J27,0)</f>
        <v>0</v>
      </c>
      <c r="BJ27" s="4" t="s">
        <v>15</v>
      </c>
      <c r="BK27" s="54">
        <f t="shared" ref="BK27:BK31" si="19">ROUND(I27*H27,2)</f>
        <v>0</v>
      </c>
      <c r="BL27" s="4" t="s">
        <v>39</v>
      </c>
      <c r="BM27" s="53" t="s">
        <v>69</v>
      </c>
    </row>
    <row r="28" spans="2:65" s="1" customFormat="1" ht="33" customHeight="1" x14ac:dyDescent="0.2">
      <c r="B28" s="40"/>
      <c r="C28" s="41" t="s">
        <v>70</v>
      </c>
      <c r="D28" s="41" t="s">
        <v>35</v>
      </c>
      <c r="E28" s="42" t="s">
        <v>71</v>
      </c>
      <c r="F28" s="43" t="s">
        <v>72</v>
      </c>
      <c r="G28" s="44" t="s">
        <v>38</v>
      </c>
      <c r="H28" s="45">
        <v>189.85</v>
      </c>
      <c r="I28" s="46"/>
      <c r="J28" s="47">
        <f t="shared" si="10"/>
        <v>0</v>
      </c>
      <c r="K28" s="48"/>
      <c r="L28" s="9"/>
      <c r="M28" s="49" t="s">
        <v>0</v>
      </c>
      <c r="N28" s="50" t="s">
        <v>10</v>
      </c>
      <c r="P28" s="51">
        <f t="shared" si="11"/>
        <v>0</v>
      </c>
      <c r="Q28" s="51">
        <v>0</v>
      </c>
      <c r="R28" s="51">
        <f t="shared" si="12"/>
        <v>0</v>
      </c>
      <c r="S28" s="51">
        <v>0.109</v>
      </c>
      <c r="T28" s="52">
        <f t="shared" si="13"/>
        <v>20.693649999999998</v>
      </c>
      <c r="AR28" s="53" t="s">
        <v>39</v>
      </c>
      <c r="AT28" s="53" t="s">
        <v>35</v>
      </c>
      <c r="AU28" s="53" t="s">
        <v>17</v>
      </c>
      <c r="AY28" s="4" t="s">
        <v>34</v>
      </c>
      <c r="BE28" s="54">
        <f t="shared" si="14"/>
        <v>0</v>
      </c>
      <c r="BF28" s="54">
        <f t="shared" si="15"/>
        <v>0</v>
      </c>
      <c r="BG28" s="54">
        <f t="shared" si="16"/>
        <v>0</v>
      </c>
      <c r="BH28" s="54">
        <f t="shared" si="17"/>
        <v>0</v>
      </c>
      <c r="BI28" s="54">
        <f t="shared" si="18"/>
        <v>0</v>
      </c>
      <c r="BJ28" s="4" t="s">
        <v>15</v>
      </c>
      <c r="BK28" s="54">
        <f t="shared" si="19"/>
        <v>0</v>
      </c>
      <c r="BL28" s="4" t="s">
        <v>39</v>
      </c>
      <c r="BM28" s="53" t="s">
        <v>73</v>
      </c>
    </row>
    <row r="29" spans="2:65" s="1" customFormat="1" ht="24.2" customHeight="1" x14ac:dyDescent="0.2">
      <c r="B29" s="40"/>
      <c r="C29" s="41" t="s">
        <v>74</v>
      </c>
      <c r="D29" s="41" t="s">
        <v>35</v>
      </c>
      <c r="E29" s="42" t="s">
        <v>75</v>
      </c>
      <c r="F29" s="43" t="s">
        <v>76</v>
      </c>
      <c r="G29" s="44" t="s">
        <v>63</v>
      </c>
      <c r="H29" s="45">
        <v>26.876000000000001</v>
      </c>
      <c r="I29" s="46"/>
      <c r="J29" s="47">
        <f t="shared" si="10"/>
        <v>0</v>
      </c>
      <c r="K29" s="48"/>
      <c r="L29" s="9"/>
      <c r="M29" s="49" t="s">
        <v>0</v>
      </c>
      <c r="N29" s="50" t="s">
        <v>10</v>
      </c>
      <c r="P29" s="51">
        <f t="shared" si="11"/>
        <v>0</v>
      </c>
      <c r="Q29" s="51">
        <v>0</v>
      </c>
      <c r="R29" s="51">
        <f t="shared" si="12"/>
        <v>0</v>
      </c>
      <c r="S29" s="51">
        <v>1.4</v>
      </c>
      <c r="T29" s="52">
        <f t="shared" si="13"/>
        <v>37.626399999999997</v>
      </c>
      <c r="AR29" s="53" t="s">
        <v>39</v>
      </c>
      <c r="AT29" s="53" t="s">
        <v>35</v>
      </c>
      <c r="AU29" s="53" t="s">
        <v>17</v>
      </c>
      <c r="AY29" s="4" t="s">
        <v>34</v>
      </c>
      <c r="BE29" s="54">
        <f t="shared" si="14"/>
        <v>0</v>
      </c>
      <c r="BF29" s="54">
        <f t="shared" si="15"/>
        <v>0</v>
      </c>
      <c r="BG29" s="54">
        <f t="shared" si="16"/>
        <v>0</v>
      </c>
      <c r="BH29" s="54">
        <f t="shared" si="17"/>
        <v>0</v>
      </c>
      <c r="BI29" s="54">
        <f t="shared" si="18"/>
        <v>0</v>
      </c>
      <c r="BJ29" s="4" t="s">
        <v>15</v>
      </c>
      <c r="BK29" s="54">
        <f t="shared" si="19"/>
        <v>0</v>
      </c>
      <c r="BL29" s="4" t="s">
        <v>39</v>
      </c>
      <c r="BM29" s="53" t="s">
        <v>77</v>
      </c>
    </row>
    <row r="30" spans="2:65" s="1" customFormat="1" ht="21.75" customHeight="1" x14ac:dyDescent="0.2">
      <c r="B30" s="40"/>
      <c r="C30" s="41" t="s">
        <v>79</v>
      </c>
      <c r="D30" s="41" t="s">
        <v>35</v>
      </c>
      <c r="E30" s="42" t="s">
        <v>80</v>
      </c>
      <c r="F30" s="43" t="s">
        <v>81</v>
      </c>
      <c r="G30" s="44" t="s">
        <v>38</v>
      </c>
      <c r="H30" s="45">
        <v>41.517000000000003</v>
      </c>
      <c r="I30" s="46"/>
      <c r="J30" s="47">
        <f t="shared" si="10"/>
        <v>0</v>
      </c>
      <c r="K30" s="48"/>
      <c r="L30" s="9"/>
      <c r="M30" s="49" t="s">
        <v>0</v>
      </c>
      <c r="N30" s="50" t="s">
        <v>10</v>
      </c>
      <c r="P30" s="51">
        <f t="shared" si="11"/>
        <v>0</v>
      </c>
      <c r="Q30" s="51">
        <v>0</v>
      </c>
      <c r="R30" s="51">
        <f t="shared" si="12"/>
        <v>0</v>
      </c>
      <c r="S30" s="51">
        <v>2.1999999999999999E-2</v>
      </c>
      <c r="T30" s="52">
        <f t="shared" si="13"/>
        <v>0.91337400000000002</v>
      </c>
      <c r="AR30" s="53" t="s">
        <v>39</v>
      </c>
      <c r="AT30" s="53" t="s">
        <v>35</v>
      </c>
      <c r="AU30" s="53" t="s">
        <v>17</v>
      </c>
      <c r="AY30" s="4" t="s">
        <v>34</v>
      </c>
      <c r="BE30" s="54">
        <f t="shared" si="14"/>
        <v>0</v>
      </c>
      <c r="BF30" s="54">
        <f t="shared" si="15"/>
        <v>0</v>
      </c>
      <c r="BG30" s="54">
        <f t="shared" si="16"/>
        <v>0</v>
      </c>
      <c r="BH30" s="54">
        <f t="shared" si="17"/>
        <v>0</v>
      </c>
      <c r="BI30" s="54">
        <f t="shared" si="18"/>
        <v>0</v>
      </c>
      <c r="BJ30" s="4" t="s">
        <v>15</v>
      </c>
      <c r="BK30" s="54">
        <f t="shared" si="19"/>
        <v>0</v>
      </c>
      <c r="BL30" s="4" t="s">
        <v>39</v>
      </c>
      <c r="BM30" s="53" t="s">
        <v>82</v>
      </c>
    </row>
    <row r="31" spans="2:65" s="1" customFormat="1" ht="24.2" customHeight="1" x14ac:dyDescent="0.2">
      <c r="B31" s="40"/>
      <c r="C31" s="41" t="s">
        <v>83</v>
      </c>
      <c r="D31" s="41" t="s">
        <v>35</v>
      </c>
      <c r="E31" s="42" t="s">
        <v>84</v>
      </c>
      <c r="F31" s="43" t="s">
        <v>85</v>
      </c>
      <c r="G31" s="44" t="s">
        <v>38</v>
      </c>
      <c r="H31" s="45">
        <v>410.85</v>
      </c>
      <c r="I31" s="46"/>
      <c r="J31" s="47">
        <f t="shared" si="10"/>
        <v>0</v>
      </c>
      <c r="K31" s="48"/>
      <c r="L31" s="9"/>
      <c r="M31" s="49" t="s">
        <v>0</v>
      </c>
      <c r="N31" s="50" t="s">
        <v>10</v>
      </c>
      <c r="P31" s="51">
        <f t="shared" si="11"/>
        <v>0</v>
      </c>
      <c r="Q31" s="51">
        <v>0</v>
      </c>
      <c r="R31" s="51">
        <f t="shared" si="12"/>
        <v>0</v>
      </c>
      <c r="S31" s="51">
        <v>2.1999999999999999E-2</v>
      </c>
      <c r="T31" s="52">
        <f t="shared" si="13"/>
        <v>9.0387000000000004</v>
      </c>
      <c r="AR31" s="53" t="s">
        <v>39</v>
      </c>
      <c r="AT31" s="53" t="s">
        <v>35</v>
      </c>
      <c r="AU31" s="53" t="s">
        <v>17</v>
      </c>
      <c r="AY31" s="4" t="s">
        <v>34</v>
      </c>
      <c r="BE31" s="54">
        <f t="shared" si="14"/>
        <v>0</v>
      </c>
      <c r="BF31" s="54">
        <f t="shared" si="15"/>
        <v>0</v>
      </c>
      <c r="BG31" s="54">
        <f t="shared" si="16"/>
        <v>0</v>
      </c>
      <c r="BH31" s="54">
        <f t="shared" si="17"/>
        <v>0</v>
      </c>
      <c r="BI31" s="54">
        <f t="shared" si="18"/>
        <v>0</v>
      </c>
      <c r="BJ31" s="4" t="s">
        <v>15</v>
      </c>
      <c r="BK31" s="54">
        <f t="shared" si="19"/>
        <v>0</v>
      </c>
      <c r="BL31" s="4" t="s">
        <v>39</v>
      </c>
      <c r="BM31" s="53" t="s">
        <v>86</v>
      </c>
    </row>
    <row r="32" spans="2:65" s="1" customFormat="1" ht="16.5" customHeight="1" x14ac:dyDescent="0.2">
      <c r="B32" s="40"/>
      <c r="C32" s="41" t="s">
        <v>87</v>
      </c>
      <c r="D32" s="41" t="s">
        <v>35</v>
      </c>
      <c r="E32" s="42" t="s">
        <v>88</v>
      </c>
      <c r="F32" s="43" t="s">
        <v>89</v>
      </c>
      <c r="G32" s="44" t="s">
        <v>38</v>
      </c>
      <c r="H32" s="45">
        <v>410.85</v>
      </c>
      <c r="I32" s="46"/>
      <c r="J32" s="47">
        <f>ROUND(I32*H32,2)</f>
        <v>0</v>
      </c>
      <c r="K32" s="48"/>
      <c r="L32" s="9"/>
      <c r="M32" s="49" t="s">
        <v>0</v>
      </c>
      <c r="N32" s="50" t="s">
        <v>10</v>
      </c>
      <c r="P32" s="51">
        <f>O32*H32</f>
        <v>0</v>
      </c>
      <c r="Q32" s="51">
        <v>0</v>
      </c>
      <c r="R32" s="51">
        <f>Q32*H32</f>
        <v>0</v>
      </c>
      <c r="S32" s="51">
        <v>4.0000000000000001E-3</v>
      </c>
      <c r="T32" s="52">
        <f>S32*H32</f>
        <v>1.6434000000000002</v>
      </c>
      <c r="AR32" s="53" t="s">
        <v>64</v>
      </c>
      <c r="AT32" s="53" t="s">
        <v>35</v>
      </c>
      <c r="AU32" s="53" t="s">
        <v>17</v>
      </c>
      <c r="AY32" s="4" t="s">
        <v>34</v>
      </c>
      <c r="BE32" s="54">
        <f>IF(N32="základní",J32,0)</f>
        <v>0</v>
      </c>
      <c r="BF32" s="54">
        <f>IF(N32="snížená",J32,0)</f>
        <v>0</v>
      </c>
      <c r="BG32" s="54">
        <f>IF(N32="zákl. přenesená",J32,0)</f>
        <v>0</v>
      </c>
      <c r="BH32" s="54">
        <f>IF(N32="sníž. přenesená",J32,0)</f>
        <v>0</v>
      </c>
      <c r="BI32" s="54">
        <f>IF(N32="nulová",J32,0)</f>
        <v>0</v>
      </c>
      <c r="BJ32" s="4" t="s">
        <v>15</v>
      </c>
      <c r="BK32" s="54">
        <f>ROUND(I32*H32,2)</f>
        <v>0</v>
      </c>
      <c r="BL32" s="4" t="s">
        <v>64</v>
      </c>
      <c r="BM32" s="53" t="s">
        <v>90</v>
      </c>
    </row>
    <row r="33" spans="2:65" s="1" customFormat="1" ht="24.2" customHeight="1" x14ac:dyDescent="0.2">
      <c r="B33" s="40"/>
      <c r="C33" s="41" t="s">
        <v>91</v>
      </c>
      <c r="D33" s="41" t="s">
        <v>35</v>
      </c>
      <c r="E33" s="42" t="s">
        <v>92</v>
      </c>
      <c r="F33" s="43" t="s">
        <v>93</v>
      </c>
      <c r="G33" s="44" t="s">
        <v>38</v>
      </c>
      <c r="H33" s="45">
        <v>1452.74</v>
      </c>
      <c r="I33" s="46"/>
      <c r="J33" s="47">
        <f t="shared" ref="J33:J34" si="20">ROUND(I33*H33,2)</f>
        <v>0</v>
      </c>
      <c r="K33" s="48"/>
      <c r="L33" s="9"/>
      <c r="M33" s="49" t="s">
        <v>0</v>
      </c>
      <c r="N33" s="50" t="s">
        <v>10</v>
      </c>
      <c r="P33" s="51">
        <f t="shared" ref="P33:P34" si="21">O33*H33</f>
        <v>0</v>
      </c>
      <c r="Q33" s="51">
        <v>0</v>
      </c>
      <c r="R33" s="51">
        <f t="shared" ref="R33:R34" si="22">Q33*H33</f>
        <v>0</v>
      </c>
      <c r="S33" s="51">
        <v>5.4999999999999997E-3</v>
      </c>
      <c r="T33" s="52">
        <f t="shared" ref="T33:T34" si="23">S33*H33</f>
        <v>7.9900699999999993</v>
      </c>
      <c r="AR33" s="53" t="s">
        <v>64</v>
      </c>
      <c r="AT33" s="53" t="s">
        <v>35</v>
      </c>
      <c r="AU33" s="53" t="s">
        <v>17</v>
      </c>
      <c r="AY33" s="4" t="s">
        <v>34</v>
      </c>
      <c r="BE33" s="54">
        <f t="shared" ref="BE33:BE34" si="24">IF(N33="základní",J33,0)</f>
        <v>0</v>
      </c>
      <c r="BF33" s="54">
        <f t="shared" ref="BF33:BF34" si="25">IF(N33="snížená",J33,0)</f>
        <v>0</v>
      </c>
      <c r="BG33" s="54">
        <f t="shared" ref="BG33:BG34" si="26">IF(N33="zákl. přenesená",J33,0)</f>
        <v>0</v>
      </c>
      <c r="BH33" s="54">
        <f t="shared" ref="BH33:BH34" si="27">IF(N33="sníž. přenesená",J33,0)</f>
        <v>0</v>
      </c>
      <c r="BI33" s="54">
        <f t="shared" ref="BI33:BI34" si="28">IF(N33="nulová",J33,0)</f>
        <v>0</v>
      </c>
      <c r="BJ33" s="4" t="s">
        <v>15</v>
      </c>
      <c r="BK33" s="54">
        <f t="shared" ref="BK33:BK34" si="29">ROUND(I33*H33,2)</f>
        <v>0</v>
      </c>
      <c r="BL33" s="4" t="s">
        <v>64</v>
      </c>
      <c r="BM33" s="53" t="s">
        <v>94</v>
      </c>
    </row>
    <row r="34" spans="2:65" s="1" customFormat="1" ht="24.2" customHeight="1" x14ac:dyDescent="0.2">
      <c r="B34" s="40"/>
      <c r="C34" s="41" t="s">
        <v>95</v>
      </c>
      <c r="D34" s="41" t="s">
        <v>35</v>
      </c>
      <c r="E34" s="42" t="s">
        <v>96</v>
      </c>
      <c r="F34" s="43" t="s">
        <v>97</v>
      </c>
      <c r="G34" s="44" t="s">
        <v>38</v>
      </c>
      <c r="H34" s="45">
        <v>567.702</v>
      </c>
      <c r="I34" s="46"/>
      <c r="J34" s="47">
        <f t="shared" si="20"/>
        <v>0</v>
      </c>
      <c r="K34" s="48"/>
      <c r="L34" s="9"/>
      <c r="M34" s="49" t="s">
        <v>0</v>
      </c>
      <c r="N34" s="50" t="s">
        <v>10</v>
      </c>
      <c r="P34" s="51">
        <f t="shared" si="21"/>
        <v>0</v>
      </c>
      <c r="Q34" s="51">
        <v>0</v>
      </c>
      <c r="R34" s="51">
        <f t="shared" si="22"/>
        <v>0</v>
      </c>
      <c r="S34" s="51">
        <v>1.0999999999999999E-2</v>
      </c>
      <c r="T34" s="52">
        <f t="shared" si="23"/>
        <v>6.2447219999999994</v>
      </c>
      <c r="AR34" s="53" t="s">
        <v>64</v>
      </c>
      <c r="AT34" s="53" t="s">
        <v>35</v>
      </c>
      <c r="AU34" s="53" t="s">
        <v>17</v>
      </c>
      <c r="AY34" s="4" t="s">
        <v>34</v>
      </c>
      <c r="BE34" s="54">
        <f t="shared" si="24"/>
        <v>0</v>
      </c>
      <c r="BF34" s="54">
        <f t="shared" si="25"/>
        <v>0</v>
      </c>
      <c r="BG34" s="54">
        <f t="shared" si="26"/>
        <v>0</v>
      </c>
      <c r="BH34" s="54">
        <f t="shared" si="27"/>
        <v>0</v>
      </c>
      <c r="BI34" s="54">
        <f t="shared" si="28"/>
        <v>0</v>
      </c>
      <c r="BJ34" s="4" t="s">
        <v>15</v>
      </c>
      <c r="BK34" s="54">
        <f t="shared" si="29"/>
        <v>0</v>
      </c>
      <c r="BL34" s="4" t="s">
        <v>64</v>
      </c>
      <c r="BM34" s="53" t="s">
        <v>98</v>
      </c>
    </row>
    <row r="35" spans="2:65" s="1" customFormat="1" ht="33" customHeight="1" x14ac:dyDescent="0.2">
      <c r="B35" s="40"/>
      <c r="C35" s="41" t="s">
        <v>99</v>
      </c>
      <c r="D35" s="41" t="s">
        <v>35</v>
      </c>
      <c r="E35" s="42" t="s">
        <v>100</v>
      </c>
      <c r="F35" s="43" t="s">
        <v>101</v>
      </c>
      <c r="G35" s="44" t="s">
        <v>38</v>
      </c>
      <c r="H35" s="45">
        <v>631.85</v>
      </c>
      <c r="I35" s="46"/>
      <c r="J35" s="47">
        <f t="shared" ref="J35" si="30">ROUND(I35*H35,2)</f>
        <v>0</v>
      </c>
      <c r="K35" s="48"/>
      <c r="L35" s="9"/>
      <c r="M35" s="49" t="s">
        <v>0</v>
      </c>
      <c r="N35" s="50" t="s">
        <v>10</v>
      </c>
      <c r="P35" s="51">
        <f t="shared" ref="P35" si="31">O35*H35</f>
        <v>0</v>
      </c>
      <c r="Q35" s="51">
        <v>0</v>
      </c>
      <c r="R35" s="51">
        <f t="shared" ref="R35" si="32">Q35*H35</f>
        <v>0</v>
      </c>
      <c r="S35" s="51">
        <v>1.8E-3</v>
      </c>
      <c r="T35" s="52">
        <f t="shared" ref="T35" si="33">S35*H35</f>
        <v>1.13733</v>
      </c>
      <c r="AR35" s="53" t="s">
        <v>64</v>
      </c>
      <c r="AT35" s="53" t="s">
        <v>35</v>
      </c>
      <c r="AU35" s="53" t="s">
        <v>17</v>
      </c>
      <c r="AY35" s="4" t="s">
        <v>34</v>
      </c>
      <c r="BE35" s="54">
        <f t="shared" ref="BE35" si="34">IF(N35="základní",J35,0)</f>
        <v>0</v>
      </c>
      <c r="BF35" s="54">
        <f t="shared" ref="BF35" si="35">IF(N35="snížená",J35,0)</f>
        <v>0</v>
      </c>
      <c r="BG35" s="54">
        <f t="shared" ref="BG35" si="36">IF(N35="zákl. přenesená",J35,0)</f>
        <v>0</v>
      </c>
      <c r="BH35" s="54">
        <f t="shared" ref="BH35" si="37">IF(N35="sníž. přenesená",J35,0)</f>
        <v>0</v>
      </c>
      <c r="BI35" s="54">
        <f t="shared" ref="BI35" si="38">IF(N35="nulová",J35,0)</f>
        <v>0</v>
      </c>
      <c r="BJ35" s="4" t="s">
        <v>15</v>
      </c>
      <c r="BK35" s="54">
        <f t="shared" ref="BK35" si="39">ROUND(I35*H35,2)</f>
        <v>0</v>
      </c>
      <c r="BL35" s="4" t="s">
        <v>64</v>
      </c>
      <c r="BM35" s="53" t="s">
        <v>102</v>
      </c>
    </row>
    <row r="36" spans="2:65" s="1" customFormat="1" ht="16.5" customHeight="1" x14ac:dyDescent="0.2">
      <c r="B36" s="40"/>
      <c r="C36" s="41" t="s">
        <v>103</v>
      </c>
      <c r="D36" s="41" t="s">
        <v>35</v>
      </c>
      <c r="E36" s="42" t="s">
        <v>104</v>
      </c>
      <c r="F36" s="43" t="s">
        <v>105</v>
      </c>
      <c r="G36" s="44" t="s">
        <v>47</v>
      </c>
      <c r="H36" s="45">
        <v>9</v>
      </c>
      <c r="I36" s="46"/>
      <c r="J36" s="47">
        <f>ROUND(I36*H36,2)</f>
        <v>0</v>
      </c>
      <c r="K36" s="48"/>
      <c r="L36" s="9"/>
      <c r="M36" s="49" t="s">
        <v>0</v>
      </c>
      <c r="N36" s="50" t="s">
        <v>10</v>
      </c>
      <c r="P36" s="51">
        <f>O36*H36</f>
        <v>0</v>
      </c>
      <c r="Q36" s="51">
        <v>0</v>
      </c>
      <c r="R36" s="51">
        <f>Q36*H36</f>
        <v>0</v>
      </c>
      <c r="S36" s="51">
        <v>1.7049999999999999E-2</v>
      </c>
      <c r="T36" s="52">
        <f>S36*H36</f>
        <v>0.15345</v>
      </c>
      <c r="AR36" s="53" t="s">
        <v>64</v>
      </c>
      <c r="AT36" s="53" t="s">
        <v>35</v>
      </c>
      <c r="AU36" s="53" t="s">
        <v>17</v>
      </c>
      <c r="AY36" s="4" t="s">
        <v>34</v>
      </c>
      <c r="BE36" s="54">
        <f>IF(N36="základní",J36,0)</f>
        <v>0</v>
      </c>
      <c r="BF36" s="54">
        <f>IF(N36="snížená",J36,0)</f>
        <v>0</v>
      </c>
      <c r="BG36" s="54">
        <f>IF(N36="zákl. přenesená",J36,0)</f>
        <v>0</v>
      </c>
      <c r="BH36" s="54">
        <f>IF(N36="sníž. přenesená",J36,0)</f>
        <v>0</v>
      </c>
      <c r="BI36" s="54">
        <f>IF(N36="nulová",J36,0)</f>
        <v>0</v>
      </c>
      <c r="BJ36" s="4" t="s">
        <v>15</v>
      </c>
      <c r="BK36" s="54">
        <f>ROUND(I36*H36,2)</f>
        <v>0</v>
      </c>
      <c r="BL36" s="4" t="s">
        <v>64</v>
      </c>
      <c r="BM36" s="53" t="s">
        <v>106</v>
      </c>
    </row>
    <row r="37" spans="2:65" s="1" customFormat="1" ht="33" customHeight="1" x14ac:dyDescent="0.2">
      <c r="B37" s="40"/>
      <c r="C37" s="41" t="s">
        <v>107</v>
      </c>
      <c r="D37" s="41" t="s">
        <v>35</v>
      </c>
      <c r="E37" s="42" t="s">
        <v>108</v>
      </c>
      <c r="F37" s="43" t="s">
        <v>109</v>
      </c>
      <c r="G37" s="44" t="s">
        <v>38</v>
      </c>
      <c r="H37" s="45">
        <v>54.293999999999997</v>
      </c>
      <c r="I37" s="46"/>
      <c r="J37" s="47">
        <f t="shared" ref="J37:J38" si="40">ROUND(I37*H37,2)</f>
        <v>0</v>
      </c>
      <c r="K37" s="48"/>
      <c r="L37" s="9"/>
      <c r="M37" s="49" t="s">
        <v>0</v>
      </c>
      <c r="N37" s="50" t="s">
        <v>10</v>
      </c>
      <c r="P37" s="51">
        <f t="shared" ref="P37:P38" si="41">O37*H37</f>
        <v>0</v>
      </c>
      <c r="Q37" s="51">
        <v>0</v>
      </c>
      <c r="R37" s="51">
        <f t="shared" ref="R37:R38" si="42">Q37*H37</f>
        <v>0</v>
      </c>
      <c r="S37" s="51">
        <v>2.3720000000000001E-2</v>
      </c>
      <c r="T37" s="52">
        <f t="shared" ref="T37:T38" si="43">S37*H37</f>
        <v>1.28785368</v>
      </c>
      <c r="AR37" s="53" t="s">
        <v>64</v>
      </c>
      <c r="AT37" s="53" t="s">
        <v>35</v>
      </c>
      <c r="AU37" s="53" t="s">
        <v>17</v>
      </c>
      <c r="AY37" s="4" t="s">
        <v>34</v>
      </c>
      <c r="BE37" s="54">
        <f t="shared" ref="BE37:BE38" si="44">IF(N37="základní",J37,0)</f>
        <v>0</v>
      </c>
      <c r="BF37" s="54">
        <f t="shared" ref="BF37:BF38" si="45">IF(N37="snížená",J37,0)</f>
        <v>0</v>
      </c>
      <c r="BG37" s="54">
        <f t="shared" ref="BG37:BG38" si="46">IF(N37="zákl. přenesená",J37,0)</f>
        <v>0</v>
      </c>
      <c r="BH37" s="54">
        <f t="shared" ref="BH37:BH38" si="47">IF(N37="sníž. přenesená",J37,0)</f>
        <v>0</v>
      </c>
      <c r="BI37" s="54">
        <f t="shared" ref="BI37:BI38" si="48">IF(N37="nulová",J37,0)</f>
        <v>0</v>
      </c>
      <c r="BJ37" s="4" t="s">
        <v>15</v>
      </c>
      <c r="BK37" s="54">
        <f t="shared" ref="BK37:BK38" si="49">ROUND(I37*H37,2)</f>
        <v>0</v>
      </c>
      <c r="BL37" s="4" t="s">
        <v>64</v>
      </c>
      <c r="BM37" s="53" t="s">
        <v>110</v>
      </c>
    </row>
    <row r="38" spans="2:65" s="1" customFormat="1" ht="33" customHeight="1" x14ac:dyDescent="0.2">
      <c r="B38" s="40"/>
      <c r="C38" s="41" t="s">
        <v>111</v>
      </c>
      <c r="D38" s="41" t="s">
        <v>35</v>
      </c>
      <c r="E38" s="42" t="s">
        <v>112</v>
      </c>
      <c r="F38" s="43" t="s">
        <v>113</v>
      </c>
      <c r="G38" s="44" t="s">
        <v>38</v>
      </c>
      <c r="H38" s="45">
        <v>189.85</v>
      </c>
      <c r="I38" s="46"/>
      <c r="J38" s="47">
        <f t="shared" si="40"/>
        <v>0</v>
      </c>
      <c r="K38" s="48"/>
      <c r="L38" s="9"/>
      <c r="M38" s="49" t="s">
        <v>0</v>
      </c>
      <c r="N38" s="50" t="s">
        <v>10</v>
      </c>
      <c r="P38" s="51">
        <f t="shared" si="41"/>
        <v>0</v>
      </c>
      <c r="Q38" s="51">
        <v>0</v>
      </c>
      <c r="R38" s="51">
        <f t="shared" si="42"/>
        <v>0</v>
      </c>
      <c r="S38" s="51">
        <v>3.074E-2</v>
      </c>
      <c r="T38" s="52">
        <f t="shared" si="43"/>
        <v>5.8359889999999996</v>
      </c>
      <c r="AR38" s="53" t="s">
        <v>64</v>
      </c>
      <c r="AT38" s="53" t="s">
        <v>35</v>
      </c>
      <c r="AU38" s="53" t="s">
        <v>17</v>
      </c>
      <c r="AY38" s="4" t="s">
        <v>34</v>
      </c>
      <c r="BE38" s="54">
        <f t="shared" si="44"/>
        <v>0</v>
      </c>
      <c r="BF38" s="54">
        <f t="shared" si="45"/>
        <v>0</v>
      </c>
      <c r="BG38" s="54">
        <f t="shared" si="46"/>
        <v>0</v>
      </c>
      <c r="BH38" s="54">
        <f t="shared" si="47"/>
        <v>0</v>
      </c>
      <c r="BI38" s="54">
        <f t="shared" si="48"/>
        <v>0</v>
      </c>
      <c r="BJ38" s="4" t="s">
        <v>15</v>
      </c>
      <c r="BK38" s="54">
        <f t="shared" si="49"/>
        <v>0</v>
      </c>
      <c r="BL38" s="4" t="s">
        <v>64</v>
      </c>
      <c r="BM38" s="53" t="s">
        <v>114</v>
      </c>
    </row>
    <row r="39" spans="2:65" s="1" customFormat="1" ht="16.5" customHeight="1" x14ac:dyDescent="0.2">
      <c r="B39" s="40"/>
      <c r="C39" s="41" t="s">
        <v>115</v>
      </c>
      <c r="D39" s="41" t="s">
        <v>35</v>
      </c>
      <c r="E39" s="42" t="s">
        <v>116</v>
      </c>
      <c r="F39" s="43" t="s">
        <v>117</v>
      </c>
      <c r="G39" s="44" t="s">
        <v>78</v>
      </c>
      <c r="H39" s="45">
        <v>149.08199999999999</v>
      </c>
      <c r="I39" s="46"/>
      <c r="J39" s="47">
        <f t="shared" ref="J39:J40" si="50">ROUND(I39*H39,2)</f>
        <v>0</v>
      </c>
      <c r="K39" s="48"/>
      <c r="L39" s="9"/>
      <c r="M39" s="49" t="s">
        <v>0</v>
      </c>
      <c r="N39" s="50" t="s">
        <v>10</v>
      </c>
      <c r="P39" s="51">
        <f t="shared" ref="P39:P40" si="51">O39*H39</f>
        <v>0</v>
      </c>
      <c r="Q39" s="51">
        <v>0</v>
      </c>
      <c r="R39" s="51">
        <f t="shared" ref="R39:R40" si="52">Q39*H39</f>
        <v>0</v>
      </c>
      <c r="S39" s="51">
        <v>1.7600000000000001E-3</v>
      </c>
      <c r="T39" s="52">
        <f t="shared" ref="T39:T40" si="53">S39*H39</f>
        <v>0.26238432</v>
      </c>
      <c r="AR39" s="53" t="s">
        <v>64</v>
      </c>
      <c r="AT39" s="53" t="s">
        <v>35</v>
      </c>
      <c r="AU39" s="53" t="s">
        <v>17</v>
      </c>
      <c r="AY39" s="4" t="s">
        <v>34</v>
      </c>
      <c r="BE39" s="54">
        <f t="shared" ref="BE39:BE40" si="54">IF(N39="základní",J39,0)</f>
        <v>0</v>
      </c>
      <c r="BF39" s="54">
        <f t="shared" ref="BF39:BF40" si="55">IF(N39="snížená",J39,0)</f>
        <v>0</v>
      </c>
      <c r="BG39" s="54">
        <f t="shared" ref="BG39:BG40" si="56">IF(N39="zákl. přenesená",J39,0)</f>
        <v>0</v>
      </c>
      <c r="BH39" s="54">
        <f t="shared" ref="BH39:BH40" si="57">IF(N39="sníž. přenesená",J39,0)</f>
        <v>0</v>
      </c>
      <c r="BI39" s="54">
        <f t="shared" ref="BI39:BI40" si="58">IF(N39="nulová",J39,0)</f>
        <v>0</v>
      </c>
      <c r="BJ39" s="4" t="s">
        <v>15</v>
      </c>
      <c r="BK39" s="54">
        <f t="shared" ref="BK39:BK40" si="59">ROUND(I39*H39,2)</f>
        <v>0</v>
      </c>
      <c r="BL39" s="4" t="s">
        <v>64</v>
      </c>
      <c r="BM39" s="53" t="s">
        <v>118</v>
      </c>
    </row>
    <row r="40" spans="2:65" s="1" customFormat="1" ht="24.2" customHeight="1" x14ac:dyDescent="0.2">
      <c r="B40" s="40"/>
      <c r="C40" s="41" t="s">
        <v>119</v>
      </c>
      <c r="D40" s="41" t="s">
        <v>35</v>
      </c>
      <c r="E40" s="42" t="s">
        <v>120</v>
      </c>
      <c r="F40" s="43" t="s">
        <v>121</v>
      </c>
      <c r="G40" s="44" t="s">
        <v>78</v>
      </c>
      <c r="H40" s="45">
        <v>184.654</v>
      </c>
      <c r="I40" s="46"/>
      <c r="J40" s="47">
        <f t="shared" si="50"/>
        <v>0</v>
      </c>
      <c r="K40" s="48"/>
      <c r="L40" s="9"/>
      <c r="M40" s="49" t="s">
        <v>0</v>
      </c>
      <c r="N40" s="50" t="s">
        <v>10</v>
      </c>
      <c r="P40" s="51">
        <f t="shared" si="51"/>
        <v>0</v>
      </c>
      <c r="Q40" s="51">
        <v>0</v>
      </c>
      <c r="R40" s="51">
        <f t="shared" si="52"/>
        <v>0</v>
      </c>
      <c r="S40" s="51">
        <v>1.91E-3</v>
      </c>
      <c r="T40" s="52">
        <f t="shared" si="53"/>
        <v>0.35268914000000001</v>
      </c>
      <c r="AR40" s="53" t="s">
        <v>64</v>
      </c>
      <c r="AT40" s="53" t="s">
        <v>35</v>
      </c>
      <c r="AU40" s="53" t="s">
        <v>17</v>
      </c>
      <c r="AY40" s="4" t="s">
        <v>34</v>
      </c>
      <c r="BE40" s="54">
        <f t="shared" si="54"/>
        <v>0</v>
      </c>
      <c r="BF40" s="54">
        <f t="shared" si="55"/>
        <v>0</v>
      </c>
      <c r="BG40" s="54">
        <f t="shared" si="56"/>
        <v>0</v>
      </c>
      <c r="BH40" s="54">
        <f t="shared" si="57"/>
        <v>0</v>
      </c>
      <c r="BI40" s="54">
        <f t="shared" si="58"/>
        <v>0</v>
      </c>
      <c r="BJ40" s="4" t="s">
        <v>15</v>
      </c>
      <c r="BK40" s="54">
        <f t="shared" si="59"/>
        <v>0</v>
      </c>
      <c r="BL40" s="4" t="s">
        <v>64</v>
      </c>
      <c r="BM40" s="53" t="s">
        <v>122</v>
      </c>
    </row>
    <row r="41" spans="2:65" s="1" customFormat="1" ht="33" customHeight="1" x14ac:dyDescent="0.2">
      <c r="B41" s="40"/>
      <c r="C41" s="41" t="s">
        <v>123</v>
      </c>
      <c r="D41" s="41" t="s">
        <v>35</v>
      </c>
      <c r="E41" s="42" t="s">
        <v>124</v>
      </c>
      <c r="F41" s="43" t="s">
        <v>125</v>
      </c>
      <c r="G41" s="44" t="s">
        <v>78</v>
      </c>
      <c r="H41" s="45">
        <v>31.8</v>
      </c>
      <c r="I41" s="46"/>
      <c r="J41" s="47">
        <f t="shared" ref="J41" si="60">ROUND(I41*H41,2)</f>
        <v>0</v>
      </c>
      <c r="K41" s="48"/>
      <c r="L41" s="9"/>
      <c r="M41" s="49" t="s">
        <v>0</v>
      </c>
      <c r="N41" s="50" t="s">
        <v>10</v>
      </c>
      <c r="P41" s="51">
        <f t="shared" ref="P41" si="61">O41*H41</f>
        <v>0</v>
      </c>
      <c r="Q41" s="51">
        <v>0</v>
      </c>
      <c r="R41" s="51">
        <f t="shared" ref="R41" si="62">Q41*H41</f>
        <v>0</v>
      </c>
      <c r="S41" s="51">
        <v>1.6E-2</v>
      </c>
      <c r="T41" s="52">
        <f t="shared" ref="T41" si="63">S41*H41</f>
        <v>0.50880000000000003</v>
      </c>
      <c r="AR41" s="53" t="s">
        <v>64</v>
      </c>
      <c r="AT41" s="53" t="s">
        <v>35</v>
      </c>
      <c r="AU41" s="53" t="s">
        <v>17</v>
      </c>
      <c r="AY41" s="4" t="s">
        <v>34</v>
      </c>
      <c r="BE41" s="54">
        <f t="shared" ref="BE41" si="64">IF(N41="základní",J41,0)</f>
        <v>0</v>
      </c>
      <c r="BF41" s="54">
        <f t="shared" ref="BF41" si="65">IF(N41="snížená",J41,0)</f>
        <v>0</v>
      </c>
      <c r="BG41" s="54">
        <f t="shared" ref="BG41" si="66">IF(N41="zákl. přenesená",J41,0)</f>
        <v>0</v>
      </c>
      <c r="BH41" s="54">
        <f t="shared" ref="BH41" si="67">IF(N41="sníž. přenesená",J41,0)</f>
        <v>0</v>
      </c>
      <c r="BI41" s="54">
        <f t="shared" ref="BI41" si="68">IF(N41="nulová",J41,0)</f>
        <v>0</v>
      </c>
      <c r="BJ41" s="4" t="s">
        <v>15</v>
      </c>
      <c r="BK41" s="54">
        <f t="shared" ref="BK41" si="69">ROUND(I41*H41,2)</f>
        <v>0</v>
      </c>
      <c r="BL41" s="4" t="s">
        <v>64</v>
      </c>
      <c r="BM41" s="53" t="s">
        <v>126</v>
      </c>
    </row>
    <row r="42" spans="2:65" s="1" customFormat="1" ht="6.95" customHeight="1" x14ac:dyDescent="0.2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9"/>
    </row>
  </sheetData>
  <autoFilter ref="C17:K41" xr:uid="{00000000-0009-0000-0000-000001000000}"/>
  <mergeCells count="3">
    <mergeCell ref="E8:H8"/>
    <mergeCell ref="E10:H10"/>
    <mergeCell ref="L2:V2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1 - Oprava střechy</vt:lpstr>
      <vt:lpstr>'1 - Oprava střechy'!Názvy_tisku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Machů</dc:creator>
  <cp:lastModifiedBy>Jakub Machů</cp:lastModifiedBy>
  <dcterms:created xsi:type="dcterms:W3CDTF">2023-08-15T07:31:58Z</dcterms:created>
  <dcterms:modified xsi:type="dcterms:W3CDTF">2023-08-15T08:06:03Z</dcterms:modified>
</cp:coreProperties>
</file>