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Můj disk\JAKES DEVELOPMENT\5. KH - bytový komplex Strakosch\2. Návrhovaný stav\8. Cenové nabídky\7. Fasada a zateplení\"/>
    </mc:Choice>
  </mc:AlternateContent>
  <xr:revisionPtr revIDLastSave="0" documentId="13_ncr:1_{0767F298-26FC-4C9B-9DF3-D045050586B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kapitulace stavby" sheetId="1" r:id="rId1"/>
    <sheet name="0325 - Zateplení Kutná hora" sheetId="2" r:id="rId2"/>
  </sheets>
  <definedNames>
    <definedName name="_xlnm._FilterDatabase" localSheetId="1" hidden="1">'0325 - Zateplení Kutná hora'!$C$113:$L$812</definedName>
    <definedName name="_xlnm.Print_Titles" localSheetId="1">'0325 - Zateplení Kutná hora'!$113:$113</definedName>
    <definedName name="_xlnm.Print_Titles" localSheetId="0">'Rekapitulace stavby'!$92:$92</definedName>
    <definedName name="_xlnm.Print_Area" localSheetId="1">'0325 - Zateplení Kutná hora'!$C$4:$K$76,'0325 - Zateplení Kutná hora'!$C$82:$K$97,'0325 - Zateplení Kutná hora'!$C$103:$K$812</definedName>
    <definedName name="_xlnm.Print_Area" localSheetId="0">'Rekapitulace stavby'!$D$4:$AO$76,'Rekapitulace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2" l="1"/>
  <c r="K36" i="2"/>
  <c r="BA95" i="1" s="1"/>
  <c r="K35" i="2"/>
  <c r="AZ95" i="1" s="1"/>
  <c r="BI773" i="2"/>
  <c r="BH773" i="2"/>
  <c r="BG773" i="2"/>
  <c r="BF773" i="2"/>
  <c r="X773" i="2"/>
  <c r="V773" i="2"/>
  <c r="T773" i="2"/>
  <c r="P773" i="2"/>
  <c r="BI764" i="2"/>
  <c r="BH764" i="2"/>
  <c r="BG764" i="2"/>
  <c r="BF764" i="2"/>
  <c r="X764" i="2"/>
  <c r="V764" i="2"/>
  <c r="T764" i="2"/>
  <c r="P764" i="2"/>
  <c r="BI755" i="2"/>
  <c r="BH755" i="2"/>
  <c r="BG755" i="2"/>
  <c r="BF755" i="2"/>
  <c r="X755" i="2"/>
  <c r="V755" i="2"/>
  <c r="T755" i="2"/>
  <c r="P755" i="2"/>
  <c r="BI715" i="2"/>
  <c r="BH715" i="2"/>
  <c r="BG715" i="2"/>
  <c r="BF715" i="2"/>
  <c r="X715" i="2"/>
  <c r="V715" i="2"/>
  <c r="T715" i="2"/>
  <c r="P715" i="2"/>
  <c r="BI675" i="2"/>
  <c r="BH675" i="2"/>
  <c r="BG675" i="2"/>
  <c r="BF675" i="2"/>
  <c r="X675" i="2"/>
  <c r="V675" i="2"/>
  <c r="T675" i="2"/>
  <c r="P675" i="2"/>
  <c r="BI628" i="2"/>
  <c r="BH628" i="2"/>
  <c r="BG628" i="2"/>
  <c r="BF628" i="2"/>
  <c r="X628" i="2"/>
  <c r="V628" i="2"/>
  <c r="T628" i="2"/>
  <c r="P628" i="2"/>
  <c r="BI618" i="2"/>
  <c r="BH618" i="2"/>
  <c r="BG618" i="2"/>
  <c r="BF618" i="2"/>
  <c r="X618" i="2"/>
  <c r="V618" i="2"/>
  <c r="T618" i="2"/>
  <c r="P618" i="2"/>
  <c r="BK618" i="2" s="1"/>
  <c r="BI568" i="2"/>
  <c r="BH568" i="2"/>
  <c r="BG568" i="2"/>
  <c r="BF568" i="2"/>
  <c r="X568" i="2"/>
  <c r="V568" i="2"/>
  <c r="T568" i="2"/>
  <c r="P568" i="2"/>
  <c r="BI514" i="2"/>
  <c r="BH514" i="2"/>
  <c r="BG514" i="2"/>
  <c r="BF514" i="2"/>
  <c r="X514" i="2"/>
  <c r="V514" i="2"/>
  <c r="T514" i="2"/>
  <c r="P514" i="2"/>
  <c r="BK514" i="2" s="1"/>
  <c r="BI459" i="2"/>
  <c r="BH459" i="2"/>
  <c r="BG459" i="2"/>
  <c r="BF459" i="2"/>
  <c r="X459" i="2"/>
  <c r="V459" i="2"/>
  <c r="T459" i="2"/>
  <c r="P459" i="2"/>
  <c r="BI312" i="2"/>
  <c r="BH312" i="2"/>
  <c r="BG312" i="2"/>
  <c r="BF312" i="2"/>
  <c r="X312" i="2"/>
  <c r="V312" i="2"/>
  <c r="T312" i="2"/>
  <c r="P312" i="2"/>
  <c r="BK312" i="2" s="1"/>
  <c r="BI309" i="2"/>
  <c r="BH309" i="2"/>
  <c r="BG309" i="2"/>
  <c r="BF309" i="2"/>
  <c r="X309" i="2"/>
  <c r="V309" i="2"/>
  <c r="T309" i="2"/>
  <c r="P309" i="2"/>
  <c r="BI304" i="2"/>
  <c r="BH304" i="2"/>
  <c r="BG304" i="2"/>
  <c r="BF304" i="2"/>
  <c r="X304" i="2"/>
  <c r="V304" i="2"/>
  <c r="T304" i="2"/>
  <c r="P304" i="2"/>
  <c r="BK304" i="2" s="1"/>
  <c r="BI301" i="2"/>
  <c r="BH301" i="2"/>
  <c r="BG301" i="2"/>
  <c r="BF301" i="2"/>
  <c r="X301" i="2"/>
  <c r="V301" i="2"/>
  <c r="T301" i="2"/>
  <c r="P301" i="2"/>
  <c r="K301" i="2" s="1"/>
  <c r="BE301" i="2" s="1"/>
  <c r="BI261" i="2"/>
  <c r="BH261" i="2"/>
  <c r="BG261" i="2"/>
  <c r="BF261" i="2"/>
  <c r="X261" i="2"/>
  <c r="V261" i="2"/>
  <c r="T261" i="2"/>
  <c r="P261" i="2"/>
  <c r="BK261" i="2" s="1"/>
  <c r="BI258" i="2"/>
  <c r="BH258" i="2"/>
  <c r="BG258" i="2"/>
  <c r="BF258" i="2"/>
  <c r="X258" i="2"/>
  <c r="V258" i="2"/>
  <c r="T258" i="2"/>
  <c r="P258" i="2"/>
  <c r="K258" i="2" s="1"/>
  <c r="BE258" i="2" s="1"/>
  <c r="BI248" i="2"/>
  <c r="BH248" i="2"/>
  <c r="BG248" i="2"/>
  <c r="BF248" i="2"/>
  <c r="X248" i="2"/>
  <c r="V248" i="2"/>
  <c r="T248" i="2"/>
  <c r="P248" i="2"/>
  <c r="BK248" i="2" s="1"/>
  <c r="BI245" i="2"/>
  <c r="BH245" i="2"/>
  <c r="BG245" i="2"/>
  <c r="BF245" i="2"/>
  <c r="X245" i="2"/>
  <c r="V245" i="2"/>
  <c r="T245" i="2"/>
  <c r="P245" i="2"/>
  <c r="BK245" i="2" s="1"/>
  <c r="BI198" i="2"/>
  <c r="BH198" i="2"/>
  <c r="BG198" i="2"/>
  <c r="BF198" i="2"/>
  <c r="X198" i="2"/>
  <c r="V198" i="2"/>
  <c r="T198" i="2"/>
  <c r="P198" i="2"/>
  <c r="BK198" i="2" s="1"/>
  <c r="BI188" i="2"/>
  <c r="BH188" i="2"/>
  <c r="BG188" i="2"/>
  <c r="BF188" i="2"/>
  <c r="X188" i="2"/>
  <c r="V188" i="2"/>
  <c r="T188" i="2"/>
  <c r="P188" i="2"/>
  <c r="BK188" i="2" s="1"/>
  <c r="BI141" i="2"/>
  <c r="BH141" i="2"/>
  <c r="BG141" i="2"/>
  <c r="BF141" i="2"/>
  <c r="X141" i="2"/>
  <c r="V141" i="2"/>
  <c r="T141" i="2"/>
  <c r="P141" i="2"/>
  <c r="BK141" i="2" s="1"/>
  <c r="BI134" i="2"/>
  <c r="BH134" i="2"/>
  <c r="BG134" i="2"/>
  <c r="BF134" i="2"/>
  <c r="X134" i="2"/>
  <c r="V134" i="2"/>
  <c r="T134" i="2"/>
  <c r="P134" i="2"/>
  <c r="BK134" i="2" s="1"/>
  <c r="BI131" i="2"/>
  <c r="BH131" i="2"/>
  <c r="BG131" i="2"/>
  <c r="BF131" i="2"/>
  <c r="X131" i="2"/>
  <c r="V131" i="2"/>
  <c r="T131" i="2"/>
  <c r="P131" i="2"/>
  <c r="BI124" i="2"/>
  <c r="BH124" i="2"/>
  <c r="BG124" i="2"/>
  <c r="BF124" i="2"/>
  <c r="X124" i="2"/>
  <c r="V124" i="2"/>
  <c r="T124" i="2"/>
  <c r="P124" i="2"/>
  <c r="BK124" i="2" s="1"/>
  <c r="BI117" i="2"/>
  <c r="BH117" i="2"/>
  <c r="BG117" i="2"/>
  <c r="BF117" i="2"/>
  <c r="X117" i="2"/>
  <c r="V117" i="2"/>
  <c r="T117" i="2"/>
  <c r="P117" i="2"/>
  <c r="F108" i="2"/>
  <c r="E106" i="2"/>
  <c r="F87" i="2"/>
  <c r="E85" i="2"/>
  <c r="J22" i="2"/>
  <c r="E22" i="2"/>
  <c r="J111" i="2" s="1"/>
  <c r="J21" i="2"/>
  <c r="J19" i="2"/>
  <c r="E19" i="2"/>
  <c r="J110" i="2" s="1"/>
  <c r="J18" i="2"/>
  <c r="J16" i="2"/>
  <c r="E16" i="2"/>
  <c r="F111" i="2" s="1"/>
  <c r="J15" i="2"/>
  <c r="J13" i="2"/>
  <c r="E13" i="2"/>
  <c r="F110" i="2" s="1"/>
  <c r="J12" i="2"/>
  <c r="J10" i="2"/>
  <c r="J108" i="2"/>
  <c r="L90" i="1"/>
  <c r="AM90" i="1"/>
  <c r="AM89" i="1"/>
  <c r="L89" i="1"/>
  <c r="AM87" i="1"/>
  <c r="L87" i="1"/>
  <c r="L85" i="1"/>
  <c r="L84" i="1"/>
  <c r="R134" i="2"/>
  <c r="Q675" i="2"/>
  <c r="R309" i="2"/>
  <c r="Q764" i="2"/>
  <c r="R258" i="2"/>
  <c r="BK675" i="2"/>
  <c r="BK715" i="2"/>
  <c r="R618" i="2"/>
  <c r="R245" i="2"/>
  <c r="Q245" i="2"/>
  <c r="R198" i="2"/>
  <c r="R188" i="2"/>
  <c r="R131" i="2"/>
  <c r="R124" i="2"/>
  <c r="Q755" i="2"/>
  <c r="Q568" i="2"/>
  <c r="R312" i="2"/>
  <c r="R304" i="2"/>
  <c r="R628" i="2"/>
  <c r="Q261" i="2"/>
  <c r="BK117" i="2"/>
  <c r="BK309" i="2"/>
  <c r="BK764" i="2"/>
  <c r="BK568" i="2"/>
  <c r="R248" i="2"/>
  <c r="Q198" i="2"/>
  <c r="Q134" i="2"/>
  <c r="Q773" i="2"/>
  <c r="R514" i="2"/>
  <c r="R301" i="2"/>
  <c r="Q628" i="2"/>
  <c r="AU94" i="1"/>
  <c r="BK459" i="2"/>
  <c r="BK628" i="2"/>
  <c r="Q188" i="2"/>
  <c r="Q117" i="2"/>
  <c r="R715" i="2"/>
  <c r="Q618" i="2"/>
  <c r="R459" i="2"/>
  <c r="Q301" i="2"/>
  <c r="Q312" i="2"/>
  <c r="Q258" i="2"/>
  <c r="BK131" i="2"/>
  <c r="BK773" i="2"/>
  <c r="R141" i="2"/>
  <c r="Q124" i="2"/>
  <c r="R755" i="2"/>
  <c r="BK755" i="2"/>
  <c r="Q131" i="2"/>
  <c r="R773" i="2"/>
  <c r="R675" i="2"/>
  <c r="Q514" i="2"/>
  <c r="Q309" i="2"/>
  <c r="Q141" i="2"/>
  <c r="R117" i="2"/>
  <c r="Q715" i="2"/>
  <c r="R568" i="2"/>
  <c r="Q459" i="2"/>
  <c r="Q304" i="2"/>
  <c r="R764" i="2"/>
  <c r="R261" i="2"/>
  <c r="Q248" i="2"/>
  <c r="F34" i="2" l="1"/>
  <c r="BC95" i="1" s="1"/>
  <c r="BC94" i="1" s="1"/>
  <c r="W30" i="1" s="1"/>
  <c r="F35" i="2"/>
  <c r="BD95" i="1" s="1"/>
  <c r="BD94" i="1" s="1"/>
  <c r="W31" i="1" s="1"/>
  <c r="F37" i="2"/>
  <c r="BF95" i="1" s="1"/>
  <c r="BF94" i="1" s="1"/>
  <c r="W33" i="1" s="1"/>
  <c r="F36" i="2"/>
  <c r="BE95" i="1" s="1"/>
  <c r="BE94" i="1" s="1"/>
  <c r="W32" i="1" s="1"/>
  <c r="K34" i="2"/>
  <c r="AY95" i="1" s="1"/>
  <c r="T116" i="2"/>
  <c r="T115" i="2" s="1"/>
  <c r="T114" i="2" s="1"/>
  <c r="AW95" i="1" s="1"/>
  <c r="AW94" i="1" s="1"/>
  <c r="V116" i="2"/>
  <c r="V115" i="2" s="1"/>
  <c r="V114" i="2" s="1"/>
  <c r="X116" i="2"/>
  <c r="X115" i="2" s="1"/>
  <c r="X114" i="2" s="1"/>
  <c r="Q116" i="2"/>
  <c r="Q115" i="2" s="1"/>
  <c r="Q114" i="2" s="1"/>
  <c r="I94" i="2" s="1"/>
  <c r="K28" i="2" s="1"/>
  <c r="AS95" i="1" s="1"/>
  <c r="AS94" i="1" s="1"/>
  <c r="R116" i="2"/>
  <c r="R115" i="2" s="1"/>
  <c r="R114" i="2" s="1"/>
  <c r="J94" i="2" s="1"/>
  <c r="K29" i="2" s="1"/>
  <c r="AT95" i="1" s="1"/>
  <c r="AT94" i="1" s="1"/>
  <c r="J87" i="2"/>
  <c r="F89" i="2"/>
  <c r="J89" i="2"/>
  <c r="F90" i="2"/>
  <c r="J90" i="2"/>
  <c r="BK258" i="2"/>
  <c r="K312" i="2"/>
  <c r="BE312" i="2" s="1"/>
  <c r="K459" i="2"/>
  <c r="BE459" i="2"/>
  <c r="K773" i="2"/>
  <c r="BE773" i="2" s="1"/>
  <c r="K131" i="2"/>
  <c r="BE131" i="2" s="1"/>
  <c r="BK301" i="2"/>
  <c r="K675" i="2"/>
  <c r="BE675" i="2"/>
  <c r="K618" i="2"/>
  <c r="BE618" i="2"/>
  <c r="K141" i="2"/>
  <c r="BE141" i="2" s="1"/>
  <c r="K261" i="2"/>
  <c r="BE261" i="2"/>
  <c r="K134" i="2"/>
  <c r="BE134" i="2"/>
  <c r="K568" i="2"/>
  <c r="BE568" i="2" s="1"/>
  <c r="K188" i="2"/>
  <c r="BE188" i="2"/>
  <c r="K309" i="2"/>
  <c r="BE309" i="2"/>
  <c r="K514" i="2"/>
  <c r="BE514" i="2" s="1"/>
  <c r="K124" i="2"/>
  <c r="BE124" i="2"/>
  <c r="K248" i="2"/>
  <c r="BE248" i="2"/>
  <c r="K245" i="2"/>
  <c r="BE245" i="2"/>
  <c r="K117" i="2"/>
  <c r="BE117" i="2" s="1"/>
  <c r="K764" i="2"/>
  <c r="BE764" i="2" s="1"/>
  <c r="K304" i="2"/>
  <c r="BE304" i="2"/>
  <c r="K715" i="2"/>
  <c r="BE715" i="2"/>
  <c r="K628" i="2"/>
  <c r="BE628" i="2" s="1"/>
  <c r="K755" i="2"/>
  <c r="BE755" i="2"/>
  <c r="K198" i="2"/>
  <c r="BE198" i="2" s="1"/>
  <c r="I96" i="2" l="1"/>
  <c r="J95" i="2"/>
  <c r="I95" i="2"/>
  <c r="J96" i="2"/>
  <c r="BK116" i="2"/>
  <c r="K116" i="2" s="1"/>
  <c r="K96" i="2" s="1"/>
  <c r="AY94" i="1"/>
  <c r="AK30" i="1" s="1"/>
  <c r="AZ94" i="1"/>
  <c r="BA94" i="1"/>
  <c r="F33" i="2"/>
  <c r="BB95" i="1" s="1"/>
  <c r="BB94" i="1" s="1"/>
  <c r="W29" i="1" s="1"/>
  <c r="K33" i="2"/>
  <c r="AX95" i="1" s="1"/>
  <c r="AV95" i="1" s="1"/>
  <c r="BK115" i="2" l="1"/>
  <c r="K115" i="2" s="1"/>
  <c r="K95" i="2" s="1"/>
  <c r="AX94" i="1"/>
  <c r="AK29" i="1" s="1"/>
  <c r="BK114" i="2" l="1"/>
  <c r="K114" i="2" s="1"/>
  <c r="K30" i="2" s="1"/>
  <c r="AG95" i="1" s="1"/>
  <c r="AG94" i="1" s="1"/>
  <c r="AK26" i="1" s="1"/>
  <c r="AK35" i="1" s="1"/>
  <c r="AV94" i="1"/>
  <c r="K94" i="2" l="1"/>
  <c r="K39" i="2"/>
  <c r="AN94" i="1"/>
  <c r="AN95" i="1"/>
</calcChain>
</file>

<file path=xl/sharedStrings.xml><?xml version="1.0" encoding="utf-8"?>
<sst xmlns="http://schemas.openxmlformats.org/spreadsheetml/2006/main" count="6633" uniqueCount="427">
  <si>
    <t>Export Komplet</t>
  </si>
  <si>
    <t/>
  </si>
  <si>
    <t>2.0</t>
  </si>
  <si>
    <t>False</t>
  </si>
  <si>
    <t>True</t>
  </si>
  <si>
    <t>{117962ce-9713-4e49-8505-dc9ba4113790}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</si>
  <si>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</si>
  <si>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</si>
  <si>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</si>
  <si>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</si>
  <si>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</si>
  <si>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</si>
  <si>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</si>
  <si>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</si>
  <si>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0325</t>
  </si>
  <si>
    <t>Stavba:</t>
  </si>
  <si>
    <t>Zateplení Kutná hora</t>
  </si>
  <si>
    <t>KSO:</t>
  </si>
  <si>
    <t>CC-CZ:</t>
  </si>
  <si>
    <t>Místo:</t>
  </si>
  <si>
    <t xml:space="preserve"> </t>
  </si>
  <si>
    <t>Datum:</t>
  </si>
  <si>
    <t>20. 12. 2021</t>
  </si>
  <si>
    <t>Zadavatel:</t>
  </si>
  <si>
    <t>IČ:</t>
  </si>
  <si>
    <t>DIČ:</t>
  </si>
  <si>
    <t>Zhotovitel: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</si>
  <si>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</si>
  <si>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</si>
  <si>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</si>
  <si>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</si>
  <si>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</si>
  <si>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</si>
  <si>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</si>
  <si>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</si>
  <si>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</si>
  <si>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</si>
  <si>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</si>
  <si>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</si>
  <si>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</si>
  <si>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</si>
  <si>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</si>
  <si>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</si>
  <si>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</si>
  <si>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</si>
  <si>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</si>
  <si>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</si>
  <si>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</si>
  <si>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</si>
  <si>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</si>
  <si>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</si>
  <si>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</si>
  <si>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</si>
  <si>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</si>
  <si>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</si>
  <si>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</si>
  <si>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</si>
  <si>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</si>
  <si>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</si>
  <si>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</si>
  <si>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</si>
  <si>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</si>
  <si>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</si>
  <si>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</si>
  <si>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</si>
  <si>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</si>
  <si>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</si>
  <si>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</si>
  <si>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</si>
  <si>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</si>
  <si>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</si>
  <si>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</si>
  <si>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</si>
  <si>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</si>
  <si>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</si>
  <si>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</si>
  <si>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</si>
  <si>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</si>
  <si>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</si>
  <si>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</si>
  <si>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</si>
  <si>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</si>
  <si>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</si>
  <si>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</si>
  <si>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</si>
  <si>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</si>
  <si>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</si>
  <si>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</si>
  <si>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</si>
  <si>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</si>
  <si>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</si>
  <si>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</si>
  <si>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</si>
  <si>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</si>
  <si>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</si>
  <si>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</si>
  <si>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</si>
  <si>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</si>
  <si>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</si>
  <si>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</si>
  <si>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</si>
  <si>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</si>
  <si>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</si>
  <si>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</si>
  <si>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</si>
  <si>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</si>
  <si>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</si>
  <si>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</si>
  <si>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</si>
  <si>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</si>
  <si>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</si>
  <si>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</si>
  <si>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</si>
  <si>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</si>
  <si>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</si>
  <si>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621151011</t>
  </si>
  <si>
    <t>Penetrační silikátový nátěr vnějších pastovitých tenkovrstvých omítek podhledů</t>
  </si>
  <si>
    <t>m2</t>
  </si>
  <si>
    <t>4</t>
  </si>
  <si>
    <t>-80884200</t>
  </si>
  <si>
    <t>PP</t>
  </si>
  <si>
    <t>Penetrační nátěr vnějších pastovitých tenkovrstvých omítek silikátový paropropustný podhledů</t>
  </si>
  <si>
    <t>VV</t>
  </si>
  <si>
    <t>"1.NP u výtahu</t>
  </si>
  <si>
    <t>3*3,3</t>
  </si>
  <si>
    <t>"arkýře 3.Np</t>
  </si>
  <si>
    <t>2*1,65*3,8</t>
  </si>
  <si>
    <t>Součet</t>
  </si>
  <si>
    <t>621211021</t>
  </si>
  <si>
    <t>Montáž kontaktního zateplení vnějších podhledů lepením a mechanickým kotvením polystyrénových desek do betonu nebo zdiva tl přes 80 do 120 mm</t>
  </si>
  <si>
    <t>263511668</t>
  </si>
  <si>
    <t>Montáž kontaktního zateplení lepením a mechanickým kotvením z polystyrenových desek na vnější podhledy, na podklad betonový nebo z lehčeného betonu, z tvárnic keramických nebo vápenopískových, tloušťky desek přes 80 do 120 mm</t>
  </si>
  <si>
    <t>3</t>
  </si>
  <si>
    <t>M</t>
  </si>
  <si>
    <t>28375939</t>
  </si>
  <si>
    <t>deska EPS 70 fasádní λ=0,039 tl 120mm</t>
  </si>
  <si>
    <t>8</t>
  </si>
  <si>
    <t>-99365964</t>
  </si>
  <si>
    <t>22,44*1,05 'Přepočtené koeficientem množství</t>
  </si>
  <si>
    <t>621521022</t>
  </si>
  <si>
    <t>Tenkovrstvá silikátová zatíraná omítka zrnitost 2,0 mm vnějších podhledů</t>
  </si>
  <si>
    <t>-405315455</t>
  </si>
  <si>
    <t>Omítka tenkovrstvá silikátová vnějších ploch  probarvená bez penetrace zatíraná (škrábaná ), zrnitost 2,0 mm podhledů</t>
  </si>
  <si>
    <t>5</t>
  </si>
  <si>
    <t>622151011</t>
  </si>
  <si>
    <t>Penetrační silikátový nátěr vnějších pastovitých tenkovrstvých omítek stěn</t>
  </si>
  <si>
    <t>-1377006826</t>
  </si>
  <si>
    <t>Penetrační nátěr vnějších pastovitých tenkovrstvých omítek silikátový paropropustný stěn</t>
  </si>
  <si>
    <t>"fasáda hlavní</t>
  </si>
  <si>
    <t>14,988*(15,52+2,7+24,24+12,49+1,05+9,317+1,2)</t>
  </si>
  <si>
    <t>"zapuštění 1.NP</t>
  </si>
  <si>
    <t>"arkýře 3.NP</t>
  </si>
  <si>
    <t>4*1,63*4,5</t>
  </si>
  <si>
    <t>"zapuštění 4.NP</t>
  </si>
  <si>
    <t>3*1,6</t>
  </si>
  <si>
    <t>"odpočet otvorů</t>
  </si>
  <si>
    <t>-1,3*2,15</t>
  </si>
  <si>
    <t>-1,2*2*12</t>
  </si>
  <si>
    <t>-1,5*2,6</t>
  </si>
  <si>
    <t>-1,4*1,1</t>
  </si>
  <si>
    <t>-0,6*1,1</t>
  </si>
  <si>
    <t>-1,685*3</t>
  </si>
  <si>
    <t>"2.NP</t>
  </si>
  <si>
    <t>-1,4*2,2</t>
  </si>
  <si>
    <t>-1,2*2,2*13</t>
  </si>
  <si>
    <t>-0,7*2,2*2</t>
  </si>
  <si>
    <t>-1,5*2,8</t>
  </si>
  <si>
    <t>-1,2*2,2</t>
  </si>
  <si>
    <t>"3.NP</t>
  </si>
  <si>
    <t>-1,4*2,1*6</t>
  </si>
  <si>
    <t>-0,7*2,1*2</t>
  </si>
  <si>
    <t>-2,6*2,1*3</t>
  </si>
  <si>
    <t>-2,4*2,7</t>
  </si>
  <si>
    <t>-1,2*2,1</t>
  </si>
  <si>
    <t>"4.NP</t>
  </si>
  <si>
    <t>-1,4*2,21</t>
  </si>
  <si>
    <t>-1,8*2,21*2</t>
  </si>
  <si>
    <t>-1,2*2,21*2</t>
  </si>
  <si>
    <t>-0,8*2,21*2</t>
  </si>
  <si>
    <t>-2,4*2,21*2</t>
  </si>
  <si>
    <t>-2,8*2,21*3</t>
  </si>
  <si>
    <t>-3*2,21</t>
  </si>
  <si>
    <t>-1,2*1,3</t>
  </si>
  <si>
    <t>622151021</t>
  </si>
  <si>
    <t>Penetrační akrylátový nátěr vnějších mozaikových tenkovrstvých omítek stěn</t>
  </si>
  <si>
    <t>641571216</t>
  </si>
  <si>
    <t>Penetrační nátěr vnějších pastovitých tenkovrstvých omítek mozaikových akrylátový stěn</t>
  </si>
  <si>
    <t>"zateplení 1.PP</t>
  </si>
  <si>
    <t>3,3*(2*24,8+2*12,25)</t>
  </si>
  <si>
    <t>-1*0,7*3</t>
  </si>
  <si>
    <t>-1*0,4*2</t>
  </si>
  <si>
    <t>-1*0,5*3</t>
  </si>
  <si>
    <t>-1*0,6</t>
  </si>
  <si>
    <t>-0,6*0,6*3</t>
  </si>
  <si>
    <t>7</t>
  </si>
  <si>
    <t>622211021</t>
  </si>
  <si>
    <t>Montáž kontaktního zateplení vnějších stěn lepením a mechanickým kotvením polystyrénových desek do betonu a zdiva tl přes 80 do 120 mm</t>
  </si>
  <si>
    <t>-1942392297</t>
  </si>
  <si>
    <t>Montáž kontaktního zateplení lepením a mechanickým kotvením z polystyrenových desek na vnější stěny, na podklad betonový nebo z lehčeného betonu, z tvárnic keramických nebo vápenopískových, tloušťky desek přes 80 do 120 mm</t>
  </si>
  <si>
    <t>1600183660</t>
  </si>
  <si>
    <t>833,645*1,05 'Přepočtené koeficientem množství</t>
  </si>
  <si>
    <t>9</t>
  </si>
  <si>
    <t>-1570158173</t>
  </si>
  <si>
    <t>10</t>
  </si>
  <si>
    <t>28376444</t>
  </si>
  <si>
    <t>deska z polystyrénu XPS, hrana rovná a strukturovaný povrch 300kPa tl 120mm</t>
  </si>
  <si>
    <t>-1078530455</t>
  </si>
  <si>
    <t>238,45*1,05 'Přepočtené koeficientem množství</t>
  </si>
  <si>
    <t>11</t>
  </si>
  <si>
    <t>622212011</t>
  </si>
  <si>
    <t>Montáž kontaktního zateplení vnějšího ostění, nadpraží nebo parapetu hl. špalety do 200 mm lepením desek z polystyrenu tl do 80 mm</t>
  </si>
  <si>
    <t>m</t>
  </si>
  <si>
    <t>1050450210</t>
  </si>
  <si>
    <t>Montáž kontaktního zateplení vnějšího ostění, nadpraží nebo parapetu lepením z polystyrenových desek nebo z kombinovaných desek hloubky špalet do 200 mm, tloušťky desek přes 40 do 80 mm</t>
  </si>
  <si>
    <t>"ostění hlavní fasády</t>
  </si>
  <si>
    <t>"1.NP</t>
  </si>
  <si>
    <t>(1,3+2*2,15)</t>
  </si>
  <si>
    <t>(1,2+2*2*12)</t>
  </si>
  <si>
    <t>(1,5+2*2,6)</t>
  </si>
  <si>
    <t>(1,4+2*1,1)</t>
  </si>
  <si>
    <t>(0,6+2*1,1)</t>
  </si>
  <si>
    <t>(1,685+2*3)</t>
  </si>
  <si>
    <t>(1,4+2*2,2)</t>
  </si>
  <si>
    <t>((1,2+2*2,2)*13)</t>
  </si>
  <si>
    <t>((0,7+2*2,2)*2)</t>
  </si>
  <si>
    <t>(1,5+2*2,8)</t>
  </si>
  <si>
    <t>(1,2+2*2,2)</t>
  </si>
  <si>
    <t>((1,4+2*2,1)*6)</t>
  </si>
  <si>
    <t>((0,7+2*2,1)*2)</t>
  </si>
  <si>
    <t>((2,6+2*2,1)*3)</t>
  </si>
  <si>
    <t>(2,4+2*2,7)</t>
  </si>
  <si>
    <t>(1,2+2*2,1)</t>
  </si>
  <si>
    <t>(1,4+2*2,21)</t>
  </si>
  <si>
    <t>((1,8+2*2,21)*2)</t>
  </si>
  <si>
    <t>((1,2+2*2,21)*2)</t>
  </si>
  <si>
    <t>((0,8+2*2,21)*2)</t>
  </si>
  <si>
    <t>((2,4+2*2,21)*2)</t>
  </si>
  <si>
    <t>((2,8+2*2,21)*3)</t>
  </si>
  <si>
    <t>(3+2*2,21)</t>
  </si>
  <si>
    <t>(1,2+2*1,3)</t>
  </si>
  <si>
    <t>12</t>
  </si>
  <si>
    <t>28375934</t>
  </si>
  <si>
    <t>deska EPS 70 fasádní λ=0,039 tl 60mm</t>
  </si>
  <si>
    <t>-1544746542</t>
  </si>
  <si>
    <t>74,749*1,1 'Přepočtené koeficientem množství</t>
  </si>
  <si>
    <t>13</t>
  </si>
  <si>
    <t>622221021</t>
  </si>
  <si>
    <t>Montáž kontaktního zateplení vnějších stěn lepením a mechanickým kotvením TI z minerální vlny s podélnou orientací do zdiva a betonu tl přes 80 do 120 mm</t>
  </si>
  <si>
    <t>1510907303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</si>
  <si>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přes 80 do 120 mm</t>
  </si>
  <si>
    <t>"pořární pás</t>
  </si>
  <si>
    <t>2*0,8*15</t>
  </si>
  <si>
    <t>14</t>
  </si>
  <si>
    <t>63151529</t>
  </si>
  <si>
    <t>deska tepelně izolační minerální kontaktních fasád podélné vlákno λ=0,036 tl 120mm</t>
  </si>
  <si>
    <t>-307060736</t>
  </si>
  <si>
    <t>24*1,05 'Přepočtené koeficientem množství</t>
  </si>
  <si>
    <t>622252002</t>
  </si>
  <si>
    <t>Montáž profilů kontaktního zateplení lepených</t>
  </si>
  <si>
    <t>-1378928062</t>
  </si>
  <si>
    <t>Montáž profilů kontaktního zateplení ostatních stěnových, dilatačních apod. lepených do tmelu</t>
  </si>
  <si>
    <t>"apu</t>
  </si>
  <si>
    <t>1,3+2*2,15</t>
  </si>
  <si>
    <t>1,2+2*2*12</t>
  </si>
  <si>
    <t>1,5+2*2,6</t>
  </si>
  <si>
    <t>1,4+2*1,1</t>
  </si>
  <si>
    <t>0,6+2*1,1</t>
  </si>
  <si>
    <t>1,685+2*3</t>
  </si>
  <si>
    <t>1,4+2*2,2</t>
  </si>
  <si>
    <t>(1,2+2*2,2)*13</t>
  </si>
  <si>
    <t>(0,7+2*2,2)*2</t>
  </si>
  <si>
    <t>1,5+2*2,8</t>
  </si>
  <si>
    <t>1,2+2*2,2</t>
  </si>
  <si>
    <t>(1,4+2*2,1)*6</t>
  </si>
  <si>
    <t>(0,7+2*2,1)*2</t>
  </si>
  <si>
    <t>(2,6+2*2,1)*3</t>
  </si>
  <si>
    <t>2,4+2*2,7</t>
  </si>
  <si>
    <t>1,2+2*2,1</t>
  </si>
  <si>
    <t>1,4+2*2,21</t>
  </si>
  <si>
    <t>(1,8+2*2,21)*2</t>
  </si>
  <si>
    <t>(1,2+2*2,21)*2</t>
  </si>
  <si>
    <t>(0,8+2*2,21)*2</t>
  </si>
  <si>
    <t>(2,4+2*2,21)*2</t>
  </si>
  <si>
    <t>(2,8+2*2,21)*3</t>
  </si>
  <si>
    <t>3+2*2,21</t>
  </si>
  <si>
    <t>1,2+2*1,3</t>
  </si>
  <si>
    <t>"ostění fasády sklep</t>
  </si>
  <si>
    <t>(1+2*0,7)*3</t>
  </si>
  <si>
    <t>(1+2*0,4)*2</t>
  </si>
  <si>
    <t>(1+2*0,5)*3</t>
  </si>
  <si>
    <t>(1+2*0,6)</t>
  </si>
  <si>
    <t>(0,6+2*0,6)*3</t>
  </si>
  <si>
    <t>"rohové</t>
  </si>
  <si>
    <t>2*2,15</t>
  </si>
  <si>
    <t>2*2*12</t>
  </si>
  <si>
    <t>2*2,6</t>
  </si>
  <si>
    <t>2*1,1</t>
  </si>
  <si>
    <t>2*3</t>
  </si>
  <si>
    <t>2*2,2</t>
  </si>
  <si>
    <t>(2*2,2)*13</t>
  </si>
  <si>
    <t>(2*2,2)*2</t>
  </si>
  <si>
    <t>2*2,8</t>
  </si>
  <si>
    <t>(2*2,1)*6</t>
  </si>
  <si>
    <t>(2*2,1)*2</t>
  </si>
  <si>
    <t>(2*2,1)*3</t>
  </si>
  <si>
    <t>2*2,7</t>
  </si>
  <si>
    <t>2*2,1</t>
  </si>
  <si>
    <t>2*2,21</t>
  </si>
  <si>
    <t>(2*2,21)*2</t>
  </si>
  <si>
    <t>(2*2,21)*3</t>
  </si>
  <si>
    <t>2*1,3</t>
  </si>
  <si>
    <t>(2*0,7)*3</t>
  </si>
  <si>
    <t>(2*0,4)*2</t>
  </si>
  <si>
    <t>(2*0,5)*3</t>
  </si>
  <si>
    <t>(2*0,6)</t>
  </si>
  <si>
    <t>(2*0,6)*3</t>
  </si>
  <si>
    <t>"rohy domu</t>
  </si>
  <si>
    <t>6*14</t>
  </si>
  <si>
    <t>6*3,3</t>
  </si>
  <si>
    <t>"arkýře</t>
  </si>
  <si>
    <t>4*4,5</t>
  </si>
  <si>
    <t>"s okapnicí</t>
  </si>
  <si>
    <t>1,3</t>
  </si>
  <si>
    <t>1,2*12</t>
  </si>
  <si>
    <t>1,5</t>
  </si>
  <si>
    <t>1,4</t>
  </si>
  <si>
    <t>0,6</t>
  </si>
  <si>
    <t>1,685</t>
  </si>
  <si>
    <t>(1,2)*13</t>
  </si>
  <si>
    <t>(0,7)*2</t>
  </si>
  <si>
    <t>1,2</t>
  </si>
  <si>
    <t>(1,4)*6</t>
  </si>
  <si>
    <t>(2,6)*3</t>
  </si>
  <si>
    <t>2,4</t>
  </si>
  <si>
    <t>(1,8)*2</t>
  </si>
  <si>
    <t>(1,2)*2</t>
  </si>
  <si>
    <t>(0,8)*2</t>
  </si>
  <si>
    <t>(2,4)*2</t>
  </si>
  <si>
    <t>(2,8)*3</t>
  </si>
  <si>
    <t>(1)*3</t>
  </si>
  <si>
    <t>(1)*2</t>
  </si>
  <si>
    <t>(1)</t>
  </si>
  <si>
    <t>(0,6)*3</t>
  </si>
  <si>
    <t>"mezi soklem a fasádou</t>
  </si>
  <si>
    <t>2*24,8+2*12,25</t>
  </si>
  <si>
    <t>"v místě podhledů</t>
  </si>
  <si>
    <t>1,52*2+2,7+4*1,6+4,5*2+3,3</t>
  </si>
  <si>
    <t>16</t>
  </si>
  <si>
    <t>59051486</t>
  </si>
  <si>
    <t>profil rohový PVC 15x15mm s výztužnou tkaninou š 100mm pro ETICS</t>
  </si>
  <si>
    <t>-790153630</t>
  </si>
  <si>
    <t>"prořez</t>
  </si>
  <si>
    <t>42,3</t>
  </si>
  <si>
    <t>17</t>
  </si>
  <si>
    <t>59051510</t>
  </si>
  <si>
    <t>profil začišťovací s okapnicí PVC s výztužnou tkaninou pro nadpraží ETICS</t>
  </si>
  <si>
    <t>-345122146</t>
  </si>
  <si>
    <t>"prožez</t>
  </si>
  <si>
    <t>20,7</t>
  </si>
  <si>
    <t>18</t>
  </si>
  <si>
    <t>59051476</t>
  </si>
  <si>
    <t>profil začišťovací PVC 9mm s výztužnou tkaninou pro ostění ETICS</t>
  </si>
  <si>
    <t>-2134634302</t>
  </si>
  <si>
    <t>39,8</t>
  </si>
  <si>
    <t>19</t>
  </si>
  <si>
    <t>622511112</t>
  </si>
  <si>
    <t>Tenkovrstvá akrylátová mozaiková střednězrnná omítka vnějších stěn</t>
  </si>
  <si>
    <t>-906347937</t>
  </si>
  <si>
    <t>Omítka tenkovrstvá akrylátová vnějších ploch  probarvená bez penetrace mozaiková střednězrnná stěn</t>
  </si>
  <si>
    <t>20</t>
  </si>
  <si>
    <t>622521022</t>
  </si>
  <si>
    <t>Tenkovrstvá silikátová zatíraná omítka zrnitost 2,0 mm vnějších stěn</t>
  </si>
  <si>
    <t>1980329664</t>
  </si>
  <si>
    <t>Omítka tenkovrstvá silikátová vnějších ploch  probarvená bez penetrace zatíraná (škrábaná ), zrnitost 2,0 mm stěn</t>
  </si>
  <si>
    <t>623142001</t>
  </si>
  <si>
    <t>Potažení vnějších pilířů nebo sloupů sklovláknitým pletivem vtlačeným do tenkovrstvé hmoty</t>
  </si>
  <si>
    <t>152098506</t>
  </si>
  <si>
    <t>Potažení vnějších ploch pletivem  v ploše nebo pruzích, na plném podkladu sklovláknitým vtlačením do tmelu pilířů nebo sloupů</t>
  </si>
  <si>
    <t>(1,3+2*2,15)*0,2</t>
  </si>
  <si>
    <t>(1,2+2*2*12)*0,2</t>
  </si>
  <si>
    <t>(1,5+2*2,6)*0,2</t>
  </si>
  <si>
    <t>(1,4+2*1,1)*0,2</t>
  </si>
  <si>
    <t>(0,6+2*1,1)*0,2</t>
  </si>
  <si>
    <t>(1,685+2*3)*0,2</t>
  </si>
  <si>
    <t>(1,4+2*2,2)*0,2</t>
  </si>
  <si>
    <t>((1,2+2*2,2)*13)*0,2</t>
  </si>
  <si>
    <t>((0,7+2*2,2)*2)*0,2</t>
  </si>
  <si>
    <t>(1,5+2*2,8)*0,2</t>
  </si>
  <si>
    <t>(1,2+2*2,2)*0,2</t>
  </si>
  <si>
    <t>((1,4+2*2,1)*6)*0,2</t>
  </si>
  <si>
    <t>((0,7+2*2,1)*2)*0,2</t>
  </si>
  <si>
    <t>((2,6+2*2,1)*3)*0,2</t>
  </si>
  <si>
    <t>(2,4+2*2,7)*0,2</t>
  </si>
  <si>
    <t>(1,2+2*2,1)*0,2</t>
  </si>
  <si>
    <t>(1,4+2*2,21)*0,2</t>
  </si>
  <si>
    <t>((1,8+2*2,21)*2)*0,2</t>
  </si>
  <si>
    <t>((1,2+2*2,21)*2)*0,2</t>
  </si>
  <si>
    <t>((0,8+2*2,21)*2)*0,2</t>
  </si>
  <si>
    <t>((2,4+2*2,21)*2)*0,2</t>
  </si>
  <si>
    <t>((2,8+2*2,21)*3)*0,2</t>
  </si>
  <si>
    <t>(3+2*2,21)*0,2</t>
  </si>
  <si>
    <t>(1,2+2*1,3)*0,2</t>
  </si>
  <si>
    <t>22</t>
  </si>
  <si>
    <t>623151011</t>
  </si>
  <si>
    <t>Penetrační silikátový nátěr vnějších pastovitých tenkovrstvých omítek pilířů a sloupů</t>
  </si>
  <si>
    <t>1724795818</t>
  </si>
  <si>
    <t>Penetrační nátěr vnějších pastovitých tenkovrstvých omítek silikátový paropropustný pilířů</t>
  </si>
  <si>
    <t>23</t>
  </si>
  <si>
    <t>623151021</t>
  </si>
  <si>
    <t>Penetrační akrylátový nátěr vnějších mozaikových tenkovrstvých omítek pilířů a sloupů</t>
  </si>
  <si>
    <t>-919198943</t>
  </si>
  <si>
    <t>Penetrační nátěr vnějších pastovitých tenkovrstvých omítek mozaikových akrylátový pilířů</t>
  </si>
  <si>
    <t>((1+2*0,7)*3)*0,2</t>
  </si>
  <si>
    <t>((1+2*0,4)*2)*0,2</t>
  </si>
  <si>
    <t>((1+2*0,5)*3)*0,2</t>
  </si>
  <si>
    <t>((1+2*0,6))*0,2</t>
  </si>
  <si>
    <t>((0,6+2*0,6)*3)*0,2</t>
  </si>
  <si>
    <t>24</t>
  </si>
  <si>
    <t>623511112</t>
  </si>
  <si>
    <t>Tenkovrstvá akrylátová mozaiková střednězrnná omítka vnějších pilířů nebo sloupů</t>
  </si>
  <si>
    <t>201709658</t>
  </si>
  <si>
    <t>Omítka tenkovrstvá akrylátová vnějších ploch  probarvená bez penetrace mozaiková střednězrnná pilířů nebo sloupů</t>
  </si>
  <si>
    <t>25</t>
  </si>
  <si>
    <t>623521022</t>
  </si>
  <si>
    <t>Tenkovrstvá silikátová zatíraná omítka zrnitost 2,0 mm vnějších pilířů nebo sloupů</t>
  </si>
  <si>
    <t>-1553209331</t>
  </si>
  <si>
    <t>Omítka tenkovrstvá silikátová vnějších ploch  probarvená bez penetrace zatíraná (škrábaná ), zrnitost 2,0 mm pilířů nebo sloupů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</si>
</sst>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4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43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9" width="25.85546875" style="1" hidden="1" customWidth="1"/>
    <col min="50" max="51" width="21.7109375" style="1" hidden="1" customWidth="1"/>
    <col min="52" max="53" width="25" style="1" hidden="1" customWidth="1"/>
    <col min="54" max="54" width="21.7109375" style="1" hidden="1" customWidth="1"/>
    <col min="55" max="55" width="19.140625" style="1" hidden="1" customWidth="1"/>
    <col min="56" max="56" width="25" style="1" hidden="1" customWidth="1"/>
    <col min="57" max="57" width="21.7109375" style="1" hidden="1" customWidth="1"/>
    <col min="58" max="58" width="19.140625" style="1" hidden="1" customWidth="1"/>
    <col min="59" max="59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4</v>
      </c>
      <c r="BV1" s="16" t="s">
        <v>5</v>
      </c>
    </row>
    <row r="2" spans="1:74" s="1" customFormat="1" ht="36.9" customHeight="1">
      <c r="AR2" s="190" t="s">
        <v>6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S2" s="17" t="s">
        <v>7</v>
      </c>
      <c r="BT2" s="17" t="s">
        <v>8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s="1" customFormat="1" ht="24.9" customHeight="1">
      <c r="B4" s="20"/>
      <c r="D4" s="21" t="s">
        <v>10</v>
      </c>
      <c r="AR4" s="20"/>
      <c r="AS4" s="22" t="s">
        <v>11</v>
      </c>
      <c r="BS4" s="17" t="s">
        <v>12</v>
      </c>
    </row>
    <row r="5" spans="1:74" s="1" customFormat="1" ht="12" customHeight="1">
      <c r="B5" s="20"/>
      <c r="D5" s="23" t="s">
        <v>13</v>
      </c>
      <c r="K5" s="218" t="s">
        <v>14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20"/>
      <c r="BS5" s="17" t="s">
        <v>7</v>
      </c>
    </row>
    <row r="6" spans="1:74" s="1" customFormat="1" ht="36.9" customHeight="1">
      <c r="B6" s="20"/>
      <c r="D6" s="25" t="s">
        <v>15</v>
      </c>
      <c r="K6" s="219" t="s">
        <v>16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20"/>
      <c r="BS6" s="17" t="s">
        <v>7</v>
      </c>
    </row>
    <row r="7" spans="1:74" s="1" customFormat="1" ht="12" customHeight="1">
      <c r="B7" s="20"/>
      <c r="D7" s="26" t="s">
        <v>17</v>
      </c>
      <c r="K7" s="24" t="s">
        <v>1</v>
      </c>
      <c r="AK7" s="26" t="s">
        <v>18</v>
      </c>
      <c r="AN7" s="24" t="s">
        <v>1</v>
      </c>
      <c r="AR7" s="20"/>
      <c r="BS7" s="17" t="s">
        <v>7</v>
      </c>
    </row>
    <row r="8" spans="1:74" s="1" customFormat="1" ht="12" customHeight="1">
      <c r="B8" s="20"/>
      <c r="D8" s="26" t="s">
        <v>19</v>
      </c>
      <c r="K8" s="24" t="s">
        <v>20</v>
      </c>
      <c r="AK8" s="26" t="s">
        <v>21</v>
      </c>
      <c r="AN8" s="24" t="s">
        <v>22</v>
      </c>
      <c r="AR8" s="20"/>
      <c r="BS8" s="17" t="s">
        <v>7</v>
      </c>
    </row>
    <row r="9" spans="1:74" s="1" customFormat="1" ht="14.4" customHeight="1">
      <c r="B9" s="20"/>
      <c r="AR9" s="20"/>
      <c r="BS9" s="17" t="s">
        <v>7</v>
      </c>
    </row>
    <row r="10" spans="1:74" s="1" customFormat="1" ht="12" customHeight="1">
      <c r="B10" s="20"/>
      <c r="D10" s="26" t="s">
        <v>23</v>
      </c>
      <c r="AK10" s="26" t="s">
        <v>24</v>
      </c>
      <c r="AN10" s="24" t="s">
        <v>1</v>
      </c>
      <c r="AR10" s="20"/>
      <c r="BS10" s="17" t="s">
        <v>7</v>
      </c>
    </row>
    <row r="11" spans="1:74" s="1" customFormat="1" ht="18.45" customHeight="1">
      <c r="B11" s="20"/>
      <c r="E11" s="24" t="s">
        <v>20</v>
      </c>
      <c r="AK11" s="26" t="s">
        <v>25</v>
      </c>
      <c r="AN11" s="24" t="s">
        <v>1</v>
      </c>
      <c r="AR11" s="20"/>
      <c r="BS11" s="17" t="s">
        <v>7</v>
      </c>
    </row>
    <row r="12" spans="1:74" s="1" customFormat="1" ht="6.9" customHeight="1">
      <c r="B12" s="20"/>
      <c r="AR12" s="20"/>
      <c r="BS12" s="17" t="s">
        <v>7</v>
      </c>
    </row>
    <row r="13" spans="1:74" s="1" customFormat="1" ht="12" customHeight="1">
      <c r="B13" s="20"/>
      <c r="D13" s="26" t="s">
        <v>26</v>
      </c>
      <c r="AK13" s="26" t="s">
        <v>24</v>
      </c>
      <c r="AN13" s="24" t="s">
        <v>1</v>
      </c>
      <c r="AR13" s="20"/>
      <c r="BS13" s="17" t="s">
        <v>7</v>
      </c>
    </row>
    <row r="14" spans="1:74" ht="13.2">
      <c r="B14" s="20"/>
      <c r="E14" s="24" t="s">
        <v>20</v>
      </c>
      <c r="AK14" s="26" t="s">
        <v>25</v>
      </c>
      <c r="AN14" s="24" t="s">
        <v>1</v>
      </c>
      <c r="AR14" s="20"/>
      <c r="BS14" s="17" t="s">
        <v>7</v>
      </c>
    </row>
    <row r="15" spans="1:74" s="1" customFormat="1" ht="6.9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27</v>
      </c>
      <c r="AK16" s="26" t="s">
        <v>24</v>
      </c>
      <c r="AN16" s="24" t="s">
        <v>1</v>
      </c>
      <c r="AR16" s="20"/>
      <c r="BS16" s="17" t="s">
        <v>3</v>
      </c>
    </row>
    <row r="17" spans="1:71" s="1" customFormat="1" ht="18.45" customHeight="1">
      <c r="B17" s="20"/>
      <c r="E17" s="24" t="s">
        <v>20</v>
      </c>
      <c r="AK17" s="26" t="s">
        <v>25</v>
      </c>
      <c r="AN17" s="24" t="s">
        <v>1</v>
      </c>
      <c r="AR17" s="20"/>
      <c r="BS17" s="17" t="s">
        <v>4</v>
      </c>
    </row>
    <row r="18" spans="1:71" s="1" customFormat="1" ht="6.9" customHeight="1">
      <c r="B18" s="20"/>
      <c r="AR18" s="20"/>
      <c r="BS18" s="17" t="s">
        <v>7</v>
      </c>
    </row>
    <row r="19" spans="1:71" s="1" customFormat="1" ht="12" customHeight="1">
      <c r="B19" s="20"/>
      <c r="D19" s="26" t="s">
        <v>28</v>
      </c>
      <c r="AK19" s="26" t="s">
        <v>24</v>
      </c>
      <c r="AN19" s="24" t="s">
        <v>1</v>
      </c>
      <c r="AR19" s="20"/>
      <c r="BS19" s="17" t="s">
        <v>7</v>
      </c>
    </row>
    <row r="20" spans="1:71" s="1" customFormat="1" ht="18.45" customHeight="1">
      <c r="B20" s="20"/>
      <c r="E20" s="24" t="s">
        <v>20</v>
      </c>
      <c r="AK20" s="26" t="s">
        <v>25</v>
      </c>
      <c r="AN20" s="24" t="s">
        <v>1</v>
      </c>
      <c r="AR20" s="20"/>
      <c r="BS20" s="17" t="s">
        <v>4</v>
      </c>
    </row>
    <row r="21" spans="1:71" s="1" customFormat="1" ht="6.9" customHeight="1">
      <c r="B21" s="20"/>
      <c r="AR21" s="20"/>
    </row>
    <row r="22" spans="1:71" s="1" customFormat="1" ht="12" customHeight="1">
      <c r="B22" s="20"/>
      <c r="D22" s="26" t="s">
        <v>29</v>
      </c>
      <c r="AR22" s="20"/>
    </row>
    <row r="23" spans="1:71" s="1" customFormat="1" ht="16.5" customHeight="1">
      <c r="B23" s="20"/>
      <c r="E23" s="220" t="s">
        <v>1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R23" s="20"/>
    </row>
    <row r="24" spans="1:71" s="1" customFormat="1" ht="6.9" customHeight="1">
      <c r="B24" s="20"/>
      <c r="AR24" s="20"/>
    </row>
    <row r="25" spans="1:71" s="1" customFormat="1" ht="6.9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5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1">
        <f>ROUND(AG94,2)</f>
        <v>0</v>
      </c>
      <c r="AL26" s="222"/>
      <c r="AM26" s="222"/>
      <c r="AN26" s="222"/>
      <c r="AO26" s="222"/>
      <c r="AP26" s="29"/>
      <c r="AQ26" s="29"/>
      <c r="AR26" s="30"/>
      <c r="BG26" s="29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G27" s="29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3" t="s">
        <v>31</v>
      </c>
      <c r="M28" s="223"/>
      <c r="N28" s="223"/>
      <c r="O28" s="223"/>
      <c r="P28" s="223"/>
      <c r="Q28" s="29"/>
      <c r="R28" s="29"/>
      <c r="S28" s="29"/>
      <c r="T28" s="29"/>
      <c r="U28" s="29"/>
      <c r="V28" s="29"/>
      <c r="W28" s="223" t="s">
        <v>32</v>
      </c>
      <c r="X28" s="223"/>
      <c r="Y28" s="223"/>
      <c r="Z28" s="223"/>
      <c r="AA28" s="223"/>
      <c r="AB28" s="223"/>
      <c r="AC28" s="223"/>
      <c r="AD28" s="223"/>
      <c r="AE28" s="223"/>
      <c r="AF28" s="29"/>
      <c r="AG28" s="29"/>
      <c r="AH28" s="29"/>
      <c r="AI28" s="29"/>
      <c r="AJ28" s="29"/>
      <c r="AK28" s="223" t="s">
        <v>33</v>
      </c>
      <c r="AL28" s="223"/>
      <c r="AM28" s="223"/>
      <c r="AN28" s="223"/>
      <c r="AO28" s="223"/>
      <c r="AP28" s="29"/>
      <c r="AQ28" s="29"/>
      <c r="AR28" s="30"/>
      <c r="BG28" s="29"/>
    </row>
    <row r="29" spans="1:71" s="3" customFormat="1" ht="14.4" customHeight="1">
      <c r="B29" s="34"/>
      <c r="D29" s="26" t="s">
        <v>34</v>
      </c>
      <c r="F29" s="26" t="s">
        <v>35</v>
      </c>
      <c r="L29" s="213">
        <v>0.21</v>
      </c>
      <c r="M29" s="212"/>
      <c r="N29" s="212"/>
      <c r="O29" s="212"/>
      <c r="P29" s="212"/>
      <c r="W29" s="211">
        <f>ROUND(BB94,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ROUND(AX94, 2)</f>
        <v>0</v>
      </c>
      <c r="AL29" s="212"/>
      <c r="AM29" s="212"/>
      <c r="AN29" s="212"/>
      <c r="AO29" s="212"/>
      <c r="AR29" s="34"/>
    </row>
    <row r="30" spans="1:71" s="3" customFormat="1" ht="14.4" customHeight="1">
      <c r="B30" s="34"/>
      <c r="F30" s="26" t="s">
        <v>36</v>
      </c>
      <c r="L30" s="213">
        <v>0.15</v>
      </c>
      <c r="M30" s="212"/>
      <c r="N30" s="212"/>
      <c r="O30" s="212"/>
      <c r="P30" s="212"/>
      <c r="W30" s="211">
        <f>ROUND(BC94, 2)</f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ROUND(AY94, 2)</f>
        <v>0</v>
      </c>
      <c r="AL30" s="212"/>
      <c r="AM30" s="212"/>
      <c r="AN30" s="212"/>
      <c r="AO30" s="212"/>
      <c r="AR30" s="34"/>
    </row>
    <row r="31" spans="1:71" s="3" customFormat="1" ht="14.4" hidden="1" customHeight="1">
      <c r="B31" s="34"/>
      <c r="F31" s="26" t="s">
        <v>37</v>
      </c>
      <c r="L31" s="213">
        <v>0.21</v>
      </c>
      <c r="M31" s="212"/>
      <c r="N31" s="212"/>
      <c r="O31" s="212"/>
      <c r="P31" s="212"/>
      <c r="W31" s="211">
        <f>ROUND(BD94,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4"/>
    </row>
    <row r="32" spans="1:71" s="3" customFormat="1" ht="14.4" hidden="1" customHeight="1">
      <c r="B32" s="34"/>
      <c r="F32" s="26" t="s">
        <v>38</v>
      </c>
      <c r="L32" s="213">
        <v>0.15</v>
      </c>
      <c r="M32" s="212"/>
      <c r="N32" s="212"/>
      <c r="O32" s="212"/>
      <c r="P32" s="212"/>
      <c r="W32" s="211">
        <f>ROUND(BE94,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4"/>
    </row>
    <row r="33" spans="1:59" s="3" customFormat="1" ht="14.4" hidden="1" customHeight="1">
      <c r="B33" s="34"/>
      <c r="F33" s="26" t="s">
        <v>39</v>
      </c>
      <c r="L33" s="213">
        <v>0</v>
      </c>
      <c r="M33" s="212"/>
      <c r="N33" s="212"/>
      <c r="O33" s="212"/>
      <c r="P33" s="212"/>
      <c r="W33" s="211">
        <f>ROUND(BF94,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4"/>
    </row>
    <row r="34" spans="1:59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G34" s="29"/>
    </row>
    <row r="35" spans="1:59" s="2" customFormat="1" ht="25.95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214" t="s">
        <v>42</v>
      </c>
      <c r="Y35" s="215"/>
      <c r="Z35" s="215"/>
      <c r="AA35" s="215"/>
      <c r="AB35" s="215"/>
      <c r="AC35" s="37"/>
      <c r="AD35" s="37"/>
      <c r="AE35" s="37"/>
      <c r="AF35" s="37"/>
      <c r="AG35" s="37"/>
      <c r="AH35" s="37"/>
      <c r="AI35" s="37"/>
      <c r="AJ35" s="37"/>
      <c r="AK35" s="216">
        <f>SUM(AK26:AK33)</f>
        <v>0</v>
      </c>
      <c r="AL35" s="215"/>
      <c r="AM35" s="215"/>
      <c r="AN35" s="215"/>
      <c r="AO35" s="217"/>
      <c r="AP35" s="35"/>
      <c r="AQ35" s="35"/>
      <c r="AR35" s="30"/>
      <c r="BG35" s="29"/>
    </row>
    <row r="36" spans="1:59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G36" s="29"/>
    </row>
    <row r="37" spans="1:59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G37" s="29"/>
    </row>
    <row r="38" spans="1:59" s="1" customFormat="1" ht="14.4" customHeight="1">
      <c r="B38" s="20"/>
      <c r="AR38" s="20"/>
    </row>
    <row r="39" spans="1:59" s="1" customFormat="1" ht="14.4" customHeight="1">
      <c r="B39" s="20"/>
      <c r="AR39" s="20"/>
    </row>
    <row r="40" spans="1:59" s="1" customFormat="1" ht="14.4" customHeight="1">
      <c r="B40" s="20"/>
      <c r="AR40" s="20"/>
    </row>
    <row r="41" spans="1:59" s="1" customFormat="1" ht="14.4" customHeight="1">
      <c r="B41" s="20"/>
      <c r="AR41" s="20"/>
    </row>
    <row r="42" spans="1:59" s="1" customFormat="1" ht="14.4" customHeight="1">
      <c r="B42" s="20"/>
      <c r="AR42" s="20"/>
    </row>
    <row r="43" spans="1:59" s="1" customFormat="1" ht="14.4" customHeight="1">
      <c r="B43" s="20"/>
      <c r="AR43" s="20"/>
    </row>
    <row r="44" spans="1:59" s="1" customFormat="1" ht="14.4" customHeight="1">
      <c r="B44" s="20"/>
      <c r="AR44" s="20"/>
    </row>
    <row r="45" spans="1:59" s="1" customFormat="1" ht="14.4" customHeight="1">
      <c r="B45" s="20"/>
      <c r="AR45" s="20"/>
    </row>
    <row r="46" spans="1:59" s="1" customFormat="1" ht="14.4" customHeight="1">
      <c r="B46" s="20"/>
      <c r="AR46" s="20"/>
    </row>
    <row r="47" spans="1:59" s="1" customFormat="1" ht="14.4" customHeight="1">
      <c r="B47" s="20"/>
      <c r="AR47" s="20"/>
    </row>
    <row r="48" spans="1:59" s="1" customFormat="1" ht="14.4" customHeight="1">
      <c r="B48" s="20"/>
      <c r="AR48" s="20"/>
    </row>
    <row r="49" spans="1:59" s="2" customFormat="1" ht="14.4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9">
      <c r="B50" s="20"/>
      <c r="AR50" s="20"/>
    </row>
    <row r="51" spans="1:59">
      <c r="B51" s="20"/>
      <c r="AR51" s="20"/>
    </row>
    <row r="52" spans="1:59">
      <c r="B52" s="20"/>
      <c r="AR52" s="20"/>
    </row>
    <row r="53" spans="1:59">
      <c r="B53" s="20"/>
      <c r="AR53" s="20"/>
    </row>
    <row r="54" spans="1:59">
      <c r="B54" s="20"/>
      <c r="AR54" s="20"/>
    </row>
    <row r="55" spans="1:59">
      <c r="B55" s="20"/>
      <c r="AR55" s="20"/>
    </row>
    <row r="56" spans="1:59">
      <c r="B56" s="20"/>
      <c r="AR56" s="20"/>
    </row>
    <row r="57" spans="1:59">
      <c r="B57" s="20"/>
      <c r="AR57" s="20"/>
    </row>
    <row r="58" spans="1:59">
      <c r="B58" s="20"/>
      <c r="AR58" s="20"/>
    </row>
    <row r="59" spans="1:59">
      <c r="B59" s="20"/>
      <c r="AR59" s="20"/>
    </row>
    <row r="60" spans="1:59" s="2" customFormat="1" ht="13.2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G60" s="29"/>
    </row>
    <row r="61" spans="1:59">
      <c r="B61" s="20"/>
      <c r="AR61" s="20"/>
    </row>
    <row r="62" spans="1:59">
      <c r="B62" s="20"/>
      <c r="AR62" s="20"/>
    </row>
    <row r="63" spans="1:59">
      <c r="B63" s="20"/>
      <c r="AR63" s="20"/>
    </row>
    <row r="64" spans="1:59" s="2" customFormat="1" ht="13.2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G64" s="29"/>
    </row>
    <row r="65" spans="1:59">
      <c r="B65" s="20"/>
      <c r="AR65" s="20"/>
    </row>
    <row r="66" spans="1:59">
      <c r="B66" s="20"/>
      <c r="AR66" s="20"/>
    </row>
    <row r="67" spans="1:59">
      <c r="B67" s="20"/>
      <c r="AR67" s="20"/>
    </row>
    <row r="68" spans="1:59">
      <c r="B68" s="20"/>
      <c r="AR68" s="20"/>
    </row>
    <row r="69" spans="1:59">
      <c r="B69" s="20"/>
      <c r="AR69" s="20"/>
    </row>
    <row r="70" spans="1:59">
      <c r="B70" s="20"/>
      <c r="AR70" s="20"/>
    </row>
    <row r="71" spans="1:59">
      <c r="B71" s="20"/>
      <c r="AR71" s="20"/>
    </row>
    <row r="72" spans="1:59">
      <c r="B72" s="20"/>
      <c r="AR72" s="20"/>
    </row>
    <row r="73" spans="1:59">
      <c r="B73" s="20"/>
      <c r="AR73" s="20"/>
    </row>
    <row r="74" spans="1:59">
      <c r="B74" s="20"/>
      <c r="AR74" s="20"/>
    </row>
    <row r="75" spans="1:59" s="2" customFormat="1" ht="13.2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G75" s="29"/>
    </row>
    <row r="76" spans="1:59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G76" s="29"/>
    </row>
    <row r="77" spans="1:59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G77" s="29"/>
    </row>
    <row r="81" spans="1:90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G81" s="29"/>
    </row>
    <row r="82" spans="1:90" s="2" customFormat="1" ht="24.9" customHeight="1">
      <c r="A82" s="29"/>
      <c r="B82" s="30"/>
      <c r="C82" s="21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G82" s="29"/>
    </row>
    <row r="83" spans="1:90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G83" s="29"/>
    </row>
    <row r="84" spans="1:90" s="4" customFormat="1" ht="12" customHeight="1">
      <c r="B84" s="48"/>
      <c r="C84" s="26" t="s">
        <v>13</v>
      </c>
      <c r="L84" s="4" t="str">
        <f>K5</f>
        <v>0325</v>
      </c>
      <c r="AR84" s="48"/>
    </row>
    <row r="85" spans="1:90" s="5" customFormat="1" ht="36.9" customHeight="1">
      <c r="B85" s="49"/>
      <c r="C85" s="50" t="s">
        <v>15</v>
      </c>
      <c r="L85" s="202" t="str">
        <f>K6</f>
        <v>Zateplení Kutná hora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49"/>
    </row>
    <row r="86" spans="1:90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G86" s="29"/>
    </row>
    <row r="87" spans="1:90" s="2" customFormat="1" ht="12" customHeight="1">
      <c r="A87" s="29"/>
      <c r="B87" s="30"/>
      <c r="C87" s="26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21</v>
      </c>
      <c r="AJ87" s="29"/>
      <c r="AK87" s="29"/>
      <c r="AL87" s="29"/>
      <c r="AM87" s="204" t="str">
        <f>IF(AN8= "","",AN8)</f>
        <v>20. 12. 2021</v>
      </c>
      <c r="AN87" s="204"/>
      <c r="AO87" s="29"/>
      <c r="AP87" s="29"/>
      <c r="AQ87" s="29"/>
      <c r="AR87" s="30"/>
      <c r="BG87" s="29"/>
    </row>
    <row r="88" spans="1:90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G88" s="29"/>
    </row>
    <row r="89" spans="1:90" s="2" customFormat="1" ht="15.15" customHeight="1">
      <c r="A89" s="29"/>
      <c r="B89" s="30"/>
      <c r="C89" s="26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27</v>
      </c>
      <c r="AJ89" s="29"/>
      <c r="AK89" s="29"/>
      <c r="AL89" s="29"/>
      <c r="AM89" s="205" t="str">
        <f>IF(E17="","",E17)</f>
        <v xml:space="preserve"> </v>
      </c>
      <c r="AN89" s="206"/>
      <c r="AO89" s="206"/>
      <c r="AP89" s="206"/>
      <c r="AQ89" s="29"/>
      <c r="AR89" s="30"/>
      <c r="AS89" s="207" t="s">
        <v>50</v>
      </c>
      <c r="AT89" s="208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4"/>
      <c r="BG89" s="29"/>
    </row>
    <row r="90" spans="1:90" s="2" customFormat="1" ht="15.15" customHeight="1">
      <c r="A90" s="29"/>
      <c r="B90" s="30"/>
      <c r="C90" s="26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28</v>
      </c>
      <c r="AJ90" s="29"/>
      <c r="AK90" s="29"/>
      <c r="AL90" s="29"/>
      <c r="AM90" s="205" t="str">
        <f>IF(E20="","",E20)</f>
        <v xml:space="preserve"> </v>
      </c>
      <c r="AN90" s="206"/>
      <c r="AO90" s="206"/>
      <c r="AP90" s="206"/>
      <c r="AQ90" s="29"/>
      <c r="AR90" s="30"/>
      <c r="AS90" s="209"/>
      <c r="AT90" s="210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6"/>
      <c r="BG90" s="29"/>
    </row>
    <row r="91" spans="1:90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9"/>
      <c r="AT91" s="210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6"/>
      <c r="BG91" s="29"/>
    </row>
    <row r="92" spans="1:90" s="2" customFormat="1" ht="29.25" customHeight="1">
      <c r="A92" s="29"/>
      <c r="B92" s="30"/>
      <c r="C92" s="192" t="s">
        <v>51</v>
      </c>
      <c r="D92" s="193"/>
      <c r="E92" s="193"/>
      <c r="F92" s="193"/>
      <c r="G92" s="193"/>
      <c r="H92" s="57"/>
      <c r="I92" s="194" t="s">
        <v>52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5" t="s">
        <v>53</v>
      </c>
      <c r="AH92" s="193"/>
      <c r="AI92" s="193"/>
      <c r="AJ92" s="193"/>
      <c r="AK92" s="193"/>
      <c r="AL92" s="193"/>
      <c r="AM92" s="193"/>
      <c r="AN92" s="194" t="s">
        <v>54</v>
      </c>
      <c r="AO92" s="193"/>
      <c r="AP92" s="196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0" t="s">
        <v>67</v>
      </c>
      <c r="BE92" s="60" t="s">
        <v>68</v>
      </c>
      <c r="BF92" s="61" t="s">
        <v>69</v>
      </c>
      <c r="BG92" s="29"/>
    </row>
    <row r="93" spans="1:90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4"/>
      <c r="BG93" s="29"/>
    </row>
    <row r="94" spans="1:90" s="6" customFormat="1" ht="32.4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0">
        <f>ROUND(AG95,2)</f>
        <v>0</v>
      </c>
      <c r="AH94" s="200"/>
      <c r="AI94" s="200"/>
      <c r="AJ94" s="200"/>
      <c r="AK94" s="200"/>
      <c r="AL94" s="200"/>
      <c r="AM94" s="200"/>
      <c r="AN94" s="201">
        <f>SUM(AG94,AV94)</f>
        <v>0</v>
      </c>
      <c r="AO94" s="201"/>
      <c r="AP94" s="201"/>
      <c r="AQ94" s="69" t="s">
        <v>1</v>
      </c>
      <c r="AR94" s="65"/>
      <c r="AS94" s="70">
        <f>ROUND(AS95,2)</f>
        <v>0</v>
      </c>
      <c r="AT94" s="71">
        <f>ROUND(AT95,2)</f>
        <v>0</v>
      </c>
      <c r="AU94" s="72">
        <f>ROUND(AU95,2)</f>
        <v>0</v>
      </c>
      <c r="AV94" s="72">
        <f>ROUND(SUM(AX94:AY94),2)</f>
        <v>0</v>
      </c>
      <c r="AW94" s="73">
        <f>ROUND(AW95,5)</f>
        <v>1867.7881600000001</v>
      </c>
      <c r="AX94" s="72">
        <f>ROUND(BB94*L29,2)</f>
        <v>0</v>
      </c>
      <c r="AY94" s="72">
        <f>ROUND(BC94*L30,2)</f>
        <v>0</v>
      </c>
      <c r="AZ94" s="72">
        <f>ROUND(BD94*L29,2)</f>
        <v>0</v>
      </c>
      <c r="BA94" s="72">
        <f>ROUND(BE94*L30,2)</f>
        <v>0</v>
      </c>
      <c r="BB94" s="72">
        <f>ROUND(BB95,2)</f>
        <v>0</v>
      </c>
      <c r="BC94" s="72">
        <f>ROUND(BC95,2)</f>
        <v>0</v>
      </c>
      <c r="BD94" s="72">
        <f>ROUND(BD95,2)</f>
        <v>0</v>
      </c>
      <c r="BE94" s="72">
        <f>ROUND(BE95,2)</f>
        <v>0</v>
      </c>
      <c r="BF94" s="74">
        <f>ROUND(BF95,2)</f>
        <v>0</v>
      </c>
      <c r="BS94" s="75" t="s">
        <v>71</v>
      </c>
      <c r="BT94" s="75" t="s">
        <v>72</v>
      </c>
      <c r="BV94" s="75" t="s">
        <v>73</v>
      </c>
      <c r="BW94" s="75" t="s">
        <v>5</v>
      </c>
      <c r="BX94" s="75" t="s">
        <v>74</v>
      </c>
      <c r="CL94" s="75" t="s">
        <v>1</v>
      </c>
    </row>
    <row r="95" spans="1:90" s="7" customFormat="1" ht="16.5" customHeight="1">
      <c r="A95" s="76" t="s">
        <v>75</v>
      </c>
      <c r="B95" s="77"/>
      <c r="C95" s="78"/>
      <c r="D95" s="199" t="s">
        <v>14</v>
      </c>
      <c r="E95" s="199"/>
      <c r="F95" s="199"/>
      <c r="G95" s="199"/>
      <c r="H95" s="199"/>
      <c r="I95" s="79"/>
      <c r="J95" s="199" t="s">
        <v>16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7">
        <f>'0325 - Zateplení Kutná hora'!K30</f>
        <v>0</v>
      </c>
      <c r="AH95" s="198"/>
      <c r="AI95" s="198"/>
      <c r="AJ95" s="198"/>
      <c r="AK95" s="198"/>
      <c r="AL95" s="198"/>
      <c r="AM95" s="198"/>
      <c r="AN95" s="197">
        <f>SUM(AG95,AV95)</f>
        <v>0</v>
      </c>
      <c r="AO95" s="198"/>
      <c r="AP95" s="198"/>
      <c r="AQ95" s="80" t="s">
        <v>76</v>
      </c>
      <c r="AR95" s="77"/>
      <c r="AS95" s="81">
        <f>'0325 - Zateplení Kutná hora'!K28</f>
        <v>0</v>
      </c>
      <c r="AT95" s="82">
        <f>'0325 - Zateplení Kutná hora'!K29</f>
        <v>0</v>
      </c>
      <c r="AU95" s="82">
        <v>0</v>
      </c>
      <c r="AV95" s="82">
        <f>ROUND(SUM(AX95:AY95),2)</f>
        <v>0</v>
      </c>
      <c r="AW95" s="83">
        <f>'0325 - Zateplení Kutná hora'!T114</f>
        <v>1867.7881640000003</v>
      </c>
      <c r="AX95" s="82">
        <f>'0325 - Zateplení Kutná hora'!K33</f>
        <v>0</v>
      </c>
      <c r="AY95" s="82">
        <f>'0325 - Zateplení Kutná hora'!K34</f>
        <v>0</v>
      </c>
      <c r="AZ95" s="82">
        <f>'0325 - Zateplení Kutná hora'!K35</f>
        <v>0</v>
      </c>
      <c r="BA95" s="82">
        <f>'0325 - Zateplení Kutná hora'!K36</f>
        <v>0</v>
      </c>
      <c r="BB95" s="82">
        <f>'0325 - Zateplení Kutná hora'!F33</f>
        <v>0</v>
      </c>
      <c r="BC95" s="82">
        <f>'0325 - Zateplení Kutná hora'!F34</f>
        <v>0</v>
      </c>
      <c r="BD95" s="82">
        <f>'0325 - Zateplení Kutná hora'!F35</f>
        <v>0</v>
      </c>
      <c r="BE95" s="82">
        <f>'0325 - Zateplení Kutná hora'!F36</f>
        <v>0</v>
      </c>
      <c r="BF95" s="84">
        <f>'0325 - Zateplení Kutná hora'!F37</f>
        <v>0</v>
      </c>
      <c r="BT95" s="85" t="s">
        <v>77</v>
      </c>
      <c r="BU95" s="85" t="s">
        <v>78</v>
      </c>
      <c r="BV95" s="85" t="s">
        <v>73</v>
      </c>
      <c r="BW95" s="85" t="s">
        <v>5</v>
      </c>
      <c r="BX95" s="85" t="s">
        <v>74</v>
      </c>
      <c r="CL95" s="85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  <row r="97" spans="1:59" s="2" customFormat="1" ht="6.9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G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325 - Zateplení Kutná hor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813"/>
  <sheetViews>
    <sheetView showGridLines="0" tabSelected="1" topLeftCell="A28" workbookViewId="0">
      <selection activeCell="J821" sqref="J82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9.140625" style="1" customWidth="1"/>
    <col min="10" max="11" width="22.28515625" style="1" customWidth="1"/>
    <col min="12" max="12" width="15.42578125" style="1" hidden="1" customWidth="1"/>
    <col min="13" max="13" width="9.28515625" style="1" customWidth="1"/>
    <col min="14" max="14" width="10.85546875" style="1" hidden="1" customWidth="1"/>
    <col min="15" max="15" width="9.28515625" style="1" hidden="1"/>
    <col min="16" max="24" width="14.140625" style="1" hidden="1" customWidth="1"/>
    <col min="25" max="25" width="12.28515625" style="1" hidden="1" customWidth="1"/>
    <col min="26" max="26" width="16.28515625" style="1" customWidth="1"/>
    <col min="27" max="27" width="12.28515625" style="1" customWidth="1"/>
    <col min="28" max="28" width="1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6"/>
    </row>
    <row r="2" spans="1:46" s="1" customFormat="1" ht="36.9" customHeight="1">
      <c r="M2" s="190" t="s">
        <v>6</v>
      </c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T2" s="17" t="s">
        <v>5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79</v>
      </c>
    </row>
    <row r="4" spans="1:46" s="1" customFormat="1" ht="24.9" customHeight="1">
      <c r="B4" s="20"/>
      <c r="D4" s="21" t="s">
        <v>80</v>
      </c>
      <c r="M4" s="20"/>
      <c r="N4" s="87" t="s">
        <v>11</v>
      </c>
      <c r="AT4" s="17" t="s">
        <v>3</v>
      </c>
    </row>
    <row r="5" spans="1:46" s="1" customFormat="1" ht="6.9" customHeight="1">
      <c r="B5" s="20"/>
      <c r="M5" s="20"/>
    </row>
    <row r="6" spans="1:46" s="2" customFormat="1" ht="12" customHeight="1">
      <c r="A6" s="29"/>
      <c r="B6" s="30"/>
      <c r="C6" s="29"/>
      <c r="D6" s="26" t="s">
        <v>15</v>
      </c>
      <c r="E6" s="29"/>
      <c r="F6" s="29"/>
      <c r="G6" s="29"/>
      <c r="H6" s="29"/>
      <c r="I6" s="29"/>
      <c r="J6" s="29"/>
      <c r="K6" s="29"/>
      <c r="L6" s="29"/>
      <c r="M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202" t="s">
        <v>16</v>
      </c>
      <c r="F7" s="224"/>
      <c r="G7" s="224"/>
      <c r="H7" s="224"/>
      <c r="I7" s="29"/>
      <c r="J7" s="29"/>
      <c r="K7" s="29"/>
      <c r="L7" s="29"/>
      <c r="M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6" t="s">
        <v>17</v>
      </c>
      <c r="E9" s="29"/>
      <c r="F9" s="24" t="s">
        <v>1</v>
      </c>
      <c r="G9" s="29"/>
      <c r="H9" s="29"/>
      <c r="I9" s="26" t="s">
        <v>18</v>
      </c>
      <c r="J9" s="24" t="s">
        <v>1</v>
      </c>
      <c r="K9" s="29"/>
      <c r="L9" s="29"/>
      <c r="M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19</v>
      </c>
      <c r="E10" s="29"/>
      <c r="F10" s="24" t="s">
        <v>20</v>
      </c>
      <c r="G10" s="29"/>
      <c r="H10" s="29"/>
      <c r="I10" s="26" t="s">
        <v>21</v>
      </c>
      <c r="J10" s="52" t="str">
        <f>'Rekapitulace stavby'!AN8</f>
        <v>20. 12. 2021</v>
      </c>
      <c r="K10" s="29"/>
      <c r="L10" s="29"/>
      <c r="M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5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23</v>
      </c>
      <c r="E12" s="29"/>
      <c r="F12" s="29"/>
      <c r="G12" s="29"/>
      <c r="H12" s="29"/>
      <c r="I12" s="26" t="s">
        <v>24</v>
      </c>
      <c r="J12" s="24" t="str">
        <f>IF('Rekapitulace stavby'!AN10="","",'Rekapitulace stavby'!AN10)</f>
        <v/>
      </c>
      <c r="K12" s="29"/>
      <c r="L12" s="29"/>
      <c r="M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4" t="str">
        <f>IF('Rekapitulace stavby'!E11="","",'Rekapitulace stavby'!E11)</f>
        <v xml:space="preserve"> </v>
      </c>
      <c r="F13" s="29"/>
      <c r="G13" s="29"/>
      <c r="H13" s="29"/>
      <c r="I13" s="26" t="s">
        <v>25</v>
      </c>
      <c r="J13" s="24" t="str">
        <f>IF('Rekapitulace stavby'!AN11="","",'Rekapitulace stavby'!AN11)</f>
        <v/>
      </c>
      <c r="K13" s="29"/>
      <c r="L13" s="29"/>
      <c r="M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6" t="s">
        <v>26</v>
      </c>
      <c r="E15" s="29"/>
      <c r="F15" s="29"/>
      <c r="G15" s="29"/>
      <c r="H15" s="29"/>
      <c r="I15" s="26" t="s">
        <v>24</v>
      </c>
      <c r="J15" s="24" t="str">
        <f>'Rekapitulace stavby'!AN13</f>
        <v/>
      </c>
      <c r="K15" s="29"/>
      <c r="L15" s="29"/>
      <c r="M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8" t="str">
        <f>'Rekapitulace stavby'!E14</f>
        <v xml:space="preserve"> </v>
      </c>
      <c r="F16" s="218"/>
      <c r="G16" s="218"/>
      <c r="H16" s="218"/>
      <c r="I16" s="26" t="s">
        <v>25</v>
      </c>
      <c r="J16" s="24" t="str">
        <f>'Rekapitulace stavby'!AN14</f>
        <v/>
      </c>
      <c r="K16" s="29"/>
      <c r="L16" s="29"/>
      <c r="M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6" t="s">
        <v>27</v>
      </c>
      <c r="E18" s="29"/>
      <c r="F18" s="29"/>
      <c r="G18" s="29"/>
      <c r="H18" s="29"/>
      <c r="I18" s="26" t="s">
        <v>24</v>
      </c>
      <c r="J18" s="24" t="str">
        <f>IF('Rekapitulace stavby'!AN16="","",'Rekapitulace stavby'!AN16)</f>
        <v/>
      </c>
      <c r="K18" s="29"/>
      <c r="L18" s="29"/>
      <c r="M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4" t="str">
        <f>IF('Rekapitulace stavby'!E17="","",'Rekapitulace stavby'!E17)</f>
        <v xml:space="preserve"> </v>
      </c>
      <c r="F19" s="29"/>
      <c r="G19" s="29"/>
      <c r="H19" s="29"/>
      <c r="I19" s="26" t="s">
        <v>25</v>
      </c>
      <c r="J19" s="24" t="str">
        <f>IF('Rekapitulace stavby'!AN17="","",'Rekapitulace stavby'!AN17)</f>
        <v/>
      </c>
      <c r="K19" s="29"/>
      <c r="L19" s="29"/>
      <c r="M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6" t="s">
        <v>28</v>
      </c>
      <c r="E21" s="29"/>
      <c r="F21" s="29"/>
      <c r="G21" s="29"/>
      <c r="H21" s="29"/>
      <c r="I21" s="26" t="s">
        <v>24</v>
      </c>
      <c r="J21" s="24" t="str">
        <f>IF('Rekapitulace stavby'!AN19="","",'Rekapitulace stavby'!AN19)</f>
        <v/>
      </c>
      <c r="K21" s="29"/>
      <c r="L21" s="29"/>
      <c r="M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" t="str">
        <f>IF('Rekapitulace stavby'!E20="","",'Rekapitulace stavby'!E20)</f>
        <v xml:space="preserve"> </v>
      </c>
      <c r="F22" s="29"/>
      <c r="G22" s="29"/>
      <c r="H22" s="29"/>
      <c r="I22" s="26" t="s">
        <v>25</v>
      </c>
      <c r="J22" s="24" t="str">
        <f>IF('Rekapitulace stavby'!AN20="","",'Rekapitulace stavby'!AN20)</f>
        <v/>
      </c>
      <c r="K22" s="29"/>
      <c r="L22" s="29"/>
      <c r="M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6" t="s">
        <v>29</v>
      </c>
      <c r="E24" s="29"/>
      <c r="F24" s="29"/>
      <c r="G24" s="29"/>
      <c r="H24" s="29"/>
      <c r="I24" s="29"/>
      <c r="J24" s="29"/>
      <c r="K24" s="29"/>
      <c r="L24" s="29"/>
      <c r="M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8"/>
      <c r="B25" s="89"/>
      <c r="C25" s="88"/>
      <c r="D25" s="88"/>
      <c r="E25" s="220" t="s">
        <v>1</v>
      </c>
      <c r="F25" s="220"/>
      <c r="G25" s="220"/>
      <c r="H25" s="220"/>
      <c r="I25" s="88"/>
      <c r="J25" s="88"/>
      <c r="K25" s="88"/>
      <c r="L25" s="88"/>
      <c r="M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63"/>
      <c r="M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3.2">
      <c r="A28" s="29"/>
      <c r="B28" s="30"/>
      <c r="C28" s="29"/>
      <c r="D28" s="29"/>
      <c r="E28" s="26" t="s">
        <v>81</v>
      </c>
      <c r="F28" s="29"/>
      <c r="G28" s="29"/>
      <c r="H28" s="29"/>
      <c r="I28" s="29"/>
      <c r="J28" s="29"/>
      <c r="K28" s="91">
        <f>I94</f>
        <v>0</v>
      </c>
      <c r="L28" s="29"/>
      <c r="M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13.2">
      <c r="A29" s="29"/>
      <c r="B29" s="30"/>
      <c r="C29" s="29"/>
      <c r="D29" s="29"/>
      <c r="E29" s="26" t="s">
        <v>82</v>
      </c>
      <c r="F29" s="29"/>
      <c r="G29" s="29"/>
      <c r="H29" s="29"/>
      <c r="I29" s="29"/>
      <c r="J29" s="29"/>
      <c r="K29" s="91">
        <f>J94</f>
        <v>0</v>
      </c>
      <c r="L29" s="29"/>
      <c r="M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2" t="s">
        <v>30</v>
      </c>
      <c r="E30" s="29"/>
      <c r="F30" s="29"/>
      <c r="G30" s="29"/>
      <c r="H30" s="29"/>
      <c r="I30" s="29"/>
      <c r="J30" s="29"/>
      <c r="K30" s="68">
        <f>ROUND(K114, 2)</f>
        <v>0</v>
      </c>
      <c r="L30" s="29"/>
      <c r="M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33" t="s">
        <v>31</v>
      </c>
      <c r="J32" s="29"/>
      <c r="K32" s="33" t="s">
        <v>33</v>
      </c>
      <c r="L32" s="29"/>
      <c r="M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3" t="s">
        <v>34</v>
      </c>
      <c r="E33" s="26" t="s">
        <v>35</v>
      </c>
      <c r="F33" s="91">
        <f>ROUND((SUM(BE114:BE812)),  2)</f>
        <v>0</v>
      </c>
      <c r="G33" s="29"/>
      <c r="H33" s="29"/>
      <c r="I33" s="94">
        <v>0.21</v>
      </c>
      <c r="J33" s="29"/>
      <c r="K33" s="91">
        <f>ROUND(((SUM(BE114:BE812))*I33),  2)</f>
        <v>0</v>
      </c>
      <c r="L33" s="29"/>
      <c r="M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6" t="s">
        <v>36</v>
      </c>
      <c r="F34" s="91">
        <f>ROUND((SUM(BF114:BF812)),  2)</f>
        <v>0</v>
      </c>
      <c r="G34" s="29"/>
      <c r="H34" s="29"/>
      <c r="I34" s="94">
        <v>0.15</v>
      </c>
      <c r="J34" s="29"/>
      <c r="K34" s="91">
        <f>ROUND(((SUM(BF114:BF812))*I34),  2)</f>
        <v>0</v>
      </c>
      <c r="L34" s="29"/>
      <c r="M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6" t="s">
        <v>37</v>
      </c>
      <c r="F35" s="91">
        <f>ROUND((SUM(BG114:BG812)),  2)</f>
        <v>0</v>
      </c>
      <c r="G35" s="29"/>
      <c r="H35" s="29"/>
      <c r="I35" s="94">
        <v>0.21</v>
      </c>
      <c r="J35" s="29"/>
      <c r="K35" s="91">
        <f>0</f>
        <v>0</v>
      </c>
      <c r="L35" s="29"/>
      <c r="M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6" t="s">
        <v>38</v>
      </c>
      <c r="F36" s="91">
        <f>ROUND((SUM(BH114:BH812)),  2)</f>
        <v>0</v>
      </c>
      <c r="G36" s="29"/>
      <c r="H36" s="29"/>
      <c r="I36" s="94">
        <v>0.15</v>
      </c>
      <c r="J36" s="29"/>
      <c r="K36" s="91">
        <f>0</f>
        <v>0</v>
      </c>
      <c r="L36" s="29"/>
      <c r="M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6" t="s">
        <v>39</v>
      </c>
      <c r="F37" s="91">
        <f>ROUND((SUM(BI114:BI812)),  2)</f>
        <v>0</v>
      </c>
      <c r="G37" s="29"/>
      <c r="H37" s="29"/>
      <c r="I37" s="94">
        <v>0</v>
      </c>
      <c r="J37" s="29"/>
      <c r="K37" s="91">
        <f>0</f>
        <v>0</v>
      </c>
      <c r="L37" s="29"/>
      <c r="M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5"/>
      <c r="D39" s="96" t="s">
        <v>40</v>
      </c>
      <c r="E39" s="57"/>
      <c r="F39" s="57"/>
      <c r="G39" s="97" t="s">
        <v>41</v>
      </c>
      <c r="H39" s="98" t="s">
        <v>42</v>
      </c>
      <c r="I39" s="57"/>
      <c r="J39" s="57"/>
      <c r="K39" s="99">
        <f>SUM(K30:K37)</f>
        <v>0</v>
      </c>
      <c r="L39" s="100"/>
      <c r="M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20"/>
      <c r="M41" s="20"/>
    </row>
    <row r="42" spans="1:31" s="1" customFormat="1" ht="14.4" customHeight="1">
      <c r="B42" s="20"/>
      <c r="M42" s="20"/>
    </row>
    <row r="43" spans="1:31" s="1" customFormat="1" ht="14.4" customHeight="1">
      <c r="B43" s="20"/>
      <c r="M43" s="20"/>
    </row>
    <row r="44" spans="1:31" s="1" customFormat="1" ht="14.4" customHeight="1">
      <c r="B44" s="20"/>
      <c r="M44" s="20"/>
    </row>
    <row r="45" spans="1:31" s="1" customFormat="1" ht="14.4" customHeight="1">
      <c r="B45" s="20"/>
      <c r="M45" s="20"/>
    </row>
    <row r="46" spans="1:31" s="1" customFormat="1" ht="14.4" customHeight="1">
      <c r="B46" s="20"/>
      <c r="M46" s="20"/>
    </row>
    <row r="47" spans="1:31" s="1" customFormat="1" ht="14.4" customHeight="1">
      <c r="B47" s="20"/>
      <c r="M47" s="20"/>
    </row>
    <row r="48" spans="1:31" s="1" customFormat="1" ht="14.4" customHeight="1">
      <c r="B48" s="20"/>
      <c r="M48" s="20"/>
    </row>
    <row r="49" spans="1:31" s="1" customFormat="1" ht="14.4" customHeight="1">
      <c r="B49" s="20"/>
      <c r="M49" s="20"/>
    </row>
    <row r="50" spans="1:31" s="2" customFormat="1" ht="14.4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41"/>
      <c r="M50" s="39"/>
    </row>
    <row r="51" spans="1:31">
      <c r="B51" s="20"/>
      <c r="M51" s="20"/>
    </row>
    <row r="52" spans="1:31">
      <c r="B52" s="20"/>
      <c r="M52" s="20"/>
    </row>
    <row r="53" spans="1:31">
      <c r="B53" s="20"/>
      <c r="M53" s="20"/>
    </row>
    <row r="54" spans="1:31">
      <c r="B54" s="20"/>
      <c r="M54" s="20"/>
    </row>
    <row r="55" spans="1:31">
      <c r="B55" s="20"/>
      <c r="M55" s="20"/>
    </row>
    <row r="56" spans="1:31">
      <c r="B56" s="20"/>
      <c r="M56" s="20"/>
    </row>
    <row r="57" spans="1:31">
      <c r="B57" s="20"/>
      <c r="M57" s="20"/>
    </row>
    <row r="58" spans="1:31">
      <c r="B58" s="20"/>
      <c r="M58" s="20"/>
    </row>
    <row r="59" spans="1:31">
      <c r="B59" s="20"/>
      <c r="M59" s="20"/>
    </row>
    <row r="60" spans="1:31">
      <c r="B60" s="20"/>
      <c r="M60" s="20"/>
    </row>
    <row r="61" spans="1:31" s="2" customFormat="1" ht="13.2">
      <c r="A61" s="29"/>
      <c r="B61" s="30"/>
      <c r="C61" s="29"/>
      <c r="D61" s="42" t="s">
        <v>45</v>
      </c>
      <c r="E61" s="32"/>
      <c r="F61" s="101" t="s">
        <v>46</v>
      </c>
      <c r="G61" s="42" t="s">
        <v>45</v>
      </c>
      <c r="H61" s="32"/>
      <c r="I61" s="32"/>
      <c r="J61" s="102" t="s">
        <v>46</v>
      </c>
      <c r="K61" s="32"/>
      <c r="L61" s="32"/>
      <c r="M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M62" s="20"/>
    </row>
    <row r="63" spans="1:31">
      <c r="B63" s="20"/>
      <c r="M63" s="20"/>
    </row>
    <row r="64" spans="1:31">
      <c r="B64" s="20"/>
      <c r="M64" s="20"/>
    </row>
    <row r="65" spans="1:31" s="2" customFormat="1" ht="13.2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43"/>
      <c r="M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M66" s="20"/>
    </row>
    <row r="67" spans="1:31">
      <c r="B67" s="20"/>
      <c r="M67" s="20"/>
    </row>
    <row r="68" spans="1:31">
      <c r="B68" s="20"/>
      <c r="M68" s="20"/>
    </row>
    <row r="69" spans="1:31">
      <c r="B69" s="20"/>
      <c r="M69" s="20"/>
    </row>
    <row r="70" spans="1:31">
      <c r="B70" s="20"/>
      <c r="M70" s="20"/>
    </row>
    <row r="71" spans="1:31">
      <c r="B71" s="20"/>
      <c r="M71" s="20"/>
    </row>
    <row r="72" spans="1:31">
      <c r="B72" s="20"/>
      <c r="M72" s="20"/>
    </row>
    <row r="73" spans="1:31">
      <c r="B73" s="20"/>
      <c r="M73" s="20"/>
    </row>
    <row r="74" spans="1:31">
      <c r="B74" s="20"/>
      <c r="M74" s="20"/>
    </row>
    <row r="75" spans="1:31">
      <c r="B75" s="20"/>
      <c r="M75" s="20"/>
    </row>
    <row r="76" spans="1:31" s="2" customFormat="1" ht="13.2">
      <c r="A76" s="29"/>
      <c r="B76" s="30"/>
      <c r="C76" s="29"/>
      <c r="D76" s="42" t="s">
        <v>45</v>
      </c>
      <c r="E76" s="32"/>
      <c r="F76" s="101" t="s">
        <v>46</v>
      </c>
      <c r="G76" s="42" t="s">
        <v>45</v>
      </c>
      <c r="H76" s="32"/>
      <c r="I76" s="32"/>
      <c r="J76" s="102" t="s">
        <v>46</v>
      </c>
      <c r="K76" s="32"/>
      <c r="L76" s="32"/>
      <c r="M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21" t="s">
        <v>83</v>
      </c>
      <c r="D82" s="29"/>
      <c r="E82" s="29"/>
      <c r="F82" s="29"/>
      <c r="G82" s="29"/>
      <c r="H82" s="29"/>
      <c r="I82" s="29"/>
      <c r="J82" s="29"/>
      <c r="K82" s="29"/>
      <c r="L82" s="29"/>
      <c r="M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15</v>
      </c>
      <c r="D84" s="29"/>
      <c r="E84" s="29"/>
      <c r="F84" s="29"/>
      <c r="G84" s="29"/>
      <c r="H84" s="29"/>
      <c r="I84" s="29"/>
      <c r="J84" s="29"/>
      <c r="K84" s="29"/>
      <c r="L84" s="29"/>
      <c r="M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2" t="str">
        <f>E7</f>
        <v>Zateplení Kutná hora</v>
      </c>
      <c r="F85" s="224"/>
      <c r="G85" s="224"/>
      <c r="H85" s="224"/>
      <c r="I85" s="29"/>
      <c r="J85" s="29"/>
      <c r="K85" s="29"/>
      <c r="L85" s="29"/>
      <c r="M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6" t="s">
        <v>19</v>
      </c>
      <c r="D87" s="29"/>
      <c r="E87" s="29"/>
      <c r="F87" s="24" t="str">
        <f>F10</f>
        <v xml:space="preserve"> </v>
      </c>
      <c r="G87" s="29"/>
      <c r="H87" s="29"/>
      <c r="I87" s="26" t="s">
        <v>21</v>
      </c>
      <c r="J87" s="52" t="str">
        <f>IF(J10="","",J10)</f>
        <v>20. 12. 2021</v>
      </c>
      <c r="K87" s="29"/>
      <c r="L87" s="29"/>
      <c r="M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15" customHeight="1">
      <c r="A89" s="29"/>
      <c r="B89" s="30"/>
      <c r="C89" s="26" t="s">
        <v>23</v>
      </c>
      <c r="D89" s="29"/>
      <c r="E89" s="29"/>
      <c r="F89" s="24" t="str">
        <f>E13</f>
        <v xml:space="preserve"> </v>
      </c>
      <c r="G89" s="29"/>
      <c r="H89" s="29"/>
      <c r="I89" s="26" t="s">
        <v>27</v>
      </c>
      <c r="J89" s="27" t="str">
        <f>E19</f>
        <v xml:space="preserve"> </v>
      </c>
      <c r="K89" s="29"/>
      <c r="L89" s="29"/>
      <c r="M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15" customHeight="1">
      <c r="A90" s="29"/>
      <c r="B90" s="30"/>
      <c r="C90" s="26" t="s">
        <v>26</v>
      </c>
      <c r="D90" s="29"/>
      <c r="E90" s="29"/>
      <c r="F90" s="24" t="str">
        <f>IF(E16="","",E16)</f>
        <v xml:space="preserve"> </v>
      </c>
      <c r="G90" s="29"/>
      <c r="H90" s="29"/>
      <c r="I90" s="26" t="s">
        <v>28</v>
      </c>
      <c r="J90" s="27" t="str">
        <f>E22</f>
        <v xml:space="preserve"> </v>
      </c>
      <c r="K90" s="29"/>
      <c r="L90" s="29"/>
      <c r="M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3" t="s">
        <v>84</v>
      </c>
      <c r="D92" s="95"/>
      <c r="E92" s="95"/>
      <c r="F92" s="95"/>
      <c r="G92" s="95"/>
      <c r="H92" s="95"/>
      <c r="I92" s="104" t="s">
        <v>85</v>
      </c>
      <c r="J92" s="104" t="s">
        <v>86</v>
      </c>
      <c r="K92" s="104" t="s">
        <v>87</v>
      </c>
      <c r="L92" s="95"/>
      <c r="M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5" customHeight="1">
      <c r="A94" s="29"/>
      <c r="B94" s="30"/>
      <c r="C94" s="105" t="s">
        <v>88</v>
      </c>
      <c r="D94" s="29"/>
      <c r="E94" s="29"/>
      <c r="F94" s="29"/>
      <c r="G94" s="29"/>
      <c r="H94" s="29"/>
      <c r="I94" s="68">
        <f t="shared" ref="I94:J96" si="0">Q114</f>
        <v>0</v>
      </c>
      <c r="J94" s="68">
        <f t="shared" si="0"/>
        <v>0</v>
      </c>
      <c r="K94" s="68">
        <f>K114</f>
        <v>0</v>
      </c>
      <c r="L94" s="29"/>
      <c r="M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7" t="s">
        <v>89</v>
      </c>
    </row>
    <row r="95" spans="1:47" s="9" customFormat="1" ht="24.9" customHeight="1">
      <c r="B95" s="106"/>
      <c r="D95" s="107" t="s">
        <v>90</v>
      </c>
      <c r="E95" s="108"/>
      <c r="F95" s="108"/>
      <c r="G95" s="108"/>
      <c r="H95" s="108"/>
      <c r="I95" s="109">
        <f t="shared" si="0"/>
        <v>0</v>
      </c>
      <c r="J95" s="109">
        <f t="shared" si="0"/>
        <v>0</v>
      </c>
      <c r="K95" s="109">
        <f>K115</f>
        <v>0</v>
      </c>
      <c r="M95" s="106"/>
    </row>
    <row r="96" spans="1:47" s="10" customFormat="1" ht="19.95" customHeight="1">
      <c r="B96" s="110"/>
      <c r="D96" s="111" t="s">
        <v>91</v>
      </c>
      <c r="E96" s="112"/>
      <c r="F96" s="112"/>
      <c r="G96" s="112"/>
      <c r="H96" s="112"/>
      <c r="I96" s="113">
        <f t="shared" si="0"/>
        <v>0</v>
      </c>
      <c r="J96" s="113">
        <f t="shared" si="0"/>
        <v>0</v>
      </c>
      <c r="K96" s="113">
        <f>K116</f>
        <v>0</v>
      </c>
      <c r="M96" s="110"/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" customHeight="1">
      <c r="A102" s="29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" customHeight="1">
      <c r="A103" s="29"/>
      <c r="B103" s="30"/>
      <c r="C103" s="21" t="s">
        <v>92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6" t="s">
        <v>15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02" t="str">
        <f>E7</f>
        <v>Zateplení Kutná hora</v>
      </c>
      <c r="F106" s="224"/>
      <c r="G106" s="224"/>
      <c r="H106" s="224"/>
      <c r="I106" s="29"/>
      <c r="J106" s="29"/>
      <c r="K106" s="29"/>
      <c r="L106" s="29"/>
      <c r="M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6" t="s">
        <v>19</v>
      </c>
      <c r="D108" s="29"/>
      <c r="E108" s="29"/>
      <c r="F108" s="24" t="str">
        <f>F10</f>
        <v xml:space="preserve"> </v>
      </c>
      <c r="G108" s="29"/>
      <c r="H108" s="29"/>
      <c r="I108" s="26" t="s">
        <v>21</v>
      </c>
      <c r="J108" s="52" t="str">
        <f>IF(J10="","",J10)</f>
        <v>20. 12. 2021</v>
      </c>
      <c r="K108" s="29"/>
      <c r="L108" s="29"/>
      <c r="M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5.15" customHeight="1">
      <c r="A110" s="29"/>
      <c r="B110" s="30"/>
      <c r="C110" s="26" t="s">
        <v>23</v>
      </c>
      <c r="D110" s="29"/>
      <c r="E110" s="29"/>
      <c r="F110" s="24" t="str">
        <f>E13</f>
        <v xml:space="preserve"> </v>
      </c>
      <c r="G110" s="29"/>
      <c r="H110" s="29"/>
      <c r="I110" s="26" t="s">
        <v>27</v>
      </c>
      <c r="J110" s="27" t="str">
        <f>E19</f>
        <v xml:space="preserve"> </v>
      </c>
      <c r="K110" s="29"/>
      <c r="L110" s="29"/>
      <c r="M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5.15" customHeight="1">
      <c r="A111" s="29"/>
      <c r="B111" s="30"/>
      <c r="C111" s="26" t="s">
        <v>26</v>
      </c>
      <c r="D111" s="29"/>
      <c r="E111" s="29"/>
      <c r="F111" s="24" t="str">
        <f>IF(E16="","",E16)</f>
        <v xml:space="preserve"> </v>
      </c>
      <c r="G111" s="29"/>
      <c r="H111" s="29"/>
      <c r="I111" s="26" t="s">
        <v>28</v>
      </c>
      <c r="J111" s="27" t="str">
        <f>E22</f>
        <v xml:space="preserve"> </v>
      </c>
      <c r="K111" s="29"/>
      <c r="L111" s="29"/>
      <c r="M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0.3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1" customFormat="1" ht="29.25" customHeight="1">
      <c r="A113" s="114"/>
      <c r="B113" s="115"/>
      <c r="C113" s="116" t="s">
        <v>93</v>
      </c>
      <c r="D113" s="117" t="s">
        <v>55</v>
      </c>
      <c r="E113" s="117" t="s">
        <v>51</v>
      </c>
      <c r="F113" s="117" t="s">
        <v>52</v>
      </c>
      <c r="G113" s="117" t="s">
        <v>94</v>
      </c>
      <c r="H113" s="117" t="s">
        <v>95</v>
      </c>
      <c r="I113" s="117" t="s">
        <v>96</v>
      </c>
      <c r="J113" s="117" t="s">
        <v>97</v>
      </c>
      <c r="K113" s="118" t="s">
        <v>87</v>
      </c>
      <c r="L113" s="119" t="s">
        <v>98</v>
      </c>
      <c r="M113" s="120"/>
      <c r="N113" s="59" t="s">
        <v>1</v>
      </c>
      <c r="O113" s="60" t="s">
        <v>34</v>
      </c>
      <c r="P113" s="60" t="s">
        <v>99</v>
      </c>
      <c r="Q113" s="60" t="s">
        <v>100</v>
      </c>
      <c r="R113" s="60" t="s">
        <v>101</v>
      </c>
      <c r="S113" s="60" t="s">
        <v>102</v>
      </c>
      <c r="T113" s="60" t="s">
        <v>103</v>
      </c>
      <c r="U113" s="60" t="s">
        <v>104</v>
      </c>
      <c r="V113" s="60" t="s">
        <v>105</v>
      </c>
      <c r="W113" s="60" t="s">
        <v>106</v>
      </c>
      <c r="X113" s="61" t="s">
        <v>107</v>
      </c>
      <c r="Y113" s="114"/>
      <c r="Z113" s="114"/>
      <c r="AA113" s="114"/>
      <c r="AB113" s="114"/>
      <c r="AC113" s="114"/>
      <c r="AD113" s="114"/>
      <c r="AE113" s="114"/>
    </row>
    <row r="114" spans="1:65" s="2" customFormat="1" ht="22.95" customHeight="1">
      <c r="A114" s="29"/>
      <c r="B114" s="30"/>
      <c r="C114" s="66" t="s">
        <v>108</v>
      </c>
      <c r="D114" s="29"/>
      <c r="E114" s="29"/>
      <c r="F114" s="29"/>
      <c r="G114" s="29"/>
      <c r="H114" s="29"/>
      <c r="I114" s="29"/>
      <c r="J114" s="29"/>
      <c r="K114" s="121">
        <f>BK114</f>
        <v>0</v>
      </c>
      <c r="L114" s="29"/>
      <c r="M114" s="30"/>
      <c r="N114" s="62"/>
      <c r="O114" s="53"/>
      <c r="P114" s="63"/>
      <c r="Q114" s="122">
        <f>Q115</f>
        <v>0</v>
      </c>
      <c r="R114" s="122">
        <f>R115</f>
        <v>0</v>
      </c>
      <c r="S114" s="63"/>
      <c r="T114" s="123">
        <f>T115</f>
        <v>1867.7881640000003</v>
      </c>
      <c r="U114" s="63"/>
      <c r="V114" s="123">
        <f>V115</f>
        <v>18.702754050000003</v>
      </c>
      <c r="W114" s="63"/>
      <c r="X114" s="124">
        <f>X115</f>
        <v>0</v>
      </c>
      <c r="Y114" s="29"/>
      <c r="Z114" s="29"/>
      <c r="AA114" s="29"/>
      <c r="AB114" s="29"/>
      <c r="AC114" s="29"/>
      <c r="AD114" s="29"/>
      <c r="AE114" s="29"/>
      <c r="AT114" s="17" t="s">
        <v>71</v>
      </c>
      <c r="AU114" s="17" t="s">
        <v>89</v>
      </c>
      <c r="BK114" s="125">
        <f>BK115</f>
        <v>0</v>
      </c>
    </row>
    <row r="115" spans="1:65" s="12" customFormat="1" ht="25.95" customHeight="1">
      <c r="B115" s="126"/>
      <c r="D115" s="127" t="s">
        <v>71</v>
      </c>
      <c r="E115" s="128" t="s">
        <v>109</v>
      </c>
      <c r="F115" s="128" t="s">
        <v>110</v>
      </c>
      <c r="K115" s="129">
        <f>BK115</f>
        <v>0</v>
      </c>
      <c r="M115" s="126"/>
      <c r="N115" s="130"/>
      <c r="O115" s="131"/>
      <c r="P115" s="131"/>
      <c r="Q115" s="132">
        <f>Q116</f>
        <v>0</v>
      </c>
      <c r="R115" s="132">
        <f>R116</f>
        <v>0</v>
      </c>
      <c r="S115" s="131"/>
      <c r="T115" s="133">
        <f>T116</f>
        <v>1867.7881640000003</v>
      </c>
      <c r="U115" s="131"/>
      <c r="V115" s="133">
        <f>V116</f>
        <v>18.702754050000003</v>
      </c>
      <c r="W115" s="131"/>
      <c r="X115" s="134">
        <f>X116</f>
        <v>0</v>
      </c>
      <c r="AR115" s="127" t="s">
        <v>77</v>
      </c>
      <c r="AT115" s="135" t="s">
        <v>71</v>
      </c>
      <c r="AU115" s="135" t="s">
        <v>72</v>
      </c>
      <c r="AY115" s="127" t="s">
        <v>111</v>
      </c>
      <c r="BK115" s="136">
        <f>BK116</f>
        <v>0</v>
      </c>
    </row>
    <row r="116" spans="1:65" s="12" customFormat="1" ht="22.95" customHeight="1">
      <c r="B116" s="126"/>
      <c r="D116" s="127" t="s">
        <v>71</v>
      </c>
      <c r="E116" s="137" t="s">
        <v>112</v>
      </c>
      <c r="F116" s="137" t="s">
        <v>113</v>
      </c>
      <c r="K116" s="138">
        <f>BK116</f>
        <v>0</v>
      </c>
      <c r="M116" s="126"/>
      <c r="N116" s="130"/>
      <c r="O116" s="131"/>
      <c r="P116" s="131"/>
      <c r="Q116" s="132">
        <f>SUM(Q117:Q812)</f>
        <v>0</v>
      </c>
      <c r="R116" s="132">
        <f>SUM(R117:R812)</f>
        <v>0</v>
      </c>
      <c r="S116" s="131"/>
      <c r="T116" s="133">
        <f>SUM(T117:T812)</f>
        <v>1867.7881640000003</v>
      </c>
      <c r="U116" s="131"/>
      <c r="V116" s="133">
        <f>SUM(V117:V812)</f>
        <v>18.702754050000003</v>
      </c>
      <c r="W116" s="131"/>
      <c r="X116" s="134">
        <f>SUM(X117:X812)</f>
        <v>0</v>
      </c>
      <c r="AR116" s="127" t="s">
        <v>77</v>
      </c>
      <c r="AT116" s="135" t="s">
        <v>71</v>
      </c>
      <c r="AU116" s="135" t="s">
        <v>77</v>
      </c>
      <c r="AY116" s="127" t="s">
        <v>111</v>
      </c>
      <c r="BK116" s="136">
        <f>SUM(BK117:BK812)</f>
        <v>0</v>
      </c>
    </row>
    <row r="117" spans="1:65" s="2" customFormat="1" ht="24.15" customHeight="1">
      <c r="A117" s="29"/>
      <c r="B117" s="139"/>
      <c r="C117" s="140" t="s">
        <v>77</v>
      </c>
      <c r="D117" s="140" t="s">
        <v>114</v>
      </c>
      <c r="E117" s="141" t="s">
        <v>115</v>
      </c>
      <c r="F117" s="142" t="s">
        <v>116</v>
      </c>
      <c r="G117" s="143" t="s">
        <v>117</v>
      </c>
      <c r="H117" s="144">
        <v>22.44</v>
      </c>
      <c r="I117" s="145"/>
      <c r="J117" s="145"/>
      <c r="K117" s="145">
        <f>ROUND(P117*H117,2)</f>
        <v>0</v>
      </c>
      <c r="L117" s="146"/>
      <c r="M117" s="30"/>
      <c r="N117" s="147" t="s">
        <v>1</v>
      </c>
      <c r="O117" s="148" t="s">
        <v>35</v>
      </c>
      <c r="P117" s="149">
        <f>I117+J117</f>
        <v>0</v>
      </c>
      <c r="Q117" s="149">
        <f>ROUND(I117*H117,2)</f>
        <v>0</v>
      </c>
      <c r="R117" s="149">
        <f>ROUND(J117*H117,2)</f>
        <v>0</v>
      </c>
      <c r="S117" s="150">
        <v>8.5999999999999993E-2</v>
      </c>
      <c r="T117" s="150">
        <f>S117*H117</f>
        <v>1.92984</v>
      </c>
      <c r="U117" s="150">
        <v>2.5000000000000001E-4</v>
      </c>
      <c r="V117" s="150">
        <f>U117*H117</f>
        <v>5.6100000000000004E-3</v>
      </c>
      <c r="W117" s="150">
        <v>0</v>
      </c>
      <c r="X117" s="151">
        <f>W117*H117</f>
        <v>0</v>
      </c>
      <c r="Y117" s="29"/>
      <c r="Z117" s="29"/>
      <c r="AA117" s="29"/>
      <c r="AB117" s="29"/>
      <c r="AC117" s="29"/>
      <c r="AD117" s="29"/>
      <c r="AE117" s="29"/>
      <c r="AR117" s="152" t="s">
        <v>118</v>
      </c>
      <c r="AT117" s="152" t="s">
        <v>114</v>
      </c>
      <c r="AU117" s="152" t="s">
        <v>79</v>
      </c>
      <c r="AY117" s="17" t="s">
        <v>111</v>
      </c>
      <c r="BE117" s="153">
        <f>IF(O117="základní",K117,0)</f>
        <v>0</v>
      </c>
      <c r="BF117" s="153">
        <f>IF(O117="snížená",K117,0)</f>
        <v>0</v>
      </c>
      <c r="BG117" s="153">
        <f>IF(O117="zákl. přenesená",K117,0)</f>
        <v>0</v>
      </c>
      <c r="BH117" s="153">
        <f>IF(O117="sníž. přenesená",K117,0)</f>
        <v>0</v>
      </c>
      <c r="BI117" s="153">
        <f>IF(O117="nulová",K117,0)</f>
        <v>0</v>
      </c>
      <c r="BJ117" s="17" t="s">
        <v>77</v>
      </c>
      <c r="BK117" s="153">
        <f>ROUND(P117*H117,2)</f>
        <v>0</v>
      </c>
      <c r="BL117" s="17" t="s">
        <v>118</v>
      </c>
      <c r="BM117" s="152" t="s">
        <v>119</v>
      </c>
    </row>
    <row r="118" spans="1:65" s="2" customFormat="1" ht="19.2">
      <c r="A118" s="29"/>
      <c r="B118" s="30"/>
      <c r="C118" s="29"/>
      <c r="D118" s="154" t="s">
        <v>120</v>
      </c>
      <c r="E118" s="29"/>
      <c r="F118" s="155" t="s">
        <v>121</v>
      </c>
      <c r="G118" s="29"/>
      <c r="H118" s="29"/>
      <c r="I118" s="29"/>
      <c r="J118" s="29"/>
      <c r="K118" s="29"/>
      <c r="L118" s="29"/>
      <c r="M118" s="30"/>
      <c r="N118" s="156"/>
      <c r="O118" s="157"/>
      <c r="P118" s="55"/>
      <c r="Q118" s="55"/>
      <c r="R118" s="55"/>
      <c r="S118" s="55"/>
      <c r="T118" s="55"/>
      <c r="U118" s="55"/>
      <c r="V118" s="55"/>
      <c r="W118" s="55"/>
      <c r="X118" s="56"/>
      <c r="Y118" s="29"/>
      <c r="Z118" s="29"/>
      <c r="AA118" s="29"/>
      <c r="AB118" s="29"/>
      <c r="AC118" s="29"/>
      <c r="AD118" s="29"/>
      <c r="AE118" s="29"/>
      <c r="AT118" s="17" t="s">
        <v>120</v>
      </c>
      <c r="AU118" s="17" t="s">
        <v>79</v>
      </c>
    </row>
    <row r="119" spans="1:65" s="13" customFormat="1">
      <c r="B119" s="158"/>
      <c r="D119" s="154" t="s">
        <v>122</v>
      </c>
      <c r="E119" s="159" t="s">
        <v>1</v>
      </c>
      <c r="F119" s="160" t="s">
        <v>123</v>
      </c>
      <c r="H119" s="159" t="s">
        <v>1</v>
      </c>
      <c r="M119" s="158"/>
      <c r="N119" s="161"/>
      <c r="O119" s="162"/>
      <c r="P119" s="162"/>
      <c r="Q119" s="162"/>
      <c r="R119" s="162"/>
      <c r="S119" s="162"/>
      <c r="T119" s="162"/>
      <c r="U119" s="162"/>
      <c r="V119" s="162"/>
      <c r="W119" s="162"/>
      <c r="X119" s="163"/>
      <c r="AT119" s="159" t="s">
        <v>122</v>
      </c>
      <c r="AU119" s="159" t="s">
        <v>79</v>
      </c>
      <c r="AV119" s="13" t="s">
        <v>77</v>
      </c>
      <c r="AW119" s="13" t="s">
        <v>4</v>
      </c>
      <c r="AX119" s="13" t="s">
        <v>72</v>
      </c>
      <c r="AY119" s="159" t="s">
        <v>111</v>
      </c>
    </row>
    <row r="120" spans="1:65" s="14" customFormat="1">
      <c r="B120" s="164"/>
      <c r="D120" s="154" t="s">
        <v>122</v>
      </c>
      <c r="E120" s="165" t="s">
        <v>1</v>
      </c>
      <c r="F120" s="166" t="s">
        <v>124</v>
      </c>
      <c r="H120" s="167">
        <v>9.9</v>
      </c>
      <c r="M120" s="164"/>
      <c r="N120" s="168"/>
      <c r="O120" s="169"/>
      <c r="P120" s="169"/>
      <c r="Q120" s="169"/>
      <c r="R120" s="169"/>
      <c r="S120" s="169"/>
      <c r="T120" s="169"/>
      <c r="U120" s="169"/>
      <c r="V120" s="169"/>
      <c r="W120" s="169"/>
      <c r="X120" s="170"/>
      <c r="AT120" s="165" t="s">
        <v>122</v>
      </c>
      <c r="AU120" s="165" t="s">
        <v>79</v>
      </c>
      <c r="AV120" s="14" t="s">
        <v>79</v>
      </c>
      <c r="AW120" s="14" t="s">
        <v>4</v>
      </c>
      <c r="AX120" s="14" t="s">
        <v>72</v>
      </c>
      <c r="AY120" s="165" t="s">
        <v>111</v>
      </c>
    </row>
    <row r="121" spans="1:65" s="13" customFormat="1">
      <c r="B121" s="158"/>
      <c r="D121" s="154" t="s">
        <v>122</v>
      </c>
      <c r="E121" s="159" t="s">
        <v>1</v>
      </c>
      <c r="F121" s="160" t="s">
        <v>125</v>
      </c>
      <c r="H121" s="159" t="s">
        <v>1</v>
      </c>
      <c r="M121" s="158"/>
      <c r="N121" s="161"/>
      <c r="O121" s="162"/>
      <c r="P121" s="162"/>
      <c r="Q121" s="162"/>
      <c r="R121" s="162"/>
      <c r="S121" s="162"/>
      <c r="T121" s="162"/>
      <c r="U121" s="162"/>
      <c r="V121" s="162"/>
      <c r="W121" s="162"/>
      <c r="X121" s="163"/>
      <c r="AT121" s="159" t="s">
        <v>122</v>
      </c>
      <c r="AU121" s="159" t="s">
        <v>79</v>
      </c>
      <c r="AV121" s="13" t="s">
        <v>77</v>
      </c>
      <c r="AW121" s="13" t="s">
        <v>4</v>
      </c>
      <c r="AX121" s="13" t="s">
        <v>72</v>
      </c>
      <c r="AY121" s="159" t="s">
        <v>111</v>
      </c>
    </row>
    <row r="122" spans="1:65" s="14" customFormat="1">
      <c r="B122" s="164"/>
      <c r="D122" s="154" t="s">
        <v>122</v>
      </c>
      <c r="E122" s="165" t="s">
        <v>1</v>
      </c>
      <c r="F122" s="166" t="s">
        <v>126</v>
      </c>
      <c r="H122" s="167">
        <v>12.54</v>
      </c>
      <c r="M122" s="164"/>
      <c r="N122" s="168"/>
      <c r="O122" s="169"/>
      <c r="P122" s="169"/>
      <c r="Q122" s="169"/>
      <c r="R122" s="169"/>
      <c r="S122" s="169"/>
      <c r="T122" s="169"/>
      <c r="U122" s="169"/>
      <c r="V122" s="169"/>
      <c r="W122" s="169"/>
      <c r="X122" s="170"/>
      <c r="AT122" s="165" t="s">
        <v>122</v>
      </c>
      <c r="AU122" s="165" t="s">
        <v>79</v>
      </c>
      <c r="AV122" s="14" t="s">
        <v>79</v>
      </c>
      <c r="AW122" s="14" t="s">
        <v>4</v>
      </c>
      <c r="AX122" s="14" t="s">
        <v>72</v>
      </c>
      <c r="AY122" s="165" t="s">
        <v>111</v>
      </c>
    </row>
    <row r="123" spans="1:65" s="15" customFormat="1">
      <c r="B123" s="171"/>
      <c r="D123" s="154" t="s">
        <v>122</v>
      </c>
      <c r="E123" s="172" t="s">
        <v>1</v>
      </c>
      <c r="F123" s="173" t="s">
        <v>127</v>
      </c>
      <c r="H123" s="174">
        <v>22.439999999999998</v>
      </c>
      <c r="M123" s="171"/>
      <c r="N123" s="175"/>
      <c r="O123" s="176"/>
      <c r="P123" s="176"/>
      <c r="Q123" s="176"/>
      <c r="R123" s="176"/>
      <c r="S123" s="176"/>
      <c r="T123" s="176"/>
      <c r="U123" s="176"/>
      <c r="V123" s="176"/>
      <c r="W123" s="176"/>
      <c r="X123" s="177"/>
      <c r="AT123" s="172" t="s">
        <v>122</v>
      </c>
      <c r="AU123" s="172" t="s">
        <v>79</v>
      </c>
      <c r="AV123" s="15" t="s">
        <v>118</v>
      </c>
      <c r="AW123" s="15" t="s">
        <v>4</v>
      </c>
      <c r="AX123" s="15" t="s">
        <v>77</v>
      </c>
      <c r="AY123" s="172" t="s">
        <v>111</v>
      </c>
    </row>
    <row r="124" spans="1:65" s="2" customFormat="1" ht="44.25" customHeight="1">
      <c r="A124" s="29"/>
      <c r="B124" s="139"/>
      <c r="C124" s="140" t="s">
        <v>79</v>
      </c>
      <c r="D124" s="140" t="s">
        <v>114</v>
      </c>
      <c r="E124" s="141" t="s">
        <v>128</v>
      </c>
      <c r="F124" s="142" t="s">
        <v>129</v>
      </c>
      <c r="G124" s="143" t="s">
        <v>117</v>
      </c>
      <c r="H124" s="144">
        <v>22.44</v>
      </c>
      <c r="I124" s="145"/>
      <c r="J124" s="145"/>
      <c r="K124" s="145">
        <f>ROUND(P124*H124,2)</f>
        <v>0</v>
      </c>
      <c r="L124" s="146"/>
      <c r="M124" s="30"/>
      <c r="N124" s="147" t="s">
        <v>1</v>
      </c>
      <c r="O124" s="148" t="s">
        <v>35</v>
      </c>
      <c r="P124" s="149">
        <f>I124+J124</f>
        <v>0</v>
      </c>
      <c r="Q124" s="149">
        <f>ROUND(I124*H124,2)</f>
        <v>0</v>
      </c>
      <c r="R124" s="149">
        <f>ROUND(J124*H124,2)</f>
        <v>0</v>
      </c>
      <c r="S124" s="150">
        <v>1.36</v>
      </c>
      <c r="T124" s="150">
        <f>S124*H124</f>
        <v>30.518400000000003</v>
      </c>
      <c r="U124" s="150">
        <v>8.6E-3</v>
      </c>
      <c r="V124" s="150">
        <f>U124*H124</f>
        <v>0.19298400000000002</v>
      </c>
      <c r="W124" s="150">
        <v>0</v>
      </c>
      <c r="X124" s="151">
        <f>W124*H124</f>
        <v>0</v>
      </c>
      <c r="Y124" s="29"/>
      <c r="Z124" s="29"/>
      <c r="AA124" s="29"/>
      <c r="AB124" s="29"/>
      <c r="AC124" s="29"/>
      <c r="AD124" s="29"/>
      <c r="AE124" s="29"/>
      <c r="AR124" s="152" t="s">
        <v>118</v>
      </c>
      <c r="AT124" s="152" t="s">
        <v>114</v>
      </c>
      <c r="AU124" s="152" t="s">
        <v>79</v>
      </c>
      <c r="AY124" s="17" t="s">
        <v>111</v>
      </c>
      <c r="BE124" s="153">
        <f>IF(O124="základní",K124,0)</f>
        <v>0</v>
      </c>
      <c r="BF124" s="153">
        <f>IF(O124="snížená",K124,0)</f>
        <v>0</v>
      </c>
      <c r="BG124" s="153">
        <f>IF(O124="zákl. přenesená",K124,0)</f>
        <v>0</v>
      </c>
      <c r="BH124" s="153">
        <f>IF(O124="sníž. přenesená",K124,0)</f>
        <v>0</v>
      </c>
      <c r="BI124" s="153">
        <f>IF(O124="nulová",K124,0)</f>
        <v>0</v>
      </c>
      <c r="BJ124" s="17" t="s">
        <v>77</v>
      </c>
      <c r="BK124" s="153">
        <f>ROUND(P124*H124,2)</f>
        <v>0</v>
      </c>
      <c r="BL124" s="17" t="s">
        <v>118</v>
      </c>
      <c r="BM124" s="152" t="s">
        <v>130</v>
      </c>
    </row>
    <row r="125" spans="1:65" s="2" customFormat="1" ht="48">
      <c r="A125" s="29"/>
      <c r="B125" s="30"/>
      <c r="C125" s="29"/>
      <c r="D125" s="154" t="s">
        <v>120</v>
      </c>
      <c r="E125" s="29"/>
      <c r="F125" s="155" t="s">
        <v>131</v>
      </c>
      <c r="G125" s="29"/>
      <c r="H125" s="29"/>
      <c r="I125" s="29"/>
      <c r="J125" s="29"/>
      <c r="K125" s="29"/>
      <c r="L125" s="29"/>
      <c r="M125" s="30"/>
      <c r="N125" s="156"/>
      <c r="O125" s="157"/>
      <c r="P125" s="55"/>
      <c r="Q125" s="55"/>
      <c r="R125" s="55"/>
      <c r="S125" s="55"/>
      <c r="T125" s="55"/>
      <c r="U125" s="55"/>
      <c r="V125" s="55"/>
      <c r="W125" s="55"/>
      <c r="X125" s="56"/>
      <c r="Y125" s="29"/>
      <c r="Z125" s="29"/>
      <c r="AA125" s="29"/>
      <c r="AB125" s="29"/>
      <c r="AC125" s="29"/>
      <c r="AD125" s="29"/>
      <c r="AE125" s="29"/>
      <c r="AT125" s="17" t="s">
        <v>120</v>
      </c>
      <c r="AU125" s="17" t="s">
        <v>79</v>
      </c>
    </row>
    <row r="126" spans="1:65" s="13" customFormat="1">
      <c r="B126" s="158"/>
      <c r="D126" s="154" t="s">
        <v>122</v>
      </c>
      <c r="E126" s="159" t="s">
        <v>1</v>
      </c>
      <c r="F126" s="160" t="s">
        <v>123</v>
      </c>
      <c r="H126" s="159" t="s">
        <v>1</v>
      </c>
      <c r="M126" s="158"/>
      <c r="N126" s="161"/>
      <c r="O126" s="162"/>
      <c r="P126" s="162"/>
      <c r="Q126" s="162"/>
      <c r="R126" s="162"/>
      <c r="S126" s="162"/>
      <c r="T126" s="162"/>
      <c r="U126" s="162"/>
      <c r="V126" s="162"/>
      <c r="W126" s="162"/>
      <c r="X126" s="163"/>
      <c r="AT126" s="159" t="s">
        <v>122</v>
      </c>
      <c r="AU126" s="159" t="s">
        <v>79</v>
      </c>
      <c r="AV126" s="13" t="s">
        <v>77</v>
      </c>
      <c r="AW126" s="13" t="s">
        <v>4</v>
      </c>
      <c r="AX126" s="13" t="s">
        <v>72</v>
      </c>
      <c r="AY126" s="159" t="s">
        <v>111</v>
      </c>
    </row>
    <row r="127" spans="1:65" s="14" customFormat="1">
      <c r="B127" s="164"/>
      <c r="D127" s="154" t="s">
        <v>122</v>
      </c>
      <c r="E127" s="165" t="s">
        <v>1</v>
      </c>
      <c r="F127" s="166" t="s">
        <v>124</v>
      </c>
      <c r="H127" s="167">
        <v>9.9</v>
      </c>
      <c r="M127" s="164"/>
      <c r="N127" s="168"/>
      <c r="O127" s="169"/>
      <c r="P127" s="169"/>
      <c r="Q127" s="169"/>
      <c r="R127" s="169"/>
      <c r="S127" s="169"/>
      <c r="T127" s="169"/>
      <c r="U127" s="169"/>
      <c r="V127" s="169"/>
      <c r="W127" s="169"/>
      <c r="X127" s="170"/>
      <c r="AT127" s="165" t="s">
        <v>122</v>
      </c>
      <c r="AU127" s="165" t="s">
        <v>79</v>
      </c>
      <c r="AV127" s="14" t="s">
        <v>79</v>
      </c>
      <c r="AW127" s="14" t="s">
        <v>4</v>
      </c>
      <c r="AX127" s="14" t="s">
        <v>72</v>
      </c>
      <c r="AY127" s="165" t="s">
        <v>111</v>
      </c>
    </row>
    <row r="128" spans="1:65" s="13" customFormat="1">
      <c r="B128" s="158"/>
      <c r="D128" s="154" t="s">
        <v>122</v>
      </c>
      <c r="E128" s="159" t="s">
        <v>1</v>
      </c>
      <c r="F128" s="160" t="s">
        <v>125</v>
      </c>
      <c r="H128" s="159" t="s">
        <v>1</v>
      </c>
      <c r="M128" s="158"/>
      <c r="N128" s="161"/>
      <c r="O128" s="162"/>
      <c r="P128" s="162"/>
      <c r="Q128" s="162"/>
      <c r="R128" s="162"/>
      <c r="S128" s="162"/>
      <c r="T128" s="162"/>
      <c r="U128" s="162"/>
      <c r="V128" s="162"/>
      <c r="W128" s="162"/>
      <c r="X128" s="163"/>
      <c r="AT128" s="159" t="s">
        <v>122</v>
      </c>
      <c r="AU128" s="159" t="s">
        <v>79</v>
      </c>
      <c r="AV128" s="13" t="s">
        <v>77</v>
      </c>
      <c r="AW128" s="13" t="s">
        <v>4</v>
      </c>
      <c r="AX128" s="13" t="s">
        <v>72</v>
      </c>
      <c r="AY128" s="159" t="s">
        <v>111</v>
      </c>
    </row>
    <row r="129" spans="1:65" s="14" customFormat="1">
      <c r="B129" s="164"/>
      <c r="D129" s="154" t="s">
        <v>122</v>
      </c>
      <c r="E129" s="165" t="s">
        <v>1</v>
      </c>
      <c r="F129" s="166" t="s">
        <v>126</v>
      </c>
      <c r="H129" s="167">
        <v>12.54</v>
      </c>
      <c r="M129" s="164"/>
      <c r="N129" s="168"/>
      <c r="O129" s="169"/>
      <c r="P129" s="169"/>
      <c r="Q129" s="169"/>
      <c r="R129" s="169"/>
      <c r="S129" s="169"/>
      <c r="T129" s="169"/>
      <c r="U129" s="169"/>
      <c r="V129" s="169"/>
      <c r="W129" s="169"/>
      <c r="X129" s="170"/>
      <c r="AT129" s="165" t="s">
        <v>122</v>
      </c>
      <c r="AU129" s="165" t="s">
        <v>79</v>
      </c>
      <c r="AV129" s="14" t="s">
        <v>79</v>
      </c>
      <c r="AW129" s="14" t="s">
        <v>4</v>
      </c>
      <c r="AX129" s="14" t="s">
        <v>72</v>
      </c>
      <c r="AY129" s="165" t="s">
        <v>111</v>
      </c>
    </row>
    <row r="130" spans="1:65" s="15" customFormat="1">
      <c r="B130" s="171"/>
      <c r="D130" s="154" t="s">
        <v>122</v>
      </c>
      <c r="E130" s="172" t="s">
        <v>1</v>
      </c>
      <c r="F130" s="173" t="s">
        <v>127</v>
      </c>
      <c r="H130" s="174">
        <v>22.439999999999998</v>
      </c>
      <c r="M130" s="171"/>
      <c r="N130" s="175"/>
      <c r="O130" s="176"/>
      <c r="P130" s="176"/>
      <c r="Q130" s="176"/>
      <c r="R130" s="176"/>
      <c r="S130" s="176"/>
      <c r="T130" s="176"/>
      <c r="U130" s="176"/>
      <c r="V130" s="176"/>
      <c r="W130" s="176"/>
      <c r="X130" s="177"/>
      <c r="AT130" s="172" t="s">
        <v>122</v>
      </c>
      <c r="AU130" s="172" t="s">
        <v>79</v>
      </c>
      <c r="AV130" s="15" t="s">
        <v>118</v>
      </c>
      <c r="AW130" s="15" t="s">
        <v>4</v>
      </c>
      <c r="AX130" s="15" t="s">
        <v>77</v>
      </c>
      <c r="AY130" s="172" t="s">
        <v>111</v>
      </c>
    </row>
    <row r="131" spans="1:65" s="2" customFormat="1" ht="16.5" customHeight="1">
      <c r="A131" s="29"/>
      <c r="B131" s="139"/>
      <c r="C131" s="178" t="s">
        <v>132</v>
      </c>
      <c r="D131" s="178" t="s">
        <v>133</v>
      </c>
      <c r="E131" s="179" t="s">
        <v>134</v>
      </c>
      <c r="F131" s="180" t="s">
        <v>135</v>
      </c>
      <c r="G131" s="181" t="s">
        <v>117</v>
      </c>
      <c r="H131" s="182">
        <v>23.562000000000001</v>
      </c>
      <c r="I131" s="183"/>
      <c r="J131" s="184"/>
      <c r="K131" s="183">
        <f>ROUND(P131*H131,2)</f>
        <v>0</v>
      </c>
      <c r="L131" s="184"/>
      <c r="M131" s="185"/>
      <c r="N131" s="186" t="s">
        <v>1</v>
      </c>
      <c r="O131" s="148" t="s">
        <v>35</v>
      </c>
      <c r="P131" s="149">
        <f>I131+J131</f>
        <v>0</v>
      </c>
      <c r="Q131" s="149">
        <f>ROUND(I131*H131,2)</f>
        <v>0</v>
      </c>
      <c r="R131" s="149">
        <f>ROUND(J131*H131,2)</f>
        <v>0</v>
      </c>
      <c r="S131" s="150">
        <v>0</v>
      </c>
      <c r="T131" s="150">
        <f>S131*H131</f>
        <v>0</v>
      </c>
      <c r="U131" s="150">
        <v>2.0400000000000001E-3</v>
      </c>
      <c r="V131" s="150">
        <f>U131*H131</f>
        <v>4.8066480000000009E-2</v>
      </c>
      <c r="W131" s="150">
        <v>0</v>
      </c>
      <c r="X131" s="151">
        <f>W131*H131</f>
        <v>0</v>
      </c>
      <c r="Y131" s="29"/>
      <c r="Z131" s="29"/>
      <c r="AA131" s="29"/>
      <c r="AB131" s="29"/>
      <c r="AC131" s="29"/>
      <c r="AD131" s="29"/>
      <c r="AE131" s="29"/>
      <c r="AR131" s="152" t="s">
        <v>136</v>
      </c>
      <c r="AT131" s="152" t="s">
        <v>133</v>
      </c>
      <c r="AU131" s="152" t="s">
        <v>79</v>
      </c>
      <c r="AY131" s="17" t="s">
        <v>111</v>
      </c>
      <c r="BE131" s="153">
        <f>IF(O131="základní",K131,0)</f>
        <v>0</v>
      </c>
      <c r="BF131" s="153">
        <f>IF(O131="snížená",K131,0)</f>
        <v>0</v>
      </c>
      <c r="BG131" s="153">
        <f>IF(O131="zákl. přenesená",K131,0)</f>
        <v>0</v>
      </c>
      <c r="BH131" s="153">
        <f>IF(O131="sníž. přenesená",K131,0)</f>
        <v>0</v>
      </c>
      <c r="BI131" s="153">
        <f>IF(O131="nulová",K131,0)</f>
        <v>0</v>
      </c>
      <c r="BJ131" s="17" t="s">
        <v>77</v>
      </c>
      <c r="BK131" s="153">
        <f>ROUND(P131*H131,2)</f>
        <v>0</v>
      </c>
      <c r="BL131" s="17" t="s">
        <v>118</v>
      </c>
      <c r="BM131" s="152" t="s">
        <v>137</v>
      </c>
    </row>
    <row r="132" spans="1:65" s="2" customFormat="1">
      <c r="A132" s="29"/>
      <c r="B132" s="30"/>
      <c r="C132" s="29"/>
      <c r="D132" s="154" t="s">
        <v>120</v>
      </c>
      <c r="E132" s="29"/>
      <c r="F132" s="155" t="s">
        <v>135</v>
      </c>
      <c r="G132" s="29"/>
      <c r="H132" s="29"/>
      <c r="I132" s="29"/>
      <c r="J132" s="29"/>
      <c r="K132" s="29"/>
      <c r="L132" s="29"/>
      <c r="M132" s="30"/>
      <c r="N132" s="156"/>
      <c r="O132" s="157"/>
      <c r="P132" s="55"/>
      <c r="Q132" s="55"/>
      <c r="R132" s="55"/>
      <c r="S132" s="55"/>
      <c r="T132" s="55"/>
      <c r="U132" s="55"/>
      <c r="V132" s="55"/>
      <c r="W132" s="55"/>
      <c r="X132" s="56"/>
      <c r="Y132" s="29"/>
      <c r="Z132" s="29"/>
      <c r="AA132" s="29"/>
      <c r="AB132" s="29"/>
      <c r="AC132" s="29"/>
      <c r="AD132" s="29"/>
      <c r="AE132" s="29"/>
      <c r="AT132" s="17" t="s">
        <v>120</v>
      </c>
      <c r="AU132" s="17" t="s">
        <v>79</v>
      </c>
    </row>
    <row r="133" spans="1:65" s="14" customFormat="1">
      <c r="B133" s="164"/>
      <c r="D133" s="154" t="s">
        <v>122</v>
      </c>
      <c r="F133" s="166" t="s">
        <v>138</v>
      </c>
      <c r="H133" s="167">
        <v>23.562000000000001</v>
      </c>
      <c r="M133" s="164"/>
      <c r="N133" s="168"/>
      <c r="O133" s="169"/>
      <c r="P133" s="169"/>
      <c r="Q133" s="169"/>
      <c r="R133" s="169"/>
      <c r="S133" s="169"/>
      <c r="T133" s="169"/>
      <c r="U133" s="169"/>
      <c r="V133" s="169"/>
      <c r="W133" s="169"/>
      <c r="X133" s="170"/>
      <c r="AT133" s="165" t="s">
        <v>122</v>
      </c>
      <c r="AU133" s="165" t="s">
        <v>79</v>
      </c>
      <c r="AV133" s="14" t="s">
        <v>79</v>
      </c>
      <c r="AW133" s="14" t="s">
        <v>3</v>
      </c>
      <c r="AX133" s="14" t="s">
        <v>77</v>
      </c>
      <c r="AY133" s="165" t="s">
        <v>111</v>
      </c>
    </row>
    <row r="134" spans="1:65" s="2" customFormat="1" ht="24.15" customHeight="1">
      <c r="A134" s="29"/>
      <c r="B134" s="139"/>
      <c r="C134" s="140" t="s">
        <v>118</v>
      </c>
      <c r="D134" s="140" t="s">
        <v>114</v>
      </c>
      <c r="E134" s="141" t="s">
        <v>139</v>
      </c>
      <c r="F134" s="142" t="s">
        <v>140</v>
      </c>
      <c r="G134" s="143" t="s">
        <v>117</v>
      </c>
      <c r="H134" s="144">
        <v>22.44</v>
      </c>
      <c r="I134" s="145"/>
      <c r="J134" s="145"/>
      <c r="K134" s="145">
        <f>ROUND(P134*H134,2)</f>
        <v>0</v>
      </c>
      <c r="L134" s="146"/>
      <c r="M134" s="30"/>
      <c r="N134" s="147" t="s">
        <v>1</v>
      </c>
      <c r="O134" s="148" t="s">
        <v>35</v>
      </c>
      <c r="P134" s="149">
        <f>I134+J134</f>
        <v>0</v>
      </c>
      <c r="Q134" s="149">
        <f>ROUND(I134*H134,2)</f>
        <v>0</v>
      </c>
      <c r="R134" s="149">
        <f>ROUND(J134*H134,2)</f>
        <v>0</v>
      </c>
      <c r="S134" s="150">
        <v>0.28499999999999998</v>
      </c>
      <c r="T134" s="150">
        <f>S134*H134</f>
        <v>6.3953999999999995</v>
      </c>
      <c r="U134" s="150">
        <v>3.3800000000000002E-3</v>
      </c>
      <c r="V134" s="150">
        <f>U134*H134</f>
        <v>7.5847200000000004E-2</v>
      </c>
      <c r="W134" s="150">
        <v>0</v>
      </c>
      <c r="X134" s="151">
        <f>W134*H134</f>
        <v>0</v>
      </c>
      <c r="Y134" s="29"/>
      <c r="Z134" s="29"/>
      <c r="AA134" s="29"/>
      <c r="AB134" s="29"/>
      <c r="AC134" s="29"/>
      <c r="AD134" s="29"/>
      <c r="AE134" s="29"/>
      <c r="AR134" s="152" t="s">
        <v>118</v>
      </c>
      <c r="AT134" s="152" t="s">
        <v>114</v>
      </c>
      <c r="AU134" s="152" t="s">
        <v>79</v>
      </c>
      <c r="AY134" s="17" t="s">
        <v>111</v>
      </c>
      <c r="BE134" s="153">
        <f>IF(O134="základní",K134,0)</f>
        <v>0</v>
      </c>
      <c r="BF134" s="153">
        <f>IF(O134="snížená",K134,0)</f>
        <v>0</v>
      </c>
      <c r="BG134" s="153">
        <f>IF(O134="zákl. přenesená",K134,0)</f>
        <v>0</v>
      </c>
      <c r="BH134" s="153">
        <f>IF(O134="sníž. přenesená",K134,0)</f>
        <v>0</v>
      </c>
      <c r="BI134" s="153">
        <f>IF(O134="nulová",K134,0)</f>
        <v>0</v>
      </c>
      <c r="BJ134" s="17" t="s">
        <v>77</v>
      </c>
      <c r="BK134" s="153">
        <f>ROUND(P134*H134,2)</f>
        <v>0</v>
      </c>
      <c r="BL134" s="17" t="s">
        <v>118</v>
      </c>
      <c r="BM134" s="152" t="s">
        <v>141</v>
      </c>
    </row>
    <row r="135" spans="1:65" s="2" customFormat="1" ht="19.2">
      <c r="A135" s="29"/>
      <c r="B135" s="30"/>
      <c r="C135" s="29"/>
      <c r="D135" s="154" t="s">
        <v>120</v>
      </c>
      <c r="E135" s="29"/>
      <c r="F135" s="155" t="s">
        <v>142</v>
      </c>
      <c r="G135" s="29"/>
      <c r="H135" s="29"/>
      <c r="I135" s="29"/>
      <c r="J135" s="29"/>
      <c r="K135" s="29"/>
      <c r="L135" s="29"/>
      <c r="M135" s="30"/>
      <c r="N135" s="156"/>
      <c r="O135" s="157"/>
      <c r="P135" s="55"/>
      <c r="Q135" s="55"/>
      <c r="R135" s="55"/>
      <c r="S135" s="55"/>
      <c r="T135" s="55"/>
      <c r="U135" s="55"/>
      <c r="V135" s="55"/>
      <c r="W135" s="55"/>
      <c r="X135" s="56"/>
      <c r="Y135" s="29"/>
      <c r="Z135" s="29"/>
      <c r="AA135" s="29"/>
      <c r="AB135" s="29"/>
      <c r="AC135" s="29"/>
      <c r="AD135" s="29"/>
      <c r="AE135" s="29"/>
      <c r="AT135" s="17" t="s">
        <v>120</v>
      </c>
      <c r="AU135" s="17" t="s">
        <v>79</v>
      </c>
    </row>
    <row r="136" spans="1:65" s="13" customFormat="1">
      <c r="B136" s="158"/>
      <c r="D136" s="154" t="s">
        <v>122</v>
      </c>
      <c r="E136" s="159" t="s">
        <v>1</v>
      </c>
      <c r="F136" s="160" t="s">
        <v>123</v>
      </c>
      <c r="H136" s="159" t="s">
        <v>1</v>
      </c>
      <c r="M136" s="158"/>
      <c r="N136" s="161"/>
      <c r="O136" s="162"/>
      <c r="P136" s="162"/>
      <c r="Q136" s="162"/>
      <c r="R136" s="162"/>
      <c r="S136" s="162"/>
      <c r="T136" s="162"/>
      <c r="U136" s="162"/>
      <c r="V136" s="162"/>
      <c r="W136" s="162"/>
      <c r="X136" s="163"/>
      <c r="AT136" s="159" t="s">
        <v>122</v>
      </c>
      <c r="AU136" s="159" t="s">
        <v>79</v>
      </c>
      <c r="AV136" s="13" t="s">
        <v>77</v>
      </c>
      <c r="AW136" s="13" t="s">
        <v>4</v>
      </c>
      <c r="AX136" s="13" t="s">
        <v>72</v>
      </c>
      <c r="AY136" s="159" t="s">
        <v>111</v>
      </c>
    </row>
    <row r="137" spans="1:65" s="14" customFormat="1">
      <c r="B137" s="164"/>
      <c r="D137" s="154" t="s">
        <v>122</v>
      </c>
      <c r="E137" s="165" t="s">
        <v>1</v>
      </c>
      <c r="F137" s="166" t="s">
        <v>124</v>
      </c>
      <c r="H137" s="167">
        <v>9.9</v>
      </c>
      <c r="M137" s="164"/>
      <c r="N137" s="168"/>
      <c r="O137" s="169"/>
      <c r="P137" s="169"/>
      <c r="Q137" s="169"/>
      <c r="R137" s="169"/>
      <c r="S137" s="169"/>
      <c r="T137" s="169"/>
      <c r="U137" s="169"/>
      <c r="V137" s="169"/>
      <c r="W137" s="169"/>
      <c r="X137" s="170"/>
      <c r="AT137" s="165" t="s">
        <v>122</v>
      </c>
      <c r="AU137" s="165" t="s">
        <v>79</v>
      </c>
      <c r="AV137" s="14" t="s">
        <v>79</v>
      </c>
      <c r="AW137" s="14" t="s">
        <v>4</v>
      </c>
      <c r="AX137" s="14" t="s">
        <v>72</v>
      </c>
      <c r="AY137" s="165" t="s">
        <v>111</v>
      </c>
    </row>
    <row r="138" spans="1:65" s="13" customFormat="1">
      <c r="B138" s="158"/>
      <c r="D138" s="154" t="s">
        <v>122</v>
      </c>
      <c r="E138" s="159" t="s">
        <v>1</v>
      </c>
      <c r="F138" s="160" t="s">
        <v>125</v>
      </c>
      <c r="H138" s="159" t="s">
        <v>1</v>
      </c>
      <c r="M138" s="158"/>
      <c r="N138" s="161"/>
      <c r="O138" s="162"/>
      <c r="P138" s="162"/>
      <c r="Q138" s="162"/>
      <c r="R138" s="162"/>
      <c r="S138" s="162"/>
      <c r="T138" s="162"/>
      <c r="U138" s="162"/>
      <c r="V138" s="162"/>
      <c r="W138" s="162"/>
      <c r="X138" s="163"/>
      <c r="AT138" s="159" t="s">
        <v>122</v>
      </c>
      <c r="AU138" s="159" t="s">
        <v>79</v>
      </c>
      <c r="AV138" s="13" t="s">
        <v>77</v>
      </c>
      <c r="AW138" s="13" t="s">
        <v>4</v>
      </c>
      <c r="AX138" s="13" t="s">
        <v>72</v>
      </c>
      <c r="AY138" s="159" t="s">
        <v>111</v>
      </c>
    </row>
    <row r="139" spans="1:65" s="14" customFormat="1">
      <c r="B139" s="164"/>
      <c r="D139" s="154" t="s">
        <v>122</v>
      </c>
      <c r="E139" s="165" t="s">
        <v>1</v>
      </c>
      <c r="F139" s="166" t="s">
        <v>126</v>
      </c>
      <c r="H139" s="167">
        <v>12.54</v>
      </c>
      <c r="M139" s="164"/>
      <c r="N139" s="168"/>
      <c r="O139" s="169"/>
      <c r="P139" s="169"/>
      <c r="Q139" s="169"/>
      <c r="R139" s="169"/>
      <c r="S139" s="169"/>
      <c r="T139" s="169"/>
      <c r="U139" s="169"/>
      <c r="V139" s="169"/>
      <c r="W139" s="169"/>
      <c r="X139" s="170"/>
      <c r="AT139" s="165" t="s">
        <v>122</v>
      </c>
      <c r="AU139" s="165" t="s">
        <v>79</v>
      </c>
      <c r="AV139" s="14" t="s">
        <v>79</v>
      </c>
      <c r="AW139" s="14" t="s">
        <v>4</v>
      </c>
      <c r="AX139" s="14" t="s">
        <v>72</v>
      </c>
      <c r="AY139" s="165" t="s">
        <v>111</v>
      </c>
    </row>
    <row r="140" spans="1:65" s="15" customFormat="1">
      <c r="B140" s="171"/>
      <c r="D140" s="154" t="s">
        <v>122</v>
      </c>
      <c r="E140" s="172" t="s">
        <v>1</v>
      </c>
      <c r="F140" s="173" t="s">
        <v>127</v>
      </c>
      <c r="H140" s="174">
        <v>22.439999999999998</v>
      </c>
      <c r="M140" s="171"/>
      <c r="N140" s="175"/>
      <c r="O140" s="176"/>
      <c r="P140" s="176"/>
      <c r="Q140" s="176"/>
      <c r="R140" s="176"/>
      <c r="S140" s="176"/>
      <c r="T140" s="176"/>
      <c r="U140" s="176"/>
      <c r="V140" s="176"/>
      <c r="W140" s="176"/>
      <c r="X140" s="177"/>
      <c r="AT140" s="172" t="s">
        <v>122</v>
      </c>
      <c r="AU140" s="172" t="s">
        <v>79</v>
      </c>
      <c r="AV140" s="15" t="s">
        <v>118</v>
      </c>
      <c r="AW140" s="15" t="s">
        <v>4</v>
      </c>
      <c r="AX140" s="15" t="s">
        <v>77</v>
      </c>
      <c r="AY140" s="172" t="s">
        <v>111</v>
      </c>
    </row>
    <row r="141" spans="1:65" s="2" customFormat="1" ht="24.15" customHeight="1">
      <c r="A141" s="29"/>
      <c r="B141" s="139"/>
      <c r="C141" s="140" t="s">
        <v>143</v>
      </c>
      <c r="D141" s="140" t="s">
        <v>114</v>
      </c>
      <c r="E141" s="141" t="s">
        <v>144</v>
      </c>
      <c r="F141" s="142" t="s">
        <v>145</v>
      </c>
      <c r="G141" s="143" t="s">
        <v>117</v>
      </c>
      <c r="H141" s="144">
        <v>833.64499999999998</v>
      </c>
      <c r="I141" s="145"/>
      <c r="J141" s="145"/>
      <c r="K141" s="145">
        <f>ROUND(P141*H141,2)</f>
        <v>0</v>
      </c>
      <c r="L141" s="146"/>
      <c r="M141" s="30"/>
      <c r="N141" s="147" t="s">
        <v>1</v>
      </c>
      <c r="O141" s="148" t="s">
        <v>35</v>
      </c>
      <c r="P141" s="149">
        <f>I141+J141</f>
        <v>0</v>
      </c>
      <c r="Q141" s="149">
        <f>ROUND(I141*H141,2)</f>
        <v>0</v>
      </c>
      <c r="R141" s="149">
        <f>ROUND(J141*H141,2)</f>
        <v>0</v>
      </c>
      <c r="S141" s="150">
        <v>7.4999999999999997E-2</v>
      </c>
      <c r="T141" s="150">
        <f>S141*H141</f>
        <v>62.523374999999994</v>
      </c>
      <c r="U141" s="150">
        <v>2.5000000000000001E-4</v>
      </c>
      <c r="V141" s="150">
        <f>U141*H141</f>
        <v>0.20841124999999999</v>
      </c>
      <c r="W141" s="150">
        <v>0</v>
      </c>
      <c r="X141" s="151">
        <f>W141*H141</f>
        <v>0</v>
      </c>
      <c r="Y141" s="29"/>
      <c r="Z141" s="29"/>
      <c r="AA141" s="29"/>
      <c r="AB141" s="29"/>
      <c r="AC141" s="29"/>
      <c r="AD141" s="29"/>
      <c r="AE141" s="29"/>
      <c r="AR141" s="152" t="s">
        <v>118</v>
      </c>
      <c r="AT141" s="152" t="s">
        <v>114</v>
      </c>
      <c r="AU141" s="152" t="s">
        <v>79</v>
      </c>
      <c r="AY141" s="17" t="s">
        <v>111</v>
      </c>
      <c r="BE141" s="153">
        <f>IF(O141="základní",K141,0)</f>
        <v>0</v>
      </c>
      <c r="BF141" s="153">
        <f>IF(O141="snížená",K141,0)</f>
        <v>0</v>
      </c>
      <c r="BG141" s="153">
        <f>IF(O141="zákl. přenesená",K141,0)</f>
        <v>0</v>
      </c>
      <c r="BH141" s="153">
        <f>IF(O141="sníž. přenesená",K141,0)</f>
        <v>0</v>
      </c>
      <c r="BI141" s="153">
        <f>IF(O141="nulová",K141,0)</f>
        <v>0</v>
      </c>
      <c r="BJ141" s="17" t="s">
        <v>77</v>
      </c>
      <c r="BK141" s="153">
        <f>ROUND(P141*H141,2)</f>
        <v>0</v>
      </c>
      <c r="BL141" s="17" t="s">
        <v>118</v>
      </c>
      <c r="BM141" s="152" t="s">
        <v>146</v>
      </c>
    </row>
    <row r="142" spans="1:65" s="2" customFormat="1" ht="19.2">
      <c r="A142" s="29"/>
      <c r="B142" s="30"/>
      <c r="C142" s="29"/>
      <c r="D142" s="154" t="s">
        <v>120</v>
      </c>
      <c r="E142" s="29"/>
      <c r="F142" s="155" t="s">
        <v>147</v>
      </c>
      <c r="G142" s="29"/>
      <c r="H142" s="29"/>
      <c r="I142" s="29"/>
      <c r="J142" s="29"/>
      <c r="K142" s="29"/>
      <c r="L142" s="29"/>
      <c r="M142" s="30"/>
      <c r="N142" s="156"/>
      <c r="O142" s="157"/>
      <c r="P142" s="55"/>
      <c r="Q142" s="55"/>
      <c r="R142" s="55"/>
      <c r="S142" s="55"/>
      <c r="T142" s="55"/>
      <c r="U142" s="55"/>
      <c r="V142" s="55"/>
      <c r="W142" s="55"/>
      <c r="X142" s="56"/>
      <c r="Y142" s="29"/>
      <c r="Z142" s="29"/>
      <c r="AA142" s="29"/>
      <c r="AB142" s="29"/>
      <c r="AC142" s="29"/>
      <c r="AD142" s="29"/>
      <c r="AE142" s="29"/>
      <c r="AT142" s="17" t="s">
        <v>120</v>
      </c>
      <c r="AU142" s="17" t="s">
        <v>79</v>
      </c>
    </row>
    <row r="143" spans="1:65" s="13" customFormat="1">
      <c r="B143" s="158"/>
      <c r="D143" s="154" t="s">
        <v>122</v>
      </c>
      <c r="E143" s="159" t="s">
        <v>1</v>
      </c>
      <c r="F143" s="160" t="s">
        <v>148</v>
      </c>
      <c r="H143" s="159" t="s">
        <v>1</v>
      </c>
      <c r="M143" s="158"/>
      <c r="N143" s="161"/>
      <c r="O143" s="162"/>
      <c r="P143" s="162"/>
      <c r="Q143" s="162"/>
      <c r="R143" s="162"/>
      <c r="S143" s="162"/>
      <c r="T143" s="162"/>
      <c r="U143" s="162"/>
      <c r="V143" s="162"/>
      <c r="W143" s="162"/>
      <c r="X143" s="163"/>
      <c r="AT143" s="159" t="s">
        <v>122</v>
      </c>
      <c r="AU143" s="159" t="s">
        <v>79</v>
      </c>
      <c r="AV143" s="13" t="s">
        <v>77</v>
      </c>
      <c r="AW143" s="13" t="s">
        <v>4</v>
      </c>
      <c r="AX143" s="13" t="s">
        <v>72</v>
      </c>
      <c r="AY143" s="159" t="s">
        <v>111</v>
      </c>
    </row>
    <row r="144" spans="1:65" s="14" customFormat="1">
      <c r="B144" s="164"/>
      <c r="D144" s="154" t="s">
        <v>122</v>
      </c>
      <c r="E144" s="165" t="s">
        <v>1</v>
      </c>
      <c r="F144" s="166" t="s">
        <v>149</v>
      </c>
      <c r="H144" s="167">
        <v>996.95699999999999</v>
      </c>
      <c r="M144" s="164"/>
      <c r="N144" s="168"/>
      <c r="O144" s="169"/>
      <c r="P144" s="169"/>
      <c r="Q144" s="169"/>
      <c r="R144" s="169"/>
      <c r="S144" s="169"/>
      <c r="T144" s="169"/>
      <c r="U144" s="169"/>
      <c r="V144" s="169"/>
      <c r="W144" s="169"/>
      <c r="X144" s="170"/>
      <c r="AT144" s="165" t="s">
        <v>122</v>
      </c>
      <c r="AU144" s="165" t="s">
        <v>79</v>
      </c>
      <c r="AV144" s="14" t="s">
        <v>79</v>
      </c>
      <c r="AW144" s="14" t="s">
        <v>4</v>
      </c>
      <c r="AX144" s="14" t="s">
        <v>72</v>
      </c>
      <c r="AY144" s="165" t="s">
        <v>111</v>
      </c>
    </row>
    <row r="145" spans="2:51" s="13" customFormat="1">
      <c r="B145" s="158"/>
      <c r="D145" s="154" t="s">
        <v>122</v>
      </c>
      <c r="E145" s="159" t="s">
        <v>1</v>
      </c>
      <c r="F145" s="160" t="s">
        <v>150</v>
      </c>
      <c r="H145" s="159" t="s">
        <v>1</v>
      </c>
      <c r="M145" s="158"/>
      <c r="N145" s="161"/>
      <c r="O145" s="162"/>
      <c r="P145" s="162"/>
      <c r="Q145" s="162"/>
      <c r="R145" s="162"/>
      <c r="S145" s="162"/>
      <c r="T145" s="162"/>
      <c r="U145" s="162"/>
      <c r="V145" s="162"/>
      <c r="W145" s="162"/>
      <c r="X145" s="163"/>
      <c r="AT145" s="159" t="s">
        <v>122</v>
      </c>
      <c r="AU145" s="159" t="s">
        <v>79</v>
      </c>
      <c r="AV145" s="13" t="s">
        <v>77</v>
      </c>
      <c r="AW145" s="13" t="s">
        <v>4</v>
      </c>
      <c r="AX145" s="13" t="s">
        <v>72</v>
      </c>
      <c r="AY145" s="159" t="s">
        <v>111</v>
      </c>
    </row>
    <row r="146" spans="2:51" s="14" customFormat="1">
      <c r="B146" s="164"/>
      <c r="D146" s="154" t="s">
        <v>122</v>
      </c>
      <c r="E146" s="165" t="s">
        <v>1</v>
      </c>
      <c r="F146" s="166" t="s">
        <v>124</v>
      </c>
      <c r="H146" s="167">
        <v>9.9</v>
      </c>
      <c r="M146" s="164"/>
      <c r="N146" s="168"/>
      <c r="O146" s="169"/>
      <c r="P146" s="169"/>
      <c r="Q146" s="169"/>
      <c r="R146" s="169"/>
      <c r="S146" s="169"/>
      <c r="T146" s="169"/>
      <c r="U146" s="169"/>
      <c r="V146" s="169"/>
      <c r="W146" s="169"/>
      <c r="X146" s="170"/>
      <c r="AT146" s="165" t="s">
        <v>122</v>
      </c>
      <c r="AU146" s="165" t="s">
        <v>79</v>
      </c>
      <c r="AV146" s="14" t="s">
        <v>79</v>
      </c>
      <c r="AW146" s="14" t="s">
        <v>4</v>
      </c>
      <c r="AX146" s="14" t="s">
        <v>72</v>
      </c>
      <c r="AY146" s="165" t="s">
        <v>111</v>
      </c>
    </row>
    <row r="147" spans="2:51" s="13" customFormat="1">
      <c r="B147" s="158"/>
      <c r="D147" s="154" t="s">
        <v>122</v>
      </c>
      <c r="E147" s="159" t="s">
        <v>1</v>
      </c>
      <c r="F147" s="160" t="s">
        <v>151</v>
      </c>
      <c r="H147" s="159" t="s">
        <v>1</v>
      </c>
      <c r="M147" s="158"/>
      <c r="N147" s="161"/>
      <c r="O147" s="162"/>
      <c r="P147" s="162"/>
      <c r="Q147" s="162"/>
      <c r="R147" s="162"/>
      <c r="S147" s="162"/>
      <c r="T147" s="162"/>
      <c r="U147" s="162"/>
      <c r="V147" s="162"/>
      <c r="W147" s="162"/>
      <c r="X147" s="163"/>
      <c r="AT147" s="159" t="s">
        <v>122</v>
      </c>
      <c r="AU147" s="159" t="s">
        <v>79</v>
      </c>
      <c r="AV147" s="13" t="s">
        <v>77</v>
      </c>
      <c r="AW147" s="13" t="s">
        <v>4</v>
      </c>
      <c r="AX147" s="13" t="s">
        <v>72</v>
      </c>
      <c r="AY147" s="159" t="s">
        <v>111</v>
      </c>
    </row>
    <row r="148" spans="2:51" s="14" customFormat="1">
      <c r="B148" s="164"/>
      <c r="D148" s="154" t="s">
        <v>122</v>
      </c>
      <c r="E148" s="165" t="s">
        <v>1</v>
      </c>
      <c r="F148" s="166" t="s">
        <v>152</v>
      </c>
      <c r="H148" s="167">
        <v>29.34</v>
      </c>
      <c r="M148" s="164"/>
      <c r="N148" s="168"/>
      <c r="O148" s="169"/>
      <c r="P148" s="169"/>
      <c r="Q148" s="169"/>
      <c r="R148" s="169"/>
      <c r="S148" s="169"/>
      <c r="T148" s="169"/>
      <c r="U148" s="169"/>
      <c r="V148" s="169"/>
      <c r="W148" s="169"/>
      <c r="X148" s="170"/>
      <c r="AT148" s="165" t="s">
        <v>122</v>
      </c>
      <c r="AU148" s="165" t="s">
        <v>79</v>
      </c>
      <c r="AV148" s="14" t="s">
        <v>79</v>
      </c>
      <c r="AW148" s="14" t="s">
        <v>4</v>
      </c>
      <c r="AX148" s="14" t="s">
        <v>72</v>
      </c>
      <c r="AY148" s="165" t="s">
        <v>111</v>
      </c>
    </row>
    <row r="149" spans="2:51" s="13" customFormat="1">
      <c r="B149" s="158"/>
      <c r="D149" s="154" t="s">
        <v>122</v>
      </c>
      <c r="E149" s="159" t="s">
        <v>1</v>
      </c>
      <c r="F149" s="160" t="s">
        <v>153</v>
      </c>
      <c r="H149" s="159" t="s">
        <v>1</v>
      </c>
      <c r="M149" s="158"/>
      <c r="N149" s="161"/>
      <c r="O149" s="162"/>
      <c r="P149" s="162"/>
      <c r="Q149" s="162"/>
      <c r="R149" s="162"/>
      <c r="S149" s="162"/>
      <c r="T149" s="162"/>
      <c r="U149" s="162"/>
      <c r="V149" s="162"/>
      <c r="W149" s="162"/>
      <c r="X149" s="163"/>
      <c r="AT149" s="159" t="s">
        <v>122</v>
      </c>
      <c r="AU149" s="159" t="s">
        <v>79</v>
      </c>
      <c r="AV149" s="13" t="s">
        <v>77</v>
      </c>
      <c r="AW149" s="13" t="s">
        <v>4</v>
      </c>
      <c r="AX149" s="13" t="s">
        <v>72</v>
      </c>
      <c r="AY149" s="159" t="s">
        <v>111</v>
      </c>
    </row>
    <row r="150" spans="2:51" s="14" customFormat="1">
      <c r="B150" s="164"/>
      <c r="D150" s="154" t="s">
        <v>122</v>
      </c>
      <c r="E150" s="165" t="s">
        <v>1</v>
      </c>
      <c r="F150" s="166" t="s">
        <v>154</v>
      </c>
      <c r="H150" s="167">
        <v>4.8</v>
      </c>
      <c r="M150" s="164"/>
      <c r="N150" s="168"/>
      <c r="O150" s="169"/>
      <c r="P150" s="169"/>
      <c r="Q150" s="169"/>
      <c r="R150" s="169"/>
      <c r="S150" s="169"/>
      <c r="T150" s="169"/>
      <c r="U150" s="169"/>
      <c r="V150" s="169"/>
      <c r="W150" s="169"/>
      <c r="X150" s="170"/>
      <c r="AT150" s="165" t="s">
        <v>122</v>
      </c>
      <c r="AU150" s="165" t="s">
        <v>79</v>
      </c>
      <c r="AV150" s="14" t="s">
        <v>79</v>
      </c>
      <c r="AW150" s="14" t="s">
        <v>4</v>
      </c>
      <c r="AX150" s="14" t="s">
        <v>72</v>
      </c>
      <c r="AY150" s="165" t="s">
        <v>111</v>
      </c>
    </row>
    <row r="151" spans="2:51" s="13" customFormat="1">
      <c r="B151" s="158"/>
      <c r="D151" s="154" t="s">
        <v>122</v>
      </c>
      <c r="E151" s="159" t="s">
        <v>1</v>
      </c>
      <c r="F151" s="160" t="s">
        <v>155</v>
      </c>
      <c r="H151" s="159" t="s">
        <v>1</v>
      </c>
      <c r="M151" s="158"/>
      <c r="N151" s="161"/>
      <c r="O151" s="162"/>
      <c r="P151" s="162"/>
      <c r="Q151" s="162"/>
      <c r="R151" s="162"/>
      <c r="S151" s="162"/>
      <c r="T151" s="162"/>
      <c r="U151" s="162"/>
      <c r="V151" s="162"/>
      <c r="W151" s="162"/>
      <c r="X151" s="163"/>
      <c r="AT151" s="159" t="s">
        <v>122</v>
      </c>
      <c r="AU151" s="159" t="s">
        <v>79</v>
      </c>
      <c r="AV151" s="13" t="s">
        <v>77</v>
      </c>
      <c r="AW151" s="13" t="s">
        <v>4</v>
      </c>
      <c r="AX151" s="13" t="s">
        <v>72</v>
      </c>
      <c r="AY151" s="159" t="s">
        <v>111</v>
      </c>
    </row>
    <row r="152" spans="2:51" s="14" customFormat="1">
      <c r="B152" s="164"/>
      <c r="D152" s="154" t="s">
        <v>122</v>
      </c>
      <c r="E152" s="165" t="s">
        <v>1</v>
      </c>
      <c r="F152" s="166" t="s">
        <v>156</v>
      </c>
      <c r="H152" s="167">
        <v>-2.7949999999999999</v>
      </c>
      <c r="M152" s="164"/>
      <c r="N152" s="168"/>
      <c r="O152" s="169"/>
      <c r="P152" s="169"/>
      <c r="Q152" s="169"/>
      <c r="R152" s="169"/>
      <c r="S152" s="169"/>
      <c r="T152" s="169"/>
      <c r="U152" s="169"/>
      <c r="V152" s="169"/>
      <c r="W152" s="169"/>
      <c r="X152" s="170"/>
      <c r="AT152" s="165" t="s">
        <v>122</v>
      </c>
      <c r="AU152" s="165" t="s">
        <v>79</v>
      </c>
      <c r="AV152" s="14" t="s">
        <v>79</v>
      </c>
      <c r="AW152" s="14" t="s">
        <v>4</v>
      </c>
      <c r="AX152" s="14" t="s">
        <v>72</v>
      </c>
      <c r="AY152" s="165" t="s">
        <v>111</v>
      </c>
    </row>
    <row r="153" spans="2:51" s="14" customFormat="1">
      <c r="B153" s="164"/>
      <c r="D153" s="154" t="s">
        <v>122</v>
      </c>
      <c r="E153" s="165" t="s">
        <v>1</v>
      </c>
      <c r="F153" s="166" t="s">
        <v>157</v>
      </c>
      <c r="H153" s="167">
        <v>-28.8</v>
      </c>
      <c r="M153" s="164"/>
      <c r="N153" s="168"/>
      <c r="O153" s="169"/>
      <c r="P153" s="169"/>
      <c r="Q153" s="169"/>
      <c r="R153" s="169"/>
      <c r="S153" s="169"/>
      <c r="T153" s="169"/>
      <c r="U153" s="169"/>
      <c r="V153" s="169"/>
      <c r="W153" s="169"/>
      <c r="X153" s="170"/>
      <c r="AT153" s="165" t="s">
        <v>122</v>
      </c>
      <c r="AU153" s="165" t="s">
        <v>79</v>
      </c>
      <c r="AV153" s="14" t="s">
        <v>79</v>
      </c>
      <c r="AW153" s="14" t="s">
        <v>4</v>
      </c>
      <c r="AX153" s="14" t="s">
        <v>72</v>
      </c>
      <c r="AY153" s="165" t="s">
        <v>111</v>
      </c>
    </row>
    <row r="154" spans="2:51" s="14" customFormat="1">
      <c r="B154" s="164"/>
      <c r="D154" s="154" t="s">
        <v>122</v>
      </c>
      <c r="E154" s="165" t="s">
        <v>1</v>
      </c>
      <c r="F154" s="166" t="s">
        <v>158</v>
      </c>
      <c r="H154" s="167">
        <v>-3.9</v>
      </c>
      <c r="M154" s="164"/>
      <c r="N154" s="168"/>
      <c r="O154" s="169"/>
      <c r="P154" s="169"/>
      <c r="Q154" s="169"/>
      <c r="R154" s="169"/>
      <c r="S154" s="169"/>
      <c r="T154" s="169"/>
      <c r="U154" s="169"/>
      <c r="V154" s="169"/>
      <c r="W154" s="169"/>
      <c r="X154" s="170"/>
      <c r="AT154" s="165" t="s">
        <v>122</v>
      </c>
      <c r="AU154" s="165" t="s">
        <v>79</v>
      </c>
      <c r="AV154" s="14" t="s">
        <v>79</v>
      </c>
      <c r="AW154" s="14" t="s">
        <v>4</v>
      </c>
      <c r="AX154" s="14" t="s">
        <v>72</v>
      </c>
      <c r="AY154" s="165" t="s">
        <v>111</v>
      </c>
    </row>
    <row r="155" spans="2:51" s="14" customFormat="1">
      <c r="B155" s="164"/>
      <c r="D155" s="154" t="s">
        <v>122</v>
      </c>
      <c r="E155" s="165" t="s">
        <v>1</v>
      </c>
      <c r="F155" s="166" t="s">
        <v>159</v>
      </c>
      <c r="H155" s="167">
        <v>-1.54</v>
      </c>
      <c r="M155" s="164"/>
      <c r="N155" s="168"/>
      <c r="O155" s="169"/>
      <c r="P155" s="169"/>
      <c r="Q155" s="169"/>
      <c r="R155" s="169"/>
      <c r="S155" s="169"/>
      <c r="T155" s="169"/>
      <c r="U155" s="169"/>
      <c r="V155" s="169"/>
      <c r="W155" s="169"/>
      <c r="X155" s="170"/>
      <c r="AT155" s="165" t="s">
        <v>122</v>
      </c>
      <c r="AU155" s="165" t="s">
        <v>79</v>
      </c>
      <c r="AV155" s="14" t="s">
        <v>79</v>
      </c>
      <c r="AW155" s="14" t="s">
        <v>4</v>
      </c>
      <c r="AX155" s="14" t="s">
        <v>72</v>
      </c>
      <c r="AY155" s="165" t="s">
        <v>111</v>
      </c>
    </row>
    <row r="156" spans="2:51" s="14" customFormat="1">
      <c r="B156" s="164"/>
      <c r="D156" s="154" t="s">
        <v>122</v>
      </c>
      <c r="E156" s="165" t="s">
        <v>1</v>
      </c>
      <c r="F156" s="166" t="s">
        <v>160</v>
      </c>
      <c r="H156" s="167">
        <v>-0.66</v>
      </c>
      <c r="M156" s="164"/>
      <c r="N156" s="168"/>
      <c r="O156" s="169"/>
      <c r="P156" s="169"/>
      <c r="Q156" s="169"/>
      <c r="R156" s="169"/>
      <c r="S156" s="169"/>
      <c r="T156" s="169"/>
      <c r="U156" s="169"/>
      <c r="V156" s="169"/>
      <c r="W156" s="169"/>
      <c r="X156" s="170"/>
      <c r="AT156" s="165" t="s">
        <v>122</v>
      </c>
      <c r="AU156" s="165" t="s">
        <v>79</v>
      </c>
      <c r="AV156" s="14" t="s">
        <v>79</v>
      </c>
      <c r="AW156" s="14" t="s">
        <v>4</v>
      </c>
      <c r="AX156" s="14" t="s">
        <v>72</v>
      </c>
      <c r="AY156" s="165" t="s">
        <v>111</v>
      </c>
    </row>
    <row r="157" spans="2:51" s="14" customFormat="1">
      <c r="B157" s="164"/>
      <c r="D157" s="154" t="s">
        <v>122</v>
      </c>
      <c r="E157" s="165" t="s">
        <v>1</v>
      </c>
      <c r="F157" s="166" t="s">
        <v>156</v>
      </c>
      <c r="H157" s="167">
        <v>-2.7949999999999999</v>
      </c>
      <c r="M157" s="164"/>
      <c r="N157" s="168"/>
      <c r="O157" s="169"/>
      <c r="P157" s="169"/>
      <c r="Q157" s="169"/>
      <c r="R157" s="169"/>
      <c r="S157" s="169"/>
      <c r="T157" s="169"/>
      <c r="U157" s="169"/>
      <c r="V157" s="169"/>
      <c r="W157" s="169"/>
      <c r="X157" s="170"/>
      <c r="AT157" s="165" t="s">
        <v>122</v>
      </c>
      <c r="AU157" s="165" t="s">
        <v>79</v>
      </c>
      <c r="AV157" s="14" t="s">
        <v>79</v>
      </c>
      <c r="AW157" s="14" t="s">
        <v>4</v>
      </c>
      <c r="AX157" s="14" t="s">
        <v>72</v>
      </c>
      <c r="AY157" s="165" t="s">
        <v>111</v>
      </c>
    </row>
    <row r="158" spans="2:51" s="14" customFormat="1">
      <c r="B158" s="164"/>
      <c r="D158" s="154" t="s">
        <v>122</v>
      </c>
      <c r="E158" s="165" t="s">
        <v>1</v>
      </c>
      <c r="F158" s="166" t="s">
        <v>156</v>
      </c>
      <c r="H158" s="167">
        <v>-2.7949999999999999</v>
      </c>
      <c r="M158" s="164"/>
      <c r="N158" s="168"/>
      <c r="O158" s="169"/>
      <c r="P158" s="169"/>
      <c r="Q158" s="169"/>
      <c r="R158" s="169"/>
      <c r="S158" s="169"/>
      <c r="T158" s="169"/>
      <c r="U158" s="169"/>
      <c r="V158" s="169"/>
      <c r="W158" s="169"/>
      <c r="X158" s="170"/>
      <c r="AT158" s="165" t="s">
        <v>122</v>
      </c>
      <c r="AU158" s="165" t="s">
        <v>79</v>
      </c>
      <c r="AV158" s="14" t="s">
        <v>79</v>
      </c>
      <c r="AW158" s="14" t="s">
        <v>4</v>
      </c>
      <c r="AX158" s="14" t="s">
        <v>72</v>
      </c>
      <c r="AY158" s="165" t="s">
        <v>111</v>
      </c>
    </row>
    <row r="159" spans="2:51" s="14" customFormat="1">
      <c r="B159" s="164"/>
      <c r="D159" s="154" t="s">
        <v>122</v>
      </c>
      <c r="E159" s="165" t="s">
        <v>1</v>
      </c>
      <c r="F159" s="166" t="s">
        <v>161</v>
      </c>
      <c r="H159" s="167">
        <v>-5.0549999999999997</v>
      </c>
      <c r="M159" s="164"/>
      <c r="N159" s="168"/>
      <c r="O159" s="169"/>
      <c r="P159" s="169"/>
      <c r="Q159" s="169"/>
      <c r="R159" s="169"/>
      <c r="S159" s="169"/>
      <c r="T159" s="169"/>
      <c r="U159" s="169"/>
      <c r="V159" s="169"/>
      <c r="W159" s="169"/>
      <c r="X159" s="170"/>
      <c r="AT159" s="165" t="s">
        <v>122</v>
      </c>
      <c r="AU159" s="165" t="s">
        <v>79</v>
      </c>
      <c r="AV159" s="14" t="s">
        <v>79</v>
      </c>
      <c r="AW159" s="14" t="s">
        <v>4</v>
      </c>
      <c r="AX159" s="14" t="s">
        <v>72</v>
      </c>
      <c r="AY159" s="165" t="s">
        <v>111</v>
      </c>
    </row>
    <row r="160" spans="2:51" s="13" customFormat="1">
      <c r="B160" s="158"/>
      <c r="D160" s="154" t="s">
        <v>122</v>
      </c>
      <c r="E160" s="159" t="s">
        <v>1</v>
      </c>
      <c r="F160" s="160" t="s">
        <v>162</v>
      </c>
      <c r="H160" s="159" t="s">
        <v>1</v>
      </c>
      <c r="M160" s="158"/>
      <c r="N160" s="161"/>
      <c r="O160" s="162"/>
      <c r="P160" s="162"/>
      <c r="Q160" s="162"/>
      <c r="R160" s="162"/>
      <c r="S160" s="162"/>
      <c r="T160" s="162"/>
      <c r="U160" s="162"/>
      <c r="V160" s="162"/>
      <c r="W160" s="162"/>
      <c r="X160" s="163"/>
      <c r="AT160" s="159" t="s">
        <v>122</v>
      </c>
      <c r="AU160" s="159" t="s">
        <v>79</v>
      </c>
      <c r="AV160" s="13" t="s">
        <v>77</v>
      </c>
      <c r="AW160" s="13" t="s">
        <v>4</v>
      </c>
      <c r="AX160" s="13" t="s">
        <v>72</v>
      </c>
      <c r="AY160" s="159" t="s">
        <v>111</v>
      </c>
    </row>
    <row r="161" spans="2:51" s="14" customFormat="1">
      <c r="B161" s="164"/>
      <c r="D161" s="154" t="s">
        <v>122</v>
      </c>
      <c r="E161" s="165" t="s">
        <v>1</v>
      </c>
      <c r="F161" s="166" t="s">
        <v>163</v>
      </c>
      <c r="H161" s="167">
        <v>-3.08</v>
      </c>
      <c r="M161" s="164"/>
      <c r="N161" s="168"/>
      <c r="O161" s="169"/>
      <c r="P161" s="169"/>
      <c r="Q161" s="169"/>
      <c r="R161" s="169"/>
      <c r="S161" s="169"/>
      <c r="T161" s="169"/>
      <c r="U161" s="169"/>
      <c r="V161" s="169"/>
      <c r="W161" s="169"/>
      <c r="X161" s="170"/>
      <c r="AT161" s="165" t="s">
        <v>122</v>
      </c>
      <c r="AU161" s="165" t="s">
        <v>79</v>
      </c>
      <c r="AV161" s="14" t="s">
        <v>79</v>
      </c>
      <c r="AW161" s="14" t="s">
        <v>4</v>
      </c>
      <c r="AX161" s="14" t="s">
        <v>72</v>
      </c>
      <c r="AY161" s="165" t="s">
        <v>111</v>
      </c>
    </row>
    <row r="162" spans="2:51" s="14" customFormat="1">
      <c r="B162" s="164"/>
      <c r="D162" s="154" t="s">
        <v>122</v>
      </c>
      <c r="E162" s="165" t="s">
        <v>1</v>
      </c>
      <c r="F162" s="166" t="s">
        <v>164</v>
      </c>
      <c r="H162" s="167">
        <v>-34.32</v>
      </c>
      <c r="M162" s="164"/>
      <c r="N162" s="168"/>
      <c r="O162" s="169"/>
      <c r="P162" s="169"/>
      <c r="Q162" s="169"/>
      <c r="R162" s="169"/>
      <c r="S162" s="169"/>
      <c r="T162" s="169"/>
      <c r="U162" s="169"/>
      <c r="V162" s="169"/>
      <c r="W162" s="169"/>
      <c r="X162" s="170"/>
      <c r="AT162" s="165" t="s">
        <v>122</v>
      </c>
      <c r="AU162" s="165" t="s">
        <v>79</v>
      </c>
      <c r="AV162" s="14" t="s">
        <v>79</v>
      </c>
      <c r="AW162" s="14" t="s">
        <v>4</v>
      </c>
      <c r="AX162" s="14" t="s">
        <v>72</v>
      </c>
      <c r="AY162" s="165" t="s">
        <v>111</v>
      </c>
    </row>
    <row r="163" spans="2:51" s="14" customFormat="1">
      <c r="B163" s="164"/>
      <c r="D163" s="154" t="s">
        <v>122</v>
      </c>
      <c r="E163" s="165" t="s">
        <v>1</v>
      </c>
      <c r="F163" s="166" t="s">
        <v>165</v>
      </c>
      <c r="H163" s="167">
        <v>-3.08</v>
      </c>
      <c r="M163" s="164"/>
      <c r="N163" s="168"/>
      <c r="O163" s="169"/>
      <c r="P163" s="169"/>
      <c r="Q163" s="169"/>
      <c r="R163" s="169"/>
      <c r="S163" s="169"/>
      <c r="T163" s="169"/>
      <c r="U163" s="169"/>
      <c r="V163" s="169"/>
      <c r="W163" s="169"/>
      <c r="X163" s="170"/>
      <c r="AT163" s="165" t="s">
        <v>122</v>
      </c>
      <c r="AU163" s="165" t="s">
        <v>79</v>
      </c>
      <c r="AV163" s="14" t="s">
        <v>79</v>
      </c>
      <c r="AW163" s="14" t="s">
        <v>4</v>
      </c>
      <c r="AX163" s="14" t="s">
        <v>72</v>
      </c>
      <c r="AY163" s="165" t="s">
        <v>111</v>
      </c>
    </row>
    <row r="164" spans="2:51" s="14" customFormat="1">
      <c r="B164" s="164"/>
      <c r="D164" s="154" t="s">
        <v>122</v>
      </c>
      <c r="E164" s="165" t="s">
        <v>1</v>
      </c>
      <c r="F164" s="166" t="s">
        <v>166</v>
      </c>
      <c r="H164" s="167">
        <v>-4.2</v>
      </c>
      <c r="M164" s="164"/>
      <c r="N164" s="168"/>
      <c r="O164" s="169"/>
      <c r="P164" s="169"/>
      <c r="Q164" s="169"/>
      <c r="R164" s="169"/>
      <c r="S164" s="169"/>
      <c r="T164" s="169"/>
      <c r="U164" s="169"/>
      <c r="V164" s="169"/>
      <c r="W164" s="169"/>
      <c r="X164" s="170"/>
      <c r="AT164" s="165" t="s">
        <v>122</v>
      </c>
      <c r="AU164" s="165" t="s">
        <v>79</v>
      </c>
      <c r="AV164" s="14" t="s">
        <v>79</v>
      </c>
      <c r="AW164" s="14" t="s">
        <v>4</v>
      </c>
      <c r="AX164" s="14" t="s">
        <v>72</v>
      </c>
      <c r="AY164" s="165" t="s">
        <v>111</v>
      </c>
    </row>
    <row r="165" spans="2:51" s="14" customFormat="1">
      <c r="B165" s="164"/>
      <c r="D165" s="154" t="s">
        <v>122</v>
      </c>
      <c r="E165" s="165" t="s">
        <v>1</v>
      </c>
      <c r="F165" s="166" t="s">
        <v>159</v>
      </c>
      <c r="H165" s="167">
        <v>-1.54</v>
      </c>
      <c r="M165" s="164"/>
      <c r="N165" s="168"/>
      <c r="O165" s="169"/>
      <c r="P165" s="169"/>
      <c r="Q165" s="169"/>
      <c r="R165" s="169"/>
      <c r="S165" s="169"/>
      <c r="T165" s="169"/>
      <c r="U165" s="169"/>
      <c r="V165" s="169"/>
      <c r="W165" s="169"/>
      <c r="X165" s="170"/>
      <c r="AT165" s="165" t="s">
        <v>122</v>
      </c>
      <c r="AU165" s="165" t="s">
        <v>79</v>
      </c>
      <c r="AV165" s="14" t="s">
        <v>79</v>
      </c>
      <c r="AW165" s="14" t="s">
        <v>4</v>
      </c>
      <c r="AX165" s="14" t="s">
        <v>72</v>
      </c>
      <c r="AY165" s="165" t="s">
        <v>111</v>
      </c>
    </row>
    <row r="166" spans="2:51" s="14" customFormat="1">
      <c r="B166" s="164"/>
      <c r="D166" s="154" t="s">
        <v>122</v>
      </c>
      <c r="E166" s="165" t="s">
        <v>1</v>
      </c>
      <c r="F166" s="166" t="s">
        <v>160</v>
      </c>
      <c r="H166" s="167">
        <v>-0.66</v>
      </c>
      <c r="M166" s="164"/>
      <c r="N166" s="168"/>
      <c r="O166" s="169"/>
      <c r="P166" s="169"/>
      <c r="Q166" s="169"/>
      <c r="R166" s="169"/>
      <c r="S166" s="169"/>
      <c r="T166" s="169"/>
      <c r="U166" s="169"/>
      <c r="V166" s="169"/>
      <c r="W166" s="169"/>
      <c r="X166" s="170"/>
      <c r="AT166" s="165" t="s">
        <v>122</v>
      </c>
      <c r="AU166" s="165" t="s">
        <v>79</v>
      </c>
      <c r="AV166" s="14" t="s">
        <v>79</v>
      </c>
      <c r="AW166" s="14" t="s">
        <v>4</v>
      </c>
      <c r="AX166" s="14" t="s">
        <v>72</v>
      </c>
      <c r="AY166" s="165" t="s">
        <v>111</v>
      </c>
    </row>
    <row r="167" spans="2:51" s="14" customFormat="1">
      <c r="B167" s="164"/>
      <c r="D167" s="154" t="s">
        <v>122</v>
      </c>
      <c r="E167" s="165" t="s">
        <v>1</v>
      </c>
      <c r="F167" s="166" t="s">
        <v>167</v>
      </c>
      <c r="H167" s="167">
        <v>-2.64</v>
      </c>
      <c r="M167" s="164"/>
      <c r="N167" s="168"/>
      <c r="O167" s="169"/>
      <c r="P167" s="169"/>
      <c r="Q167" s="169"/>
      <c r="R167" s="169"/>
      <c r="S167" s="169"/>
      <c r="T167" s="169"/>
      <c r="U167" s="169"/>
      <c r="V167" s="169"/>
      <c r="W167" s="169"/>
      <c r="X167" s="170"/>
      <c r="AT167" s="165" t="s">
        <v>122</v>
      </c>
      <c r="AU167" s="165" t="s">
        <v>79</v>
      </c>
      <c r="AV167" s="14" t="s">
        <v>79</v>
      </c>
      <c r="AW167" s="14" t="s">
        <v>4</v>
      </c>
      <c r="AX167" s="14" t="s">
        <v>72</v>
      </c>
      <c r="AY167" s="165" t="s">
        <v>111</v>
      </c>
    </row>
    <row r="168" spans="2:51" s="13" customFormat="1">
      <c r="B168" s="158"/>
      <c r="D168" s="154" t="s">
        <v>122</v>
      </c>
      <c r="E168" s="159" t="s">
        <v>1</v>
      </c>
      <c r="F168" s="160" t="s">
        <v>168</v>
      </c>
      <c r="H168" s="159" t="s">
        <v>1</v>
      </c>
      <c r="M168" s="158"/>
      <c r="N168" s="161"/>
      <c r="O168" s="162"/>
      <c r="P168" s="162"/>
      <c r="Q168" s="162"/>
      <c r="R168" s="162"/>
      <c r="S168" s="162"/>
      <c r="T168" s="162"/>
      <c r="U168" s="162"/>
      <c r="V168" s="162"/>
      <c r="W168" s="162"/>
      <c r="X168" s="163"/>
      <c r="AT168" s="159" t="s">
        <v>122</v>
      </c>
      <c r="AU168" s="159" t="s">
        <v>79</v>
      </c>
      <c r="AV168" s="13" t="s">
        <v>77</v>
      </c>
      <c r="AW168" s="13" t="s">
        <v>4</v>
      </c>
      <c r="AX168" s="13" t="s">
        <v>72</v>
      </c>
      <c r="AY168" s="159" t="s">
        <v>111</v>
      </c>
    </row>
    <row r="169" spans="2:51" s="14" customFormat="1">
      <c r="B169" s="164"/>
      <c r="D169" s="154" t="s">
        <v>122</v>
      </c>
      <c r="E169" s="165" t="s">
        <v>1</v>
      </c>
      <c r="F169" s="166" t="s">
        <v>169</v>
      </c>
      <c r="H169" s="167">
        <v>-17.64</v>
      </c>
      <c r="M169" s="164"/>
      <c r="N169" s="168"/>
      <c r="O169" s="169"/>
      <c r="P169" s="169"/>
      <c r="Q169" s="169"/>
      <c r="R169" s="169"/>
      <c r="S169" s="169"/>
      <c r="T169" s="169"/>
      <c r="U169" s="169"/>
      <c r="V169" s="169"/>
      <c r="W169" s="169"/>
      <c r="X169" s="170"/>
      <c r="AT169" s="165" t="s">
        <v>122</v>
      </c>
      <c r="AU169" s="165" t="s">
        <v>79</v>
      </c>
      <c r="AV169" s="14" t="s">
        <v>79</v>
      </c>
      <c r="AW169" s="14" t="s">
        <v>4</v>
      </c>
      <c r="AX169" s="14" t="s">
        <v>72</v>
      </c>
      <c r="AY169" s="165" t="s">
        <v>111</v>
      </c>
    </row>
    <row r="170" spans="2:51" s="14" customFormat="1">
      <c r="B170" s="164"/>
      <c r="D170" s="154" t="s">
        <v>122</v>
      </c>
      <c r="E170" s="165" t="s">
        <v>1</v>
      </c>
      <c r="F170" s="166" t="s">
        <v>170</v>
      </c>
      <c r="H170" s="167">
        <v>-2.94</v>
      </c>
      <c r="M170" s="164"/>
      <c r="N170" s="168"/>
      <c r="O170" s="169"/>
      <c r="P170" s="169"/>
      <c r="Q170" s="169"/>
      <c r="R170" s="169"/>
      <c r="S170" s="169"/>
      <c r="T170" s="169"/>
      <c r="U170" s="169"/>
      <c r="V170" s="169"/>
      <c r="W170" s="169"/>
      <c r="X170" s="170"/>
      <c r="AT170" s="165" t="s">
        <v>122</v>
      </c>
      <c r="AU170" s="165" t="s">
        <v>79</v>
      </c>
      <c r="AV170" s="14" t="s">
        <v>79</v>
      </c>
      <c r="AW170" s="14" t="s">
        <v>4</v>
      </c>
      <c r="AX170" s="14" t="s">
        <v>72</v>
      </c>
      <c r="AY170" s="165" t="s">
        <v>111</v>
      </c>
    </row>
    <row r="171" spans="2:51" s="14" customFormat="1">
      <c r="B171" s="164"/>
      <c r="D171" s="154" t="s">
        <v>122</v>
      </c>
      <c r="E171" s="165" t="s">
        <v>1</v>
      </c>
      <c r="F171" s="166" t="s">
        <v>171</v>
      </c>
      <c r="H171" s="167">
        <v>-16.38</v>
      </c>
      <c r="M171" s="164"/>
      <c r="N171" s="168"/>
      <c r="O171" s="169"/>
      <c r="P171" s="169"/>
      <c r="Q171" s="169"/>
      <c r="R171" s="169"/>
      <c r="S171" s="169"/>
      <c r="T171" s="169"/>
      <c r="U171" s="169"/>
      <c r="V171" s="169"/>
      <c r="W171" s="169"/>
      <c r="X171" s="170"/>
      <c r="AT171" s="165" t="s">
        <v>122</v>
      </c>
      <c r="AU171" s="165" t="s">
        <v>79</v>
      </c>
      <c r="AV171" s="14" t="s">
        <v>79</v>
      </c>
      <c r="AW171" s="14" t="s">
        <v>4</v>
      </c>
      <c r="AX171" s="14" t="s">
        <v>72</v>
      </c>
      <c r="AY171" s="165" t="s">
        <v>111</v>
      </c>
    </row>
    <row r="172" spans="2:51" s="14" customFormat="1">
      <c r="B172" s="164"/>
      <c r="D172" s="154" t="s">
        <v>122</v>
      </c>
      <c r="E172" s="165" t="s">
        <v>1</v>
      </c>
      <c r="F172" s="166" t="s">
        <v>172</v>
      </c>
      <c r="H172" s="167">
        <v>-6.48</v>
      </c>
      <c r="M172" s="164"/>
      <c r="N172" s="168"/>
      <c r="O172" s="169"/>
      <c r="P172" s="169"/>
      <c r="Q172" s="169"/>
      <c r="R172" s="169"/>
      <c r="S172" s="169"/>
      <c r="T172" s="169"/>
      <c r="U172" s="169"/>
      <c r="V172" s="169"/>
      <c r="W172" s="169"/>
      <c r="X172" s="170"/>
      <c r="AT172" s="165" t="s">
        <v>122</v>
      </c>
      <c r="AU172" s="165" t="s">
        <v>79</v>
      </c>
      <c r="AV172" s="14" t="s">
        <v>79</v>
      </c>
      <c r="AW172" s="14" t="s">
        <v>4</v>
      </c>
      <c r="AX172" s="14" t="s">
        <v>72</v>
      </c>
      <c r="AY172" s="165" t="s">
        <v>111</v>
      </c>
    </row>
    <row r="173" spans="2:51" s="14" customFormat="1">
      <c r="B173" s="164"/>
      <c r="D173" s="154" t="s">
        <v>122</v>
      </c>
      <c r="E173" s="165" t="s">
        <v>1</v>
      </c>
      <c r="F173" s="166" t="s">
        <v>173</v>
      </c>
      <c r="H173" s="167">
        <v>-2.52</v>
      </c>
      <c r="M173" s="164"/>
      <c r="N173" s="168"/>
      <c r="O173" s="169"/>
      <c r="P173" s="169"/>
      <c r="Q173" s="169"/>
      <c r="R173" s="169"/>
      <c r="S173" s="169"/>
      <c r="T173" s="169"/>
      <c r="U173" s="169"/>
      <c r="V173" s="169"/>
      <c r="W173" s="169"/>
      <c r="X173" s="170"/>
      <c r="AT173" s="165" t="s">
        <v>122</v>
      </c>
      <c r="AU173" s="165" t="s">
        <v>79</v>
      </c>
      <c r="AV173" s="14" t="s">
        <v>79</v>
      </c>
      <c r="AW173" s="14" t="s">
        <v>4</v>
      </c>
      <c r="AX173" s="14" t="s">
        <v>72</v>
      </c>
      <c r="AY173" s="165" t="s">
        <v>111</v>
      </c>
    </row>
    <row r="174" spans="2:51" s="14" customFormat="1">
      <c r="B174" s="164"/>
      <c r="D174" s="154" t="s">
        <v>122</v>
      </c>
      <c r="E174" s="165" t="s">
        <v>1</v>
      </c>
      <c r="F174" s="166" t="s">
        <v>159</v>
      </c>
      <c r="H174" s="167">
        <v>-1.54</v>
      </c>
      <c r="M174" s="164"/>
      <c r="N174" s="168"/>
      <c r="O174" s="169"/>
      <c r="P174" s="169"/>
      <c r="Q174" s="169"/>
      <c r="R174" s="169"/>
      <c r="S174" s="169"/>
      <c r="T174" s="169"/>
      <c r="U174" s="169"/>
      <c r="V174" s="169"/>
      <c r="W174" s="169"/>
      <c r="X174" s="170"/>
      <c r="AT174" s="165" t="s">
        <v>122</v>
      </c>
      <c r="AU174" s="165" t="s">
        <v>79</v>
      </c>
      <c r="AV174" s="14" t="s">
        <v>79</v>
      </c>
      <c r="AW174" s="14" t="s">
        <v>4</v>
      </c>
      <c r="AX174" s="14" t="s">
        <v>72</v>
      </c>
      <c r="AY174" s="165" t="s">
        <v>111</v>
      </c>
    </row>
    <row r="175" spans="2:51" s="14" customFormat="1">
      <c r="B175" s="164"/>
      <c r="D175" s="154" t="s">
        <v>122</v>
      </c>
      <c r="E175" s="165" t="s">
        <v>1</v>
      </c>
      <c r="F175" s="166" t="s">
        <v>160</v>
      </c>
      <c r="H175" s="167">
        <v>-0.66</v>
      </c>
      <c r="M175" s="164"/>
      <c r="N175" s="168"/>
      <c r="O175" s="169"/>
      <c r="P175" s="169"/>
      <c r="Q175" s="169"/>
      <c r="R175" s="169"/>
      <c r="S175" s="169"/>
      <c r="T175" s="169"/>
      <c r="U175" s="169"/>
      <c r="V175" s="169"/>
      <c r="W175" s="169"/>
      <c r="X175" s="170"/>
      <c r="AT175" s="165" t="s">
        <v>122</v>
      </c>
      <c r="AU175" s="165" t="s">
        <v>79</v>
      </c>
      <c r="AV175" s="14" t="s">
        <v>79</v>
      </c>
      <c r="AW175" s="14" t="s">
        <v>4</v>
      </c>
      <c r="AX175" s="14" t="s">
        <v>72</v>
      </c>
      <c r="AY175" s="165" t="s">
        <v>111</v>
      </c>
    </row>
    <row r="176" spans="2:51" s="14" customFormat="1">
      <c r="B176" s="164"/>
      <c r="D176" s="154" t="s">
        <v>122</v>
      </c>
      <c r="E176" s="165" t="s">
        <v>1</v>
      </c>
      <c r="F176" s="166" t="s">
        <v>173</v>
      </c>
      <c r="H176" s="167">
        <v>-2.52</v>
      </c>
      <c r="M176" s="164"/>
      <c r="N176" s="168"/>
      <c r="O176" s="169"/>
      <c r="P176" s="169"/>
      <c r="Q176" s="169"/>
      <c r="R176" s="169"/>
      <c r="S176" s="169"/>
      <c r="T176" s="169"/>
      <c r="U176" s="169"/>
      <c r="V176" s="169"/>
      <c r="W176" s="169"/>
      <c r="X176" s="170"/>
      <c r="AT176" s="165" t="s">
        <v>122</v>
      </c>
      <c r="AU176" s="165" t="s">
        <v>79</v>
      </c>
      <c r="AV176" s="14" t="s">
        <v>79</v>
      </c>
      <c r="AW176" s="14" t="s">
        <v>4</v>
      </c>
      <c r="AX176" s="14" t="s">
        <v>72</v>
      </c>
      <c r="AY176" s="165" t="s">
        <v>111</v>
      </c>
    </row>
    <row r="177" spans="1:65" s="13" customFormat="1">
      <c r="B177" s="158"/>
      <c r="D177" s="154" t="s">
        <v>122</v>
      </c>
      <c r="E177" s="159" t="s">
        <v>1</v>
      </c>
      <c r="F177" s="160" t="s">
        <v>174</v>
      </c>
      <c r="H177" s="159" t="s">
        <v>1</v>
      </c>
      <c r="M177" s="158"/>
      <c r="N177" s="161"/>
      <c r="O177" s="162"/>
      <c r="P177" s="162"/>
      <c r="Q177" s="162"/>
      <c r="R177" s="162"/>
      <c r="S177" s="162"/>
      <c r="T177" s="162"/>
      <c r="U177" s="162"/>
      <c r="V177" s="162"/>
      <c r="W177" s="162"/>
      <c r="X177" s="163"/>
      <c r="AT177" s="159" t="s">
        <v>122</v>
      </c>
      <c r="AU177" s="159" t="s">
        <v>79</v>
      </c>
      <c r="AV177" s="13" t="s">
        <v>77</v>
      </c>
      <c r="AW177" s="13" t="s">
        <v>4</v>
      </c>
      <c r="AX177" s="13" t="s">
        <v>72</v>
      </c>
      <c r="AY177" s="159" t="s">
        <v>111</v>
      </c>
    </row>
    <row r="178" spans="1:65" s="14" customFormat="1">
      <c r="B178" s="164"/>
      <c r="D178" s="154" t="s">
        <v>122</v>
      </c>
      <c r="E178" s="165" t="s">
        <v>1</v>
      </c>
      <c r="F178" s="166" t="s">
        <v>175</v>
      </c>
      <c r="H178" s="167">
        <v>-3.0939999999999999</v>
      </c>
      <c r="M178" s="164"/>
      <c r="N178" s="168"/>
      <c r="O178" s="169"/>
      <c r="P178" s="169"/>
      <c r="Q178" s="169"/>
      <c r="R178" s="169"/>
      <c r="S178" s="169"/>
      <c r="T178" s="169"/>
      <c r="U178" s="169"/>
      <c r="V178" s="169"/>
      <c r="W178" s="169"/>
      <c r="X178" s="170"/>
      <c r="AT178" s="165" t="s">
        <v>122</v>
      </c>
      <c r="AU178" s="165" t="s">
        <v>79</v>
      </c>
      <c r="AV178" s="14" t="s">
        <v>79</v>
      </c>
      <c r="AW178" s="14" t="s">
        <v>4</v>
      </c>
      <c r="AX178" s="14" t="s">
        <v>72</v>
      </c>
      <c r="AY178" s="165" t="s">
        <v>111</v>
      </c>
    </row>
    <row r="179" spans="1:65" s="14" customFormat="1">
      <c r="B179" s="164"/>
      <c r="D179" s="154" t="s">
        <v>122</v>
      </c>
      <c r="E179" s="165" t="s">
        <v>1</v>
      </c>
      <c r="F179" s="166" t="s">
        <v>176</v>
      </c>
      <c r="H179" s="167">
        <v>-7.9560000000000004</v>
      </c>
      <c r="M179" s="164"/>
      <c r="N179" s="168"/>
      <c r="O179" s="169"/>
      <c r="P179" s="169"/>
      <c r="Q179" s="169"/>
      <c r="R179" s="169"/>
      <c r="S179" s="169"/>
      <c r="T179" s="169"/>
      <c r="U179" s="169"/>
      <c r="V179" s="169"/>
      <c r="W179" s="169"/>
      <c r="X179" s="170"/>
      <c r="AT179" s="165" t="s">
        <v>122</v>
      </c>
      <c r="AU179" s="165" t="s">
        <v>79</v>
      </c>
      <c r="AV179" s="14" t="s">
        <v>79</v>
      </c>
      <c r="AW179" s="14" t="s">
        <v>4</v>
      </c>
      <c r="AX179" s="14" t="s">
        <v>72</v>
      </c>
      <c r="AY179" s="165" t="s">
        <v>111</v>
      </c>
    </row>
    <row r="180" spans="1:65" s="14" customFormat="1">
      <c r="B180" s="164"/>
      <c r="D180" s="154" t="s">
        <v>122</v>
      </c>
      <c r="E180" s="165" t="s">
        <v>1</v>
      </c>
      <c r="F180" s="166" t="s">
        <v>177</v>
      </c>
      <c r="H180" s="167">
        <v>-5.3040000000000003</v>
      </c>
      <c r="M180" s="164"/>
      <c r="N180" s="168"/>
      <c r="O180" s="169"/>
      <c r="P180" s="169"/>
      <c r="Q180" s="169"/>
      <c r="R180" s="169"/>
      <c r="S180" s="169"/>
      <c r="T180" s="169"/>
      <c r="U180" s="169"/>
      <c r="V180" s="169"/>
      <c r="W180" s="169"/>
      <c r="X180" s="170"/>
      <c r="AT180" s="165" t="s">
        <v>122</v>
      </c>
      <c r="AU180" s="165" t="s">
        <v>79</v>
      </c>
      <c r="AV180" s="14" t="s">
        <v>79</v>
      </c>
      <c r="AW180" s="14" t="s">
        <v>4</v>
      </c>
      <c r="AX180" s="14" t="s">
        <v>72</v>
      </c>
      <c r="AY180" s="165" t="s">
        <v>111</v>
      </c>
    </row>
    <row r="181" spans="1:65" s="14" customFormat="1">
      <c r="B181" s="164"/>
      <c r="D181" s="154" t="s">
        <v>122</v>
      </c>
      <c r="E181" s="165" t="s">
        <v>1</v>
      </c>
      <c r="F181" s="166" t="s">
        <v>178</v>
      </c>
      <c r="H181" s="167">
        <v>-3.536</v>
      </c>
      <c r="M181" s="164"/>
      <c r="N181" s="168"/>
      <c r="O181" s="169"/>
      <c r="P181" s="169"/>
      <c r="Q181" s="169"/>
      <c r="R181" s="169"/>
      <c r="S181" s="169"/>
      <c r="T181" s="169"/>
      <c r="U181" s="169"/>
      <c r="V181" s="169"/>
      <c r="W181" s="169"/>
      <c r="X181" s="170"/>
      <c r="AT181" s="165" t="s">
        <v>122</v>
      </c>
      <c r="AU181" s="165" t="s">
        <v>79</v>
      </c>
      <c r="AV181" s="14" t="s">
        <v>79</v>
      </c>
      <c r="AW181" s="14" t="s">
        <v>4</v>
      </c>
      <c r="AX181" s="14" t="s">
        <v>72</v>
      </c>
      <c r="AY181" s="165" t="s">
        <v>111</v>
      </c>
    </row>
    <row r="182" spans="1:65" s="14" customFormat="1">
      <c r="B182" s="164"/>
      <c r="D182" s="154" t="s">
        <v>122</v>
      </c>
      <c r="E182" s="165" t="s">
        <v>1</v>
      </c>
      <c r="F182" s="166" t="s">
        <v>179</v>
      </c>
      <c r="H182" s="167">
        <v>-10.608000000000001</v>
      </c>
      <c r="M182" s="164"/>
      <c r="N182" s="168"/>
      <c r="O182" s="169"/>
      <c r="P182" s="169"/>
      <c r="Q182" s="169"/>
      <c r="R182" s="169"/>
      <c r="S182" s="169"/>
      <c r="T182" s="169"/>
      <c r="U182" s="169"/>
      <c r="V182" s="169"/>
      <c r="W182" s="169"/>
      <c r="X182" s="170"/>
      <c r="AT182" s="165" t="s">
        <v>122</v>
      </c>
      <c r="AU182" s="165" t="s">
        <v>79</v>
      </c>
      <c r="AV182" s="14" t="s">
        <v>79</v>
      </c>
      <c r="AW182" s="14" t="s">
        <v>4</v>
      </c>
      <c r="AX182" s="14" t="s">
        <v>72</v>
      </c>
      <c r="AY182" s="165" t="s">
        <v>111</v>
      </c>
    </row>
    <row r="183" spans="1:65" s="14" customFormat="1">
      <c r="B183" s="164"/>
      <c r="D183" s="154" t="s">
        <v>122</v>
      </c>
      <c r="E183" s="165" t="s">
        <v>1</v>
      </c>
      <c r="F183" s="166" t="s">
        <v>180</v>
      </c>
      <c r="H183" s="167">
        <v>-18.564</v>
      </c>
      <c r="M183" s="164"/>
      <c r="N183" s="168"/>
      <c r="O183" s="169"/>
      <c r="P183" s="169"/>
      <c r="Q183" s="169"/>
      <c r="R183" s="169"/>
      <c r="S183" s="169"/>
      <c r="T183" s="169"/>
      <c r="U183" s="169"/>
      <c r="V183" s="169"/>
      <c r="W183" s="169"/>
      <c r="X183" s="170"/>
      <c r="AT183" s="165" t="s">
        <v>122</v>
      </c>
      <c r="AU183" s="165" t="s">
        <v>79</v>
      </c>
      <c r="AV183" s="14" t="s">
        <v>79</v>
      </c>
      <c r="AW183" s="14" t="s">
        <v>4</v>
      </c>
      <c r="AX183" s="14" t="s">
        <v>72</v>
      </c>
      <c r="AY183" s="165" t="s">
        <v>111</v>
      </c>
    </row>
    <row r="184" spans="1:65" s="14" customFormat="1">
      <c r="B184" s="164"/>
      <c r="D184" s="154" t="s">
        <v>122</v>
      </c>
      <c r="E184" s="165" t="s">
        <v>1</v>
      </c>
      <c r="F184" s="166" t="s">
        <v>181</v>
      </c>
      <c r="H184" s="167">
        <v>-6.63</v>
      </c>
      <c r="M184" s="164"/>
      <c r="N184" s="168"/>
      <c r="O184" s="169"/>
      <c r="P184" s="169"/>
      <c r="Q184" s="169"/>
      <c r="R184" s="169"/>
      <c r="S184" s="169"/>
      <c r="T184" s="169"/>
      <c r="U184" s="169"/>
      <c r="V184" s="169"/>
      <c r="W184" s="169"/>
      <c r="X184" s="170"/>
      <c r="AT184" s="165" t="s">
        <v>122</v>
      </c>
      <c r="AU184" s="165" t="s">
        <v>79</v>
      </c>
      <c r="AV184" s="14" t="s">
        <v>79</v>
      </c>
      <c r="AW184" s="14" t="s">
        <v>4</v>
      </c>
      <c r="AX184" s="14" t="s">
        <v>72</v>
      </c>
      <c r="AY184" s="165" t="s">
        <v>111</v>
      </c>
    </row>
    <row r="185" spans="1:65" s="14" customFormat="1">
      <c r="B185" s="164"/>
      <c r="D185" s="154" t="s">
        <v>122</v>
      </c>
      <c r="E185" s="165" t="s">
        <v>1</v>
      </c>
      <c r="F185" s="166" t="s">
        <v>182</v>
      </c>
      <c r="H185" s="167">
        <v>-1.56</v>
      </c>
      <c r="M185" s="164"/>
      <c r="N185" s="168"/>
      <c r="O185" s="169"/>
      <c r="P185" s="169"/>
      <c r="Q185" s="169"/>
      <c r="R185" s="169"/>
      <c r="S185" s="169"/>
      <c r="T185" s="169"/>
      <c r="U185" s="169"/>
      <c r="V185" s="169"/>
      <c r="W185" s="169"/>
      <c r="X185" s="170"/>
      <c r="AT185" s="165" t="s">
        <v>122</v>
      </c>
      <c r="AU185" s="165" t="s">
        <v>79</v>
      </c>
      <c r="AV185" s="14" t="s">
        <v>79</v>
      </c>
      <c r="AW185" s="14" t="s">
        <v>4</v>
      </c>
      <c r="AX185" s="14" t="s">
        <v>72</v>
      </c>
      <c r="AY185" s="165" t="s">
        <v>111</v>
      </c>
    </row>
    <row r="186" spans="1:65" s="14" customFormat="1">
      <c r="B186" s="164"/>
      <c r="D186" s="154" t="s">
        <v>122</v>
      </c>
      <c r="E186" s="165" t="s">
        <v>1</v>
      </c>
      <c r="F186" s="166" t="s">
        <v>182</v>
      </c>
      <c r="H186" s="167">
        <v>-1.56</v>
      </c>
      <c r="M186" s="164"/>
      <c r="N186" s="168"/>
      <c r="O186" s="169"/>
      <c r="P186" s="169"/>
      <c r="Q186" s="169"/>
      <c r="R186" s="169"/>
      <c r="S186" s="169"/>
      <c r="T186" s="169"/>
      <c r="U186" s="169"/>
      <c r="V186" s="169"/>
      <c r="W186" s="169"/>
      <c r="X186" s="170"/>
      <c r="AT186" s="165" t="s">
        <v>122</v>
      </c>
      <c r="AU186" s="165" t="s">
        <v>79</v>
      </c>
      <c r="AV186" s="14" t="s">
        <v>79</v>
      </c>
      <c r="AW186" s="14" t="s">
        <v>4</v>
      </c>
      <c r="AX186" s="14" t="s">
        <v>72</v>
      </c>
      <c r="AY186" s="165" t="s">
        <v>111</v>
      </c>
    </row>
    <row r="187" spans="1:65" s="15" customFormat="1">
      <c r="B187" s="171"/>
      <c r="D187" s="154" t="s">
        <v>122</v>
      </c>
      <c r="E187" s="172" t="s">
        <v>1</v>
      </c>
      <c r="F187" s="173" t="s">
        <v>127</v>
      </c>
      <c r="H187" s="174">
        <v>833.64500000000021</v>
      </c>
      <c r="M187" s="171"/>
      <c r="N187" s="175"/>
      <c r="O187" s="176"/>
      <c r="P187" s="176"/>
      <c r="Q187" s="176"/>
      <c r="R187" s="176"/>
      <c r="S187" s="176"/>
      <c r="T187" s="176"/>
      <c r="U187" s="176"/>
      <c r="V187" s="176"/>
      <c r="W187" s="176"/>
      <c r="X187" s="177"/>
      <c r="AT187" s="172" t="s">
        <v>122</v>
      </c>
      <c r="AU187" s="172" t="s">
        <v>79</v>
      </c>
      <c r="AV187" s="15" t="s">
        <v>118</v>
      </c>
      <c r="AW187" s="15" t="s">
        <v>4</v>
      </c>
      <c r="AX187" s="15" t="s">
        <v>77</v>
      </c>
      <c r="AY187" s="172" t="s">
        <v>111</v>
      </c>
    </row>
    <row r="188" spans="1:65" s="2" customFormat="1" ht="24.15" customHeight="1">
      <c r="A188" s="29"/>
      <c r="B188" s="139"/>
      <c r="C188" s="140" t="s">
        <v>112</v>
      </c>
      <c r="D188" s="140" t="s">
        <v>114</v>
      </c>
      <c r="E188" s="141" t="s">
        <v>183</v>
      </c>
      <c r="F188" s="142" t="s">
        <v>184</v>
      </c>
      <c r="G188" s="143" t="s">
        <v>117</v>
      </c>
      <c r="H188" s="144">
        <v>238.45</v>
      </c>
      <c r="I188" s="145"/>
      <c r="J188" s="145"/>
      <c r="K188" s="145">
        <f>ROUND(P188*H188,2)</f>
        <v>0</v>
      </c>
      <c r="L188" s="146"/>
      <c r="M188" s="30"/>
      <c r="N188" s="147" t="s">
        <v>1</v>
      </c>
      <c r="O188" s="148" t="s">
        <v>35</v>
      </c>
      <c r="P188" s="149">
        <f>I188+J188</f>
        <v>0</v>
      </c>
      <c r="Q188" s="149">
        <f>ROUND(I188*H188,2)</f>
        <v>0</v>
      </c>
      <c r="R188" s="149">
        <f>ROUND(J188*H188,2)</f>
        <v>0</v>
      </c>
      <c r="S188" s="150">
        <v>7.4999999999999997E-2</v>
      </c>
      <c r="T188" s="150">
        <f>S188*H188</f>
        <v>17.883749999999999</v>
      </c>
      <c r="U188" s="150">
        <v>2.0000000000000001E-4</v>
      </c>
      <c r="V188" s="150">
        <f>U188*H188</f>
        <v>4.7690000000000003E-2</v>
      </c>
      <c r="W188" s="150">
        <v>0</v>
      </c>
      <c r="X188" s="151">
        <f>W188*H188</f>
        <v>0</v>
      </c>
      <c r="Y188" s="29"/>
      <c r="Z188" s="29"/>
      <c r="AA188" s="29"/>
      <c r="AB188" s="29"/>
      <c r="AC188" s="29"/>
      <c r="AD188" s="29"/>
      <c r="AE188" s="29"/>
      <c r="AR188" s="152" t="s">
        <v>118</v>
      </c>
      <c r="AT188" s="152" t="s">
        <v>114</v>
      </c>
      <c r="AU188" s="152" t="s">
        <v>79</v>
      </c>
      <c r="AY188" s="17" t="s">
        <v>111</v>
      </c>
      <c r="BE188" s="153">
        <f>IF(O188="základní",K188,0)</f>
        <v>0</v>
      </c>
      <c r="BF188" s="153">
        <f>IF(O188="snížená",K188,0)</f>
        <v>0</v>
      </c>
      <c r="BG188" s="153">
        <f>IF(O188="zákl. přenesená",K188,0)</f>
        <v>0</v>
      </c>
      <c r="BH188" s="153">
        <f>IF(O188="sníž. přenesená",K188,0)</f>
        <v>0</v>
      </c>
      <c r="BI188" s="153">
        <f>IF(O188="nulová",K188,0)</f>
        <v>0</v>
      </c>
      <c r="BJ188" s="17" t="s">
        <v>77</v>
      </c>
      <c r="BK188" s="153">
        <f>ROUND(P188*H188,2)</f>
        <v>0</v>
      </c>
      <c r="BL188" s="17" t="s">
        <v>118</v>
      </c>
      <c r="BM188" s="152" t="s">
        <v>185</v>
      </c>
    </row>
    <row r="189" spans="1:65" s="2" customFormat="1" ht="19.2">
      <c r="A189" s="29"/>
      <c r="B189" s="30"/>
      <c r="C189" s="29"/>
      <c r="D189" s="154" t="s">
        <v>120</v>
      </c>
      <c r="E189" s="29"/>
      <c r="F189" s="155" t="s">
        <v>186</v>
      </c>
      <c r="G189" s="29"/>
      <c r="H189" s="29"/>
      <c r="I189" s="29"/>
      <c r="J189" s="29"/>
      <c r="K189" s="29"/>
      <c r="L189" s="29"/>
      <c r="M189" s="30"/>
      <c r="N189" s="156"/>
      <c r="O189" s="157"/>
      <c r="P189" s="55"/>
      <c r="Q189" s="55"/>
      <c r="R189" s="55"/>
      <c r="S189" s="55"/>
      <c r="T189" s="55"/>
      <c r="U189" s="55"/>
      <c r="V189" s="55"/>
      <c r="W189" s="55"/>
      <c r="X189" s="56"/>
      <c r="Y189" s="29"/>
      <c r="Z189" s="29"/>
      <c r="AA189" s="29"/>
      <c r="AB189" s="29"/>
      <c r="AC189" s="29"/>
      <c r="AD189" s="29"/>
      <c r="AE189" s="29"/>
      <c r="AT189" s="17" t="s">
        <v>120</v>
      </c>
      <c r="AU189" s="17" t="s">
        <v>79</v>
      </c>
    </row>
    <row r="190" spans="1:65" s="13" customFormat="1">
      <c r="B190" s="158"/>
      <c r="D190" s="154" t="s">
        <v>122</v>
      </c>
      <c r="E190" s="159" t="s">
        <v>1</v>
      </c>
      <c r="F190" s="160" t="s">
        <v>187</v>
      </c>
      <c r="H190" s="159" t="s">
        <v>1</v>
      </c>
      <c r="M190" s="158"/>
      <c r="N190" s="161"/>
      <c r="O190" s="162"/>
      <c r="P190" s="162"/>
      <c r="Q190" s="162"/>
      <c r="R190" s="162"/>
      <c r="S190" s="162"/>
      <c r="T190" s="162"/>
      <c r="U190" s="162"/>
      <c r="V190" s="162"/>
      <c r="W190" s="162"/>
      <c r="X190" s="163"/>
      <c r="AT190" s="159" t="s">
        <v>122</v>
      </c>
      <c r="AU190" s="159" t="s">
        <v>79</v>
      </c>
      <c r="AV190" s="13" t="s">
        <v>77</v>
      </c>
      <c r="AW190" s="13" t="s">
        <v>4</v>
      </c>
      <c r="AX190" s="13" t="s">
        <v>72</v>
      </c>
      <c r="AY190" s="159" t="s">
        <v>111</v>
      </c>
    </row>
    <row r="191" spans="1:65" s="14" customFormat="1">
      <c r="B191" s="164"/>
      <c r="D191" s="154" t="s">
        <v>122</v>
      </c>
      <c r="E191" s="165" t="s">
        <v>1</v>
      </c>
      <c r="F191" s="166" t="s">
        <v>188</v>
      </c>
      <c r="H191" s="167">
        <v>244.53</v>
      </c>
      <c r="M191" s="164"/>
      <c r="N191" s="168"/>
      <c r="O191" s="169"/>
      <c r="P191" s="169"/>
      <c r="Q191" s="169"/>
      <c r="R191" s="169"/>
      <c r="S191" s="169"/>
      <c r="T191" s="169"/>
      <c r="U191" s="169"/>
      <c r="V191" s="169"/>
      <c r="W191" s="169"/>
      <c r="X191" s="170"/>
      <c r="AT191" s="165" t="s">
        <v>122</v>
      </c>
      <c r="AU191" s="165" t="s">
        <v>79</v>
      </c>
      <c r="AV191" s="14" t="s">
        <v>79</v>
      </c>
      <c r="AW191" s="14" t="s">
        <v>4</v>
      </c>
      <c r="AX191" s="14" t="s">
        <v>72</v>
      </c>
      <c r="AY191" s="165" t="s">
        <v>111</v>
      </c>
    </row>
    <row r="192" spans="1:65" s="14" customFormat="1">
      <c r="B192" s="164"/>
      <c r="D192" s="154" t="s">
        <v>122</v>
      </c>
      <c r="E192" s="165" t="s">
        <v>1</v>
      </c>
      <c r="F192" s="166" t="s">
        <v>189</v>
      </c>
      <c r="H192" s="167">
        <v>-2.1</v>
      </c>
      <c r="M192" s="164"/>
      <c r="N192" s="168"/>
      <c r="O192" s="169"/>
      <c r="P192" s="169"/>
      <c r="Q192" s="169"/>
      <c r="R192" s="169"/>
      <c r="S192" s="169"/>
      <c r="T192" s="169"/>
      <c r="U192" s="169"/>
      <c r="V192" s="169"/>
      <c r="W192" s="169"/>
      <c r="X192" s="170"/>
      <c r="AT192" s="165" t="s">
        <v>122</v>
      </c>
      <c r="AU192" s="165" t="s">
        <v>79</v>
      </c>
      <c r="AV192" s="14" t="s">
        <v>79</v>
      </c>
      <c r="AW192" s="14" t="s">
        <v>4</v>
      </c>
      <c r="AX192" s="14" t="s">
        <v>72</v>
      </c>
      <c r="AY192" s="165" t="s">
        <v>111</v>
      </c>
    </row>
    <row r="193" spans="1:65" s="14" customFormat="1">
      <c r="B193" s="164"/>
      <c r="D193" s="154" t="s">
        <v>122</v>
      </c>
      <c r="E193" s="165" t="s">
        <v>1</v>
      </c>
      <c r="F193" s="166" t="s">
        <v>190</v>
      </c>
      <c r="H193" s="167">
        <v>-0.8</v>
      </c>
      <c r="M193" s="164"/>
      <c r="N193" s="168"/>
      <c r="O193" s="169"/>
      <c r="P193" s="169"/>
      <c r="Q193" s="169"/>
      <c r="R193" s="169"/>
      <c r="S193" s="169"/>
      <c r="T193" s="169"/>
      <c r="U193" s="169"/>
      <c r="V193" s="169"/>
      <c r="W193" s="169"/>
      <c r="X193" s="170"/>
      <c r="AT193" s="165" t="s">
        <v>122</v>
      </c>
      <c r="AU193" s="165" t="s">
        <v>79</v>
      </c>
      <c r="AV193" s="14" t="s">
        <v>79</v>
      </c>
      <c r="AW193" s="14" t="s">
        <v>4</v>
      </c>
      <c r="AX193" s="14" t="s">
        <v>72</v>
      </c>
      <c r="AY193" s="165" t="s">
        <v>111</v>
      </c>
    </row>
    <row r="194" spans="1:65" s="14" customFormat="1">
      <c r="B194" s="164"/>
      <c r="D194" s="154" t="s">
        <v>122</v>
      </c>
      <c r="E194" s="165" t="s">
        <v>1</v>
      </c>
      <c r="F194" s="166" t="s">
        <v>191</v>
      </c>
      <c r="H194" s="167">
        <v>-1.5</v>
      </c>
      <c r="M194" s="164"/>
      <c r="N194" s="168"/>
      <c r="O194" s="169"/>
      <c r="P194" s="169"/>
      <c r="Q194" s="169"/>
      <c r="R194" s="169"/>
      <c r="S194" s="169"/>
      <c r="T194" s="169"/>
      <c r="U194" s="169"/>
      <c r="V194" s="169"/>
      <c r="W194" s="169"/>
      <c r="X194" s="170"/>
      <c r="AT194" s="165" t="s">
        <v>122</v>
      </c>
      <c r="AU194" s="165" t="s">
        <v>79</v>
      </c>
      <c r="AV194" s="14" t="s">
        <v>79</v>
      </c>
      <c r="AW194" s="14" t="s">
        <v>4</v>
      </c>
      <c r="AX194" s="14" t="s">
        <v>72</v>
      </c>
      <c r="AY194" s="165" t="s">
        <v>111</v>
      </c>
    </row>
    <row r="195" spans="1:65" s="14" customFormat="1">
      <c r="B195" s="164"/>
      <c r="D195" s="154" t="s">
        <v>122</v>
      </c>
      <c r="E195" s="165" t="s">
        <v>1</v>
      </c>
      <c r="F195" s="166" t="s">
        <v>192</v>
      </c>
      <c r="H195" s="167">
        <v>-0.6</v>
      </c>
      <c r="M195" s="164"/>
      <c r="N195" s="168"/>
      <c r="O195" s="169"/>
      <c r="P195" s="169"/>
      <c r="Q195" s="169"/>
      <c r="R195" s="169"/>
      <c r="S195" s="169"/>
      <c r="T195" s="169"/>
      <c r="U195" s="169"/>
      <c r="V195" s="169"/>
      <c r="W195" s="169"/>
      <c r="X195" s="170"/>
      <c r="AT195" s="165" t="s">
        <v>122</v>
      </c>
      <c r="AU195" s="165" t="s">
        <v>79</v>
      </c>
      <c r="AV195" s="14" t="s">
        <v>79</v>
      </c>
      <c r="AW195" s="14" t="s">
        <v>4</v>
      </c>
      <c r="AX195" s="14" t="s">
        <v>72</v>
      </c>
      <c r="AY195" s="165" t="s">
        <v>111</v>
      </c>
    </row>
    <row r="196" spans="1:65" s="14" customFormat="1">
      <c r="B196" s="164"/>
      <c r="D196" s="154" t="s">
        <v>122</v>
      </c>
      <c r="E196" s="165" t="s">
        <v>1</v>
      </c>
      <c r="F196" s="166" t="s">
        <v>193</v>
      </c>
      <c r="H196" s="167">
        <v>-1.08</v>
      </c>
      <c r="M196" s="164"/>
      <c r="N196" s="168"/>
      <c r="O196" s="169"/>
      <c r="P196" s="169"/>
      <c r="Q196" s="169"/>
      <c r="R196" s="169"/>
      <c r="S196" s="169"/>
      <c r="T196" s="169"/>
      <c r="U196" s="169"/>
      <c r="V196" s="169"/>
      <c r="W196" s="169"/>
      <c r="X196" s="170"/>
      <c r="AT196" s="165" t="s">
        <v>122</v>
      </c>
      <c r="AU196" s="165" t="s">
        <v>79</v>
      </c>
      <c r="AV196" s="14" t="s">
        <v>79</v>
      </c>
      <c r="AW196" s="14" t="s">
        <v>4</v>
      </c>
      <c r="AX196" s="14" t="s">
        <v>72</v>
      </c>
      <c r="AY196" s="165" t="s">
        <v>111</v>
      </c>
    </row>
    <row r="197" spans="1:65" s="15" customFormat="1">
      <c r="B197" s="171"/>
      <c r="D197" s="154" t="s">
        <v>122</v>
      </c>
      <c r="E197" s="172" t="s">
        <v>1</v>
      </c>
      <c r="F197" s="173" t="s">
        <v>127</v>
      </c>
      <c r="H197" s="174">
        <v>238.45</v>
      </c>
      <c r="M197" s="171"/>
      <c r="N197" s="175"/>
      <c r="O197" s="176"/>
      <c r="P197" s="176"/>
      <c r="Q197" s="176"/>
      <c r="R197" s="176"/>
      <c r="S197" s="176"/>
      <c r="T197" s="176"/>
      <c r="U197" s="176"/>
      <c r="V197" s="176"/>
      <c r="W197" s="176"/>
      <c r="X197" s="177"/>
      <c r="AT197" s="172" t="s">
        <v>122</v>
      </c>
      <c r="AU197" s="172" t="s">
        <v>79</v>
      </c>
      <c r="AV197" s="15" t="s">
        <v>118</v>
      </c>
      <c r="AW197" s="15" t="s">
        <v>4</v>
      </c>
      <c r="AX197" s="15" t="s">
        <v>77</v>
      </c>
      <c r="AY197" s="172" t="s">
        <v>111</v>
      </c>
    </row>
    <row r="198" spans="1:65" s="2" customFormat="1" ht="44.25" customHeight="1">
      <c r="A198" s="29"/>
      <c r="B198" s="139"/>
      <c r="C198" s="140" t="s">
        <v>194</v>
      </c>
      <c r="D198" s="140" t="s">
        <v>114</v>
      </c>
      <c r="E198" s="141" t="s">
        <v>195</v>
      </c>
      <c r="F198" s="142" t="s">
        <v>196</v>
      </c>
      <c r="G198" s="143" t="s">
        <v>117</v>
      </c>
      <c r="H198" s="144">
        <v>833.64499999999998</v>
      </c>
      <c r="I198" s="145"/>
      <c r="J198" s="145"/>
      <c r="K198" s="145">
        <f>ROUND(P198*H198,2)</f>
        <v>0</v>
      </c>
      <c r="L198" s="146"/>
      <c r="M198" s="30"/>
      <c r="N198" s="147" t="s">
        <v>1</v>
      </c>
      <c r="O198" s="148" t="s">
        <v>35</v>
      </c>
      <c r="P198" s="149">
        <f>I198+J198</f>
        <v>0</v>
      </c>
      <c r="Q198" s="149">
        <f>ROUND(I198*H198,2)</f>
        <v>0</v>
      </c>
      <c r="R198" s="149">
        <f>ROUND(J198*H198,2)</f>
        <v>0</v>
      </c>
      <c r="S198" s="150">
        <v>1.04</v>
      </c>
      <c r="T198" s="150">
        <f>S198*H198</f>
        <v>866.99080000000004</v>
      </c>
      <c r="U198" s="150">
        <v>8.5199999999999998E-3</v>
      </c>
      <c r="V198" s="150">
        <f>U198*H198</f>
        <v>7.1026553999999997</v>
      </c>
      <c r="W198" s="150">
        <v>0</v>
      </c>
      <c r="X198" s="151">
        <f>W198*H198</f>
        <v>0</v>
      </c>
      <c r="Y198" s="29"/>
      <c r="Z198" s="29"/>
      <c r="AA198" s="29"/>
      <c r="AB198" s="29"/>
      <c r="AC198" s="29"/>
      <c r="AD198" s="29"/>
      <c r="AE198" s="29"/>
      <c r="AR198" s="152" t="s">
        <v>118</v>
      </c>
      <c r="AT198" s="152" t="s">
        <v>114</v>
      </c>
      <c r="AU198" s="152" t="s">
        <v>79</v>
      </c>
      <c r="AY198" s="17" t="s">
        <v>111</v>
      </c>
      <c r="BE198" s="153">
        <f>IF(O198="základní",K198,0)</f>
        <v>0</v>
      </c>
      <c r="BF198" s="153">
        <f>IF(O198="snížená",K198,0)</f>
        <v>0</v>
      </c>
      <c r="BG198" s="153">
        <f>IF(O198="zákl. přenesená",K198,0)</f>
        <v>0</v>
      </c>
      <c r="BH198" s="153">
        <f>IF(O198="sníž. přenesená",K198,0)</f>
        <v>0</v>
      </c>
      <c r="BI198" s="153">
        <f>IF(O198="nulová",K198,0)</f>
        <v>0</v>
      </c>
      <c r="BJ198" s="17" t="s">
        <v>77</v>
      </c>
      <c r="BK198" s="153">
        <f>ROUND(P198*H198,2)</f>
        <v>0</v>
      </c>
      <c r="BL198" s="17" t="s">
        <v>118</v>
      </c>
      <c r="BM198" s="152" t="s">
        <v>197</v>
      </c>
    </row>
    <row r="199" spans="1:65" s="2" customFormat="1" ht="38.4">
      <c r="A199" s="29"/>
      <c r="B199" s="30"/>
      <c r="C199" s="29"/>
      <c r="D199" s="154" t="s">
        <v>120</v>
      </c>
      <c r="E199" s="29"/>
      <c r="F199" s="155" t="s">
        <v>198</v>
      </c>
      <c r="G199" s="29"/>
      <c r="H199" s="29"/>
      <c r="I199" s="29"/>
      <c r="J199" s="29"/>
      <c r="K199" s="29"/>
      <c r="L199" s="29"/>
      <c r="M199" s="30"/>
      <c r="N199" s="156"/>
      <c r="O199" s="157"/>
      <c r="P199" s="55"/>
      <c r="Q199" s="55"/>
      <c r="R199" s="55"/>
      <c r="S199" s="55"/>
      <c r="T199" s="55"/>
      <c r="U199" s="55"/>
      <c r="V199" s="55"/>
      <c r="W199" s="55"/>
      <c r="X199" s="56"/>
      <c r="Y199" s="29"/>
      <c r="Z199" s="29"/>
      <c r="AA199" s="29"/>
      <c r="AB199" s="29"/>
      <c r="AC199" s="29"/>
      <c r="AD199" s="29"/>
      <c r="AE199" s="29"/>
      <c r="AT199" s="17" t="s">
        <v>120</v>
      </c>
      <c r="AU199" s="17" t="s">
        <v>79</v>
      </c>
    </row>
    <row r="200" spans="1:65" s="13" customFormat="1">
      <c r="B200" s="158"/>
      <c r="D200" s="154" t="s">
        <v>122</v>
      </c>
      <c r="E200" s="159" t="s">
        <v>1</v>
      </c>
      <c r="F200" s="160" t="s">
        <v>148</v>
      </c>
      <c r="H200" s="159" t="s">
        <v>1</v>
      </c>
      <c r="M200" s="158"/>
      <c r="N200" s="161"/>
      <c r="O200" s="162"/>
      <c r="P200" s="162"/>
      <c r="Q200" s="162"/>
      <c r="R200" s="162"/>
      <c r="S200" s="162"/>
      <c r="T200" s="162"/>
      <c r="U200" s="162"/>
      <c r="V200" s="162"/>
      <c r="W200" s="162"/>
      <c r="X200" s="163"/>
      <c r="AT200" s="159" t="s">
        <v>122</v>
      </c>
      <c r="AU200" s="159" t="s">
        <v>79</v>
      </c>
      <c r="AV200" s="13" t="s">
        <v>77</v>
      </c>
      <c r="AW200" s="13" t="s">
        <v>4</v>
      </c>
      <c r="AX200" s="13" t="s">
        <v>72</v>
      </c>
      <c r="AY200" s="159" t="s">
        <v>111</v>
      </c>
    </row>
    <row r="201" spans="1:65" s="14" customFormat="1">
      <c r="B201" s="164"/>
      <c r="D201" s="154" t="s">
        <v>122</v>
      </c>
      <c r="E201" s="165" t="s">
        <v>1</v>
      </c>
      <c r="F201" s="166" t="s">
        <v>149</v>
      </c>
      <c r="H201" s="167">
        <v>996.95699999999999</v>
      </c>
      <c r="M201" s="164"/>
      <c r="N201" s="168"/>
      <c r="O201" s="169"/>
      <c r="P201" s="169"/>
      <c r="Q201" s="169"/>
      <c r="R201" s="169"/>
      <c r="S201" s="169"/>
      <c r="T201" s="169"/>
      <c r="U201" s="169"/>
      <c r="V201" s="169"/>
      <c r="W201" s="169"/>
      <c r="X201" s="170"/>
      <c r="AT201" s="165" t="s">
        <v>122</v>
      </c>
      <c r="AU201" s="165" t="s">
        <v>79</v>
      </c>
      <c r="AV201" s="14" t="s">
        <v>79</v>
      </c>
      <c r="AW201" s="14" t="s">
        <v>4</v>
      </c>
      <c r="AX201" s="14" t="s">
        <v>72</v>
      </c>
      <c r="AY201" s="165" t="s">
        <v>111</v>
      </c>
    </row>
    <row r="202" spans="1:65" s="13" customFormat="1">
      <c r="B202" s="158"/>
      <c r="D202" s="154" t="s">
        <v>122</v>
      </c>
      <c r="E202" s="159" t="s">
        <v>1</v>
      </c>
      <c r="F202" s="160" t="s">
        <v>150</v>
      </c>
      <c r="H202" s="159" t="s">
        <v>1</v>
      </c>
      <c r="M202" s="158"/>
      <c r="N202" s="161"/>
      <c r="O202" s="162"/>
      <c r="P202" s="162"/>
      <c r="Q202" s="162"/>
      <c r="R202" s="162"/>
      <c r="S202" s="162"/>
      <c r="T202" s="162"/>
      <c r="U202" s="162"/>
      <c r="V202" s="162"/>
      <c r="W202" s="162"/>
      <c r="X202" s="163"/>
      <c r="AT202" s="159" t="s">
        <v>122</v>
      </c>
      <c r="AU202" s="159" t="s">
        <v>79</v>
      </c>
      <c r="AV202" s="13" t="s">
        <v>77</v>
      </c>
      <c r="AW202" s="13" t="s">
        <v>4</v>
      </c>
      <c r="AX202" s="13" t="s">
        <v>72</v>
      </c>
      <c r="AY202" s="159" t="s">
        <v>111</v>
      </c>
    </row>
    <row r="203" spans="1:65" s="14" customFormat="1">
      <c r="B203" s="164"/>
      <c r="D203" s="154" t="s">
        <v>122</v>
      </c>
      <c r="E203" s="165" t="s">
        <v>1</v>
      </c>
      <c r="F203" s="166" t="s">
        <v>124</v>
      </c>
      <c r="H203" s="167">
        <v>9.9</v>
      </c>
      <c r="M203" s="164"/>
      <c r="N203" s="168"/>
      <c r="O203" s="169"/>
      <c r="P203" s="169"/>
      <c r="Q203" s="169"/>
      <c r="R203" s="169"/>
      <c r="S203" s="169"/>
      <c r="T203" s="169"/>
      <c r="U203" s="169"/>
      <c r="V203" s="169"/>
      <c r="W203" s="169"/>
      <c r="X203" s="170"/>
      <c r="AT203" s="165" t="s">
        <v>122</v>
      </c>
      <c r="AU203" s="165" t="s">
        <v>79</v>
      </c>
      <c r="AV203" s="14" t="s">
        <v>79</v>
      </c>
      <c r="AW203" s="14" t="s">
        <v>4</v>
      </c>
      <c r="AX203" s="14" t="s">
        <v>72</v>
      </c>
      <c r="AY203" s="165" t="s">
        <v>111</v>
      </c>
    </row>
    <row r="204" spans="1:65" s="13" customFormat="1">
      <c r="B204" s="158"/>
      <c r="D204" s="154" t="s">
        <v>122</v>
      </c>
      <c r="E204" s="159" t="s">
        <v>1</v>
      </c>
      <c r="F204" s="160" t="s">
        <v>151</v>
      </c>
      <c r="H204" s="159" t="s">
        <v>1</v>
      </c>
      <c r="M204" s="158"/>
      <c r="N204" s="161"/>
      <c r="O204" s="162"/>
      <c r="P204" s="162"/>
      <c r="Q204" s="162"/>
      <c r="R204" s="162"/>
      <c r="S204" s="162"/>
      <c r="T204" s="162"/>
      <c r="U204" s="162"/>
      <c r="V204" s="162"/>
      <c r="W204" s="162"/>
      <c r="X204" s="163"/>
      <c r="AT204" s="159" t="s">
        <v>122</v>
      </c>
      <c r="AU204" s="159" t="s">
        <v>79</v>
      </c>
      <c r="AV204" s="13" t="s">
        <v>77</v>
      </c>
      <c r="AW204" s="13" t="s">
        <v>4</v>
      </c>
      <c r="AX204" s="13" t="s">
        <v>72</v>
      </c>
      <c r="AY204" s="159" t="s">
        <v>111</v>
      </c>
    </row>
    <row r="205" spans="1:65" s="14" customFormat="1">
      <c r="B205" s="164"/>
      <c r="D205" s="154" t="s">
        <v>122</v>
      </c>
      <c r="E205" s="165" t="s">
        <v>1</v>
      </c>
      <c r="F205" s="166" t="s">
        <v>152</v>
      </c>
      <c r="H205" s="167">
        <v>29.34</v>
      </c>
      <c r="M205" s="164"/>
      <c r="N205" s="168"/>
      <c r="O205" s="169"/>
      <c r="P205" s="169"/>
      <c r="Q205" s="169"/>
      <c r="R205" s="169"/>
      <c r="S205" s="169"/>
      <c r="T205" s="169"/>
      <c r="U205" s="169"/>
      <c r="V205" s="169"/>
      <c r="W205" s="169"/>
      <c r="X205" s="170"/>
      <c r="AT205" s="165" t="s">
        <v>122</v>
      </c>
      <c r="AU205" s="165" t="s">
        <v>79</v>
      </c>
      <c r="AV205" s="14" t="s">
        <v>79</v>
      </c>
      <c r="AW205" s="14" t="s">
        <v>4</v>
      </c>
      <c r="AX205" s="14" t="s">
        <v>72</v>
      </c>
      <c r="AY205" s="165" t="s">
        <v>111</v>
      </c>
    </row>
    <row r="206" spans="1:65" s="13" customFormat="1">
      <c r="B206" s="158"/>
      <c r="D206" s="154" t="s">
        <v>122</v>
      </c>
      <c r="E206" s="159" t="s">
        <v>1</v>
      </c>
      <c r="F206" s="160" t="s">
        <v>153</v>
      </c>
      <c r="H206" s="159" t="s">
        <v>1</v>
      </c>
      <c r="M206" s="158"/>
      <c r="N206" s="161"/>
      <c r="O206" s="162"/>
      <c r="P206" s="162"/>
      <c r="Q206" s="162"/>
      <c r="R206" s="162"/>
      <c r="S206" s="162"/>
      <c r="T206" s="162"/>
      <c r="U206" s="162"/>
      <c r="V206" s="162"/>
      <c r="W206" s="162"/>
      <c r="X206" s="163"/>
      <c r="AT206" s="159" t="s">
        <v>122</v>
      </c>
      <c r="AU206" s="159" t="s">
        <v>79</v>
      </c>
      <c r="AV206" s="13" t="s">
        <v>77</v>
      </c>
      <c r="AW206" s="13" t="s">
        <v>4</v>
      </c>
      <c r="AX206" s="13" t="s">
        <v>72</v>
      </c>
      <c r="AY206" s="159" t="s">
        <v>111</v>
      </c>
    </row>
    <row r="207" spans="1:65" s="14" customFormat="1">
      <c r="B207" s="164"/>
      <c r="D207" s="154" t="s">
        <v>122</v>
      </c>
      <c r="E207" s="165" t="s">
        <v>1</v>
      </c>
      <c r="F207" s="166" t="s">
        <v>154</v>
      </c>
      <c r="H207" s="167">
        <v>4.8</v>
      </c>
      <c r="M207" s="164"/>
      <c r="N207" s="168"/>
      <c r="O207" s="169"/>
      <c r="P207" s="169"/>
      <c r="Q207" s="169"/>
      <c r="R207" s="169"/>
      <c r="S207" s="169"/>
      <c r="T207" s="169"/>
      <c r="U207" s="169"/>
      <c r="V207" s="169"/>
      <c r="W207" s="169"/>
      <c r="X207" s="170"/>
      <c r="AT207" s="165" t="s">
        <v>122</v>
      </c>
      <c r="AU207" s="165" t="s">
        <v>79</v>
      </c>
      <c r="AV207" s="14" t="s">
        <v>79</v>
      </c>
      <c r="AW207" s="14" t="s">
        <v>4</v>
      </c>
      <c r="AX207" s="14" t="s">
        <v>72</v>
      </c>
      <c r="AY207" s="165" t="s">
        <v>111</v>
      </c>
    </row>
    <row r="208" spans="1:65" s="13" customFormat="1">
      <c r="B208" s="158"/>
      <c r="D208" s="154" t="s">
        <v>122</v>
      </c>
      <c r="E208" s="159" t="s">
        <v>1</v>
      </c>
      <c r="F208" s="160" t="s">
        <v>155</v>
      </c>
      <c r="H208" s="159" t="s">
        <v>1</v>
      </c>
      <c r="M208" s="158"/>
      <c r="N208" s="161"/>
      <c r="O208" s="162"/>
      <c r="P208" s="162"/>
      <c r="Q208" s="162"/>
      <c r="R208" s="162"/>
      <c r="S208" s="162"/>
      <c r="T208" s="162"/>
      <c r="U208" s="162"/>
      <c r="V208" s="162"/>
      <c r="W208" s="162"/>
      <c r="X208" s="163"/>
      <c r="AT208" s="159" t="s">
        <v>122</v>
      </c>
      <c r="AU208" s="159" t="s">
        <v>79</v>
      </c>
      <c r="AV208" s="13" t="s">
        <v>77</v>
      </c>
      <c r="AW208" s="13" t="s">
        <v>4</v>
      </c>
      <c r="AX208" s="13" t="s">
        <v>72</v>
      </c>
      <c r="AY208" s="159" t="s">
        <v>111</v>
      </c>
    </row>
    <row r="209" spans="2:51" s="14" customFormat="1">
      <c r="B209" s="164"/>
      <c r="D209" s="154" t="s">
        <v>122</v>
      </c>
      <c r="E209" s="165" t="s">
        <v>1</v>
      </c>
      <c r="F209" s="166" t="s">
        <v>156</v>
      </c>
      <c r="H209" s="167">
        <v>-2.7949999999999999</v>
      </c>
      <c r="M209" s="164"/>
      <c r="N209" s="168"/>
      <c r="O209" s="169"/>
      <c r="P209" s="169"/>
      <c r="Q209" s="169"/>
      <c r="R209" s="169"/>
      <c r="S209" s="169"/>
      <c r="T209" s="169"/>
      <c r="U209" s="169"/>
      <c r="V209" s="169"/>
      <c r="W209" s="169"/>
      <c r="X209" s="170"/>
      <c r="AT209" s="165" t="s">
        <v>122</v>
      </c>
      <c r="AU209" s="165" t="s">
        <v>79</v>
      </c>
      <c r="AV209" s="14" t="s">
        <v>79</v>
      </c>
      <c r="AW209" s="14" t="s">
        <v>4</v>
      </c>
      <c r="AX209" s="14" t="s">
        <v>72</v>
      </c>
      <c r="AY209" s="165" t="s">
        <v>111</v>
      </c>
    </row>
    <row r="210" spans="2:51" s="14" customFormat="1">
      <c r="B210" s="164"/>
      <c r="D210" s="154" t="s">
        <v>122</v>
      </c>
      <c r="E210" s="165" t="s">
        <v>1</v>
      </c>
      <c r="F210" s="166" t="s">
        <v>157</v>
      </c>
      <c r="H210" s="167">
        <v>-28.8</v>
      </c>
      <c r="M210" s="164"/>
      <c r="N210" s="168"/>
      <c r="O210" s="169"/>
      <c r="P210" s="169"/>
      <c r="Q210" s="169"/>
      <c r="R210" s="169"/>
      <c r="S210" s="169"/>
      <c r="T210" s="169"/>
      <c r="U210" s="169"/>
      <c r="V210" s="169"/>
      <c r="W210" s="169"/>
      <c r="X210" s="170"/>
      <c r="AT210" s="165" t="s">
        <v>122</v>
      </c>
      <c r="AU210" s="165" t="s">
        <v>79</v>
      </c>
      <c r="AV210" s="14" t="s">
        <v>79</v>
      </c>
      <c r="AW210" s="14" t="s">
        <v>4</v>
      </c>
      <c r="AX210" s="14" t="s">
        <v>72</v>
      </c>
      <c r="AY210" s="165" t="s">
        <v>111</v>
      </c>
    </row>
    <row r="211" spans="2:51" s="14" customFormat="1">
      <c r="B211" s="164"/>
      <c r="D211" s="154" t="s">
        <v>122</v>
      </c>
      <c r="E211" s="165" t="s">
        <v>1</v>
      </c>
      <c r="F211" s="166" t="s">
        <v>158</v>
      </c>
      <c r="H211" s="167">
        <v>-3.9</v>
      </c>
      <c r="M211" s="164"/>
      <c r="N211" s="168"/>
      <c r="O211" s="169"/>
      <c r="P211" s="169"/>
      <c r="Q211" s="169"/>
      <c r="R211" s="169"/>
      <c r="S211" s="169"/>
      <c r="T211" s="169"/>
      <c r="U211" s="169"/>
      <c r="V211" s="169"/>
      <c r="W211" s="169"/>
      <c r="X211" s="170"/>
      <c r="AT211" s="165" t="s">
        <v>122</v>
      </c>
      <c r="AU211" s="165" t="s">
        <v>79</v>
      </c>
      <c r="AV211" s="14" t="s">
        <v>79</v>
      </c>
      <c r="AW211" s="14" t="s">
        <v>4</v>
      </c>
      <c r="AX211" s="14" t="s">
        <v>72</v>
      </c>
      <c r="AY211" s="165" t="s">
        <v>111</v>
      </c>
    </row>
    <row r="212" spans="2:51" s="14" customFormat="1">
      <c r="B212" s="164"/>
      <c r="D212" s="154" t="s">
        <v>122</v>
      </c>
      <c r="E212" s="165" t="s">
        <v>1</v>
      </c>
      <c r="F212" s="166" t="s">
        <v>159</v>
      </c>
      <c r="H212" s="167">
        <v>-1.54</v>
      </c>
      <c r="M212" s="164"/>
      <c r="N212" s="168"/>
      <c r="O212" s="169"/>
      <c r="P212" s="169"/>
      <c r="Q212" s="169"/>
      <c r="R212" s="169"/>
      <c r="S212" s="169"/>
      <c r="T212" s="169"/>
      <c r="U212" s="169"/>
      <c r="V212" s="169"/>
      <c r="W212" s="169"/>
      <c r="X212" s="170"/>
      <c r="AT212" s="165" t="s">
        <v>122</v>
      </c>
      <c r="AU212" s="165" t="s">
        <v>79</v>
      </c>
      <c r="AV212" s="14" t="s">
        <v>79</v>
      </c>
      <c r="AW212" s="14" t="s">
        <v>4</v>
      </c>
      <c r="AX212" s="14" t="s">
        <v>72</v>
      </c>
      <c r="AY212" s="165" t="s">
        <v>111</v>
      </c>
    </row>
    <row r="213" spans="2:51" s="14" customFormat="1">
      <c r="B213" s="164"/>
      <c r="D213" s="154" t="s">
        <v>122</v>
      </c>
      <c r="E213" s="165" t="s">
        <v>1</v>
      </c>
      <c r="F213" s="166" t="s">
        <v>160</v>
      </c>
      <c r="H213" s="167">
        <v>-0.66</v>
      </c>
      <c r="M213" s="164"/>
      <c r="N213" s="168"/>
      <c r="O213" s="169"/>
      <c r="P213" s="169"/>
      <c r="Q213" s="169"/>
      <c r="R213" s="169"/>
      <c r="S213" s="169"/>
      <c r="T213" s="169"/>
      <c r="U213" s="169"/>
      <c r="V213" s="169"/>
      <c r="W213" s="169"/>
      <c r="X213" s="170"/>
      <c r="AT213" s="165" t="s">
        <v>122</v>
      </c>
      <c r="AU213" s="165" t="s">
        <v>79</v>
      </c>
      <c r="AV213" s="14" t="s">
        <v>79</v>
      </c>
      <c r="AW213" s="14" t="s">
        <v>4</v>
      </c>
      <c r="AX213" s="14" t="s">
        <v>72</v>
      </c>
      <c r="AY213" s="165" t="s">
        <v>111</v>
      </c>
    </row>
    <row r="214" spans="2:51" s="14" customFormat="1">
      <c r="B214" s="164"/>
      <c r="D214" s="154" t="s">
        <v>122</v>
      </c>
      <c r="E214" s="165" t="s">
        <v>1</v>
      </c>
      <c r="F214" s="166" t="s">
        <v>156</v>
      </c>
      <c r="H214" s="167">
        <v>-2.7949999999999999</v>
      </c>
      <c r="M214" s="164"/>
      <c r="N214" s="168"/>
      <c r="O214" s="169"/>
      <c r="P214" s="169"/>
      <c r="Q214" s="169"/>
      <c r="R214" s="169"/>
      <c r="S214" s="169"/>
      <c r="T214" s="169"/>
      <c r="U214" s="169"/>
      <c r="V214" s="169"/>
      <c r="W214" s="169"/>
      <c r="X214" s="170"/>
      <c r="AT214" s="165" t="s">
        <v>122</v>
      </c>
      <c r="AU214" s="165" t="s">
        <v>79</v>
      </c>
      <c r="AV214" s="14" t="s">
        <v>79</v>
      </c>
      <c r="AW214" s="14" t="s">
        <v>4</v>
      </c>
      <c r="AX214" s="14" t="s">
        <v>72</v>
      </c>
      <c r="AY214" s="165" t="s">
        <v>111</v>
      </c>
    </row>
    <row r="215" spans="2:51" s="14" customFormat="1">
      <c r="B215" s="164"/>
      <c r="D215" s="154" t="s">
        <v>122</v>
      </c>
      <c r="E215" s="165" t="s">
        <v>1</v>
      </c>
      <c r="F215" s="166" t="s">
        <v>156</v>
      </c>
      <c r="H215" s="167">
        <v>-2.7949999999999999</v>
      </c>
      <c r="M215" s="164"/>
      <c r="N215" s="168"/>
      <c r="O215" s="169"/>
      <c r="P215" s="169"/>
      <c r="Q215" s="169"/>
      <c r="R215" s="169"/>
      <c r="S215" s="169"/>
      <c r="T215" s="169"/>
      <c r="U215" s="169"/>
      <c r="V215" s="169"/>
      <c r="W215" s="169"/>
      <c r="X215" s="170"/>
      <c r="AT215" s="165" t="s">
        <v>122</v>
      </c>
      <c r="AU215" s="165" t="s">
        <v>79</v>
      </c>
      <c r="AV215" s="14" t="s">
        <v>79</v>
      </c>
      <c r="AW215" s="14" t="s">
        <v>4</v>
      </c>
      <c r="AX215" s="14" t="s">
        <v>72</v>
      </c>
      <c r="AY215" s="165" t="s">
        <v>111</v>
      </c>
    </row>
    <row r="216" spans="2:51" s="14" customFormat="1">
      <c r="B216" s="164"/>
      <c r="D216" s="154" t="s">
        <v>122</v>
      </c>
      <c r="E216" s="165" t="s">
        <v>1</v>
      </c>
      <c r="F216" s="166" t="s">
        <v>161</v>
      </c>
      <c r="H216" s="167">
        <v>-5.0549999999999997</v>
      </c>
      <c r="M216" s="164"/>
      <c r="N216" s="168"/>
      <c r="O216" s="169"/>
      <c r="P216" s="169"/>
      <c r="Q216" s="169"/>
      <c r="R216" s="169"/>
      <c r="S216" s="169"/>
      <c r="T216" s="169"/>
      <c r="U216" s="169"/>
      <c r="V216" s="169"/>
      <c r="W216" s="169"/>
      <c r="X216" s="170"/>
      <c r="AT216" s="165" t="s">
        <v>122</v>
      </c>
      <c r="AU216" s="165" t="s">
        <v>79</v>
      </c>
      <c r="AV216" s="14" t="s">
        <v>79</v>
      </c>
      <c r="AW216" s="14" t="s">
        <v>4</v>
      </c>
      <c r="AX216" s="14" t="s">
        <v>72</v>
      </c>
      <c r="AY216" s="165" t="s">
        <v>111</v>
      </c>
    </row>
    <row r="217" spans="2:51" s="13" customFormat="1">
      <c r="B217" s="158"/>
      <c r="D217" s="154" t="s">
        <v>122</v>
      </c>
      <c r="E217" s="159" t="s">
        <v>1</v>
      </c>
      <c r="F217" s="160" t="s">
        <v>162</v>
      </c>
      <c r="H217" s="159" t="s">
        <v>1</v>
      </c>
      <c r="M217" s="158"/>
      <c r="N217" s="161"/>
      <c r="O217" s="162"/>
      <c r="P217" s="162"/>
      <c r="Q217" s="162"/>
      <c r="R217" s="162"/>
      <c r="S217" s="162"/>
      <c r="T217" s="162"/>
      <c r="U217" s="162"/>
      <c r="V217" s="162"/>
      <c r="W217" s="162"/>
      <c r="X217" s="163"/>
      <c r="AT217" s="159" t="s">
        <v>122</v>
      </c>
      <c r="AU217" s="159" t="s">
        <v>79</v>
      </c>
      <c r="AV217" s="13" t="s">
        <v>77</v>
      </c>
      <c r="AW217" s="13" t="s">
        <v>4</v>
      </c>
      <c r="AX217" s="13" t="s">
        <v>72</v>
      </c>
      <c r="AY217" s="159" t="s">
        <v>111</v>
      </c>
    </row>
    <row r="218" spans="2:51" s="14" customFormat="1">
      <c r="B218" s="164"/>
      <c r="D218" s="154" t="s">
        <v>122</v>
      </c>
      <c r="E218" s="165" t="s">
        <v>1</v>
      </c>
      <c r="F218" s="166" t="s">
        <v>163</v>
      </c>
      <c r="H218" s="167">
        <v>-3.08</v>
      </c>
      <c r="M218" s="164"/>
      <c r="N218" s="168"/>
      <c r="O218" s="169"/>
      <c r="P218" s="169"/>
      <c r="Q218" s="169"/>
      <c r="R218" s="169"/>
      <c r="S218" s="169"/>
      <c r="T218" s="169"/>
      <c r="U218" s="169"/>
      <c r="V218" s="169"/>
      <c r="W218" s="169"/>
      <c r="X218" s="170"/>
      <c r="AT218" s="165" t="s">
        <v>122</v>
      </c>
      <c r="AU218" s="165" t="s">
        <v>79</v>
      </c>
      <c r="AV218" s="14" t="s">
        <v>79</v>
      </c>
      <c r="AW218" s="14" t="s">
        <v>4</v>
      </c>
      <c r="AX218" s="14" t="s">
        <v>72</v>
      </c>
      <c r="AY218" s="165" t="s">
        <v>111</v>
      </c>
    </row>
    <row r="219" spans="2:51" s="14" customFormat="1">
      <c r="B219" s="164"/>
      <c r="D219" s="154" t="s">
        <v>122</v>
      </c>
      <c r="E219" s="165" t="s">
        <v>1</v>
      </c>
      <c r="F219" s="166" t="s">
        <v>164</v>
      </c>
      <c r="H219" s="167">
        <v>-34.32</v>
      </c>
      <c r="M219" s="164"/>
      <c r="N219" s="168"/>
      <c r="O219" s="169"/>
      <c r="P219" s="169"/>
      <c r="Q219" s="169"/>
      <c r="R219" s="169"/>
      <c r="S219" s="169"/>
      <c r="T219" s="169"/>
      <c r="U219" s="169"/>
      <c r="V219" s="169"/>
      <c r="W219" s="169"/>
      <c r="X219" s="170"/>
      <c r="AT219" s="165" t="s">
        <v>122</v>
      </c>
      <c r="AU219" s="165" t="s">
        <v>79</v>
      </c>
      <c r="AV219" s="14" t="s">
        <v>79</v>
      </c>
      <c r="AW219" s="14" t="s">
        <v>4</v>
      </c>
      <c r="AX219" s="14" t="s">
        <v>72</v>
      </c>
      <c r="AY219" s="165" t="s">
        <v>111</v>
      </c>
    </row>
    <row r="220" spans="2:51" s="14" customFormat="1">
      <c r="B220" s="164"/>
      <c r="D220" s="154" t="s">
        <v>122</v>
      </c>
      <c r="E220" s="165" t="s">
        <v>1</v>
      </c>
      <c r="F220" s="166" t="s">
        <v>165</v>
      </c>
      <c r="H220" s="167">
        <v>-3.08</v>
      </c>
      <c r="M220" s="164"/>
      <c r="N220" s="168"/>
      <c r="O220" s="169"/>
      <c r="P220" s="169"/>
      <c r="Q220" s="169"/>
      <c r="R220" s="169"/>
      <c r="S220" s="169"/>
      <c r="T220" s="169"/>
      <c r="U220" s="169"/>
      <c r="V220" s="169"/>
      <c r="W220" s="169"/>
      <c r="X220" s="170"/>
      <c r="AT220" s="165" t="s">
        <v>122</v>
      </c>
      <c r="AU220" s="165" t="s">
        <v>79</v>
      </c>
      <c r="AV220" s="14" t="s">
        <v>79</v>
      </c>
      <c r="AW220" s="14" t="s">
        <v>4</v>
      </c>
      <c r="AX220" s="14" t="s">
        <v>72</v>
      </c>
      <c r="AY220" s="165" t="s">
        <v>111</v>
      </c>
    </row>
    <row r="221" spans="2:51" s="14" customFormat="1">
      <c r="B221" s="164"/>
      <c r="D221" s="154" t="s">
        <v>122</v>
      </c>
      <c r="E221" s="165" t="s">
        <v>1</v>
      </c>
      <c r="F221" s="166" t="s">
        <v>166</v>
      </c>
      <c r="H221" s="167">
        <v>-4.2</v>
      </c>
      <c r="M221" s="164"/>
      <c r="N221" s="168"/>
      <c r="O221" s="169"/>
      <c r="P221" s="169"/>
      <c r="Q221" s="169"/>
      <c r="R221" s="169"/>
      <c r="S221" s="169"/>
      <c r="T221" s="169"/>
      <c r="U221" s="169"/>
      <c r="V221" s="169"/>
      <c r="W221" s="169"/>
      <c r="X221" s="170"/>
      <c r="AT221" s="165" t="s">
        <v>122</v>
      </c>
      <c r="AU221" s="165" t="s">
        <v>79</v>
      </c>
      <c r="AV221" s="14" t="s">
        <v>79</v>
      </c>
      <c r="AW221" s="14" t="s">
        <v>4</v>
      </c>
      <c r="AX221" s="14" t="s">
        <v>72</v>
      </c>
      <c r="AY221" s="165" t="s">
        <v>111</v>
      </c>
    </row>
    <row r="222" spans="2:51" s="14" customFormat="1">
      <c r="B222" s="164"/>
      <c r="D222" s="154" t="s">
        <v>122</v>
      </c>
      <c r="E222" s="165" t="s">
        <v>1</v>
      </c>
      <c r="F222" s="166" t="s">
        <v>159</v>
      </c>
      <c r="H222" s="167">
        <v>-1.54</v>
      </c>
      <c r="M222" s="164"/>
      <c r="N222" s="168"/>
      <c r="O222" s="169"/>
      <c r="P222" s="169"/>
      <c r="Q222" s="169"/>
      <c r="R222" s="169"/>
      <c r="S222" s="169"/>
      <c r="T222" s="169"/>
      <c r="U222" s="169"/>
      <c r="V222" s="169"/>
      <c r="W222" s="169"/>
      <c r="X222" s="170"/>
      <c r="AT222" s="165" t="s">
        <v>122</v>
      </c>
      <c r="AU222" s="165" t="s">
        <v>79</v>
      </c>
      <c r="AV222" s="14" t="s">
        <v>79</v>
      </c>
      <c r="AW222" s="14" t="s">
        <v>4</v>
      </c>
      <c r="AX222" s="14" t="s">
        <v>72</v>
      </c>
      <c r="AY222" s="165" t="s">
        <v>111</v>
      </c>
    </row>
    <row r="223" spans="2:51" s="14" customFormat="1">
      <c r="B223" s="164"/>
      <c r="D223" s="154" t="s">
        <v>122</v>
      </c>
      <c r="E223" s="165" t="s">
        <v>1</v>
      </c>
      <c r="F223" s="166" t="s">
        <v>160</v>
      </c>
      <c r="H223" s="167">
        <v>-0.66</v>
      </c>
      <c r="M223" s="164"/>
      <c r="N223" s="168"/>
      <c r="O223" s="169"/>
      <c r="P223" s="169"/>
      <c r="Q223" s="169"/>
      <c r="R223" s="169"/>
      <c r="S223" s="169"/>
      <c r="T223" s="169"/>
      <c r="U223" s="169"/>
      <c r="V223" s="169"/>
      <c r="W223" s="169"/>
      <c r="X223" s="170"/>
      <c r="AT223" s="165" t="s">
        <v>122</v>
      </c>
      <c r="AU223" s="165" t="s">
        <v>79</v>
      </c>
      <c r="AV223" s="14" t="s">
        <v>79</v>
      </c>
      <c r="AW223" s="14" t="s">
        <v>4</v>
      </c>
      <c r="AX223" s="14" t="s">
        <v>72</v>
      </c>
      <c r="AY223" s="165" t="s">
        <v>111</v>
      </c>
    </row>
    <row r="224" spans="2:51" s="14" customFormat="1">
      <c r="B224" s="164"/>
      <c r="D224" s="154" t="s">
        <v>122</v>
      </c>
      <c r="E224" s="165" t="s">
        <v>1</v>
      </c>
      <c r="F224" s="166" t="s">
        <v>167</v>
      </c>
      <c r="H224" s="167">
        <v>-2.64</v>
      </c>
      <c r="M224" s="164"/>
      <c r="N224" s="168"/>
      <c r="O224" s="169"/>
      <c r="P224" s="169"/>
      <c r="Q224" s="169"/>
      <c r="R224" s="169"/>
      <c r="S224" s="169"/>
      <c r="T224" s="169"/>
      <c r="U224" s="169"/>
      <c r="V224" s="169"/>
      <c r="W224" s="169"/>
      <c r="X224" s="170"/>
      <c r="AT224" s="165" t="s">
        <v>122</v>
      </c>
      <c r="AU224" s="165" t="s">
        <v>79</v>
      </c>
      <c r="AV224" s="14" t="s">
        <v>79</v>
      </c>
      <c r="AW224" s="14" t="s">
        <v>4</v>
      </c>
      <c r="AX224" s="14" t="s">
        <v>72</v>
      </c>
      <c r="AY224" s="165" t="s">
        <v>111</v>
      </c>
    </row>
    <row r="225" spans="2:51" s="13" customFormat="1">
      <c r="B225" s="158"/>
      <c r="D225" s="154" t="s">
        <v>122</v>
      </c>
      <c r="E225" s="159" t="s">
        <v>1</v>
      </c>
      <c r="F225" s="160" t="s">
        <v>168</v>
      </c>
      <c r="H225" s="159" t="s">
        <v>1</v>
      </c>
      <c r="M225" s="158"/>
      <c r="N225" s="161"/>
      <c r="O225" s="162"/>
      <c r="P225" s="162"/>
      <c r="Q225" s="162"/>
      <c r="R225" s="162"/>
      <c r="S225" s="162"/>
      <c r="T225" s="162"/>
      <c r="U225" s="162"/>
      <c r="V225" s="162"/>
      <c r="W225" s="162"/>
      <c r="X225" s="163"/>
      <c r="AT225" s="159" t="s">
        <v>122</v>
      </c>
      <c r="AU225" s="159" t="s">
        <v>79</v>
      </c>
      <c r="AV225" s="13" t="s">
        <v>77</v>
      </c>
      <c r="AW225" s="13" t="s">
        <v>4</v>
      </c>
      <c r="AX225" s="13" t="s">
        <v>72</v>
      </c>
      <c r="AY225" s="159" t="s">
        <v>111</v>
      </c>
    </row>
    <row r="226" spans="2:51" s="14" customFormat="1">
      <c r="B226" s="164"/>
      <c r="D226" s="154" t="s">
        <v>122</v>
      </c>
      <c r="E226" s="165" t="s">
        <v>1</v>
      </c>
      <c r="F226" s="166" t="s">
        <v>169</v>
      </c>
      <c r="H226" s="167">
        <v>-17.64</v>
      </c>
      <c r="M226" s="164"/>
      <c r="N226" s="168"/>
      <c r="O226" s="169"/>
      <c r="P226" s="169"/>
      <c r="Q226" s="169"/>
      <c r="R226" s="169"/>
      <c r="S226" s="169"/>
      <c r="T226" s="169"/>
      <c r="U226" s="169"/>
      <c r="V226" s="169"/>
      <c r="W226" s="169"/>
      <c r="X226" s="170"/>
      <c r="AT226" s="165" t="s">
        <v>122</v>
      </c>
      <c r="AU226" s="165" t="s">
        <v>79</v>
      </c>
      <c r="AV226" s="14" t="s">
        <v>79</v>
      </c>
      <c r="AW226" s="14" t="s">
        <v>4</v>
      </c>
      <c r="AX226" s="14" t="s">
        <v>72</v>
      </c>
      <c r="AY226" s="165" t="s">
        <v>111</v>
      </c>
    </row>
    <row r="227" spans="2:51" s="14" customFormat="1">
      <c r="B227" s="164"/>
      <c r="D227" s="154" t="s">
        <v>122</v>
      </c>
      <c r="E227" s="165" t="s">
        <v>1</v>
      </c>
      <c r="F227" s="166" t="s">
        <v>170</v>
      </c>
      <c r="H227" s="167">
        <v>-2.94</v>
      </c>
      <c r="M227" s="164"/>
      <c r="N227" s="168"/>
      <c r="O227" s="169"/>
      <c r="P227" s="169"/>
      <c r="Q227" s="169"/>
      <c r="R227" s="169"/>
      <c r="S227" s="169"/>
      <c r="T227" s="169"/>
      <c r="U227" s="169"/>
      <c r="V227" s="169"/>
      <c r="W227" s="169"/>
      <c r="X227" s="170"/>
      <c r="AT227" s="165" t="s">
        <v>122</v>
      </c>
      <c r="AU227" s="165" t="s">
        <v>79</v>
      </c>
      <c r="AV227" s="14" t="s">
        <v>79</v>
      </c>
      <c r="AW227" s="14" t="s">
        <v>4</v>
      </c>
      <c r="AX227" s="14" t="s">
        <v>72</v>
      </c>
      <c r="AY227" s="165" t="s">
        <v>111</v>
      </c>
    </row>
    <row r="228" spans="2:51" s="14" customFormat="1">
      <c r="B228" s="164"/>
      <c r="D228" s="154" t="s">
        <v>122</v>
      </c>
      <c r="E228" s="165" t="s">
        <v>1</v>
      </c>
      <c r="F228" s="166" t="s">
        <v>171</v>
      </c>
      <c r="H228" s="167">
        <v>-16.38</v>
      </c>
      <c r="M228" s="164"/>
      <c r="N228" s="168"/>
      <c r="O228" s="169"/>
      <c r="P228" s="169"/>
      <c r="Q228" s="169"/>
      <c r="R228" s="169"/>
      <c r="S228" s="169"/>
      <c r="T228" s="169"/>
      <c r="U228" s="169"/>
      <c r="V228" s="169"/>
      <c r="W228" s="169"/>
      <c r="X228" s="170"/>
      <c r="AT228" s="165" t="s">
        <v>122</v>
      </c>
      <c r="AU228" s="165" t="s">
        <v>79</v>
      </c>
      <c r="AV228" s="14" t="s">
        <v>79</v>
      </c>
      <c r="AW228" s="14" t="s">
        <v>4</v>
      </c>
      <c r="AX228" s="14" t="s">
        <v>72</v>
      </c>
      <c r="AY228" s="165" t="s">
        <v>111</v>
      </c>
    </row>
    <row r="229" spans="2:51" s="14" customFormat="1">
      <c r="B229" s="164"/>
      <c r="D229" s="154" t="s">
        <v>122</v>
      </c>
      <c r="E229" s="165" t="s">
        <v>1</v>
      </c>
      <c r="F229" s="166" t="s">
        <v>172</v>
      </c>
      <c r="H229" s="167">
        <v>-6.48</v>
      </c>
      <c r="M229" s="164"/>
      <c r="N229" s="168"/>
      <c r="O229" s="169"/>
      <c r="P229" s="169"/>
      <c r="Q229" s="169"/>
      <c r="R229" s="169"/>
      <c r="S229" s="169"/>
      <c r="T229" s="169"/>
      <c r="U229" s="169"/>
      <c r="V229" s="169"/>
      <c r="W229" s="169"/>
      <c r="X229" s="170"/>
      <c r="AT229" s="165" t="s">
        <v>122</v>
      </c>
      <c r="AU229" s="165" t="s">
        <v>79</v>
      </c>
      <c r="AV229" s="14" t="s">
        <v>79</v>
      </c>
      <c r="AW229" s="14" t="s">
        <v>4</v>
      </c>
      <c r="AX229" s="14" t="s">
        <v>72</v>
      </c>
      <c r="AY229" s="165" t="s">
        <v>111</v>
      </c>
    </row>
    <row r="230" spans="2:51" s="14" customFormat="1">
      <c r="B230" s="164"/>
      <c r="D230" s="154" t="s">
        <v>122</v>
      </c>
      <c r="E230" s="165" t="s">
        <v>1</v>
      </c>
      <c r="F230" s="166" t="s">
        <v>173</v>
      </c>
      <c r="H230" s="167">
        <v>-2.52</v>
      </c>
      <c r="M230" s="164"/>
      <c r="N230" s="168"/>
      <c r="O230" s="169"/>
      <c r="P230" s="169"/>
      <c r="Q230" s="169"/>
      <c r="R230" s="169"/>
      <c r="S230" s="169"/>
      <c r="T230" s="169"/>
      <c r="U230" s="169"/>
      <c r="V230" s="169"/>
      <c r="W230" s="169"/>
      <c r="X230" s="170"/>
      <c r="AT230" s="165" t="s">
        <v>122</v>
      </c>
      <c r="AU230" s="165" t="s">
        <v>79</v>
      </c>
      <c r="AV230" s="14" t="s">
        <v>79</v>
      </c>
      <c r="AW230" s="14" t="s">
        <v>4</v>
      </c>
      <c r="AX230" s="14" t="s">
        <v>72</v>
      </c>
      <c r="AY230" s="165" t="s">
        <v>111</v>
      </c>
    </row>
    <row r="231" spans="2:51" s="14" customFormat="1">
      <c r="B231" s="164"/>
      <c r="D231" s="154" t="s">
        <v>122</v>
      </c>
      <c r="E231" s="165" t="s">
        <v>1</v>
      </c>
      <c r="F231" s="166" t="s">
        <v>159</v>
      </c>
      <c r="H231" s="167">
        <v>-1.54</v>
      </c>
      <c r="M231" s="164"/>
      <c r="N231" s="168"/>
      <c r="O231" s="169"/>
      <c r="P231" s="169"/>
      <c r="Q231" s="169"/>
      <c r="R231" s="169"/>
      <c r="S231" s="169"/>
      <c r="T231" s="169"/>
      <c r="U231" s="169"/>
      <c r="V231" s="169"/>
      <c r="W231" s="169"/>
      <c r="X231" s="170"/>
      <c r="AT231" s="165" t="s">
        <v>122</v>
      </c>
      <c r="AU231" s="165" t="s">
        <v>79</v>
      </c>
      <c r="AV231" s="14" t="s">
        <v>79</v>
      </c>
      <c r="AW231" s="14" t="s">
        <v>4</v>
      </c>
      <c r="AX231" s="14" t="s">
        <v>72</v>
      </c>
      <c r="AY231" s="165" t="s">
        <v>111</v>
      </c>
    </row>
    <row r="232" spans="2:51" s="14" customFormat="1">
      <c r="B232" s="164"/>
      <c r="D232" s="154" t="s">
        <v>122</v>
      </c>
      <c r="E232" s="165" t="s">
        <v>1</v>
      </c>
      <c r="F232" s="166" t="s">
        <v>160</v>
      </c>
      <c r="H232" s="167">
        <v>-0.66</v>
      </c>
      <c r="M232" s="164"/>
      <c r="N232" s="168"/>
      <c r="O232" s="169"/>
      <c r="P232" s="169"/>
      <c r="Q232" s="169"/>
      <c r="R232" s="169"/>
      <c r="S232" s="169"/>
      <c r="T232" s="169"/>
      <c r="U232" s="169"/>
      <c r="V232" s="169"/>
      <c r="W232" s="169"/>
      <c r="X232" s="170"/>
      <c r="AT232" s="165" t="s">
        <v>122</v>
      </c>
      <c r="AU232" s="165" t="s">
        <v>79</v>
      </c>
      <c r="AV232" s="14" t="s">
        <v>79</v>
      </c>
      <c r="AW232" s="14" t="s">
        <v>4</v>
      </c>
      <c r="AX232" s="14" t="s">
        <v>72</v>
      </c>
      <c r="AY232" s="165" t="s">
        <v>111</v>
      </c>
    </row>
    <row r="233" spans="2:51" s="14" customFormat="1">
      <c r="B233" s="164"/>
      <c r="D233" s="154" t="s">
        <v>122</v>
      </c>
      <c r="E233" s="165" t="s">
        <v>1</v>
      </c>
      <c r="F233" s="166" t="s">
        <v>173</v>
      </c>
      <c r="H233" s="167">
        <v>-2.52</v>
      </c>
      <c r="M233" s="164"/>
      <c r="N233" s="168"/>
      <c r="O233" s="169"/>
      <c r="P233" s="169"/>
      <c r="Q233" s="169"/>
      <c r="R233" s="169"/>
      <c r="S233" s="169"/>
      <c r="T233" s="169"/>
      <c r="U233" s="169"/>
      <c r="V233" s="169"/>
      <c r="W233" s="169"/>
      <c r="X233" s="170"/>
      <c r="AT233" s="165" t="s">
        <v>122</v>
      </c>
      <c r="AU233" s="165" t="s">
        <v>79</v>
      </c>
      <c r="AV233" s="14" t="s">
        <v>79</v>
      </c>
      <c r="AW233" s="14" t="s">
        <v>4</v>
      </c>
      <c r="AX233" s="14" t="s">
        <v>72</v>
      </c>
      <c r="AY233" s="165" t="s">
        <v>111</v>
      </c>
    </row>
    <row r="234" spans="2:51" s="13" customFormat="1">
      <c r="B234" s="158"/>
      <c r="D234" s="154" t="s">
        <v>122</v>
      </c>
      <c r="E234" s="159" t="s">
        <v>1</v>
      </c>
      <c r="F234" s="160" t="s">
        <v>174</v>
      </c>
      <c r="H234" s="159" t="s">
        <v>1</v>
      </c>
      <c r="M234" s="158"/>
      <c r="N234" s="161"/>
      <c r="O234" s="162"/>
      <c r="P234" s="162"/>
      <c r="Q234" s="162"/>
      <c r="R234" s="162"/>
      <c r="S234" s="162"/>
      <c r="T234" s="162"/>
      <c r="U234" s="162"/>
      <c r="V234" s="162"/>
      <c r="W234" s="162"/>
      <c r="X234" s="163"/>
      <c r="AT234" s="159" t="s">
        <v>122</v>
      </c>
      <c r="AU234" s="159" t="s">
        <v>79</v>
      </c>
      <c r="AV234" s="13" t="s">
        <v>77</v>
      </c>
      <c r="AW234" s="13" t="s">
        <v>4</v>
      </c>
      <c r="AX234" s="13" t="s">
        <v>72</v>
      </c>
      <c r="AY234" s="159" t="s">
        <v>111</v>
      </c>
    </row>
    <row r="235" spans="2:51" s="14" customFormat="1">
      <c r="B235" s="164"/>
      <c r="D235" s="154" t="s">
        <v>122</v>
      </c>
      <c r="E235" s="165" t="s">
        <v>1</v>
      </c>
      <c r="F235" s="166" t="s">
        <v>175</v>
      </c>
      <c r="H235" s="167">
        <v>-3.0939999999999999</v>
      </c>
      <c r="M235" s="164"/>
      <c r="N235" s="168"/>
      <c r="O235" s="169"/>
      <c r="P235" s="169"/>
      <c r="Q235" s="169"/>
      <c r="R235" s="169"/>
      <c r="S235" s="169"/>
      <c r="T235" s="169"/>
      <c r="U235" s="169"/>
      <c r="V235" s="169"/>
      <c r="W235" s="169"/>
      <c r="X235" s="170"/>
      <c r="AT235" s="165" t="s">
        <v>122</v>
      </c>
      <c r="AU235" s="165" t="s">
        <v>79</v>
      </c>
      <c r="AV235" s="14" t="s">
        <v>79</v>
      </c>
      <c r="AW235" s="14" t="s">
        <v>4</v>
      </c>
      <c r="AX235" s="14" t="s">
        <v>72</v>
      </c>
      <c r="AY235" s="165" t="s">
        <v>111</v>
      </c>
    </row>
    <row r="236" spans="2:51" s="14" customFormat="1">
      <c r="B236" s="164"/>
      <c r="D236" s="154" t="s">
        <v>122</v>
      </c>
      <c r="E236" s="165" t="s">
        <v>1</v>
      </c>
      <c r="F236" s="166" t="s">
        <v>176</v>
      </c>
      <c r="H236" s="167">
        <v>-7.9560000000000004</v>
      </c>
      <c r="M236" s="164"/>
      <c r="N236" s="168"/>
      <c r="O236" s="169"/>
      <c r="P236" s="169"/>
      <c r="Q236" s="169"/>
      <c r="R236" s="169"/>
      <c r="S236" s="169"/>
      <c r="T236" s="169"/>
      <c r="U236" s="169"/>
      <c r="V236" s="169"/>
      <c r="W236" s="169"/>
      <c r="X236" s="170"/>
      <c r="AT236" s="165" t="s">
        <v>122</v>
      </c>
      <c r="AU236" s="165" t="s">
        <v>79</v>
      </c>
      <c r="AV236" s="14" t="s">
        <v>79</v>
      </c>
      <c r="AW236" s="14" t="s">
        <v>4</v>
      </c>
      <c r="AX236" s="14" t="s">
        <v>72</v>
      </c>
      <c r="AY236" s="165" t="s">
        <v>111</v>
      </c>
    </row>
    <row r="237" spans="2:51" s="14" customFormat="1">
      <c r="B237" s="164"/>
      <c r="D237" s="154" t="s">
        <v>122</v>
      </c>
      <c r="E237" s="165" t="s">
        <v>1</v>
      </c>
      <c r="F237" s="166" t="s">
        <v>177</v>
      </c>
      <c r="H237" s="167">
        <v>-5.3040000000000003</v>
      </c>
      <c r="M237" s="164"/>
      <c r="N237" s="168"/>
      <c r="O237" s="169"/>
      <c r="P237" s="169"/>
      <c r="Q237" s="169"/>
      <c r="R237" s="169"/>
      <c r="S237" s="169"/>
      <c r="T237" s="169"/>
      <c r="U237" s="169"/>
      <c r="V237" s="169"/>
      <c r="W237" s="169"/>
      <c r="X237" s="170"/>
      <c r="AT237" s="165" t="s">
        <v>122</v>
      </c>
      <c r="AU237" s="165" t="s">
        <v>79</v>
      </c>
      <c r="AV237" s="14" t="s">
        <v>79</v>
      </c>
      <c r="AW237" s="14" t="s">
        <v>4</v>
      </c>
      <c r="AX237" s="14" t="s">
        <v>72</v>
      </c>
      <c r="AY237" s="165" t="s">
        <v>111</v>
      </c>
    </row>
    <row r="238" spans="2:51" s="14" customFormat="1">
      <c r="B238" s="164"/>
      <c r="D238" s="154" t="s">
        <v>122</v>
      </c>
      <c r="E238" s="165" t="s">
        <v>1</v>
      </c>
      <c r="F238" s="166" t="s">
        <v>178</v>
      </c>
      <c r="H238" s="167">
        <v>-3.536</v>
      </c>
      <c r="M238" s="164"/>
      <c r="N238" s="168"/>
      <c r="O238" s="169"/>
      <c r="P238" s="169"/>
      <c r="Q238" s="169"/>
      <c r="R238" s="169"/>
      <c r="S238" s="169"/>
      <c r="T238" s="169"/>
      <c r="U238" s="169"/>
      <c r="V238" s="169"/>
      <c r="W238" s="169"/>
      <c r="X238" s="170"/>
      <c r="AT238" s="165" t="s">
        <v>122</v>
      </c>
      <c r="AU238" s="165" t="s">
        <v>79</v>
      </c>
      <c r="AV238" s="14" t="s">
        <v>79</v>
      </c>
      <c r="AW238" s="14" t="s">
        <v>4</v>
      </c>
      <c r="AX238" s="14" t="s">
        <v>72</v>
      </c>
      <c r="AY238" s="165" t="s">
        <v>111</v>
      </c>
    </row>
    <row r="239" spans="2:51" s="14" customFormat="1">
      <c r="B239" s="164"/>
      <c r="D239" s="154" t="s">
        <v>122</v>
      </c>
      <c r="E239" s="165" t="s">
        <v>1</v>
      </c>
      <c r="F239" s="166" t="s">
        <v>179</v>
      </c>
      <c r="H239" s="167">
        <v>-10.608000000000001</v>
      </c>
      <c r="M239" s="164"/>
      <c r="N239" s="168"/>
      <c r="O239" s="169"/>
      <c r="P239" s="169"/>
      <c r="Q239" s="169"/>
      <c r="R239" s="169"/>
      <c r="S239" s="169"/>
      <c r="T239" s="169"/>
      <c r="U239" s="169"/>
      <c r="V239" s="169"/>
      <c r="W239" s="169"/>
      <c r="X239" s="170"/>
      <c r="AT239" s="165" t="s">
        <v>122</v>
      </c>
      <c r="AU239" s="165" t="s">
        <v>79</v>
      </c>
      <c r="AV239" s="14" t="s">
        <v>79</v>
      </c>
      <c r="AW239" s="14" t="s">
        <v>4</v>
      </c>
      <c r="AX239" s="14" t="s">
        <v>72</v>
      </c>
      <c r="AY239" s="165" t="s">
        <v>111</v>
      </c>
    </row>
    <row r="240" spans="2:51" s="14" customFormat="1">
      <c r="B240" s="164"/>
      <c r="D240" s="154" t="s">
        <v>122</v>
      </c>
      <c r="E240" s="165" t="s">
        <v>1</v>
      </c>
      <c r="F240" s="166" t="s">
        <v>180</v>
      </c>
      <c r="H240" s="167">
        <v>-18.564</v>
      </c>
      <c r="M240" s="164"/>
      <c r="N240" s="168"/>
      <c r="O240" s="169"/>
      <c r="P240" s="169"/>
      <c r="Q240" s="169"/>
      <c r="R240" s="169"/>
      <c r="S240" s="169"/>
      <c r="T240" s="169"/>
      <c r="U240" s="169"/>
      <c r="V240" s="169"/>
      <c r="W240" s="169"/>
      <c r="X240" s="170"/>
      <c r="AT240" s="165" t="s">
        <v>122</v>
      </c>
      <c r="AU240" s="165" t="s">
        <v>79</v>
      </c>
      <c r="AV240" s="14" t="s">
        <v>79</v>
      </c>
      <c r="AW240" s="14" t="s">
        <v>4</v>
      </c>
      <c r="AX240" s="14" t="s">
        <v>72</v>
      </c>
      <c r="AY240" s="165" t="s">
        <v>111</v>
      </c>
    </row>
    <row r="241" spans="1:65" s="14" customFormat="1">
      <c r="B241" s="164"/>
      <c r="D241" s="154" t="s">
        <v>122</v>
      </c>
      <c r="E241" s="165" t="s">
        <v>1</v>
      </c>
      <c r="F241" s="166" t="s">
        <v>181</v>
      </c>
      <c r="H241" s="167">
        <v>-6.63</v>
      </c>
      <c r="M241" s="164"/>
      <c r="N241" s="168"/>
      <c r="O241" s="169"/>
      <c r="P241" s="169"/>
      <c r="Q241" s="169"/>
      <c r="R241" s="169"/>
      <c r="S241" s="169"/>
      <c r="T241" s="169"/>
      <c r="U241" s="169"/>
      <c r="V241" s="169"/>
      <c r="W241" s="169"/>
      <c r="X241" s="170"/>
      <c r="AT241" s="165" t="s">
        <v>122</v>
      </c>
      <c r="AU241" s="165" t="s">
        <v>79</v>
      </c>
      <c r="AV241" s="14" t="s">
        <v>79</v>
      </c>
      <c r="AW241" s="14" t="s">
        <v>4</v>
      </c>
      <c r="AX241" s="14" t="s">
        <v>72</v>
      </c>
      <c r="AY241" s="165" t="s">
        <v>111</v>
      </c>
    </row>
    <row r="242" spans="1:65" s="14" customFormat="1">
      <c r="B242" s="164"/>
      <c r="D242" s="154" t="s">
        <v>122</v>
      </c>
      <c r="E242" s="165" t="s">
        <v>1</v>
      </c>
      <c r="F242" s="166" t="s">
        <v>182</v>
      </c>
      <c r="H242" s="167">
        <v>-1.56</v>
      </c>
      <c r="M242" s="164"/>
      <c r="N242" s="168"/>
      <c r="O242" s="169"/>
      <c r="P242" s="169"/>
      <c r="Q242" s="169"/>
      <c r="R242" s="169"/>
      <c r="S242" s="169"/>
      <c r="T242" s="169"/>
      <c r="U242" s="169"/>
      <c r="V242" s="169"/>
      <c r="W242" s="169"/>
      <c r="X242" s="170"/>
      <c r="AT242" s="165" t="s">
        <v>122</v>
      </c>
      <c r="AU242" s="165" t="s">
        <v>79</v>
      </c>
      <c r="AV242" s="14" t="s">
        <v>79</v>
      </c>
      <c r="AW242" s="14" t="s">
        <v>4</v>
      </c>
      <c r="AX242" s="14" t="s">
        <v>72</v>
      </c>
      <c r="AY242" s="165" t="s">
        <v>111</v>
      </c>
    </row>
    <row r="243" spans="1:65" s="14" customFormat="1">
      <c r="B243" s="164"/>
      <c r="D243" s="154" t="s">
        <v>122</v>
      </c>
      <c r="E243" s="165" t="s">
        <v>1</v>
      </c>
      <c r="F243" s="166" t="s">
        <v>182</v>
      </c>
      <c r="H243" s="167">
        <v>-1.56</v>
      </c>
      <c r="M243" s="164"/>
      <c r="N243" s="168"/>
      <c r="O243" s="169"/>
      <c r="P243" s="169"/>
      <c r="Q243" s="169"/>
      <c r="R243" s="169"/>
      <c r="S243" s="169"/>
      <c r="T243" s="169"/>
      <c r="U243" s="169"/>
      <c r="V243" s="169"/>
      <c r="W243" s="169"/>
      <c r="X243" s="170"/>
      <c r="AT243" s="165" t="s">
        <v>122</v>
      </c>
      <c r="AU243" s="165" t="s">
        <v>79</v>
      </c>
      <c r="AV243" s="14" t="s">
        <v>79</v>
      </c>
      <c r="AW243" s="14" t="s">
        <v>4</v>
      </c>
      <c r="AX243" s="14" t="s">
        <v>72</v>
      </c>
      <c r="AY243" s="165" t="s">
        <v>111</v>
      </c>
    </row>
    <row r="244" spans="1:65" s="15" customFormat="1">
      <c r="B244" s="171"/>
      <c r="D244" s="154" t="s">
        <v>122</v>
      </c>
      <c r="E244" s="172" t="s">
        <v>1</v>
      </c>
      <c r="F244" s="173" t="s">
        <v>127</v>
      </c>
      <c r="H244" s="174">
        <v>833.64500000000021</v>
      </c>
      <c r="M244" s="171"/>
      <c r="N244" s="175"/>
      <c r="O244" s="176"/>
      <c r="P244" s="176"/>
      <c r="Q244" s="176"/>
      <c r="R244" s="176"/>
      <c r="S244" s="176"/>
      <c r="T244" s="176"/>
      <c r="U244" s="176"/>
      <c r="V244" s="176"/>
      <c r="W244" s="176"/>
      <c r="X244" s="177"/>
      <c r="AT244" s="172" t="s">
        <v>122</v>
      </c>
      <c r="AU244" s="172" t="s">
        <v>79</v>
      </c>
      <c r="AV244" s="15" t="s">
        <v>118</v>
      </c>
      <c r="AW244" s="15" t="s">
        <v>4</v>
      </c>
      <c r="AX244" s="15" t="s">
        <v>77</v>
      </c>
      <c r="AY244" s="172" t="s">
        <v>111</v>
      </c>
    </row>
    <row r="245" spans="1:65" s="2" customFormat="1" ht="16.5" customHeight="1">
      <c r="A245" s="29"/>
      <c r="B245" s="139"/>
      <c r="C245" s="178" t="s">
        <v>136</v>
      </c>
      <c r="D245" s="178" t="s">
        <v>133</v>
      </c>
      <c r="E245" s="179" t="s">
        <v>134</v>
      </c>
      <c r="F245" s="180" t="s">
        <v>135</v>
      </c>
      <c r="G245" s="181" t="s">
        <v>117</v>
      </c>
      <c r="H245" s="182">
        <v>875.327</v>
      </c>
      <c r="I245" s="183"/>
      <c r="J245" s="184"/>
      <c r="K245" s="183">
        <f>ROUND(P245*H245,2)</f>
        <v>0</v>
      </c>
      <c r="L245" s="184"/>
      <c r="M245" s="185"/>
      <c r="N245" s="186" t="s">
        <v>1</v>
      </c>
      <c r="O245" s="148" t="s">
        <v>35</v>
      </c>
      <c r="P245" s="149">
        <f>I245+J245</f>
        <v>0</v>
      </c>
      <c r="Q245" s="149">
        <f>ROUND(I245*H245,2)</f>
        <v>0</v>
      </c>
      <c r="R245" s="149">
        <f>ROUND(J245*H245,2)</f>
        <v>0</v>
      </c>
      <c r="S245" s="150">
        <v>0</v>
      </c>
      <c r="T245" s="150">
        <f>S245*H245</f>
        <v>0</v>
      </c>
      <c r="U245" s="150">
        <v>2.0400000000000001E-3</v>
      </c>
      <c r="V245" s="150">
        <f>U245*H245</f>
        <v>1.7856670800000001</v>
      </c>
      <c r="W245" s="150">
        <v>0</v>
      </c>
      <c r="X245" s="151">
        <f>W245*H245</f>
        <v>0</v>
      </c>
      <c r="Y245" s="29"/>
      <c r="Z245" s="29"/>
      <c r="AA245" s="29"/>
      <c r="AB245" s="29"/>
      <c r="AC245" s="29"/>
      <c r="AD245" s="29"/>
      <c r="AE245" s="29"/>
      <c r="AR245" s="152" t="s">
        <v>136</v>
      </c>
      <c r="AT245" s="152" t="s">
        <v>133</v>
      </c>
      <c r="AU245" s="152" t="s">
        <v>79</v>
      </c>
      <c r="AY245" s="17" t="s">
        <v>111</v>
      </c>
      <c r="BE245" s="153">
        <f>IF(O245="základní",K245,0)</f>
        <v>0</v>
      </c>
      <c r="BF245" s="153">
        <f>IF(O245="snížená",K245,0)</f>
        <v>0</v>
      </c>
      <c r="BG245" s="153">
        <f>IF(O245="zákl. přenesená",K245,0)</f>
        <v>0</v>
      </c>
      <c r="BH245" s="153">
        <f>IF(O245="sníž. přenesená",K245,0)</f>
        <v>0</v>
      </c>
      <c r="BI245" s="153">
        <f>IF(O245="nulová",K245,0)</f>
        <v>0</v>
      </c>
      <c r="BJ245" s="17" t="s">
        <v>77</v>
      </c>
      <c r="BK245" s="153">
        <f>ROUND(P245*H245,2)</f>
        <v>0</v>
      </c>
      <c r="BL245" s="17" t="s">
        <v>118</v>
      </c>
      <c r="BM245" s="152" t="s">
        <v>199</v>
      </c>
    </row>
    <row r="246" spans="1:65" s="2" customFormat="1">
      <c r="A246" s="29"/>
      <c r="B246" s="30"/>
      <c r="C246" s="29"/>
      <c r="D246" s="154" t="s">
        <v>120</v>
      </c>
      <c r="E246" s="29"/>
      <c r="F246" s="155" t="s">
        <v>135</v>
      </c>
      <c r="G246" s="29"/>
      <c r="H246" s="29"/>
      <c r="I246" s="29"/>
      <c r="J246" s="29"/>
      <c r="K246" s="29"/>
      <c r="L246" s="29"/>
      <c r="M246" s="30"/>
      <c r="N246" s="156"/>
      <c r="O246" s="157"/>
      <c r="P246" s="55"/>
      <c r="Q246" s="55"/>
      <c r="R246" s="55"/>
      <c r="S246" s="55"/>
      <c r="T246" s="55"/>
      <c r="U246" s="55"/>
      <c r="V246" s="55"/>
      <c r="W246" s="55"/>
      <c r="X246" s="56"/>
      <c r="Y246" s="29"/>
      <c r="Z246" s="29"/>
      <c r="AA246" s="29"/>
      <c r="AB246" s="29"/>
      <c r="AC246" s="29"/>
      <c r="AD246" s="29"/>
      <c r="AE246" s="29"/>
      <c r="AT246" s="17" t="s">
        <v>120</v>
      </c>
      <c r="AU246" s="17" t="s">
        <v>79</v>
      </c>
    </row>
    <row r="247" spans="1:65" s="14" customFormat="1">
      <c r="B247" s="164"/>
      <c r="D247" s="154" t="s">
        <v>122</v>
      </c>
      <c r="F247" s="166" t="s">
        <v>200</v>
      </c>
      <c r="H247" s="167">
        <v>875.327</v>
      </c>
      <c r="M247" s="164"/>
      <c r="N247" s="168"/>
      <c r="O247" s="169"/>
      <c r="P247" s="169"/>
      <c r="Q247" s="169"/>
      <c r="R247" s="169"/>
      <c r="S247" s="169"/>
      <c r="T247" s="169"/>
      <c r="U247" s="169"/>
      <c r="V247" s="169"/>
      <c r="W247" s="169"/>
      <c r="X247" s="170"/>
      <c r="AT247" s="165" t="s">
        <v>122</v>
      </c>
      <c r="AU247" s="165" t="s">
        <v>79</v>
      </c>
      <c r="AV247" s="14" t="s">
        <v>79</v>
      </c>
      <c r="AW247" s="14" t="s">
        <v>3</v>
      </c>
      <c r="AX247" s="14" t="s">
        <v>77</v>
      </c>
      <c r="AY247" s="165" t="s">
        <v>111</v>
      </c>
    </row>
    <row r="248" spans="1:65" s="2" customFormat="1" ht="44.25" customHeight="1">
      <c r="A248" s="29"/>
      <c r="B248" s="139"/>
      <c r="C248" s="140" t="s">
        <v>201</v>
      </c>
      <c r="D248" s="140" t="s">
        <v>114</v>
      </c>
      <c r="E248" s="141" t="s">
        <v>195</v>
      </c>
      <c r="F248" s="142" t="s">
        <v>196</v>
      </c>
      <c r="G248" s="143" t="s">
        <v>117</v>
      </c>
      <c r="H248" s="144">
        <v>238.45</v>
      </c>
      <c r="I248" s="145"/>
      <c r="J248" s="145"/>
      <c r="K248" s="145">
        <f>ROUND(P248*H248,2)</f>
        <v>0</v>
      </c>
      <c r="L248" s="146"/>
      <c r="M248" s="30"/>
      <c r="N248" s="147" t="s">
        <v>1</v>
      </c>
      <c r="O248" s="148" t="s">
        <v>35</v>
      </c>
      <c r="P248" s="149">
        <f>I248+J248</f>
        <v>0</v>
      </c>
      <c r="Q248" s="149">
        <f>ROUND(I248*H248,2)</f>
        <v>0</v>
      </c>
      <c r="R248" s="149">
        <f>ROUND(J248*H248,2)</f>
        <v>0</v>
      </c>
      <c r="S248" s="150">
        <v>1.04</v>
      </c>
      <c r="T248" s="150">
        <f>S248*H248</f>
        <v>247.988</v>
      </c>
      <c r="U248" s="150">
        <v>8.5199999999999998E-3</v>
      </c>
      <c r="V248" s="150">
        <f>U248*H248</f>
        <v>2.0315939999999997</v>
      </c>
      <c r="W248" s="150">
        <v>0</v>
      </c>
      <c r="X248" s="151">
        <f>W248*H248</f>
        <v>0</v>
      </c>
      <c r="Y248" s="29"/>
      <c r="Z248" s="29"/>
      <c r="AA248" s="29"/>
      <c r="AB248" s="29"/>
      <c r="AC248" s="29"/>
      <c r="AD248" s="29"/>
      <c r="AE248" s="29"/>
      <c r="AR248" s="152" t="s">
        <v>118</v>
      </c>
      <c r="AT248" s="152" t="s">
        <v>114</v>
      </c>
      <c r="AU248" s="152" t="s">
        <v>79</v>
      </c>
      <c r="AY248" s="17" t="s">
        <v>111</v>
      </c>
      <c r="BE248" s="153">
        <f>IF(O248="základní",K248,0)</f>
        <v>0</v>
      </c>
      <c r="BF248" s="153">
        <f>IF(O248="snížená",K248,0)</f>
        <v>0</v>
      </c>
      <c r="BG248" s="153">
        <f>IF(O248="zákl. přenesená",K248,0)</f>
        <v>0</v>
      </c>
      <c r="BH248" s="153">
        <f>IF(O248="sníž. přenesená",K248,0)</f>
        <v>0</v>
      </c>
      <c r="BI248" s="153">
        <f>IF(O248="nulová",K248,0)</f>
        <v>0</v>
      </c>
      <c r="BJ248" s="17" t="s">
        <v>77</v>
      </c>
      <c r="BK248" s="153">
        <f>ROUND(P248*H248,2)</f>
        <v>0</v>
      </c>
      <c r="BL248" s="17" t="s">
        <v>118</v>
      </c>
      <c r="BM248" s="152" t="s">
        <v>202</v>
      </c>
    </row>
    <row r="249" spans="1:65" s="2" customFormat="1" ht="38.4">
      <c r="A249" s="29"/>
      <c r="B249" s="30"/>
      <c r="C249" s="29"/>
      <c r="D249" s="154" t="s">
        <v>120</v>
      </c>
      <c r="E249" s="29"/>
      <c r="F249" s="155" t="s">
        <v>198</v>
      </c>
      <c r="G249" s="29"/>
      <c r="H249" s="29"/>
      <c r="I249" s="29"/>
      <c r="J249" s="29"/>
      <c r="K249" s="29"/>
      <c r="L249" s="29"/>
      <c r="M249" s="30"/>
      <c r="N249" s="156"/>
      <c r="O249" s="157"/>
      <c r="P249" s="55"/>
      <c r="Q249" s="55"/>
      <c r="R249" s="55"/>
      <c r="S249" s="55"/>
      <c r="T249" s="55"/>
      <c r="U249" s="55"/>
      <c r="V249" s="55"/>
      <c r="W249" s="55"/>
      <c r="X249" s="56"/>
      <c r="Y249" s="29"/>
      <c r="Z249" s="29"/>
      <c r="AA249" s="29"/>
      <c r="AB249" s="29"/>
      <c r="AC249" s="29"/>
      <c r="AD249" s="29"/>
      <c r="AE249" s="29"/>
      <c r="AT249" s="17" t="s">
        <v>120</v>
      </c>
      <c r="AU249" s="17" t="s">
        <v>79</v>
      </c>
    </row>
    <row r="250" spans="1:65" s="13" customFormat="1">
      <c r="B250" s="158"/>
      <c r="D250" s="154" t="s">
        <v>122</v>
      </c>
      <c r="E250" s="159" t="s">
        <v>1</v>
      </c>
      <c r="F250" s="160" t="s">
        <v>187</v>
      </c>
      <c r="H250" s="159" t="s">
        <v>1</v>
      </c>
      <c r="M250" s="158"/>
      <c r="N250" s="161"/>
      <c r="O250" s="162"/>
      <c r="P250" s="162"/>
      <c r="Q250" s="162"/>
      <c r="R250" s="162"/>
      <c r="S250" s="162"/>
      <c r="T250" s="162"/>
      <c r="U250" s="162"/>
      <c r="V250" s="162"/>
      <c r="W250" s="162"/>
      <c r="X250" s="163"/>
      <c r="AT250" s="159" t="s">
        <v>122</v>
      </c>
      <c r="AU250" s="159" t="s">
        <v>79</v>
      </c>
      <c r="AV250" s="13" t="s">
        <v>77</v>
      </c>
      <c r="AW250" s="13" t="s">
        <v>4</v>
      </c>
      <c r="AX250" s="13" t="s">
        <v>72</v>
      </c>
      <c r="AY250" s="159" t="s">
        <v>111</v>
      </c>
    </row>
    <row r="251" spans="1:65" s="14" customFormat="1">
      <c r="B251" s="164"/>
      <c r="D251" s="154" t="s">
        <v>122</v>
      </c>
      <c r="E251" s="165" t="s">
        <v>1</v>
      </c>
      <c r="F251" s="166" t="s">
        <v>188</v>
      </c>
      <c r="H251" s="167">
        <v>244.53</v>
      </c>
      <c r="M251" s="164"/>
      <c r="N251" s="168"/>
      <c r="O251" s="169"/>
      <c r="P251" s="169"/>
      <c r="Q251" s="169"/>
      <c r="R251" s="169"/>
      <c r="S251" s="169"/>
      <c r="T251" s="169"/>
      <c r="U251" s="169"/>
      <c r="V251" s="169"/>
      <c r="W251" s="169"/>
      <c r="X251" s="170"/>
      <c r="AT251" s="165" t="s">
        <v>122</v>
      </c>
      <c r="AU251" s="165" t="s">
        <v>79</v>
      </c>
      <c r="AV251" s="14" t="s">
        <v>79</v>
      </c>
      <c r="AW251" s="14" t="s">
        <v>4</v>
      </c>
      <c r="AX251" s="14" t="s">
        <v>72</v>
      </c>
      <c r="AY251" s="165" t="s">
        <v>111</v>
      </c>
    </row>
    <row r="252" spans="1:65" s="14" customFormat="1">
      <c r="B252" s="164"/>
      <c r="D252" s="154" t="s">
        <v>122</v>
      </c>
      <c r="E252" s="165" t="s">
        <v>1</v>
      </c>
      <c r="F252" s="166" t="s">
        <v>189</v>
      </c>
      <c r="H252" s="167">
        <v>-2.1</v>
      </c>
      <c r="M252" s="164"/>
      <c r="N252" s="168"/>
      <c r="O252" s="169"/>
      <c r="P252" s="169"/>
      <c r="Q252" s="169"/>
      <c r="R252" s="169"/>
      <c r="S252" s="169"/>
      <c r="T252" s="169"/>
      <c r="U252" s="169"/>
      <c r="V252" s="169"/>
      <c r="W252" s="169"/>
      <c r="X252" s="170"/>
      <c r="AT252" s="165" t="s">
        <v>122</v>
      </c>
      <c r="AU252" s="165" t="s">
        <v>79</v>
      </c>
      <c r="AV252" s="14" t="s">
        <v>79</v>
      </c>
      <c r="AW252" s="14" t="s">
        <v>4</v>
      </c>
      <c r="AX252" s="14" t="s">
        <v>72</v>
      </c>
      <c r="AY252" s="165" t="s">
        <v>111</v>
      </c>
    </row>
    <row r="253" spans="1:65" s="14" customFormat="1">
      <c r="B253" s="164"/>
      <c r="D253" s="154" t="s">
        <v>122</v>
      </c>
      <c r="E253" s="165" t="s">
        <v>1</v>
      </c>
      <c r="F253" s="166" t="s">
        <v>190</v>
      </c>
      <c r="H253" s="167">
        <v>-0.8</v>
      </c>
      <c r="M253" s="164"/>
      <c r="N253" s="168"/>
      <c r="O253" s="169"/>
      <c r="P253" s="169"/>
      <c r="Q253" s="169"/>
      <c r="R253" s="169"/>
      <c r="S253" s="169"/>
      <c r="T253" s="169"/>
      <c r="U253" s="169"/>
      <c r="V253" s="169"/>
      <c r="W253" s="169"/>
      <c r="X253" s="170"/>
      <c r="AT253" s="165" t="s">
        <v>122</v>
      </c>
      <c r="AU253" s="165" t="s">
        <v>79</v>
      </c>
      <c r="AV253" s="14" t="s">
        <v>79</v>
      </c>
      <c r="AW253" s="14" t="s">
        <v>4</v>
      </c>
      <c r="AX253" s="14" t="s">
        <v>72</v>
      </c>
      <c r="AY253" s="165" t="s">
        <v>111</v>
      </c>
    </row>
    <row r="254" spans="1:65" s="14" customFormat="1">
      <c r="B254" s="164"/>
      <c r="D254" s="154" t="s">
        <v>122</v>
      </c>
      <c r="E254" s="165" t="s">
        <v>1</v>
      </c>
      <c r="F254" s="166" t="s">
        <v>191</v>
      </c>
      <c r="H254" s="167">
        <v>-1.5</v>
      </c>
      <c r="M254" s="164"/>
      <c r="N254" s="168"/>
      <c r="O254" s="169"/>
      <c r="P254" s="169"/>
      <c r="Q254" s="169"/>
      <c r="R254" s="169"/>
      <c r="S254" s="169"/>
      <c r="T254" s="169"/>
      <c r="U254" s="169"/>
      <c r="V254" s="169"/>
      <c r="W254" s="169"/>
      <c r="X254" s="170"/>
      <c r="AT254" s="165" t="s">
        <v>122</v>
      </c>
      <c r="AU254" s="165" t="s">
        <v>79</v>
      </c>
      <c r="AV254" s="14" t="s">
        <v>79</v>
      </c>
      <c r="AW254" s="14" t="s">
        <v>4</v>
      </c>
      <c r="AX254" s="14" t="s">
        <v>72</v>
      </c>
      <c r="AY254" s="165" t="s">
        <v>111</v>
      </c>
    </row>
    <row r="255" spans="1:65" s="14" customFormat="1">
      <c r="B255" s="164"/>
      <c r="D255" s="154" t="s">
        <v>122</v>
      </c>
      <c r="E255" s="165" t="s">
        <v>1</v>
      </c>
      <c r="F255" s="166" t="s">
        <v>192</v>
      </c>
      <c r="H255" s="167">
        <v>-0.6</v>
      </c>
      <c r="M255" s="164"/>
      <c r="N255" s="168"/>
      <c r="O255" s="169"/>
      <c r="P255" s="169"/>
      <c r="Q255" s="169"/>
      <c r="R255" s="169"/>
      <c r="S255" s="169"/>
      <c r="T255" s="169"/>
      <c r="U255" s="169"/>
      <c r="V255" s="169"/>
      <c r="W255" s="169"/>
      <c r="X255" s="170"/>
      <c r="AT255" s="165" t="s">
        <v>122</v>
      </c>
      <c r="AU255" s="165" t="s">
        <v>79</v>
      </c>
      <c r="AV255" s="14" t="s">
        <v>79</v>
      </c>
      <c r="AW255" s="14" t="s">
        <v>4</v>
      </c>
      <c r="AX255" s="14" t="s">
        <v>72</v>
      </c>
      <c r="AY255" s="165" t="s">
        <v>111</v>
      </c>
    </row>
    <row r="256" spans="1:65" s="14" customFormat="1">
      <c r="B256" s="164"/>
      <c r="D256" s="154" t="s">
        <v>122</v>
      </c>
      <c r="E256" s="165" t="s">
        <v>1</v>
      </c>
      <c r="F256" s="166" t="s">
        <v>193</v>
      </c>
      <c r="H256" s="167">
        <v>-1.08</v>
      </c>
      <c r="M256" s="164"/>
      <c r="N256" s="168"/>
      <c r="O256" s="169"/>
      <c r="P256" s="169"/>
      <c r="Q256" s="169"/>
      <c r="R256" s="169"/>
      <c r="S256" s="169"/>
      <c r="T256" s="169"/>
      <c r="U256" s="169"/>
      <c r="V256" s="169"/>
      <c r="W256" s="169"/>
      <c r="X256" s="170"/>
      <c r="AT256" s="165" t="s">
        <v>122</v>
      </c>
      <c r="AU256" s="165" t="s">
        <v>79</v>
      </c>
      <c r="AV256" s="14" t="s">
        <v>79</v>
      </c>
      <c r="AW256" s="14" t="s">
        <v>4</v>
      </c>
      <c r="AX256" s="14" t="s">
        <v>72</v>
      </c>
      <c r="AY256" s="165" t="s">
        <v>111</v>
      </c>
    </row>
    <row r="257" spans="1:65" s="15" customFormat="1">
      <c r="B257" s="171"/>
      <c r="D257" s="154" t="s">
        <v>122</v>
      </c>
      <c r="E257" s="172" t="s">
        <v>1</v>
      </c>
      <c r="F257" s="173" t="s">
        <v>127</v>
      </c>
      <c r="H257" s="174">
        <v>238.45</v>
      </c>
      <c r="M257" s="171"/>
      <c r="N257" s="175"/>
      <c r="O257" s="176"/>
      <c r="P257" s="176"/>
      <c r="Q257" s="176"/>
      <c r="R257" s="176"/>
      <c r="S257" s="176"/>
      <c r="T257" s="176"/>
      <c r="U257" s="176"/>
      <c r="V257" s="176"/>
      <c r="W257" s="176"/>
      <c r="X257" s="177"/>
      <c r="AT257" s="172" t="s">
        <v>122</v>
      </c>
      <c r="AU257" s="172" t="s">
        <v>79</v>
      </c>
      <c r="AV257" s="15" t="s">
        <v>118</v>
      </c>
      <c r="AW257" s="15" t="s">
        <v>4</v>
      </c>
      <c r="AX257" s="15" t="s">
        <v>77</v>
      </c>
      <c r="AY257" s="172" t="s">
        <v>111</v>
      </c>
    </row>
    <row r="258" spans="1:65" s="2" customFormat="1" ht="24.15" customHeight="1">
      <c r="A258" s="29"/>
      <c r="B258" s="139"/>
      <c r="C258" s="178" t="s">
        <v>203</v>
      </c>
      <c r="D258" s="178" t="s">
        <v>133</v>
      </c>
      <c r="E258" s="179" t="s">
        <v>204</v>
      </c>
      <c r="F258" s="180" t="s">
        <v>205</v>
      </c>
      <c r="G258" s="181" t="s">
        <v>117</v>
      </c>
      <c r="H258" s="182">
        <v>250.37299999999999</v>
      </c>
      <c r="I258" s="183"/>
      <c r="J258" s="184"/>
      <c r="K258" s="183">
        <f>ROUND(P258*H258,2)</f>
        <v>0</v>
      </c>
      <c r="L258" s="184"/>
      <c r="M258" s="185"/>
      <c r="N258" s="186" t="s">
        <v>1</v>
      </c>
      <c r="O258" s="148" t="s">
        <v>35</v>
      </c>
      <c r="P258" s="149">
        <f>I258+J258</f>
        <v>0</v>
      </c>
      <c r="Q258" s="149">
        <f>ROUND(I258*H258,2)</f>
        <v>0</v>
      </c>
      <c r="R258" s="149">
        <f>ROUND(J258*H258,2)</f>
        <v>0</v>
      </c>
      <c r="S258" s="150">
        <v>0</v>
      </c>
      <c r="T258" s="150">
        <f>S258*H258</f>
        <v>0</v>
      </c>
      <c r="U258" s="150">
        <v>3.5999999999999999E-3</v>
      </c>
      <c r="V258" s="150">
        <f>U258*H258</f>
        <v>0.90134279999999989</v>
      </c>
      <c r="W258" s="150">
        <v>0</v>
      </c>
      <c r="X258" s="151">
        <f>W258*H258</f>
        <v>0</v>
      </c>
      <c r="Y258" s="29"/>
      <c r="Z258" s="29"/>
      <c r="AA258" s="29"/>
      <c r="AB258" s="29"/>
      <c r="AC258" s="29"/>
      <c r="AD258" s="29"/>
      <c r="AE258" s="29"/>
      <c r="AR258" s="152" t="s">
        <v>136</v>
      </c>
      <c r="AT258" s="152" t="s">
        <v>133</v>
      </c>
      <c r="AU258" s="152" t="s">
        <v>79</v>
      </c>
      <c r="AY258" s="17" t="s">
        <v>111</v>
      </c>
      <c r="BE258" s="153">
        <f>IF(O258="základní",K258,0)</f>
        <v>0</v>
      </c>
      <c r="BF258" s="153">
        <f>IF(O258="snížená",K258,0)</f>
        <v>0</v>
      </c>
      <c r="BG258" s="153">
        <f>IF(O258="zákl. přenesená",K258,0)</f>
        <v>0</v>
      </c>
      <c r="BH258" s="153">
        <f>IF(O258="sníž. přenesená",K258,0)</f>
        <v>0</v>
      </c>
      <c r="BI258" s="153">
        <f>IF(O258="nulová",K258,0)</f>
        <v>0</v>
      </c>
      <c r="BJ258" s="17" t="s">
        <v>77</v>
      </c>
      <c r="BK258" s="153">
        <f>ROUND(P258*H258,2)</f>
        <v>0</v>
      </c>
      <c r="BL258" s="17" t="s">
        <v>118</v>
      </c>
      <c r="BM258" s="152" t="s">
        <v>206</v>
      </c>
    </row>
    <row r="259" spans="1:65" s="2" customFormat="1" ht="19.2">
      <c r="A259" s="29"/>
      <c r="B259" s="30"/>
      <c r="C259" s="29"/>
      <c r="D259" s="154" t="s">
        <v>120</v>
      </c>
      <c r="E259" s="29"/>
      <c r="F259" s="155" t="s">
        <v>205</v>
      </c>
      <c r="G259" s="29"/>
      <c r="H259" s="29"/>
      <c r="I259" s="29"/>
      <c r="J259" s="29"/>
      <c r="K259" s="29"/>
      <c r="L259" s="29"/>
      <c r="M259" s="30"/>
      <c r="N259" s="156"/>
      <c r="O259" s="157"/>
      <c r="P259" s="55"/>
      <c r="Q259" s="55"/>
      <c r="R259" s="55"/>
      <c r="S259" s="55"/>
      <c r="T259" s="55"/>
      <c r="U259" s="55"/>
      <c r="V259" s="55"/>
      <c r="W259" s="55"/>
      <c r="X259" s="56"/>
      <c r="Y259" s="29"/>
      <c r="Z259" s="29"/>
      <c r="AA259" s="29"/>
      <c r="AB259" s="29"/>
      <c r="AC259" s="29"/>
      <c r="AD259" s="29"/>
      <c r="AE259" s="29"/>
      <c r="AT259" s="17" t="s">
        <v>120</v>
      </c>
      <c r="AU259" s="17" t="s">
        <v>79</v>
      </c>
    </row>
    <row r="260" spans="1:65" s="14" customFormat="1">
      <c r="B260" s="164"/>
      <c r="D260" s="154" t="s">
        <v>122</v>
      </c>
      <c r="F260" s="166" t="s">
        <v>207</v>
      </c>
      <c r="H260" s="167">
        <v>250.37299999999999</v>
      </c>
      <c r="M260" s="164"/>
      <c r="N260" s="168"/>
      <c r="O260" s="169"/>
      <c r="P260" s="169"/>
      <c r="Q260" s="169"/>
      <c r="R260" s="169"/>
      <c r="S260" s="169"/>
      <c r="T260" s="169"/>
      <c r="U260" s="169"/>
      <c r="V260" s="169"/>
      <c r="W260" s="169"/>
      <c r="X260" s="170"/>
      <c r="AT260" s="165" t="s">
        <v>122</v>
      </c>
      <c r="AU260" s="165" t="s">
        <v>79</v>
      </c>
      <c r="AV260" s="14" t="s">
        <v>79</v>
      </c>
      <c r="AW260" s="14" t="s">
        <v>3</v>
      </c>
      <c r="AX260" s="14" t="s">
        <v>77</v>
      </c>
      <c r="AY260" s="165" t="s">
        <v>111</v>
      </c>
    </row>
    <row r="261" spans="1:65" s="2" customFormat="1" ht="37.950000000000003" customHeight="1">
      <c r="A261" s="29"/>
      <c r="B261" s="139"/>
      <c r="C261" s="140" t="s">
        <v>208</v>
      </c>
      <c r="D261" s="140" t="s">
        <v>114</v>
      </c>
      <c r="E261" s="141" t="s">
        <v>209</v>
      </c>
      <c r="F261" s="142" t="s">
        <v>210</v>
      </c>
      <c r="G261" s="143" t="s">
        <v>211</v>
      </c>
      <c r="H261" s="144">
        <v>373.745</v>
      </c>
      <c r="I261" s="145"/>
      <c r="J261" s="145"/>
      <c r="K261" s="145">
        <f>ROUND(P261*H261,2)</f>
        <v>0</v>
      </c>
      <c r="L261" s="146"/>
      <c r="M261" s="30"/>
      <c r="N261" s="147" t="s">
        <v>1</v>
      </c>
      <c r="O261" s="148" t="s">
        <v>35</v>
      </c>
      <c r="P261" s="149">
        <f>I261+J261</f>
        <v>0</v>
      </c>
      <c r="Q261" s="149">
        <f>ROUND(I261*H261,2)</f>
        <v>0</v>
      </c>
      <c r="R261" s="149">
        <f>ROUND(J261*H261,2)</f>
        <v>0</v>
      </c>
      <c r="S261" s="150">
        <v>0.32</v>
      </c>
      <c r="T261" s="150">
        <f>S261*H261</f>
        <v>119.5984</v>
      </c>
      <c r="U261" s="150">
        <v>1.7600000000000001E-3</v>
      </c>
      <c r="V261" s="150">
        <f>U261*H261</f>
        <v>0.65779120000000002</v>
      </c>
      <c r="W261" s="150">
        <v>0</v>
      </c>
      <c r="X261" s="151">
        <f>W261*H261</f>
        <v>0</v>
      </c>
      <c r="Y261" s="29"/>
      <c r="Z261" s="29"/>
      <c r="AA261" s="29"/>
      <c r="AB261" s="29"/>
      <c r="AC261" s="29"/>
      <c r="AD261" s="29"/>
      <c r="AE261" s="29"/>
      <c r="AR261" s="152" t="s">
        <v>118</v>
      </c>
      <c r="AT261" s="152" t="s">
        <v>114</v>
      </c>
      <c r="AU261" s="152" t="s">
        <v>79</v>
      </c>
      <c r="AY261" s="17" t="s">
        <v>111</v>
      </c>
      <c r="BE261" s="153">
        <f>IF(O261="základní",K261,0)</f>
        <v>0</v>
      </c>
      <c r="BF261" s="153">
        <f>IF(O261="snížená",K261,0)</f>
        <v>0</v>
      </c>
      <c r="BG261" s="153">
        <f>IF(O261="zákl. přenesená",K261,0)</f>
        <v>0</v>
      </c>
      <c r="BH261" s="153">
        <f>IF(O261="sníž. přenesená",K261,0)</f>
        <v>0</v>
      </c>
      <c r="BI261" s="153">
        <f>IF(O261="nulová",K261,0)</f>
        <v>0</v>
      </c>
      <c r="BJ261" s="17" t="s">
        <v>77</v>
      </c>
      <c r="BK261" s="153">
        <f>ROUND(P261*H261,2)</f>
        <v>0</v>
      </c>
      <c r="BL261" s="17" t="s">
        <v>118</v>
      </c>
      <c r="BM261" s="152" t="s">
        <v>212</v>
      </c>
    </row>
    <row r="262" spans="1:65" s="2" customFormat="1" ht="38.4">
      <c r="A262" s="29"/>
      <c r="B262" s="30"/>
      <c r="C262" s="29"/>
      <c r="D262" s="154" t="s">
        <v>120</v>
      </c>
      <c r="E262" s="29"/>
      <c r="F262" s="155" t="s">
        <v>213</v>
      </c>
      <c r="G262" s="29"/>
      <c r="H262" s="29"/>
      <c r="I262" s="29"/>
      <c r="J262" s="29"/>
      <c r="K262" s="29"/>
      <c r="L262" s="29"/>
      <c r="M262" s="30"/>
      <c r="N262" s="156"/>
      <c r="O262" s="157"/>
      <c r="P262" s="55"/>
      <c r="Q262" s="55"/>
      <c r="R262" s="55"/>
      <c r="S262" s="55"/>
      <c r="T262" s="55"/>
      <c r="U262" s="55"/>
      <c r="V262" s="55"/>
      <c r="W262" s="55"/>
      <c r="X262" s="56"/>
      <c r="Y262" s="29"/>
      <c r="Z262" s="29"/>
      <c r="AA262" s="29"/>
      <c r="AB262" s="29"/>
      <c r="AC262" s="29"/>
      <c r="AD262" s="29"/>
      <c r="AE262" s="29"/>
      <c r="AT262" s="17" t="s">
        <v>120</v>
      </c>
      <c r="AU262" s="17" t="s">
        <v>79</v>
      </c>
    </row>
    <row r="263" spans="1:65" s="13" customFormat="1">
      <c r="B263" s="158"/>
      <c r="D263" s="154" t="s">
        <v>122</v>
      </c>
      <c r="E263" s="159" t="s">
        <v>1</v>
      </c>
      <c r="F263" s="160" t="s">
        <v>214</v>
      </c>
      <c r="H263" s="159" t="s">
        <v>1</v>
      </c>
      <c r="M263" s="158"/>
      <c r="N263" s="161"/>
      <c r="O263" s="162"/>
      <c r="P263" s="162"/>
      <c r="Q263" s="162"/>
      <c r="R263" s="162"/>
      <c r="S263" s="162"/>
      <c r="T263" s="162"/>
      <c r="U263" s="162"/>
      <c r="V263" s="162"/>
      <c r="W263" s="162"/>
      <c r="X263" s="163"/>
      <c r="AT263" s="159" t="s">
        <v>122</v>
      </c>
      <c r="AU263" s="159" t="s">
        <v>79</v>
      </c>
      <c r="AV263" s="13" t="s">
        <v>77</v>
      </c>
      <c r="AW263" s="13" t="s">
        <v>4</v>
      </c>
      <c r="AX263" s="13" t="s">
        <v>72</v>
      </c>
      <c r="AY263" s="159" t="s">
        <v>111</v>
      </c>
    </row>
    <row r="264" spans="1:65" s="13" customFormat="1">
      <c r="B264" s="158"/>
      <c r="D264" s="154" t="s">
        <v>122</v>
      </c>
      <c r="E264" s="159" t="s">
        <v>1</v>
      </c>
      <c r="F264" s="160" t="s">
        <v>215</v>
      </c>
      <c r="H264" s="159" t="s">
        <v>1</v>
      </c>
      <c r="M264" s="158"/>
      <c r="N264" s="161"/>
      <c r="O264" s="162"/>
      <c r="P264" s="162"/>
      <c r="Q264" s="162"/>
      <c r="R264" s="162"/>
      <c r="S264" s="162"/>
      <c r="T264" s="162"/>
      <c r="U264" s="162"/>
      <c r="V264" s="162"/>
      <c r="W264" s="162"/>
      <c r="X264" s="163"/>
      <c r="AT264" s="159" t="s">
        <v>122</v>
      </c>
      <c r="AU264" s="159" t="s">
        <v>79</v>
      </c>
      <c r="AV264" s="13" t="s">
        <v>77</v>
      </c>
      <c r="AW264" s="13" t="s">
        <v>4</v>
      </c>
      <c r="AX264" s="13" t="s">
        <v>72</v>
      </c>
      <c r="AY264" s="159" t="s">
        <v>111</v>
      </c>
    </row>
    <row r="265" spans="1:65" s="14" customFormat="1">
      <c r="B265" s="164"/>
      <c r="D265" s="154" t="s">
        <v>122</v>
      </c>
      <c r="E265" s="165" t="s">
        <v>1</v>
      </c>
      <c r="F265" s="166" t="s">
        <v>216</v>
      </c>
      <c r="H265" s="167">
        <v>5.6</v>
      </c>
      <c r="M265" s="164"/>
      <c r="N265" s="168"/>
      <c r="O265" s="169"/>
      <c r="P265" s="169"/>
      <c r="Q265" s="169"/>
      <c r="R265" s="169"/>
      <c r="S265" s="169"/>
      <c r="T265" s="169"/>
      <c r="U265" s="169"/>
      <c r="V265" s="169"/>
      <c r="W265" s="169"/>
      <c r="X265" s="170"/>
      <c r="AT265" s="165" t="s">
        <v>122</v>
      </c>
      <c r="AU265" s="165" t="s">
        <v>79</v>
      </c>
      <c r="AV265" s="14" t="s">
        <v>79</v>
      </c>
      <c r="AW265" s="14" t="s">
        <v>4</v>
      </c>
      <c r="AX265" s="14" t="s">
        <v>72</v>
      </c>
      <c r="AY265" s="165" t="s">
        <v>111</v>
      </c>
    </row>
    <row r="266" spans="1:65" s="14" customFormat="1">
      <c r="B266" s="164"/>
      <c r="D266" s="154" t="s">
        <v>122</v>
      </c>
      <c r="E266" s="165" t="s">
        <v>1</v>
      </c>
      <c r="F266" s="166" t="s">
        <v>217</v>
      </c>
      <c r="H266" s="167">
        <v>49.2</v>
      </c>
      <c r="M266" s="164"/>
      <c r="N266" s="168"/>
      <c r="O266" s="169"/>
      <c r="P266" s="169"/>
      <c r="Q266" s="169"/>
      <c r="R266" s="169"/>
      <c r="S266" s="169"/>
      <c r="T266" s="169"/>
      <c r="U266" s="169"/>
      <c r="V266" s="169"/>
      <c r="W266" s="169"/>
      <c r="X266" s="170"/>
      <c r="AT266" s="165" t="s">
        <v>122</v>
      </c>
      <c r="AU266" s="165" t="s">
        <v>79</v>
      </c>
      <c r="AV266" s="14" t="s">
        <v>79</v>
      </c>
      <c r="AW266" s="14" t="s">
        <v>4</v>
      </c>
      <c r="AX266" s="14" t="s">
        <v>72</v>
      </c>
      <c r="AY266" s="165" t="s">
        <v>111</v>
      </c>
    </row>
    <row r="267" spans="1:65" s="14" customFormat="1">
      <c r="B267" s="164"/>
      <c r="D267" s="154" t="s">
        <v>122</v>
      </c>
      <c r="E267" s="165" t="s">
        <v>1</v>
      </c>
      <c r="F267" s="166" t="s">
        <v>218</v>
      </c>
      <c r="H267" s="167">
        <v>6.7</v>
      </c>
      <c r="M267" s="164"/>
      <c r="N267" s="168"/>
      <c r="O267" s="169"/>
      <c r="P267" s="169"/>
      <c r="Q267" s="169"/>
      <c r="R267" s="169"/>
      <c r="S267" s="169"/>
      <c r="T267" s="169"/>
      <c r="U267" s="169"/>
      <c r="V267" s="169"/>
      <c r="W267" s="169"/>
      <c r="X267" s="170"/>
      <c r="AT267" s="165" t="s">
        <v>122</v>
      </c>
      <c r="AU267" s="165" t="s">
        <v>79</v>
      </c>
      <c r="AV267" s="14" t="s">
        <v>79</v>
      </c>
      <c r="AW267" s="14" t="s">
        <v>4</v>
      </c>
      <c r="AX267" s="14" t="s">
        <v>72</v>
      </c>
      <c r="AY267" s="165" t="s">
        <v>111</v>
      </c>
    </row>
    <row r="268" spans="1:65" s="14" customFormat="1">
      <c r="B268" s="164"/>
      <c r="D268" s="154" t="s">
        <v>122</v>
      </c>
      <c r="E268" s="165" t="s">
        <v>1</v>
      </c>
      <c r="F268" s="166" t="s">
        <v>219</v>
      </c>
      <c r="H268" s="167">
        <v>3.6</v>
      </c>
      <c r="M268" s="164"/>
      <c r="N268" s="168"/>
      <c r="O268" s="169"/>
      <c r="P268" s="169"/>
      <c r="Q268" s="169"/>
      <c r="R268" s="169"/>
      <c r="S268" s="169"/>
      <c r="T268" s="169"/>
      <c r="U268" s="169"/>
      <c r="V268" s="169"/>
      <c r="W268" s="169"/>
      <c r="X268" s="170"/>
      <c r="AT268" s="165" t="s">
        <v>122</v>
      </c>
      <c r="AU268" s="165" t="s">
        <v>79</v>
      </c>
      <c r="AV268" s="14" t="s">
        <v>79</v>
      </c>
      <c r="AW268" s="14" t="s">
        <v>4</v>
      </c>
      <c r="AX268" s="14" t="s">
        <v>72</v>
      </c>
      <c r="AY268" s="165" t="s">
        <v>111</v>
      </c>
    </row>
    <row r="269" spans="1:65" s="14" customFormat="1">
      <c r="B269" s="164"/>
      <c r="D269" s="154" t="s">
        <v>122</v>
      </c>
      <c r="E269" s="165" t="s">
        <v>1</v>
      </c>
      <c r="F269" s="166" t="s">
        <v>220</v>
      </c>
      <c r="H269" s="167">
        <v>2.8</v>
      </c>
      <c r="M269" s="164"/>
      <c r="N269" s="168"/>
      <c r="O269" s="169"/>
      <c r="P269" s="169"/>
      <c r="Q269" s="169"/>
      <c r="R269" s="169"/>
      <c r="S269" s="169"/>
      <c r="T269" s="169"/>
      <c r="U269" s="169"/>
      <c r="V269" s="169"/>
      <c r="W269" s="169"/>
      <c r="X269" s="170"/>
      <c r="AT269" s="165" t="s">
        <v>122</v>
      </c>
      <c r="AU269" s="165" t="s">
        <v>79</v>
      </c>
      <c r="AV269" s="14" t="s">
        <v>79</v>
      </c>
      <c r="AW269" s="14" t="s">
        <v>4</v>
      </c>
      <c r="AX269" s="14" t="s">
        <v>72</v>
      </c>
      <c r="AY269" s="165" t="s">
        <v>111</v>
      </c>
    </row>
    <row r="270" spans="1:65" s="14" customFormat="1">
      <c r="B270" s="164"/>
      <c r="D270" s="154" t="s">
        <v>122</v>
      </c>
      <c r="E270" s="165" t="s">
        <v>1</v>
      </c>
      <c r="F270" s="166" t="s">
        <v>216</v>
      </c>
      <c r="H270" s="167">
        <v>5.6</v>
      </c>
      <c r="M270" s="164"/>
      <c r="N270" s="168"/>
      <c r="O270" s="169"/>
      <c r="P270" s="169"/>
      <c r="Q270" s="169"/>
      <c r="R270" s="169"/>
      <c r="S270" s="169"/>
      <c r="T270" s="169"/>
      <c r="U270" s="169"/>
      <c r="V270" s="169"/>
      <c r="W270" s="169"/>
      <c r="X270" s="170"/>
      <c r="AT270" s="165" t="s">
        <v>122</v>
      </c>
      <c r="AU270" s="165" t="s">
        <v>79</v>
      </c>
      <c r="AV270" s="14" t="s">
        <v>79</v>
      </c>
      <c r="AW270" s="14" t="s">
        <v>4</v>
      </c>
      <c r="AX270" s="14" t="s">
        <v>72</v>
      </c>
      <c r="AY270" s="165" t="s">
        <v>111</v>
      </c>
    </row>
    <row r="271" spans="1:65" s="14" customFormat="1">
      <c r="B271" s="164"/>
      <c r="D271" s="154" t="s">
        <v>122</v>
      </c>
      <c r="E271" s="165" t="s">
        <v>1</v>
      </c>
      <c r="F271" s="166" t="s">
        <v>216</v>
      </c>
      <c r="H271" s="167">
        <v>5.6</v>
      </c>
      <c r="M271" s="164"/>
      <c r="N271" s="168"/>
      <c r="O271" s="169"/>
      <c r="P271" s="169"/>
      <c r="Q271" s="169"/>
      <c r="R271" s="169"/>
      <c r="S271" s="169"/>
      <c r="T271" s="169"/>
      <c r="U271" s="169"/>
      <c r="V271" s="169"/>
      <c r="W271" s="169"/>
      <c r="X271" s="170"/>
      <c r="AT271" s="165" t="s">
        <v>122</v>
      </c>
      <c r="AU271" s="165" t="s">
        <v>79</v>
      </c>
      <c r="AV271" s="14" t="s">
        <v>79</v>
      </c>
      <c r="AW271" s="14" t="s">
        <v>4</v>
      </c>
      <c r="AX271" s="14" t="s">
        <v>72</v>
      </c>
      <c r="AY271" s="165" t="s">
        <v>111</v>
      </c>
    </row>
    <row r="272" spans="1:65" s="14" customFormat="1">
      <c r="B272" s="164"/>
      <c r="D272" s="154" t="s">
        <v>122</v>
      </c>
      <c r="E272" s="165" t="s">
        <v>1</v>
      </c>
      <c r="F272" s="166" t="s">
        <v>221</v>
      </c>
      <c r="H272" s="167">
        <v>7.6849999999999996</v>
      </c>
      <c r="M272" s="164"/>
      <c r="N272" s="168"/>
      <c r="O272" s="169"/>
      <c r="P272" s="169"/>
      <c r="Q272" s="169"/>
      <c r="R272" s="169"/>
      <c r="S272" s="169"/>
      <c r="T272" s="169"/>
      <c r="U272" s="169"/>
      <c r="V272" s="169"/>
      <c r="W272" s="169"/>
      <c r="X272" s="170"/>
      <c r="AT272" s="165" t="s">
        <v>122</v>
      </c>
      <c r="AU272" s="165" t="s">
        <v>79</v>
      </c>
      <c r="AV272" s="14" t="s">
        <v>79</v>
      </c>
      <c r="AW272" s="14" t="s">
        <v>4</v>
      </c>
      <c r="AX272" s="14" t="s">
        <v>72</v>
      </c>
      <c r="AY272" s="165" t="s">
        <v>111</v>
      </c>
    </row>
    <row r="273" spans="2:51" s="13" customFormat="1">
      <c r="B273" s="158"/>
      <c r="D273" s="154" t="s">
        <v>122</v>
      </c>
      <c r="E273" s="159" t="s">
        <v>1</v>
      </c>
      <c r="F273" s="160" t="s">
        <v>162</v>
      </c>
      <c r="H273" s="159" t="s">
        <v>1</v>
      </c>
      <c r="M273" s="158"/>
      <c r="N273" s="161"/>
      <c r="O273" s="162"/>
      <c r="P273" s="162"/>
      <c r="Q273" s="162"/>
      <c r="R273" s="162"/>
      <c r="S273" s="162"/>
      <c r="T273" s="162"/>
      <c r="U273" s="162"/>
      <c r="V273" s="162"/>
      <c r="W273" s="162"/>
      <c r="X273" s="163"/>
      <c r="AT273" s="159" t="s">
        <v>122</v>
      </c>
      <c r="AU273" s="159" t="s">
        <v>79</v>
      </c>
      <c r="AV273" s="13" t="s">
        <v>77</v>
      </c>
      <c r="AW273" s="13" t="s">
        <v>4</v>
      </c>
      <c r="AX273" s="13" t="s">
        <v>72</v>
      </c>
      <c r="AY273" s="159" t="s">
        <v>111</v>
      </c>
    </row>
    <row r="274" spans="2:51" s="14" customFormat="1">
      <c r="B274" s="164"/>
      <c r="D274" s="154" t="s">
        <v>122</v>
      </c>
      <c r="E274" s="165" t="s">
        <v>1</v>
      </c>
      <c r="F274" s="166" t="s">
        <v>222</v>
      </c>
      <c r="H274" s="167">
        <v>5.8</v>
      </c>
      <c r="M274" s="164"/>
      <c r="N274" s="168"/>
      <c r="O274" s="169"/>
      <c r="P274" s="169"/>
      <c r="Q274" s="169"/>
      <c r="R274" s="169"/>
      <c r="S274" s="169"/>
      <c r="T274" s="169"/>
      <c r="U274" s="169"/>
      <c r="V274" s="169"/>
      <c r="W274" s="169"/>
      <c r="X274" s="170"/>
      <c r="AT274" s="165" t="s">
        <v>122</v>
      </c>
      <c r="AU274" s="165" t="s">
        <v>79</v>
      </c>
      <c r="AV274" s="14" t="s">
        <v>79</v>
      </c>
      <c r="AW274" s="14" t="s">
        <v>4</v>
      </c>
      <c r="AX274" s="14" t="s">
        <v>72</v>
      </c>
      <c r="AY274" s="165" t="s">
        <v>111</v>
      </c>
    </row>
    <row r="275" spans="2:51" s="14" customFormat="1">
      <c r="B275" s="164"/>
      <c r="D275" s="154" t="s">
        <v>122</v>
      </c>
      <c r="E275" s="165" t="s">
        <v>1</v>
      </c>
      <c r="F275" s="166" t="s">
        <v>223</v>
      </c>
      <c r="H275" s="167">
        <v>72.8</v>
      </c>
      <c r="M275" s="164"/>
      <c r="N275" s="168"/>
      <c r="O275" s="169"/>
      <c r="P275" s="169"/>
      <c r="Q275" s="169"/>
      <c r="R275" s="169"/>
      <c r="S275" s="169"/>
      <c r="T275" s="169"/>
      <c r="U275" s="169"/>
      <c r="V275" s="169"/>
      <c r="W275" s="169"/>
      <c r="X275" s="170"/>
      <c r="AT275" s="165" t="s">
        <v>122</v>
      </c>
      <c r="AU275" s="165" t="s">
        <v>79</v>
      </c>
      <c r="AV275" s="14" t="s">
        <v>79</v>
      </c>
      <c r="AW275" s="14" t="s">
        <v>4</v>
      </c>
      <c r="AX275" s="14" t="s">
        <v>72</v>
      </c>
      <c r="AY275" s="165" t="s">
        <v>111</v>
      </c>
    </row>
    <row r="276" spans="2:51" s="14" customFormat="1">
      <c r="B276" s="164"/>
      <c r="D276" s="154" t="s">
        <v>122</v>
      </c>
      <c r="E276" s="165" t="s">
        <v>1</v>
      </c>
      <c r="F276" s="166" t="s">
        <v>224</v>
      </c>
      <c r="H276" s="167">
        <v>10.199999999999999</v>
      </c>
      <c r="M276" s="164"/>
      <c r="N276" s="168"/>
      <c r="O276" s="169"/>
      <c r="P276" s="169"/>
      <c r="Q276" s="169"/>
      <c r="R276" s="169"/>
      <c r="S276" s="169"/>
      <c r="T276" s="169"/>
      <c r="U276" s="169"/>
      <c r="V276" s="169"/>
      <c r="W276" s="169"/>
      <c r="X276" s="170"/>
      <c r="AT276" s="165" t="s">
        <v>122</v>
      </c>
      <c r="AU276" s="165" t="s">
        <v>79</v>
      </c>
      <c r="AV276" s="14" t="s">
        <v>79</v>
      </c>
      <c r="AW276" s="14" t="s">
        <v>4</v>
      </c>
      <c r="AX276" s="14" t="s">
        <v>72</v>
      </c>
      <c r="AY276" s="165" t="s">
        <v>111</v>
      </c>
    </row>
    <row r="277" spans="2:51" s="14" customFormat="1">
      <c r="B277" s="164"/>
      <c r="D277" s="154" t="s">
        <v>122</v>
      </c>
      <c r="E277" s="165" t="s">
        <v>1</v>
      </c>
      <c r="F277" s="166" t="s">
        <v>225</v>
      </c>
      <c r="H277" s="167">
        <v>7.1</v>
      </c>
      <c r="M277" s="164"/>
      <c r="N277" s="168"/>
      <c r="O277" s="169"/>
      <c r="P277" s="169"/>
      <c r="Q277" s="169"/>
      <c r="R277" s="169"/>
      <c r="S277" s="169"/>
      <c r="T277" s="169"/>
      <c r="U277" s="169"/>
      <c r="V277" s="169"/>
      <c r="W277" s="169"/>
      <c r="X277" s="170"/>
      <c r="AT277" s="165" t="s">
        <v>122</v>
      </c>
      <c r="AU277" s="165" t="s">
        <v>79</v>
      </c>
      <c r="AV277" s="14" t="s">
        <v>79</v>
      </c>
      <c r="AW277" s="14" t="s">
        <v>4</v>
      </c>
      <c r="AX277" s="14" t="s">
        <v>72</v>
      </c>
      <c r="AY277" s="165" t="s">
        <v>111</v>
      </c>
    </row>
    <row r="278" spans="2:51" s="14" customFormat="1">
      <c r="B278" s="164"/>
      <c r="D278" s="154" t="s">
        <v>122</v>
      </c>
      <c r="E278" s="165" t="s">
        <v>1</v>
      </c>
      <c r="F278" s="166" t="s">
        <v>219</v>
      </c>
      <c r="H278" s="167">
        <v>3.6</v>
      </c>
      <c r="M278" s="164"/>
      <c r="N278" s="168"/>
      <c r="O278" s="169"/>
      <c r="P278" s="169"/>
      <c r="Q278" s="169"/>
      <c r="R278" s="169"/>
      <c r="S278" s="169"/>
      <c r="T278" s="169"/>
      <c r="U278" s="169"/>
      <c r="V278" s="169"/>
      <c r="W278" s="169"/>
      <c r="X278" s="170"/>
      <c r="AT278" s="165" t="s">
        <v>122</v>
      </c>
      <c r="AU278" s="165" t="s">
        <v>79</v>
      </c>
      <c r="AV278" s="14" t="s">
        <v>79</v>
      </c>
      <c r="AW278" s="14" t="s">
        <v>4</v>
      </c>
      <c r="AX278" s="14" t="s">
        <v>72</v>
      </c>
      <c r="AY278" s="165" t="s">
        <v>111</v>
      </c>
    </row>
    <row r="279" spans="2:51" s="14" customFormat="1">
      <c r="B279" s="164"/>
      <c r="D279" s="154" t="s">
        <v>122</v>
      </c>
      <c r="E279" s="165" t="s">
        <v>1</v>
      </c>
      <c r="F279" s="166" t="s">
        <v>220</v>
      </c>
      <c r="H279" s="167">
        <v>2.8</v>
      </c>
      <c r="M279" s="164"/>
      <c r="N279" s="168"/>
      <c r="O279" s="169"/>
      <c r="P279" s="169"/>
      <c r="Q279" s="169"/>
      <c r="R279" s="169"/>
      <c r="S279" s="169"/>
      <c r="T279" s="169"/>
      <c r="U279" s="169"/>
      <c r="V279" s="169"/>
      <c r="W279" s="169"/>
      <c r="X279" s="170"/>
      <c r="AT279" s="165" t="s">
        <v>122</v>
      </c>
      <c r="AU279" s="165" t="s">
        <v>79</v>
      </c>
      <c r="AV279" s="14" t="s">
        <v>79</v>
      </c>
      <c r="AW279" s="14" t="s">
        <v>4</v>
      </c>
      <c r="AX279" s="14" t="s">
        <v>72</v>
      </c>
      <c r="AY279" s="165" t="s">
        <v>111</v>
      </c>
    </row>
    <row r="280" spans="2:51" s="14" customFormat="1">
      <c r="B280" s="164"/>
      <c r="D280" s="154" t="s">
        <v>122</v>
      </c>
      <c r="E280" s="165" t="s">
        <v>1</v>
      </c>
      <c r="F280" s="166" t="s">
        <v>226</v>
      </c>
      <c r="H280" s="167">
        <v>5.6</v>
      </c>
      <c r="M280" s="164"/>
      <c r="N280" s="168"/>
      <c r="O280" s="169"/>
      <c r="P280" s="169"/>
      <c r="Q280" s="169"/>
      <c r="R280" s="169"/>
      <c r="S280" s="169"/>
      <c r="T280" s="169"/>
      <c r="U280" s="169"/>
      <c r="V280" s="169"/>
      <c r="W280" s="169"/>
      <c r="X280" s="170"/>
      <c r="AT280" s="165" t="s">
        <v>122</v>
      </c>
      <c r="AU280" s="165" t="s">
        <v>79</v>
      </c>
      <c r="AV280" s="14" t="s">
        <v>79</v>
      </c>
      <c r="AW280" s="14" t="s">
        <v>4</v>
      </c>
      <c r="AX280" s="14" t="s">
        <v>72</v>
      </c>
      <c r="AY280" s="165" t="s">
        <v>111</v>
      </c>
    </row>
    <row r="281" spans="2:51" s="13" customFormat="1">
      <c r="B281" s="158"/>
      <c r="D281" s="154" t="s">
        <v>122</v>
      </c>
      <c r="E281" s="159" t="s">
        <v>1</v>
      </c>
      <c r="F281" s="160" t="s">
        <v>168</v>
      </c>
      <c r="H281" s="159" t="s">
        <v>1</v>
      </c>
      <c r="M281" s="158"/>
      <c r="N281" s="161"/>
      <c r="O281" s="162"/>
      <c r="P281" s="162"/>
      <c r="Q281" s="162"/>
      <c r="R281" s="162"/>
      <c r="S281" s="162"/>
      <c r="T281" s="162"/>
      <c r="U281" s="162"/>
      <c r="V281" s="162"/>
      <c r="W281" s="162"/>
      <c r="X281" s="163"/>
      <c r="AT281" s="159" t="s">
        <v>122</v>
      </c>
      <c r="AU281" s="159" t="s">
        <v>79</v>
      </c>
      <c r="AV281" s="13" t="s">
        <v>77</v>
      </c>
      <c r="AW281" s="13" t="s">
        <v>4</v>
      </c>
      <c r="AX281" s="13" t="s">
        <v>72</v>
      </c>
      <c r="AY281" s="159" t="s">
        <v>111</v>
      </c>
    </row>
    <row r="282" spans="2:51" s="14" customFormat="1">
      <c r="B282" s="164"/>
      <c r="D282" s="154" t="s">
        <v>122</v>
      </c>
      <c r="E282" s="165" t="s">
        <v>1</v>
      </c>
      <c r="F282" s="166" t="s">
        <v>227</v>
      </c>
      <c r="H282" s="167">
        <v>33.6</v>
      </c>
      <c r="M282" s="164"/>
      <c r="N282" s="168"/>
      <c r="O282" s="169"/>
      <c r="P282" s="169"/>
      <c r="Q282" s="169"/>
      <c r="R282" s="169"/>
      <c r="S282" s="169"/>
      <c r="T282" s="169"/>
      <c r="U282" s="169"/>
      <c r="V282" s="169"/>
      <c r="W282" s="169"/>
      <c r="X282" s="170"/>
      <c r="AT282" s="165" t="s">
        <v>122</v>
      </c>
      <c r="AU282" s="165" t="s">
        <v>79</v>
      </c>
      <c r="AV282" s="14" t="s">
        <v>79</v>
      </c>
      <c r="AW282" s="14" t="s">
        <v>4</v>
      </c>
      <c r="AX282" s="14" t="s">
        <v>72</v>
      </c>
      <c r="AY282" s="165" t="s">
        <v>111</v>
      </c>
    </row>
    <row r="283" spans="2:51" s="14" customFormat="1">
      <c r="B283" s="164"/>
      <c r="D283" s="154" t="s">
        <v>122</v>
      </c>
      <c r="E283" s="165" t="s">
        <v>1</v>
      </c>
      <c r="F283" s="166" t="s">
        <v>228</v>
      </c>
      <c r="H283" s="167">
        <v>9.8000000000000007</v>
      </c>
      <c r="M283" s="164"/>
      <c r="N283" s="168"/>
      <c r="O283" s="169"/>
      <c r="P283" s="169"/>
      <c r="Q283" s="169"/>
      <c r="R283" s="169"/>
      <c r="S283" s="169"/>
      <c r="T283" s="169"/>
      <c r="U283" s="169"/>
      <c r="V283" s="169"/>
      <c r="W283" s="169"/>
      <c r="X283" s="170"/>
      <c r="AT283" s="165" t="s">
        <v>122</v>
      </c>
      <c r="AU283" s="165" t="s">
        <v>79</v>
      </c>
      <c r="AV283" s="14" t="s">
        <v>79</v>
      </c>
      <c r="AW283" s="14" t="s">
        <v>4</v>
      </c>
      <c r="AX283" s="14" t="s">
        <v>72</v>
      </c>
      <c r="AY283" s="165" t="s">
        <v>111</v>
      </c>
    </row>
    <row r="284" spans="2:51" s="14" customFormat="1">
      <c r="B284" s="164"/>
      <c r="D284" s="154" t="s">
        <v>122</v>
      </c>
      <c r="E284" s="165" t="s">
        <v>1</v>
      </c>
      <c r="F284" s="166" t="s">
        <v>229</v>
      </c>
      <c r="H284" s="167">
        <v>20.399999999999999</v>
      </c>
      <c r="M284" s="164"/>
      <c r="N284" s="168"/>
      <c r="O284" s="169"/>
      <c r="P284" s="169"/>
      <c r="Q284" s="169"/>
      <c r="R284" s="169"/>
      <c r="S284" s="169"/>
      <c r="T284" s="169"/>
      <c r="U284" s="169"/>
      <c r="V284" s="169"/>
      <c r="W284" s="169"/>
      <c r="X284" s="170"/>
      <c r="AT284" s="165" t="s">
        <v>122</v>
      </c>
      <c r="AU284" s="165" t="s">
        <v>79</v>
      </c>
      <c r="AV284" s="14" t="s">
        <v>79</v>
      </c>
      <c r="AW284" s="14" t="s">
        <v>4</v>
      </c>
      <c r="AX284" s="14" t="s">
        <v>72</v>
      </c>
      <c r="AY284" s="165" t="s">
        <v>111</v>
      </c>
    </row>
    <row r="285" spans="2:51" s="14" customFormat="1">
      <c r="B285" s="164"/>
      <c r="D285" s="154" t="s">
        <v>122</v>
      </c>
      <c r="E285" s="165" t="s">
        <v>1</v>
      </c>
      <c r="F285" s="166" t="s">
        <v>230</v>
      </c>
      <c r="H285" s="167">
        <v>7.8</v>
      </c>
      <c r="M285" s="164"/>
      <c r="N285" s="168"/>
      <c r="O285" s="169"/>
      <c r="P285" s="169"/>
      <c r="Q285" s="169"/>
      <c r="R285" s="169"/>
      <c r="S285" s="169"/>
      <c r="T285" s="169"/>
      <c r="U285" s="169"/>
      <c r="V285" s="169"/>
      <c r="W285" s="169"/>
      <c r="X285" s="170"/>
      <c r="AT285" s="165" t="s">
        <v>122</v>
      </c>
      <c r="AU285" s="165" t="s">
        <v>79</v>
      </c>
      <c r="AV285" s="14" t="s">
        <v>79</v>
      </c>
      <c r="AW285" s="14" t="s">
        <v>4</v>
      </c>
      <c r="AX285" s="14" t="s">
        <v>72</v>
      </c>
      <c r="AY285" s="165" t="s">
        <v>111</v>
      </c>
    </row>
    <row r="286" spans="2:51" s="14" customFormat="1">
      <c r="B286" s="164"/>
      <c r="D286" s="154" t="s">
        <v>122</v>
      </c>
      <c r="E286" s="165" t="s">
        <v>1</v>
      </c>
      <c r="F286" s="166" t="s">
        <v>231</v>
      </c>
      <c r="H286" s="167">
        <v>5.4</v>
      </c>
      <c r="M286" s="164"/>
      <c r="N286" s="168"/>
      <c r="O286" s="169"/>
      <c r="P286" s="169"/>
      <c r="Q286" s="169"/>
      <c r="R286" s="169"/>
      <c r="S286" s="169"/>
      <c r="T286" s="169"/>
      <c r="U286" s="169"/>
      <c r="V286" s="169"/>
      <c r="W286" s="169"/>
      <c r="X286" s="170"/>
      <c r="AT286" s="165" t="s">
        <v>122</v>
      </c>
      <c r="AU286" s="165" t="s">
        <v>79</v>
      </c>
      <c r="AV286" s="14" t="s">
        <v>79</v>
      </c>
      <c r="AW286" s="14" t="s">
        <v>4</v>
      </c>
      <c r="AX286" s="14" t="s">
        <v>72</v>
      </c>
      <c r="AY286" s="165" t="s">
        <v>111</v>
      </c>
    </row>
    <row r="287" spans="2:51" s="14" customFormat="1">
      <c r="B287" s="164"/>
      <c r="D287" s="154" t="s">
        <v>122</v>
      </c>
      <c r="E287" s="165" t="s">
        <v>1</v>
      </c>
      <c r="F287" s="166" t="s">
        <v>219</v>
      </c>
      <c r="H287" s="167">
        <v>3.6</v>
      </c>
      <c r="M287" s="164"/>
      <c r="N287" s="168"/>
      <c r="O287" s="169"/>
      <c r="P287" s="169"/>
      <c r="Q287" s="169"/>
      <c r="R287" s="169"/>
      <c r="S287" s="169"/>
      <c r="T287" s="169"/>
      <c r="U287" s="169"/>
      <c r="V287" s="169"/>
      <c r="W287" s="169"/>
      <c r="X287" s="170"/>
      <c r="AT287" s="165" t="s">
        <v>122</v>
      </c>
      <c r="AU287" s="165" t="s">
        <v>79</v>
      </c>
      <c r="AV287" s="14" t="s">
        <v>79</v>
      </c>
      <c r="AW287" s="14" t="s">
        <v>4</v>
      </c>
      <c r="AX287" s="14" t="s">
        <v>72</v>
      </c>
      <c r="AY287" s="165" t="s">
        <v>111</v>
      </c>
    </row>
    <row r="288" spans="2:51" s="14" customFormat="1">
      <c r="B288" s="164"/>
      <c r="D288" s="154" t="s">
        <v>122</v>
      </c>
      <c r="E288" s="165" t="s">
        <v>1</v>
      </c>
      <c r="F288" s="166" t="s">
        <v>220</v>
      </c>
      <c r="H288" s="167">
        <v>2.8</v>
      </c>
      <c r="M288" s="164"/>
      <c r="N288" s="168"/>
      <c r="O288" s="169"/>
      <c r="P288" s="169"/>
      <c r="Q288" s="169"/>
      <c r="R288" s="169"/>
      <c r="S288" s="169"/>
      <c r="T288" s="169"/>
      <c r="U288" s="169"/>
      <c r="V288" s="169"/>
      <c r="W288" s="169"/>
      <c r="X288" s="170"/>
      <c r="AT288" s="165" t="s">
        <v>122</v>
      </c>
      <c r="AU288" s="165" t="s">
        <v>79</v>
      </c>
      <c r="AV288" s="14" t="s">
        <v>79</v>
      </c>
      <c r="AW288" s="14" t="s">
        <v>4</v>
      </c>
      <c r="AX288" s="14" t="s">
        <v>72</v>
      </c>
      <c r="AY288" s="165" t="s">
        <v>111</v>
      </c>
    </row>
    <row r="289" spans="1:65" s="14" customFormat="1">
      <c r="B289" s="164"/>
      <c r="D289" s="154" t="s">
        <v>122</v>
      </c>
      <c r="E289" s="165" t="s">
        <v>1</v>
      </c>
      <c r="F289" s="166" t="s">
        <v>231</v>
      </c>
      <c r="H289" s="167">
        <v>5.4</v>
      </c>
      <c r="M289" s="164"/>
      <c r="N289" s="168"/>
      <c r="O289" s="169"/>
      <c r="P289" s="169"/>
      <c r="Q289" s="169"/>
      <c r="R289" s="169"/>
      <c r="S289" s="169"/>
      <c r="T289" s="169"/>
      <c r="U289" s="169"/>
      <c r="V289" s="169"/>
      <c r="W289" s="169"/>
      <c r="X289" s="170"/>
      <c r="AT289" s="165" t="s">
        <v>122</v>
      </c>
      <c r="AU289" s="165" t="s">
        <v>79</v>
      </c>
      <c r="AV289" s="14" t="s">
        <v>79</v>
      </c>
      <c r="AW289" s="14" t="s">
        <v>4</v>
      </c>
      <c r="AX289" s="14" t="s">
        <v>72</v>
      </c>
      <c r="AY289" s="165" t="s">
        <v>111</v>
      </c>
    </row>
    <row r="290" spans="1:65" s="13" customFormat="1">
      <c r="B290" s="158"/>
      <c r="D290" s="154" t="s">
        <v>122</v>
      </c>
      <c r="E290" s="159" t="s">
        <v>1</v>
      </c>
      <c r="F290" s="160" t="s">
        <v>174</v>
      </c>
      <c r="H290" s="159" t="s">
        <v>1</v>
      </c>
      <c r="M290" s="158"/>
      <c r="N290" s="161"/>
      <c r="O290" s="162"/>
      <c r="P290" s="162"/>
      <c r="Q290" s="162"/>
      <c r="R290" s="162"/>
      <c r="S290" s="162"/>
      <c r="T290" s="162"/>
      <c r="U290" s="162"/>
      <c r="V290" s="162"/>
      <c r="W290" s="162"/>
      <c r="X290" s="163"/>
      <c r="AT290" s="159" t="s">
        <v>122</v>
      </c>
      <c r="AU290" s="159" t="s">
        <v>79</v>
      </c>
      <c r="AV290" s="13" t="s">
        <v>77</v>
      </c>
      <c r="AW290" s="13" t="s">
        <v>4</v>
      </c>
      <c r="AX290" s="13" t="s">
        <v>72</v>
      </c>
      <c r="AY290" s="159" t="s">
        <v>111</v>
      </c>
    </row>
    <row r="291" spans="1:65" s="14" customFormat="1">
      <c r="B291" s="164"/>
      <c r="D291" s="154" t="s">
        <v>122</v>
      </c>
      <c r="E291" s="165" t="s">
        <v>1</v>
      </c>
      <c r="F291" s="166" t="s">
        <v>232</v>
      </c>
      <c r="H291" s="167">
        <v>5.82</v>
      </c>
      <c r="M291" s="164"/>
      <c r="N291" s="168"/>
      <c r="O291" s="169"/>
      <c r="P291" s="169"/>
      <c r="Q291" s="169"/>
      <c r="R291" s="169"/>
      <c r="S291" s="169"/>
      <c r="T291" s="169"/>
      <c r="U291" s="169"/>
      <c r="V291" s="169"/>
      <c r="W291" s="169"/>
      <c r="X291" s="170"/>
      <c r="AT291" s="165" t="s">
        <v>122</v>
      </c>
      <c r="AU291" s="165" t="s">
        <v>79</v>
      </c>
      <c r="AV291" s="14" t="s">
        <v>79</v>
      </c>
      <c r="AW291" s="14" t="s">
        <v>4</v>
      </c>
      <c r="AX291" s="14" t="s">
        <v>72</v>
      </c>
      <c r="AY291" s="165" t="s">
        <v>111</v>
      </c>
    </row>
    <row r="292" spans="1:65" s="14" customFormat="1">
      <c r="B292" s="164"/>
      <c r="D292" s="154" t="s">
        <v>122</v>
      </c>
      <c r="E292" s="165" t="s">
        <v>1</v>
      </c>
      <c r="F292" s="166" t="s">
        <v>233</v>
      </c>
      <c r="H292" s="167">
        <v>12.44</v>
      </c>
      <c r="M292" s="164"/>
      <c r="N292" s="168"/>
      <c r="O292" s="169"/>
      <c r="P292" s="169"/>
      <c r="Q292" s="169"/>
      <c r="R292" s="169"/>
      <c r="S292" s="169"/>
      <c r="T292" s="169"/>
      <c r="U292" s="169"/>
      <c r="V292" s="169"/>
      <c r="W292" s="169"/>
      <c r="X292" s="170"/>
      <c r="AT292" s="165" t="s">
        <v>122</v>
      </c>
      <c r="AU292" s="165" t="s">
        <v>79</v>
      </c>
      <c r="AV292" s="14" t="s">
        <v>79</v>
      </c>
      <c r="AW292" s="14" t="s">
        <v>4</v>
      </c>
      <c r="AX292" s="14" t="s">
        <v>72</v>
      </c>
      <c r="AY292" s="165" t="s">
        <v>111</v>
      </c>
    </row>
    <row r="293" spans="1:65" s="14" customFormat="1">
      <c r="B293" s="164"/>
      <c r="D293" s="154" t="s">
        <v>122</v>
      </c>
      <c r="E293" s="165" t="s">
        <v>1</v>
      </c>
      <c r="F293" s="166" t="s">
        <v>234</v>
      </c>
      <c r="H293" s="167">
        <v>11.24</v>
      </c>
      <c r="M293" s="164"/>
      <c r="N293" s="168"/>
      <c r="O293" s="169"/>
      <c r="P293" s="169"/>
      <c r="Q293" s="169"/>
      <c r="R293" s="169"/>
      <c r="S293" s="169"/>
      <c r="T293" s="169"/>
      <c r="U293" s="169"/>
      <c r="V293" s="169"/>
      <c r="W293" s="169"/>
      <c r="X293" s="170"/>
      <c r="AT293" s="165" t="s">
        <v>122</v>
      </c>
      <c r="AU293" s="165" t="s">
        <v>79</v>
      </c>
      <c r="AV293" s="14" t="s">
        <v>79</v>
      </c>
      <c r="AW293" s="14" t="s">
        <v>4</v>
      </c>
      <c r="AX293" s="14" t="s">
        <v>72</v>
      </c>
      <c r="AY293" s="165" t="s">
        <v>111</v>
      </c>
    </row>
    <row r="294" spans="1:65" s="14" customFormat="1">
      <c r="B294" s="164"/>
      <c r="D294" s="154" t="s">
        <v>122</v>
      </c>
      <c r="E294" s="165" t="s">
        <v>1</v>
      </c>
      <c r="F294" s="166" t="s">
        <v>235</v>
      </c>
      <c r="H294" s="167">
        <v>10.44</v>
      </c>
      <c r="M294" s="164"/>
      <c r="N294" s="168"/>
      <c r="O294" s="169"/>
      <c r="P294" s="169"/>
      <c r="Q294" s="169"/>
      <c r="R294" s="169"/>
      <c r="S294" s="169"/>
      <c r="T294" s="169"/>
      <c r="U294" s="169"/>
      <c r="V294" s="169"/>
      <c r="W294" s="169"/>
      <c r="X294" s="170"/>
      <c r="AT294" s="165" t="s">
        <v>122</v>
      </c>
      <c r="AU294" s="165" t="s">
        <v>79</v>
      </c>
      <c r="AV294" s="14" t="s">
        <v>79</v>
      </c>
      <c r="AW294" s="14" t="s">
        <v>4</v>
      </c>
      <c r="AX294" s="14" t="s">
        <v>72</v>
      </c>
      <c r="AY294" s="165" t="s">
        <v>111</v>
      </c>
    </row>
    <row r="295" spans="1:65" s="14" customFormat="1">
      <c r="B295" s="164"/>
      <c r="D295" s="154" t="s">
        <v>122</v>
      </c>
      <c r="E295" s="165" t="s">
        <v>1</v>
      </c>
      <c r="F295" s="166" t="s">
        <v>236</v>
      </c>
      <c r="H295" s="167">
        <v>13.64</v>
      </c>
      <c r="M295" s="164"/>
      <c r="N295" s="168"/>
      <c r="O295" s="169"/>
      <c r="P295" s="169"/>
      <c r="Q295" s="169"/>
      <c r="R295" s="169"/>
      <c r="S295" s="169"/>
      <c r="T295" s="169"/>
      <c r="U295" s="169"/>
      <c r="V295" s="169"/>
      <c r="W295" s="169"/>
      <c r="X295" s="170"/>
      <c r="AT295" s="165" t="s">
        <v>122</v>
      </c>
      <c r="AU295" s="165" t="s">
        <v>79</v>
      </c>
      <c r="AV295" s="14" t="s">
        <v>79</v>
      </c>
      <c r="AW295" s="14" t="s">
        <v>4</v>
      </c>
      <c r="AX295" s="14" t="s">
        <v>72</v>
      </c>
      <c r="AY295" s="165" t="s">
        <v>111</v>
      </c>
    </row>
    <row r="296" spans="1:65" s="14" customFormat="1">
      <c r="B296" s="164"/>
      <c r="D296" s="154" t="s">
        <v>122</v>
      </c>
      <c r="E296" s="165" t="s">
        <v>1</v>
      </c>
      <c r="F296" s="166" t="s">
        <v>237</v>
      </c>
      <c r="H296" s="167">
        <v>21.66</v>
      </c>
      <c r="M296" s="164"/>
      <c r="N296" s="168"/>
      <c r="O296" s="169"/>
      <c r="P296" s="169"/>
      <c r="Q296" s="169"/>
      <c r="R296" s="169"/>
      <c r="S296" s="169"/>
      <c r="T296" s="169"/>
      <c r="U296" s="169"/>
      <c r="V296" s="169"/>
      <c r="W296" s="169"/>
      <c r="X296" s="170"/>
      <c r="AT296" s="165" t="s">
        <v>122</v>
      </c>
      <c r="AU296" s="165" t="s">
        <v>79</v>
      </c>
      <c r="AV296" s="14" t="s">
        <v>79</v>
      </c>
      <c r="AW296" s="14" t="s">
        <v>4</v>
      </c>
      <c r="AX296" s="14" t="s">
        <v>72</v>
      </c>
      <c r="AY296" s="165" t="s">
        <v>111</v>
      </c>
    </row>
    <row r="297" spans="1:65" s="14" customFormat="1">
      <c r="B297" s="164"/>
      <c r="D297" s="154" t="s">
        <v>122</v>
      </c>
      <c r="E297" s="165" t="s">
        <v>1</v>
      </c>
      <c r="F297" s="166" t="s">
        <v>238</v>
      </c>
      <c r="H297" s="167">
        <v>7.42</v>
      </c>
      <c r="M297" s="164"/>
      <c r="N297" s="168"/>
      <c r="O297" s="169"/>
      <c r="P297" s="169"/>
      <c r="Q297" s="169"/>
      <c r="R297" s="169"/>
      <c r="S297" s="169"/>
      <c r="T297" s="169"/>
      <c r="U297" s="169"/>
      <c r="V297" s="169"/>
      <c r="W297" s="169"/>
      <c r="X297" s="170"/>
      <c r="AT297" s="165" t="s">
        <v>122</v>
      </c>
      <c r="AU297" s="165" t="s">
        <v>79</v>
      </c>
      <c r="AV297" s="14" t="s">
        <v>79</v>
      </c>
      <c r="AW297" s="14" t="s">
        <v>4</v>
      </c>
      <c r="AX297" s="14" t="s">
        <v>72</v>
      </c>
      <c r="AY297" s="165" t="s">
        <v>111</v>
      </c>
    </row>
    <row r="298" spans="1:65" s="14" customFormat="1">
      <c r="B298" s="164"/>
      <c r="D298" s="154" t="s">
        <v>122</v>
      </c>
      <c r="E298" s="165" t="s">
        <v>1</v>
      </c>
      <c r="F298" s="166" t="s">
        <v>239</v>
      </c>
      <c r="H298" s="167">
        <v>3.8</v>
      </c>
      <c r="M298" s="164"/>
      <c r="N298" s="168"/>
      <c r="O298" s="169"/>
      <c r="P298" s="169"/>
      <c r="Q298" s="169"/>
      <c r="R298" s="169"/>
      <c r="S298" s="169"/>
      <c r="T298" s="169"/>
      <c r="U298" s="169"/>
      <c r="V298" s="169"/>
      <c r="W298" s="169"/>
      <c r="X298" s="170"/>
      <c r="AT298" s="165" t="s">
        <v>122</v>
      </c>
      <c r="AU298" s="165" t="s">
        <v>79</v>
      </c>
      <c r="AV298" s="14" t="s">
        <v>79</v>
      </c>
      <c r="AW298" s="14" t="s">
        <v>4</v>
      </c>
      <c r="AX298" s="14" t="s">
        <v>72</v>
      </c>
      <c r="AY298" s="165" t="s">
        <v>111</v>
      </c>
    </row>
    <row r="299" spans="1:65" s="14" customFormat="1">
      <c r="B299" s="164"/>
      <c r="D299" s="154" t="s">
        <v>122</v>
      </c>
      <c r="E299" s="165" t="s">
        <v>1</v>
      </c>
      <c r="F299" s="166" t="s">
        <v>239</v>
      </c>
      <c r="H299" s="167">
        <v>3.8</v>
      </c>
      <c r="M299" s="164"/>
      <c r="N299" s="168"/>
      <c r="O299" s="169"/>
      <c r="P299" s="169"/>
      <c r="Q299" s="169"/>
      <c r="R299" s="169"/>
      <c r="S299" s="169"/>
      <c r="T299" s="169"/>
      <c r="U299" s="169"/>
      <c r="V299" s="169"/>
      <c r="W299" s="169"/>
      <c r="X299" s="170"/>
      <c r="AT299" s="165" t="s">
        <v>122</v>
      </c>
      <c r="AU299" s="165" t="s">
        <v>79</v>
      </c>
      <c r="AV299" s="14" t="s">
        <v>79</v>
      </c>
      <c r="AW299" s="14" t="s">
        <v>4</v>
      </c>
      <c r="AX299" s="14" t="s">
        <v>72</v>
      </c>
      <c r="AY299" s="165" t="s">
        <v>111</v>
      </c>
    </row>
    <row r="300" spans="1:65" s="15" customFormat="1">
      <c r="B300" s="171"/>
      <c r="D300" s="154" t="s">
        <v>122</v>
      </c>
      <c r="E300" s="172" t="s">
        <v>1</v>
      </c>
      <c r="F300" s="173" t="s">
        <v>127</v>
      </c>
      <c r="H300" s="174">
        <v>373.745</v>
      </c>
      <c r="M300" s="171"/>
      <c r="N300" s="175"/>
      <c r="O300" s="176"/>
      <c r="P300" s="176"/>
      <c r="Q300" s="176"/>
      <c r="R300" s="176"/>
      <c r="S300" s="176"/>
      <c r="T300" s="176"/>
      <c r="U300" s="176"/>
      <c r="V300" s="176"/>
      <c r="W300" s="176"/>
      <c r="X300" s="177"/>
      <c r="AT300" s="172" t="s">
        <v>122</v>
      </c>
      <c r="AU300" s="172" t="s">
        <v>79</v>
      </c>
      <c r="AV300" s="15" t="s">
        <v>118</v>
      </c>
      <c r="AW300" s="15" t="s">
        <v>4</v>
      </c>
      <c r="AX300" s="15" t="s">
        <v>77</v>
      </c>
      <c r="AY300" s="172" t="s">
        <v>111</v>
      </c>
    </row>
    <row r="301" spans="1:65" s="2" customFormat="1" ht="16.5" customHeight="1">
      <c r="A301" s="29"/>
      <c r="B301" s="139"/>
      <c r="C301" s="178" t="s">
        <v>240</v>
      </c>
      <c r="D301" s="178" t="s">
        <v>133</v>
      </c>
      <c r="E301" s="179" t="s">
        <v>241</v>
      </c>
      <c r="F301" s="180" t="s">
        <v>242</v>
      </c>
      <c r="G301" s="181" t="s">
        <v>117</v>
      </c>
      <c r="H301" s="182">
        <v>82.224000000000004</v>
      </c>
      <c r="I301" s="183"/>
      <c r="J301" s="184"/>
      <c r="K301" s="183">
        <f>ROUND(P301*H301,2)</f>
        <v>0</v>
      </c>
      <c r="L301" s="184"/>
      <c r="M301" s="185"/>
      <c r="N301" s="186" t="s">
        <v>1</v>
      </c>
      <c r="O301" s="148" t="s">
        <v>35</v>
      </c>
      <c r="P301" s="149">
        <f>I301+J301</f>
        <v>0</v>
      </c>
      <c r="Q301" s="149">
        <f>ROUND(I301*H301,2)</f>
        <v>0</v>
      </c>
      <c r="R301" s="149">
        <f>ROUND(J301*H301,2)</f>
        <v>0</v>
      </c>
      <c r="S301" s="150">
        <v>0</v>
      </c>
      <c r="T301" s="150">
        <f>S301*H301</f>
        <v>0</v>
      </c>
      <c r="U301" s="150">
        <v>1.0200000000000001E-3</v>
      </c>
      <c r="V301" s="150">
        <f>U301*H301</f>
        <v>8.3868480000000009E-2</v>
      </c>
      <c r="W301" s="150">
        <v>0</v>
      </c>
      <c r="X301" s="151">
        <f>W301*H301</f>
        <v>0</v>
      </c>
      <c r="Y301" s="29"/>
      <c r="Z301" s="29"/>
      <c r="AA301" s="29"/>
      <c r="AB301" s="29"/>
      <c r="AC301" s="29"/>
      <c r="AD301" s="29"/>
      <c r="AE301" s="29"/>
      <c r="AR301" s="152" t="s">
        <v>136</v>
      </c>
      <c r="AT301" s="152" t="s">
        <v>133</v>
      </c>
      <c r="AU301" s="152" t="s">
        <v>79</v>
      </c>
      <c r="AY301" s="17" t="s">
        <v>111</v>
      </c>
      <c r="BE301" s="153">
        <f>IF(O301="základní",K301,0)</f>
        <v>0</v>
      </c>
      <c r="BF301" s="153">
        <f>IF(O301="snížená",K301,0)</f>
        <v>0</v>
      </c>
      <c r="BG301" s="153">
        <f>IF(O301="zákl. přenesená",K301,0)</f>
        <v>0</v>
      </c>
      <c r="BH301" s="153">
        <f>IF(O301="sníž. přenesená",K301,0)</f>
        <v>0</v>
      </c>
      <c r="BI301" s="153">
        <f>IF(O301="nulová",K301,0)</f>
        <v>0</v>
      </c>
      <c r="BJ301" s="17" t="s">
        <v>77</v>
      </c>
      <c r="BK301" s="153">
        <f>ROUND(P301*H301,2)</f>
        <v>0</v>
      </c>
      <c r="BL301" s="17" t="s">
        <v>118</v>
      </c>
      <c r="BM301" s="152" t="s">
        <v>243</v>
      </c>
    </row>
    <row r="302" spans="1:65" s="2" customFormat="1">
      <c r="A302" s="29"/>
      <c r="B302" s="30"/>
      <c r="C302" s="29"/>
      <c r="D302" s="154" t="s">
        <v>120</v>
      </c>
      <c r="E302" s="29"/>
      <c r="F302" s="155" t="s">
        <v>242</v>
      </c>
      <c r="G302" s="29"/>
      <c r="H302" s="29"/>
      <c r="I302" s="29"/>
      <c r="J302" s="29"/>
      <c r="K302" s="29"/>
      <c r="L302" s="29"/>
      <c r="M302" s="30"/>
      <c r="N302" s="156"/>
      <c r="O302" s="157"/>
      <c r="P302" s="55"/>
      <c r="Q302" s="55"/>
      <c r="R302" s="55"/>
      <c r="S302" s="55"/>
      <c r="T302" s="55"/>
      <c r="U302" s="55"/>
      <c r="V302" s="55"/>
      <c r="W302" s="55"/>
      <c r="X302" s="56"/>
      <c r="Y302" s="29"/>
      <c r="Z302" s="29"/>
      <c r="AA302" s="29"/>
      <c r="AB302" s="29"/>
      <c r="AC302" s="29"/>
      <c r="AD302" s="29"/>
      <c r="AE302" s="29"/>
      <c r="AT302" s="17" t="s">
        <v>120</v>
      </c>
      <c r="AU302" s="17" t="s">
        <v>79</v>
      </c>
    </row>
    <row r="303" spans="1:65" s="14" customFormat="1">
      <c r="B303" s="164"/>
      <c r="D303" s="154" t="s">
        <v>122</v>
      </c>
      <c r="F303" s="166" t="s">
        <v>244</v>
      </c>
      <c r="H303" s="167">
        <v>82.224000000000004</v>
      </c>
      <c r="M303" s="164"/>
      <c r="N303" s="168"/>
      <c r="O303" s="169"/>
      <c r="P303" s="169"/>
      <c r="Q303" s="169"/>
      <c r="R303" s="169"/>
      <c r="S303" s="169"/>
      <c r="T303" s="169"/>
      <c r="U303" s="169"/>
      <c r="V303" s="169"/>
      <c r="W303" s="169"/>
      <c r="X303" s="170"/>
      <c r="AT303" s="165" t="s">
        <v>122</v>
      </c>
      <c r="AU303" s="165" t="s">
        <v>79</v>
      </c>
      <c r="AV303" s="14" t="s">
        <v>79</v>
      </c>
      <c r="AW303" s="14" t="s">
        <v>3</v>
      </c>
      <c r="AX303" s="14" t="s">
        <v>77</v>
      </c>
      <c r="AY303" s="165" t="s">
        <v>111</v>
      </c>
    </row>
    <row r="304" spans="1:65" s="2" customFormat="1" ht="44.25" customHeight="1">
      <c r="A304" s="29"/>
      <c r="B304" s="139"/>
      <c r="C304" s="140" t="s">
        <v>245</v>
      </c>
      <c r="D304" s="140" t="s">
        <v>114</v>
      </c>
      <c r="E304" s="141" t="s">
        <v>246</v>
      </c>
      <c r="F304" s="142" t="s">
        <v>247</v>
      </c>
      <c r="G304" s="143" t="s">
        <v>117</v>
      </c>
      <c r="H304" s="144">
        <v>24</v>
      </c>
      <c r="I304" s="145"/>
      <c r="J304" s="145"/>
      <c r="K304" s="145">
        <f>ROUND(P304*H304,2)</f>
        <v>0</v>
      </c>
      <c r="L304" s="146"/>
      <c r="M304" s="30"/>
      <c r="N304" s="147" t="s">
        <v>1</v>
      </c>
      <c r="O304" s="148" t="s">
        <v>35</v>
      </c>
      <c r="P304" s="149">
        <f>I304+J304</f>
        <v>0</v>
      </c>
      <c r="Q304" s="149">
        <f>ROUND(I304*H304,2)</f>
        <v>0</v>
      </c>
      <c r="R304" s="149">
        <f>ROUND(J304*H304,2)</f>
        <v>0</v>
      </c>
      <c r="S304" s="150">
        <v>1.06</v>
      </c>
      <c r="T304" s="150">
        <f>S304*H304</f>
        <v>25.44</v>
      </c>
      <c r="U304" s="150">
        <v>1.1520000000000001E-2</v>
      </c>
      <c r="V304" s="150">
        <f>U304*H304</f>
        <v>0.27648</v>
      </c>
      <c r="W304" s="150">
        <v>0</v>
      </c>
      <c r="X304" s="151">
        <f>W304*H304</f>
        <v>0</v>
      </c>
      <c r="Y304" s="29"/>
      <c r="Z304" s="29"/>
      <c r="AA304" s="29"/>
      <c r="AB304" s="29"/>
      <c r="AC304" s="29"/>
      <c r="AD304" s="29"/>
      <c r="AE304" s="29"/>
      <c r="AR304" s="152" t="s">
        <v>118</v>
      </c>
      <c r="AT304" s="152" t="s">
        <v>114</v>
      </c>
      <c r="AU304" s="152" t="s">
        <v>79</v>
      </c>
      <c r="AY304" s="17" t="s">
        <v>111</v>
      </c>
      <c r="BE304" s="153">
        <f>IF(O304="základní",K304,0)</f>
        <v>0</v>
      </c>
      <c r="BF304" s="153">
        <f>IF(O304="snížená",K304,0)</f>
        <v>0</v>
      </c>
      <c r="BG304" s="153">
        <f>IF(O304="zákl. přenesená",K304,0)</f>
        <v>0</v>
      </c>
      <c r="BH304" s="153">
        <f>IF(O304="sníž. přenesená",K304,0)</f>
        <v>0</v>
      </c>
      <c r="BI304" s="153">
        <f>IF(O304="nulová",K304,0)</f>
        <v>0</v>
      </c>
      <c r="BJ304" s="17" t="s">
        <v>77</v>
      </c>
      <c r="BK304" s="153">
        <f>ROUND(P304*H304,2)</f>
        <v>0</v>
      </c>
      <c r="BL304" s="17" t="s">
        <v>118</v>
      </c>
      <c r="BM304" s="152" t="s">
        <v>248</v>
      </c>
    </row>
    <row r="305" spans="1:65" s="2" customFormat="1" ht="48">
      <c r="A305" s="29"/>
      <c r="B305" s="30"/>
      <c r="C305" s="29"/>
      <c r="D305" s="154" t="s">
        <v>120</v>
      </c>
      <c r="E305" s="29"/>
      <c r="F305" s="155" t="s">
        <v>249</v>
      </c>
      <c r="G305" s="29"/>
      <c r="H305" s="29"/>
      <c r="I305" s="29"/>
      <c r="J305" s="29"/>
      <c r="K305" s="29"/>
      <c r="L305" s="29"/>
      <c r="M305" s="30"/>
      <c r="N305" s="156"/>
      <c r="O305" s="157"/>
      <c r="P305" s="55"/>
      <c r="Q305" s="55"/>
      <c r="R305" s="55"/>
      <c r="S305" s="55"/>
      <c r="T305" s="55"/>
      <c r="U305" s="55"/>
      <c r="V305" s="55"/>
      <c r="W305" s="55"/>
      <c r="X305" s="56"/>
      <c r="Y305" s="29"/>
      <c r="Z305" s="29"/>
      <c r="AA305" s="29"/>
      <c r="AB305" s="29"/>
      <c r="AC305" s="29"/>
      <c r="AD305" s="29"/>
      <c r="AE305" s="29"/>
      <c r="AT305" s="17" t="s">
        <v>120</v>
      </c>
      <c r="AU305" s="17" t="s">
        <v>79</v>
      </c>
    </row>
    <row r="306" spans="1:65" s="13" customFormat="1">
      <c r="B306" s="158"/>
      <c r="D306" s="154" t="s">
        <v>122</v>
      </c>
      <c r="E306" s="159" t="s">
        <v>1</v>
      </c>
      <c r="F306" s="160" t="s">
        <v>250</v>
      </c>
      <c r="H306" s="159" t="s">
        <v>1</v>
      </c>
      <c r="M306" s="158"/>
      <c r="N306" s="161"/>
      <c r="O306" s="162"/>
      <c r="P306" s="162"/>
      <c r="Q306" s="162"/>
      <c r="R306" s="162"/>
      <c r="S306" s="162"/>
      <c r="T306" s="162"/>
      <c r="U306" s="162"/>
      <c r="V306" s="162"/>
      <c r="W306" s="162"/>
      <c r="X306" s="163"/>
      <c r="AT306" s="159" t="s">
        <v>122</v>
      </c>
      <c r="AU306" s="159" t="s">
        <v>79</v>
      </c>
      <c r="AV306" s="13" t="s">
        <v>77</v>
      </c>
      <c r="AW306" s="13" t="s">
        <v>4</v>
      </c>
      <c r="AX306" s="13" t="s">
        <v>72</v>
      </c>
      <c r="AY306" s="159" t="s">
        <v>111</v>
      </c>
    </row>
    <row r="307" spans="1:65" s="14" customFormat="1">
      <c r="B307" s="164"/>
      <c r="D307" s="154" t="s">
        <v>122</v>
      </c>
      <c r="E307" s="165" t="s">
        <v>1</v>
      </c>
      <c r="F307" s="166" t="s">
        <v>251</v>
      </c>
      <c r="H307" s="167">
        <v>24</v>
      </c>
      <c r="M307" s="164"/>
      <c r="N307" s="168"/>
      <c r="O307" s="169"/>
      <c r="P307" s="169"/>
      <c r="Q307" s="169"/>
      <c r="R307" s="169"/>
      <c r="S307" s="169"/>
      <c r="T307" s="169"/>
      <c r="U307" s="169"/>
      <c r="V307" s="169"/>
      <c r="W307" s="169"/>
      <c r="X307" s="170"/>
      <c r="AT307" s="165" t="s">
        <v>122</v>
      </c>
      <c r="AU307" s="165" t="s">
        <v>79</v>
      </c>
      <c r="AV307" s="14" t="s">
        <v>79</v>
      </c>
      <c r="AW307" s="14" t="s">
        <v>4</v>
      </c>
      <c r="AX307" s="14" t="s">
        <v>72</v>
      </c>
      <c r="AY307" s="165" t="s">
        <v>111</v>
      </c>
    </row>
    <row r="308" spans="1:65" s="15" customFormat="1">
      <c r="B308" s="171"/>
      <c r="D308" s="154" t="s">
        <v>122</v>
      </c>
      <c r="E308" s="172" t="s">
        <v>1</v>
      </c>
      <c r="F308" s="173" t="s">
        <v>127</v>
      </c>
      <c r="H308" s="174">
        <v>24</v>
      </c>
      <c r="M308" s="171"/>
      <c r="N308" s="175"/>
      <c r="O308" s="176"/>
      <c r="P308" s="176"/>
      <c r="Q308" s="176"/>
      <c r="R308" s="176"/>
      <c r="S308" s="176"/>
      <c r="T308" s="176"/>
      <c r="U308" s="176"/>
      <c r="V308" s="176"/>
      <c r="W308" s="176"/>
      <c r="X308" s="177"/>
      <c r="AT308" s="172" t="s">
        <v>122</v>
      </c>
      <c r="AU308" s="172" t="s">
        <v>79</v>
      </c>
      <c r="AV308" s="15" t="s">
        <v>118</v>
      </c>
      <c r="AW308" s="15" t="s">
        <v>4</v>
      </c>
      <c r="AX308" s="15" t="s">
        <v>77</v>
      </c>
      <c r="AY308" s="172" t="s">
        <v>111</v>
      </c>
    </row>
    <row r="309" spans="1:65" s="2" customFormat="1" ht="24.15" customHeight="1">
      <c r="A309" s="29"/>
      <c r="B309" s="139"/>
      <c r="C309" s="178" t="s">
        <v>252</v>
      </c>
      <c r="D309" s="178" t="s">
        <v>133</v>
      </c>
      <c r="E309" s="179" t="s">
        <v>253</v>
      </c>
      <c r="F309" s="180" t="s">
        <v>254</v>
      </c>
      <c r="G309" s="181" t="s">
        <v>117</v>
      </c>
      <c r="H309" s="182">
        <v>25.2</v>
      </c>
      <c r="I309" s="183"/>
      <c r="J309" s="184"/>
      <c r="K309" s="183">
        <f>ROUND(P309*H309,2)</f>
        <v>0</v>
      </c>
      <c r="L309" s="184"/>
      <c r="M309" s="185"/>
      <c r="N309" s="186" t="s">
        <v>1</v>
      </c>
      <c r="O309" s="148" t="s">
        <v>35</v>
      </c>
      <c r="P309" s="149">
        <f>I309+J309</f>
        <v>0</v>
      </c>
      <c r="Q309" s="149">
        <f>ROUND(I309*H309,2)</f>
        <v>0</v>
      </c>
      <c r="R309" s="149">
        <f>ROUND(J309*H309,2)</f>
        <v>0</v>
      </c>
      <c r="S309" s="150">
        <v>0</v>
      </c>
      <c r="T309" s="150">
        <f>S309*H309</f>
        <v>0</v>
      </c>
      <c r="U309" s="150">
        <v>1.4999999999999999E-2</v>
      </c>
      <c r="V309" s="150">
        <f>U309*H309</f>
        <v>0.378</v>
      </c>
      <c r="W309" s="150">
        <v>0</v>
      </c>
      <c r="X309" s="151">
        <f>W309*H309</f>
        <v>0</v>
      </c>
      <c r="Y309" s="29"/>
      <c r="Z309" s="29"/>
      <c r="AA309" s="29"/>
      <c r="AB309" s="29"/>
      <c r="AC309" s="29"/>
      <c r="AD309" s="29"/>
      <c r="AE309" s="29"/>
      <c r="AR309" s="152" t="s">
        <v>136</v>
      </c>
      <c r="AT309" s="152" t="s">
        <v>133</v>
      </c>
      <c r="AU309" s="152" t="s">
        <v>79</v>
      </c>
      <c r="AY309" s="17" t="s">
        <v>111</v>
      </c>
      <c r="BE309" s="153">
        <f>IF(O309="základní",K309,0)</f>
        <v>0</v>
      </c>
      <c r="BF309" s="153">
        <f>IF(O309="snížená",K309,0)</f>
        <v>0</v>
      </c>
      <c r="BG309" s="153">
        <f>IF(O309="zákl. přenesená",K309,0)</f>
        <v>0</v>
      </c>
      <c r="BH309" s="153">
        <f>IF(O309="sníž. přenesená",K309,0)</f>
        <v>0</v>
      </c>
      <c r="BI309" s="153">
        <f>IF(O309="nulová",K309,0)</f>
        <v>0</v>
      </c>
      <c r="BJ309" s="17" t="s">
        <v>77</v>
      </c>
      <c r="BK309" s="153">
        <f>ROUND(P309*H309,2)</f>
        <v>0</v>
      </c>
      <c r="BL309" s="17" t="s">
        <v>118</v>
      </c>
      <c r="BM309" s="152" t="s">
        <v>255</v>
      </c>
    </row>
    <row r="310" spans="1:65" s="2" customFormat="1" ht="19.2">
      <c r="A310" s="29"/>
      <c r="B310" s="30"/>
      <c r="C310" s="29"/>
      <c r="D310" s="154" t="s">
        <v>120</v>
      </c>
      <c r="E310" s="29"/>
      <c r="F310" s="155" t="s">
        <v>254</v>
      </c>
      <c r="G310" s="29"/>
      <c r="H310" s="29"/>
      <c r="I310" s="29"/>
      <c r="J310" s="29"/>
      <c r="K310" s="29"/>
      <c r="L310" s="29"/>
      <c r="M310" s="30"/>
      <c r="N310" s="156"/>
      <c r="O310" s="157"/>
      <c r="P310" s="55"/>
      <c r="Q310" s="55"/>
      <c r="R310" s="55"/>
      <c r="S310" s="55"/>
      <c r="T310" s="55"/>
      <c r="U310" s="55"/>
      <c r="V310" s="55"/>
      <c r="W310" s="55"/>
      <c r="X310" s="56"/>
      <c r="Y310" s="29"/>
      <c r="Z310" s="29"/>
      <c r="AA310" s="29"/>
      <c r="AB310" s="29"/>
      <c r="AC310" s="29"/>
      <c r="AD310" s="29"/>
      <c r="AE310" s="29"/>
      <c r="AT310" s="17" t="s">
        <v>120</v>
      </c>
      <c r="AU310" s="17" t="s">
        <v>79</v>
      </c>
    </row>
    <row r="311" spans="1:65" s="14" customFormat="1">
      <c r="B311" s="164"/>
      <c r="D311" s="154" t="s">
        <v>122</v>
      </c>
      <c r="F311" s="166" t="s">
        <v>256</v>
      </c>
      <c r="H311" s="167">
        <v>25.2</v>
      </c>
      <c r="M311" s="164"/>
      <c r="N311" s="168"/>
      <c r="O311" s="169"/>
      <c r="P311" s="169"/>
      <c r="Q311" s="169"/>
      <c r="R311" s="169"/>
      <c r="S311" s="169"/>
      <c r="T311" s="169"/>
      <c r="U311" s="169"/>
      <c r="V311" s="169"/>
      <c r="W311" s="169"/>
      <c r="X311" s="170"/>
      <c r="AT311" s="165" t="s">
        <v>122</v>
      </c>
      <c r="AU311" s="165" t="s">
        <v>79</v>
      </c>
      <c r="AV311" s="14" t="s">
        <v>79</v>
      </c>
      <c r="AW311" s="14" t="s">
        <v>3</v>
      </c>
      <c r="AX311" s="14" t="s">
        <v>77</v>
      </c>
      <c r="AY311" s="165" t="s">
        <v>111</v>
      </c>
    </row>
    <row r="312" spans="1:65" s="2" customFormat="1" ht="16.5" customHeight="1">
      <c r="A312" s="29"/>
      <c r="B312" s="139"/>
      <c r="C312" s="140" t="s">
        <v>9</v>
      </c>
      <c r="D312" s="140" t="s">
        <v>114</v>
      </c>
      <c r="E312" s="141" t="s">
        <v>257</v>
      </c>
      <c r="F312" s="142" t="s">
        <v>258</v>
      </c>
      <c r="G312" s="143" t="s">
        <v>211</v>
      </c>
      <c r="H312" s="144">
        <v>1029.83</v>
      </c>
      <c r="I312" s="145">
        <v>0</v>
      </c>
      <c r="J312" s="145"/>
      <c r="K312" s="145">
        <f>ROUND(P312*H312,2)</f>
        <v>0</v>
      </c>
      <c r="L312" s="146"/>
      <c r="M312" s="30"/>
      <c r="N312" s="147" t="s">
        <v>1</v>
      </c>
      <c r="O312" s="148" t="s">
        <v>35</v>
      </c>
      <c r="P312" s="149">
        <f>I312+J312</f>
        <v>0</v>
      </c>
      <c r="Q312" s="149">
        <f>ROUND(I312*H312,2)</f>
        <v>0</v>
      </c>
      <c r="R312" s="149">
        <f>ROUND(J312*H312,2)</f>
        <v>0</v>
      </c>
      <c r="S312" s="150">
        <v>0.14000000000000001</v>
      </c>
      <c r="T312" s="150">
        <f>S312*H312</f>
        <v>144.17619999999999</v>
      </c>
      <c r="U312" s="150">
        <v>0</v>
      </c>
      <c r="V312" s="150">
        <f>U312*H312</f>
        <v>0</v>
      </c>
      <c r="W312" s="150">
        <v>0</v>
      </c>
      <c r="X312" s="151">
        <f>W312*H312</f>
        <v>0</v>
      </c>
      <c r="Y312" s="29"/>
      <c r="Z312" s="29"/>
      <c r="AA312" s="29"/>
      <c r="AB312" s="29"/>
      <c r="AC312" s="29"/>
      <c r="AD312" s="29"/>
      <c r="AE312" s="29"/>
      <c r="AR312" s="152" t="s">
        <v>118</v>
      </c>
      <c r="AT312" s="152" t="s">
        <v>114</v>
      </c>
      <c r="AU312" s="152" t="s">
        <v>79</v>
      </c>
      <c r="AY312" s="17" t="s">
        <v>111</v>
      </c>
      <c r="BE312" s="153">
        <f>IF(O312="základní",K312,0)</f>
        <v>0</v>
      </c>
      <c r="BF312" s="153">
        <f>IF(O312="snížená",K312,0)</f>
        <v>0</v>
      </c>
      <c r="BG312" s="153">
        <f>IF(O312="zákl. přenesená",K312,0)</f>
        <v>0</v>
      </c>
      <c r="BH312" s="153">
        <f>IF(O312="sníž. přenesená",K312,0)</f>
        <v>0</v>
      </c>
      <c r="BI312" s="153">
        <f>IF(O312="nulová",K312,0)</f>
        <v>0</v>
      </c>
      <c r="BJ312" s="17" t="s">
        <v>77</v>
      </c>
      <c r="BK312" s="153">
        <f>ROUND(P312*H312,2)</f>
        <v>0</v>
      </c>
      <c r="BL312" s="17" t="s">
        <v>118</v>
      </c>
      <c r="BM312" s="152" t="s">
        <v>259</v>
      </c>
    </row>
    <row r="313" spans="1:65" s="2" customFormat="1" ht="19.2">
      <c r="A313" s="29"/>
      <c r="B313" s="30"/>
      <c r="C313" s="29"/>
      <c r="D313" s="154" t="s">
        <v>120</v>
      </c>
      <c r="E313" s="29"/>
      <c r="F313" s="155" t="s">
        <v>260</v>
      </c>
      <c r="G313" s="29"/>
      <c r="H313" s="29"/>
      <c r="I313" s="29"/>
      <c r="J313" s="29"/>
      <c r="K313" s="29"/>
      <c r="L313" s="29"/>
      <c r="M313" s="30"/>
      <c r="N313" s="156"/>
      <c r="O313" s="157"/>
      <c r="P313" s="55"/>
      <c r="Q313" s="55"/>
      <c r="R313" s="55"/>
      <c r="S313" s="55"/>
      <c r="T313" s="55"/>
      <c r="U313" s="55"/>
      <c r="V313" s="55"/>
      <c r="W313" s="55"/>
      <c r="X313" s="56"/>
      <c r="Y313" s="29"/>
      <c r="Z313" s="29"/>
      <c r="AA313" s="29"/>
      <c r="AB313" s="29"/>
      <c r="AC313" s="29"/>
      <c r="AD313" s="29"/>
      <c r="AE313" s="29"/>
      <c r="AT313" s="17" t="s">
        <v>120</v>
      </c>
      <c r="AU313" s="17" t="s">
        <v>79</v>
      </c>
    </row>
    <row r="314" spans="1:65" s="13" customFormat="1">
      <c r="B314" s="158"/>
      <c r="D314" s="154" t="s">
        <v>122</v>
      </c>
      <c r="E314" s="159" t="s">
        <v>1</v>
      </c>
      <c r="F314" s="160" t="s">
        <v>214</v>
      </c>
      <c r="H314" s="159" t="s">
        <v>1</v>
      </c>
      <c r="M314" s="158"/>
      <c r="N314" s="161"/>
      <c r="O314" s="162"/>
      <c r="P314" s="162"/>
      <c r="Q314" s="162"/>
      <c r="R314" s="162"/>
      <c r="S314" s="162"/>
      <c r="T314" s="162"/>
      <c r="U314" s="162"/>
      <c r="V314" s="162"/>
      <c r="W314" s="162"/>
      <c r="X314" s="163"/>
      <c r="AT314" s="159" t="s">
        <v>122</v>
      </c>
      <c r="AU314" s="159" t="s">
        <v>79</v>
      </c>
      <c r="AV314" s="13" t="s">
        <v>77</v>
      </c>
      <c r="AW314" s="13" t="s">
        <v>4</v>
      </c>
      <c r="AX314" s="13" t="s">
        <v>72</v>
      </c>
      <c r="AY314" s="159" t="s">
        <v>111</v>
      </c>
    </row>
    <row r="315" spans="1:65" s="13" customFormat="1">
      <c r="B315" s="158"/>
      <c r="D315" s="154" t="s">
        <v>122</v>
      </c>
      <c r="E315" s="159" t="s">
        <v>1</v>
      </c>
      <c r="F315" s="160" t="s">
        <v>261</v>
      </c>
      <c r="H315" s="159" t="s">
        <v>1</v>
      </c>
      <c r="M315" s="158"/>
      <c r="N315" s="161"/>
      <c r="O315" s="162"/>
      <c r="P315" s="162"/>
      <c r="Q315" s="162"/>
      <c r="R315" s="162"/>
      <c r="S315" s="162"/>
      <c r="T315" s="162"/>
      <c r="U315" s="162"/>
      <c r="V315" s="162"/>
      <c r="W315" s="162"/>
      <c r="X315" s="163"/>
      <c r="AT315" s="159" t="s">
        <v>122</v>
      </c>
      <c r="AU315" s="159" t="s">
        <v>79</v>
      </c>
      <c r="AV315" s="13" t="s">
        <v>77</v>
      </c>
      <c r="AW315" s="13" t="s">
        <v>4</v>
      </c>
      <c r="AX315" s="13" t="s">
        <v>72</v>
      </c>
      <c r="AY315" s="159" t="s">
        <v>111</v>
      </c>
    </row>
    <row r="316" spans="1:65" s="13" customFormat="1">
      <c r="B316" s="158"/>
      <c r="D316" s="154" t="s">
        <v>122</v>
      </c>
      <c r="E316" s="159" t="s">
        <v>1</v>
      </c>
      <c r="F316" s="160" t="s">
        <v>215</v>
      </c>
      <c r="H316" s="159" t="s">
        <v>1</v>
      </c>
      <c r="M316" s="158"/>
      <c r="N316" s="161"/>
      <c r="O316" s="162"/>
      <c r="P316" s="162"/>
      <c r="Q316" s="162"/>
      <c r="R316" s="162"/>
      <c r="S316" s="162"/>
      <c r="T316" s="162"/>
      <c r="U316" s="162"/>
      <c r="V316" s="162"/>
      <c r="W316" s="162"/>
      <c r="X316" s="163"/>
      <c r="AT316" s="159" t="s">
        <v>122</v>
      </c>
      <c r="AU316" s="159" t="s">
        <v>79</v>
      </c>
      <c r="AV316" s="13" t="s">
        <v>77</v>
      </c>
      <c r="AW316" s="13" t="s">
        <v>4</v>
      </c>
      <c r="AX316" s="13" t="s">
        <v>72</v>
      </c>
      <c r="AY316" s="159" t="s">
        <v>111</v>
      </c>
    </row>
    <row r="317" spans="1:65" s="14" customFormat="1">
      <c r="B317" s="164"/>
      <c r="D317" s="154" t="s">
        <v>122</v>
      </c>
      <c r="E317" s="165" t="s">
        <v>1</v>
      </c>
      <c r="F317" s="166" t="s">
        <v>262</v>
      </c>
      <c r="H317" s="167">
        <v>5.6</v>
      </c>
      <c r="M317" s="164"/>
      <c r="N317" s="168"/>
      <c r="O317" s="169"/>
      <c r="P317" s="169"/>
      <c r="Q317" s="169"/>
      <c r="R317" s="169"/>
      <c r="S317" s="169"/>
      <c r="T317" s="169"/>
      <c r="U317" s="169"/>
      <c r="V317" s="169"/>
      <c r="W317" s="169"/>
      <c r="X317" s="170"/>
      <c r="AT317" s="165" t="s">
        <v>122</v>
      </c>
      <c r="AU317" s="165" t="s">
        <v>79</v>
      </c>
      <c r="AV317" s="14" t="s">
        <v>79</v>
      </c>
      <c r="AW317" s="14" t="s">
        <v>4</v>
      </c>
      <c r="AX317" s="14" t="s">
        <v>72</v>
      </c>
      <c r="AY317" s="165" t="s">
        <v>111</v>
      </c>
    </row>
    <row r="318" spans="1:65" s="14" customFormat="1">
      <c r="B318" s="164"/>
      <c r="D318" s="154" t="s">
        <v>122</v>
      </c>
      <c r="E318" s="165" t="s">
        <v>1</v>
      </c>
      <c r="F318" s="166" t="s">
        <v>263</v>
      </c>
      <c r="H318" s="167">
        <v>49.2</v>
      </c>
      <c r="M318" s="164"/>
      <c r="N318" s="168"/>
      <c r="O318" s="169"/>
      <c r="P318" s="169"/>
      <c r="Q318" s="169"/>
      <c r="R318" s="169"/>
      <c r="S318" s="169"/>
      <c r="T318" s="169"/>
      <c r="U318" s="169"/>
      <c r="V318" s="169"/>
      <c r="W318" s="169"/>
      <c r="X318" s="170"/>
      <c r="AT318" s="165" t="s">
        <v>122</v>
      </c>
      <c r="AU318" s="165" t="s">
        <v>79</v>
      </c>
      <c r="AV318" s="14" t="s">
        <v>79</v>
      </c>
      <c r="AW318" s="14" t="s">
        <v>4</v>
      </c>
      <c r="AX318" s="14" t="s">
        <v>72</v>
      </c>
      <c r="AY318" s="165" t="s">
        <v>111</v>
      </c>
    </row>
    <row r="319" spans="1:65" s="14" customFormat="1">
      <c r="B319" s="164"/>
      <c r="D319" s="154" t="s">
        <v>122</v>
      </c>
      <c r="E319" s="165" t="s">
        <v>1</v>
      </c>
      <c r="F319" s="166" t="s">
        <v>264</v>
      </c>
      <c r="H319" s="167">
        <v>6.7</v>
      </c>
      <c r="M319" s="164"/>
      <c r="N319" s="168"/>
      <c r="O319" s="169"/>
      <c r="P319" s="169"/>
      <c r="Q319" s="169"/>
      <c r="R319" s="169"/>
      <c r="S319" s="169"/>
      <c r="T319" s="169"/>
      <c r="U319" s="169"/>
      <c r="V319" s="169"/>
      <c r="W319" s="169"/>
      <c r="X319" s="170"/>
      <c r="AT319" s="165" t="s">
        <v>122</v>
      </c>
      <c r="AU319" s="165" t="s">
        <v>79</v>
      </c>
      <c r="AV319" s="14" t="s">
        <v>79</v>
      </c>
      <c r="AW319" s="14" t="s">
        <v>4</v>
      </c>
      <c r="AX319" s="14" t="s">
        <v>72</v>
      </c>
      <c r="AY319" s="165" t="s">
        <v>111</v>
      </c>
    </row>
    <row r="320" spans="1:65" s="14" customFormat="1">
      <c r="B320" s="164"/>
      <c r="D320" s="154" t="s">
        <v>122</v>
      </c>
      <c r="E320" s="165" t="s">
        <v>1</v>
      </c>
      <c r="F320" s="166" t="s">
        <v>265</v>
      </c>
      <c r="H320" s="167">
        <v>3.6</v>
      </c>
      <c r="M320" s="164"/>
      <c r="N320" s="168"/>
      <c r="O320" s="169"/>
      <c r="P320" s="169"/>
      <c r="Q320" s="169"/>
      <c r="R320" s="169"/>
      <c r="S320" s="169"/>
      <c r="T320" s="169"/>
      <c r="U320" s="169"/>
      <c r="V320" s="169"/>
      <c r="W320" s="169"/>
      <c r="X320" s="170"/>
      <c r="AT320" s="165" t="s">
        <v>122</v>
      </c>
      <c r="AU320" s="165" t="s">
        <v>79</v>
      </c>
      <c r="AV320" s="14" t="s">
        <v>79</v>
      </c>
      <c r="AW320" s="14" t="s">
        <v>4</v>
      </c>
      <c r="AX320" s="14" t="s">
        <v>72</v>
      </c>
      <c r="AY320" s="165" t="s">
        <v>111</v>
      </c>
    </row>
    <row r="321" spans="2:51" s="14" customFormat="1">
      <c r="B321" s="164"/>
      <c r="D321" s="154" t="s">
        <v>122</v>
      </c>
      <c r="E321" s="165" t="s">
        <v>1</v>
      </c>
      <c r="F321" s="166" t="s">
        <v>266</v>
      </c>
      <c r="H321" s="167">
        <v>2.8</v>
      </c>
      <c r="M321" s="164"/>
      <c r="N321" s="168"/>
      <c r="O321" s="169"/>
      <c r="P321" s="169"/>
      <c r="Q321" s="169"/>
      <c r="R321" s="169"/>
      <c r="S321" s="169"/>
      <c r="T321" s="169"/>
      <c r="U321" s="169"/>
      <c r="V321" s="169"/>
      <c r="W321" s="169"/>
      <c r="X321" s="170"/>
      <c r="AT321" s="165" t="s">
        <v>122</v>
      </c>
      <c r="AU321" s="165" t="s">
        <v>79</v>
      </c>
      <c r="AV321" s="14" t="s">
        <v>79</v>
      </c>
      <c r="AW321" s="14" t="s">
        <v>4</v>
      </c>
      <c r="AX321" s="14" t="s">
        <v>72</v>
      </c>
      <c r="AY321" s="165" t="s">
        <v>111</v>
      </c>
    </row>
    <row r="322" spans="2:51" s="14" customFormat="1">
      <c r="B322" s="164"/>
      <c r="D322" s="154" t="s">
        <v>122</v>
      </c>
      <c r="E322" s="165" t="s">
        <v>1</v>
      </c>
      <c r="F322" s="166" t="s">
        <v>262</v>
      </c>
      <c r="H322" s="167">
        <v>5.6</v>
      </c>
      <c r="M322" s="164"/>
      <c r="N322" s="168"/>
      <c r="O322" s="169"/>
      <c r="P322" s="169"/>
      <c r="Q322" s="169"/>
      <c r="R322" s="169"/>
      <c r="S322" s="169"/>
      <c r="T322" s="169"/>
      <c r="U322" s="169"/>
      <c r="V322" s="169"/>
      <c r="W322" s="169"/>
      <c r="X322" s="170"/>
      <c r="AT322" s="165" t="s">
        <v>122</v>
      </c>
      <c r="AU322" s="165" t="s">
        <v>79</v>
      </c>
      <c r="AV322" s="14" t="s">
        <v>79</v>
      </c>
      <c r="AW322" s="14" t="s">
        <v>4</v>
      </c>
      <c r="AX322" s="14" t="s">
        <v>72</v>
      </c>
      <c r="AY322" s="165" t="s">
        <v>111</v>
      </c>
    </row>
    <row r="323" spans="2:51" s="14" customFormat="1">
      <c r="B323" s="164"/>
      <c r="D323" s="154" t="s">
        <v>122</v>
      </c>
      <c r="E323" s="165" t="s">
        <v>1</v>
      </c>
      <c r="F323" s="166" t="s">
        <v>262</v>
      </c>
      <c r="H323" s="167">
        <v>5.6</v>
      </c>
      <c r="M323" s="164"/>
      <c r="N323" s="168"/>
      <c r="O323" s="169"/>
      <c r="P323" s="169"/>
      <c r="Q323" s="169"/>
      <c r="R323" s="169"/>
      <c r="S323" s="169"/>
      <c r="T323" s="169"/>
      <c r="U323" s="169"/>
      <c r="V323" s="169"/>
      <c r="W323" s="169"/>
      <c r="X323" s="170"/>
      <c r="AT323" s="165" t="s">
        <v>122</v>
      </c>
      <c r="AU323" s="165" t="s">
        <v>79</v>
      </c>
      <c r="AV323" s="14" t="s">
        <v>79</v>
      </c>
      <c r="AW323" s="14" t="s">
        <v>4</v>
      </c>
      <c r="AX323" s="14" t="s">
        <v>72</v>
      </c>
      <c r="AY323" s="165" t="s">
        <v>111</v>
      </c>
    </row>
    <row r="324" spans="2:51" s="14" customFormat="1">
      <c r="B324" s="164"/>
      <c r="D324" s="154" t="s">
        <v>122</v>
      </c>
      <c r="E324" s="165" t="s">
        <v>1</v>
      </c>
      <c r="F324" s="166" t="s">
        <v>267</v>
      </c>
      <c r="H324" s="167">
        <v>7.6849999999999996</v>
      </c>
      <c r="M324" s="164"/>
      <c r="N324" s="168"/>
      <c r="O324" s="169"/>
      <c r="P324" s="169"/>
      <c r="Q324" s="169"/>
      <c r="R324" s="169"/>
      <c r="S324" s="169"/>
      <c r="T324" s="169"/>
      <c r="U324" s="169"/>
      <c r="V324" s="169"/>
      <c r="W324" s="169"/>
      <c r="X324" s="170"/>
      <c r="AT324" s="165" t="s">
        <v>122</v>
      </c>
      <c r="AU324" s="165" t="s">
        <v>79</v>
      </c>
      <c r="AV324" s="14" t="s">
        <v>79</v>
      </c>
      <c r="AW324" s="14" t="s">
        <v>4</v>
      </c>
      <c r="AX324" s="14" t="s">
        <v>72</v>
      </c>
      <c r="AY324" s="165" t="s">
        <v>111</v>
      </c>
    </row>
    <row r="325" spans="2:51" s="13" customFormat="1">
      <c r="B325" s="158"/>
      <c r="D325" s="154" t="s">
        <v>122</v>
      </c>
      <c r="E325" s="159" t="s">
        <v>1</v>
      </c>
      <c r="F325" s="160" t="s">
        <v>162</v>
      </c>
      <c r="H325" s="159" t="s">
        <v>1</v>
      </c>
      <c r="M325" s="158"/>
      <c r="N325" s="161"/>
      <c r="O325" s="162"/>
      <c r="P325" s="162"/>
      <c r="Q325" s="162"/>
      <c r="R325" s="162"/>
      <c r="S325" s="162"/>
      <c r="T325" s="162"/>
      <c r="U325" s="162"/>
      <c r="V325" s="162"/>
      <c r="W325" s="162"/>
      <c r="X325" s="163"/>
      <c r="AT325" s="159" t="s">
        <v>122</v>
      </c>
      <c r="AU325" s="159" t="s">
        <v>79</v>
      </c>
      <c r="AV325" s="13" t="s">
        <v>77</v>
      </c>
      <c r="AW325" s="13" t="s">
        <v>4</v>
      </c>
      <c r="AX325" s="13" t="s">
        <v>72</v>
      </c>
      <c r="AY325" s="159" t="s">
        <v>111</v>
      </c>
    </row>
    <row r="326" spans="2:51" s="14" customFormat="1">
      <c r="B326" s="164"/>
      <c r="D326" s="154" t="s">
        <v>122</v>
      </c>
      <c r="E326" s="165" t="s">
        <v>1</v>
      </c>
      <c r="F326" s="166" t="s">
        <v>268</v>
      </c>
      <c r="H326" s="167">
        <v>5.8</v>
      </c>
      <c r="M326" s="164"/>
      <c r="N326" s="168"/>
      <c r="O326" s="169"/>
      <c r="P326" s="169"/>
      <c r="Q326" s="169"/>
      <c r="R326" s="169"/>
      <c r="S326" s="169"/>
      <c r="T326" s="169"/>
      <c r="U326" s="169"/>
      <c r="V326" s="169"/>
      <c r="W326" s="169"/>
      <c r="X326" s="170"/>
      <c r="AT326" s="165" t="s">
        <v>122</v>
      </c>
      <c r="AU326" s="165" t="s">
        <v>79</v>
      </c>
      <c r="AV326" s="14" t="s">
        <v>79</v>
      </c>
      <c r="AW326" s="14" t="s">
        <v>4</v>
      </c>
      <c r="AX326" s="14" t="s">
        <v>72</v>
      </c>
      <c r="AY326" s="165" t="s">
        <v>111</v>
      </c>
    </row>
    <row r="327" spans="2:51" s="14" customFormat="1">
      <c r="B327" s="164"/>
      <c r="D327" s="154" t="s">
        <v>122</v>
      </c>
      <c r="E327" s="165" t="s">
        <v>1</v>
      </c>
      <c r="F327" s="166" t="s">
        <v>269</v>
      </c>
      <c r="H327" s="167">
        <v>72.8</v>
      </c>
      <c r="M327" s="164"/>
      <c r="N327" s="168"/>
      <c r="O327" s="169"/>
      <c r="P327" s="169"/>
      <c r="Q327" s="169"/>
      <c r="R327" s="169"/>
      <c r="S327" s="169"/>
      <c r="T327" s="169"/>
      <c r="U327" s="169"/>
      <c r="V327" s="169"/>
      <c r="W327" s="169"/>
      <c r="X327" s="170"/>
      <c r="AT327" s="165" t="s">
        <v>122</v>
      </c>
      <c r="AU327" s="165" t="s">
        <v>79</v>
      </c>
      <c r="AV327" s="14" t="s">
        <v>79</v>
      </c>
      <c r="AW327" s="14" t="s">
        <v>4</v>
      </c>
      <c r="AX327" s="14" t="s">
        <v>72</v>
      </c>
      <c r="AY327" s="165" t="s">
        <v>111</v>
      </c>
    </row>
    <row r="328" spans="2:51" s="14" customFormat="1">
      <c r="B328" s="164"/>
      <c r="D328" s="154" t="s">
        <v>122</v>
      </c>
      <c r="E328" s="165" t="s">
        <v>1</v>
      </c>
      <c r="F328" s="166" t="s">
        <v>270</v>
      </c>
      <c r="H328" s="167">
        <v>10.199999999999999</v>
      </c>
      <c r="M328" s="164"/>
      <c r="N328" s="168"/>
      <c r="O328" s="169"/>
      <c r="P328" s="169"/>
      <c r="Q328" s="169"/>
      <c r="R328" s="169"/>
      <c r="S328" s="169"/>
      <c r="T328" s="169"/>
      <c r="U328" s="169"/>
      <c r="V328" s="169"/>
      <c r="W328" s="169"/>
      <c r="X328" s="170"/>
      <c r="AT328" s="165" t="s">
        <v>122</v>
      </c>
      <c r="AU328" s="165" t="s">
        <v>79</v>
      </c>
      <c r="AV328" s="14" t="s">
        <v>79</v>
      </c>
      <c r="AW328" s="14" t="s">
        <v>4</v>
      </c>
      <c r="AX328" s="14" t="s">
        <v>72</v>
      </c>
      <c r="AY328" s="165" t="s">
        <v>111</v>
      </c>
    </row>
    <row r="329" spans="2:51" s="14" customFormat="1">
      <c r="B329" s="164"/>
      <c r="D329" s="154" t="s">
        <v>122</v>
      </c>
      <c r="E329" s="165" t="s">
        <v>1</v>
      </c>
      <c r="F329" s="166" t="s">
        <v>271</v>
      </c>
      <c r="H329" s="167">
        <v>7.1</v>
      </c>
      <c r="M329" s="164"/>
      <c r="N329" s="168"/>
      <c r="O329" s="169"/>
      <c r="P329" s="169"/>
      <c r="Q329" s="169"/>
      <c r="R329" s="169"/>
      <c r="S329" s="169"/>
      <c r="T329" s="169"/>
      <c r="U329" s="169"/>
      <c r="V329" s="169"/>
      <c r="W329" s="169"/>
      <c r="X329" s="170"/>
      <c r="AT329" s="165" t="s">
        <v>122</v>
      </c>
      <c r="AU329" s="165" t="s">
        <v>79</v>
      </c>
      <c r="AV329" s="14" t="s">
        <v>79</v>
      </c>
      <c r="AW329" s="14" t="s">
        <v>4</v>
      </c>
      <c r="AX329" s="14" t="s">
        <v>72</v>
      </c>
      <c r="AY329" s="165" t="s">
        <v>111</v>
      </c>
    </row>
    <row r="330" spans="2:51" s="14" customFormat="1">
      <c r="B330" s="164"/>
      <c r="D330" s="154" t="s">
        <v>122</v>
      </c>
      <c r="E330" s="165" t="s">
        <v>1</v>
      </c>
      <c r="F330" s="166" t="s">
        <v>265</v>
      </c>
      <c r="H330" s="167">
        <v>3.6</v>
      </c>
      <c r="M330" s="164"/>
      <c r="N330" s="168"/>
      <c r="O330" s="169"/>
      <c r="P330" s="169"/>
      <c r="Q330" s="169"/>
      <c r="R330" s="169"/>
      <c r="S330" s="169"/>
      <c r="T330" s="169"/>
      <c r="U330" s="169"/>
      <c r="V330" s="169"/>
      <c r="W330" s="169"/>
      <c r="X330" s="170"/>
      <c r="AT330" s="165" t="s">
        <v>122</v>
      </c>
      <c r="AU330" s="165" t="s">
        <v>79</v>
      </c>
      <c r="AV330" s="14" t="s">
        <v>79</v>
      </c>
      <c r="AW330" s="14" t="s">
        <v>4</v>
      </c>
      <c r="AX330" s="14" t="s">
        <v>72</v>
      </c>
      <c r="AY330" s="165" t="s">
        <v>111</v>
      </c>
    </row>
    <row r="331" spans="2:51" s="14" customFormat="1">
      <c r="B331" s="164"/>
      <c r="D331" s="154" t="s">
        <v>122</v>
      </c>
      <c r="E331" s="165" t="s">
        <v>1</v>
      </c>
      <c r="F331" s="166" t="s">
        <v>266</v>
      </c>
      <c r="H331" s="167">
        <v>2.8</v>
      </c>
      <c r="M331" s="164"/>
      <c r="N331" s="168"/>
      <c r="O331" s="169"/>
      <c r="P331" s="169"/>
      <c r="Q331" s="169"/>
      <c r="R331" s="169"/>
      <c r="S331" s="169"/>
      <c r="T331" s="169"/>
      <c r="U331" s="169"/>
      <c r="V331" s="169"/>
      <c r="W331" s="169"/>
      <c r="X331" s="170"/>
      <c r="AT331" s="165" t="s">
        <v>122</v>
      </c>
      <c r="AU331" s="165" t="s">
        <v>79</v>
      </c>
      <c r="AV331" s="14" t="s">
        <v>79</v>
      </c>
      <c r="AW331" s="14" t="s">
        <v>4</v>
      </c>
      <c r="AX331" s="14" t="s">
        <v>72</v>
      </c>
      <c r="AY331" s="165" t="s">
        <v>111</v>
      </c>
    </row>
    <row r="332" spans="2:51" s="14" customFormat="1">
      <c r="B332" s="164"/>
      <c r="D332" s="154" t="s">
        <v>122</v>
      </c>
      <c r="E332" s="165" t="s">
        <v>1</v>
      </c>
      <c r="F332" s="166" t="s">
        <v>272</v>
      </c>
      <c r="H332" s="167">
        <v>5.6</v>
      </c>
      <c r="M332" s="164"/>
      <c r="N332" s="168"/>
      <c r="O332" s="169"/>
      <c r="P332" s="169"/>
      <c r="Q332" s="169"/>
      <c r="R332" s="169"/>
      <c r="S332" s="169"/>
      <c r="T332" s="169"/>
      <c r="U332" s="169"/>
      <c r="V332" s="169"/>
      <c r="W332" s="169"/>
      <c r="X332" s="170"/>
      <c r="AT332" s="165" t="s">
        <v>122</v>
      </c>
      <c r="AU332" s="165" t="s">
        <v>79</v>
      </c>
      <c r="AV332" s="14" t="s">
        <v>79</v>
      </c>
      <c r="AW332" s="14" t="s">
        <v>4</v>
      </c>
      <c r="AX332" s="14" t="s">
        <v>72</v>
      </c>
      <c r="AY332" s="165" t="s">
        <v>111</v>
      </c>
    </row>
    <row r="333" spans="2:51" s="13" customFormat="1">
      <c r="B333" s="158"/>
      <c r="D333" s="154" t="s">
        <v>122</v>
      </c>
      <c r="E333" s="159" t="s">
        <v>1</v>
      </c>
      <c r="F333" s="160" t="s">
        <v>168</v>
      </c>
      <c r="H333" s="159" t="s">
        <v>1</v>
      </c>
      <c r="M333" s="158"/>
      <c r="N333" s="161"/>
      <c r="O333" s="162"/>
      <c r="P333" s="162"/>
      <c r="Q333" s="162"/>
      <c r="R333" s="162"/>
      <c r="S333" s="162"/>
      <c r="T333" s="162"/>
      <c r="U333" s="162"/>
      <c r="V333" s="162"/>
      <c r="W333" s="162"/>
      <c r="X333" s="163"/>
      <c r="AT333" s="159" t="s">
        <v>122</v>
      </c>
      <c r="AU333" s="159" t="s">
        <v>79</v>
      </c>
      <c r="AV333" s="13" t="s">
        <v>77</v>
      </c>
      <c r="AW333" s="13" t="s">
        <v>4</v>
      </c>
      <c r="AX333" s="13" t="s">
        <v>72</v>
      </c>
      <c r="AY333" s="159" t="s">
        <v>111</v>
      </c>
    </row>
    <row r="334" spans="2:51" s="14" customFormat="1">
      <c r="B334" s="164"/>
      <c r="D334" s="154" t="s">
        <v>122</v>
      </c>
      <c r="E334" s="165" t="s">
        <v>1</v>
      </c>
      <c r="F334" s="166" t="s">
        <v>273</v>
      </c>
      <c r="H334" s="167">
        <v>33.6</v>
      </c>
      <c r="M334" s="164"/>
      <c r="N334" s="168"/>
      <c r="O334" s="169"/>
      <c r="P334" s="169"/>
      <c r="Q334" s="169"/>
      <c r="R334" s="169"/>
      <c r="S334" s="169"/>
      <c r="T334" s="169"/>
      <c r="U334" s="169"/>
      <c r="V334" s="169"/>
      <c r="W334" s="169"/>
      <c r="X334" s="170"/>
      <c r="AT334" s="165" t="s">
        <v>122</v>
      </c>
      <c r="AU334" s="165" t="s">
        <v>79</v>
      </c>
      <c r="AV334" s="14" t="s">
        <v>79</v>
      </c>
      <c r="AW334" s="14" t="s">
        <v>4</v>
      </c>
      <c r="AX334" s="14" t="s">
        <v>72</v>
      </c>
      <c r="AY334" s="165" t="s">
        <v>111</v>
      </c>
    </row>
    <row r="335" spans="2:51" s="14" customFormat="1">
      <c r="B335" s="164"/>
      <c r="D335" s="154" t="s">
        <v>122</v>
      </c>
      <c r="E335" s="165" t="s">
        <v>1</v>
      </c>
      <c r="F335" s="166" t="s">
        <v>274</v>
      </c>
      <c r="H335" s="167">
        <v>9.8000000000000007</v>
      </c>
      <c r="M335" s="164"/>
      <c r="N335" s="168"/>
      <c r="O335" s="169"/>
      <c r="P335" s="169"/>
      <c r="Q335" s="169"/>
      <c r="R335" s="169"/>
      <c r="S335" s="169"/>
      <c r="T335" s="169"/>
      <c r="U335" s="169"/>
      <c r="V335" s="169"/>
      <c r="W335" s="169"/>
      <c r="X335" s="170"/>
      <c r="AT335" s="165" t="s">
        <v>122</v>
      </c>
      <c r="AU335" s="165" t="s">
        <v>79</v>
      </c>
      <c r="AV335" s="14" t="s">
        <v>79</v>
      </c>
      <c r="AW335" s="14" t="s">
        <v>4</v>
      </c>
      <c r="AX335" s="14" t="s">
        <v>72</v>
      </c>
      <c r="AY335" s="165" t="s">
        <v>111</v>
      </c>
    </row>
    <row r="336" spans="2:51" s="14" customFormat="1">
      <c r="B336" s="164"/>
      <c r="D336" s="154" t="s">
        <v>122</v>
      </c>
      <c r="E336" s="165" t="s">
        <v>1</v>
      </c>
      <c r="F336" s="166" t="s">
        <v>275</v>
      </c>
      <c r="H336" s="167">
        <v>20.399999999999999</v>
      </c>
      <c r="M336" s="164"/>
      <c r="N336" s="168"/>
      <c r="O336" s="169"/>
      <c r="P336" s="169"/>
      <c r="Q336" s="169"/>
      <c r="R336" s="169"/>
      <c r="S336" s="169"/>
      <c r="T336" s="169"/>
      <c r="U336" s="169"/>
      <c r="V336" s="169"/>
      <c r="W336" s="169"/>
      <c r="X336" s="170"/>
      <c r="AT336" s="165" t="s">
        <v>122</v>
      </c>
      <c r="AU336" s="165" t="s">
        <v>79</v>
      </c>
      <c r="AV336" s="14" t="s">
        <v>79</v>
      </c>
      <c r="AW336" s="14" t="s">
        <v>4</v>
      </c>
      <c r="AX336" s="14" t="s">
        <v>72</v>
      </c>
      <c r="AY336" s="165" t="s">
        <v>111</v>
      </c>
    </row>
    <row r="337" spans="2:51" s="14" customFormat="1">
      <c r="B337" s="164"/>
      <c r="D337" s="154" t="s">
        <v>122</v>
      </c>
      <c r="E337" s="165" t="s">
        <v>1</v>
      </c>
      <c r="F337" s="166" t="s">
        <v>276</v>
      </c>
      <c r="H337" s="167">
        <v>7.8</v>
      </c>
      <c r="M337" s="164"/>
      <c r="N337" s="168"/>
      <c r="O337" s="169"/>
      <c r="P337" s="169"/>
      <c r="Q337" s="169"/>
      <c r="R337" s="169"/>
      <c r="S337" s="169"/>
      <c r="T337" s="169"/>
      <c r="U337" s="169"/>
      <c r="V337" s="169"/>
      <c r="W337" s="169"/>
      <c r="X337" s="170"/>
      <c r="AT337" s="165" t="s">
        <v>122</v>
      </c>
      <c r="AU337" s="165" t="s">
        <v>79</v>
      </c>
      <c r="AV337" s="14" t="s">
        <v>79</v>
      </c>
      <c r="AW337" s="14" t="s">
        <v>4</v>
      </c>
      <c r="AX337" s="14" t="s">
        <v>72</v>
      </c>
      <c r="AY337" s="165" t="s">
        <v>111</v>
      </c>
    </row>
    <row r="338" spans="2:51" s="14" customFormat="1">
      <c r="B338" s="164"/>
      <c r="D338" s="154" t="s">
        <v>122</v>
      </c>
      <c r="E338" s="165" t="s">
        <v>1</v>
      </c>
      <c r="F338" s="166" t="s">
        <v>277</v>
      </c>
      <c r="H338" s="167">
        <v>5.4</v>
      </c>
      <c r="M338" s="164"/>
      <c r="N338" s="168"/>
      <c r="O338" s="169"/>
      <c r="P338" s="169"/>
      <c r="Q338" s="169"/>
      <c r="R338" s="169"/>
      <c r="S338" s="169"/>
      <c r="T338" s="169"/>
      <c r="U338" s="169"/>
      <c r="V338" s="169"/>
      <c r="W338" s="169"/>
      <c r="X338" s="170"/>
      <c r="AT338" s="165" t="s">
        <v>122</v>
      </c>
      <c r="AU338" s="165" t="s">
        <v>79</v>
      </c>
      <c r="AV338" s="14" t="s">
        <v>79</v>
      </c>
      <c r="AW338" s="14" t="s">
        <v>4</v>
      </c>
      <c r="AX338" s="14" t="s">
        <v>72</v>
      </c>
      <c r="AY338" s="165" t="s">
        <v>111</v>
      </c>
    </row>
    <row r="339" spans="2:51" s="14" customFormat="1">
      <c r="B339" s="164"/>
      <c r="D339" s="154" t="s">
        <v>122</v>
      </c>
      <c r="E339" s="165" t="s">
        <v>1</v>
      </c>
      <c r="F339" s="166" t="s">
        <v>265</v>
      </c>
      <c r="H339" s="167">
        <v>3.6</v>
      </c>
      <c r="M339" s="164"/>
      <c r="N339" s="168"/>
      <c r="O339" s="169"/>
      <c r="P339" s="169"/>
      <c r="Q339" s="169"/>
      <c r="R339" s="169"/>
      <c r="S339" s="169"/>
      <c r="T339" s="169"/>
      <c r="U339" s="169"/>
      <c r="V339" s="169"/>
      <c r="W339" s="169"/>
      <c r="X339" s="170"/>
      <c r="AT339" s="165" t="s">
        <v>122</v>
      </c>
      <c r="AU339" s="165" t="s">
        <v>79</v>
      </c>
      <c r="AV339" s="14" t="s">
        <v>79</v>
      </c>
      <c r="AW339" s="14" t="s">
        <v>4</v>
      </c>
      <c r="AX339" s="14" t="s">
        <v>72</v>
      </c>
      <c r="AY339" s="165" t="s">
        <v>111</v>
      </c>
    </row>
    <row r="340" spans="2:51" s="14" customFormat="1">
      <c r="B340" s="164"/>
      <c r="D340" s="154" t="s">
        <v>122</v>
      </c>
      <c r="E340" s="165" t="s">
        <v>1</v>
      </c>
      <c r="F340" s="166" t="s">
        <v>266</v>
      </c>
      <c r="H340" s="167">
        <v>2.8</v>
      </c>
      <c r="M340" s="164"/>
      <c r="N340" s="168"/>
      <c r="O340" s="169"/>
      <c r="P340" s="169"/>
      <c r="Q340" s="169"/>
      <c r="R340" s="169"/>
      <c r="S340" s="169"/>
      <c r="T340" s="169"/>
      <c r="U340" s="169"/>
      <c r="V340" s="169"/>
      <c r="W340" s="169"/>
      <c r="X340" s="170"/>
      <c r="AT340" s="165" t="s">
        <v>122</v>
      </c>
      <c r="AU340" s="165" t="s">
        <v>79</v>
      </c>
      <c r="AV340" s="14" t="s">
        <v>79</v>
      </c>
      <c r="AW340" s="14" t="s">
        <v>4</v>
      </c>
      <c r="AX340" s="14" t="s">
        <v>72</v>
      </c>
      <c r="AY340" s="165" t="s">
        <v>111</v>
      </c>
    </row>
    <row r="341" spans="2:51" s="14" customFormat="1">
      <c r="B341" s="164"/>
      <c r="D341" s="154" t="s">
        <v>122</v>
      </c>
      <c r="E341" s="165" t="s">
        <v>1</v>
      </c>
      <c r="F341" s="166" t="s">
        <v>277</v>
      </c>
      <c r="H341" s="167">
        <v>5.4</v>
      </c>
      <c r="M341" s="164"/>
      <c r="N341" s="168"/>
      <c r="O341" s="169"/>
      <c r="P341" s="169"/>
      <c r="Q341" s="169"/>
      <c r="R341" s="169"/>
      <c r="S341" s="169"/>
      <c r="T341" s="169"/>
      <c r="U341" s="169"/>
      <c r="V341" s="169"/>
      <c r="W341" s="169"/>
      <c r="X341" s="170"/>
      <c r="AT341" s="165" t="s">
        <v>122</v>
      </c>
      <c r="AU341" s="165" t="s">
        <v>79</v>
      </c>
      <c r="AV341" s="14" t="s">
        <v>79</v>
      </c>
      <c r="AW341" s="14" t="s">
        <v>4</v>
      </c>
      <c r="AX341" s="14" t="s">
        <v>72</v>
      </c>
      <c r="AY341" s="165" t="s">
        <v>111</v>
      </c>
    </row>
    <row r="342" spans="2:51" s="13" customFormat="1">
      <c r="B342" s="158"/>
      <c r="D342" s="154" t="s">
        <v>122</v>
      </c>
      <c r="E342" s="159" t="s">
        <v>1</v>
      </c>
      <c r="F342" s="160" t="s">
        <v>174</v>
      </c>
      <c r="H342" s="159" t="s">
        <v>1</v>
      </c>
      <c r="M342" s="158"/>
      <c r="N342" s="161"/>
      <c r="O342" s="162"/>
      <c r="P342" s="162"/>
      <c r="Q342" s="162"/>
      <c r="R342" s="162"/>
      <c r="S342" s="162"/>
      <c r="T342" s="162"/>
      <c r="U342" s="162"/>
      <c r="V342" s="162"/>
      <c r="W342" s="162"/>
      <c r="X342" s="163"/>
      <c r="AT342" s="159" t="s">
        <v>122</v>
      </c>
      <c r="AU342" s="159" t="s">
        <v>79</v>
      </c>
      <c r="AV342" s="13" t="s">
        <v>77</v>
      </c>
      <c r="AW342" s="13" t="s">
        <v>4</v>
      </c>
      <c r="AX342" s="13" t="s">
        <v>72</v>
      </c>
      <c r="AY342" s="159" t="s">
        <v>111</v>
      </c>
    </row>
    <row r="343" spans="2:51" s="14" customFormat="1">
      <c r="B343" s="164"/>
      <c r="D343" s="154" t="s">
        <v>122</v>
      </c>
      <c r="E343" s="165" t="s">
        <v>1</v>
      </c>
      <c r="F343" s="166" t="s">
        <v>278</v>
      </c>
      <c r="H343" s="167">
        <v>5.82</v>
      </c>
      <c r="M343" s="164"/>
      <c r="N343" s="168"/>
      <c r="O343" s="169"/>
      <c r="P343" s="169"/>
      <c r="Q343" s="169"/>
      <c r="R343" s="169"/>
      <c r="S343" s="169"/>
      <c r="T343" s="169"/>
      <c r="U343" s="169"/>
      <c r="V343" s="169"/>
      <c r="W343" s="169"/>
      <c r="X343" s="170"/>
      <c r="AT343" s="165" t="s">
        <v>122</v>
      </c>
      <c r="AU343" s="165" t="s">
        <v>79</v>
      </c>
      <c r="AV343" s="14" t="s">
        <v>79</v>
      </c>
      <c r="AW343" s="14" t="s">
        <v>4</v>
      </c>
      <c r="AX343" s="14" t="s">
        <v>72</v>
      </c>
      <c r="AY343" s="165" t="s">
        <v>111</v>
      </c>
    </row>
    <row r="344" spans="2:51" s="14" customFormat="1">
      <c r="B344" s="164"/>
      <c r="D344" s="154" t="s">
        <v>122</v>
      </c>
      <c r="E344" s="165" t="s">
        <v>1</v>
      </c>
      <c r="F344" s="166" t="s">
        <v>279</v>
      </c>
      <c r="H344" s="167">
        <v>12.44</v>
      </c>
      <c r="M344" s="164"/>
      <c r="N344" s="168"/>
      <c r="O344" s="169"/>
      <c r="P344" s="169"/>
      <c r="Q344" s="169"/>
      <c r="R344" s="169"/>
      <c r="S344" s="169"/>
      <c r="T344" s="169"/>
      <c r="U344" s="169"/>
      <c r="V344" s="169"/>
      <c r="W344" s="169"/>
      <c r="X344" s="170"/>
      <c r="AT344" s="165" t="s">
        <v>122</v>
      </c>
      <c r="AU344" s="165" t="s">
        <v>79</v>
      </c>
      <c r="AV344" s="14" t="s">
        <v>79</v>
      </c>
      <c r="AW344" s="14" t="s">
        <v>4</v>
      </c>
      <c r="AX344" s="14" t="s">
        <v>72</v>
      </c>
      <c r="AY344" s="165" t="s">
        <v>111</v>
      </c>
    </row>
    <row r="345" spans="2:51" s="14" customFormat="1">
      <c r="B345" s="164"/>
      <c r="D345" s="154" t="s">
        <v>122</v>
      </c>
      <c r="E345" s="165" t="s">
        <v>1</v>
      </c>
      <c r="F345" s="166" t="s">
        <v>280</v>
      </c>
      <c r="H345" s="167">
        <v>11.24</v>
      </c>
      <c r="M345" s="164"/>
      <c r="N345" s="168"/>
      <c r="O345" s="169"/>
      <c r="P345" s="169"/>
      <c r="Q345" s="169"/>
      <c r="R345" s="169"/>
      <c r="S345" s="169"/>
      <c r="T345" s="169"/>
      <c r="U345" s="169"/>
      <c r="V345" s="169"/>
      <c r="W345" s="169"/>
      <c r="X345" s="170"/>
      <c r="AT345" s="165" t="s">
        <v>122</v>
      </c>
      <c r="AU345" s="165" t="s">
        <v>79</v>
      </c>
      <c r="AV345" s="14" t="s">
        <v>79</v>
      </c>
      <c r="AW345" s="14" t="s">
        <v>4</v>
      </c>
      <c r="AX345" s="14" t="s">
        <v>72</v>
      </c>
      <c r="AY345" s="165" t="s">
        <v>111</v>
      </c>
    </row>
    <row r="346" spans="2:51" s="14" customFormat="1">
      <c r="B346" s="164"/>
      <c r="D346" s="154" t="s">
        <v>122</v>
      </c>
      <c r="E346" s="165" t="s">
        <v>1</v>
      </c>
      <c r="F346" s="166" t="s">
        <v>281</v>
      </c>
      <c r="H346" s="167">
        <v>10.44</v>
      </c>
      <c r="M346" s="164"/>
      <c r="N346" s="168"/>
      <c r="O346" s="169"/>
      <c r="P346" s="169"/>
      <c r="Q346" s="169"/>
      <c r="R346" s="169"/>
      <c r="S346" s="169"/>
      <c r="T346" s="169"/>
      <c r="U346" s="169"/>
      <c r="V346" s="169"/>
      <c r="W346" s="169"/>
      <c r="X346" s="170"/>
      <c r="AT346" s="165" t="s">
        <v>122</v>
      </c>
      <c r="AU346" s="165" t="s">
        <v>79</v>
      </c>
      <c r="AV346" s="14" t="s">
        <v>79</v>
      </c>
      <c r="AW346" s="14" t="s">
        <v>4</v>
      </c>
      <c r="AX346" s="14" t="s">
        <v>72</v>
      </c>
      <c r="AY346" s="165" t="s">
        <v>111</v>
      </c>
    </row>
    <row r="347" spans="2:51" s="14" customFormat="1">
      <c r="B347" s="164"/>
      <c r="D347" s="154" t="s">
        <v>122</v>
      </c>
      <c r="E347" s="165" t="s">
        <v>1</v>
      </c>
      <c r="F347" s="166" t="s">
        <v>282</v>
      </c>
      <c r="H347" s="167">
        <v>13.64</v>
      </c>
      <c r="M347" s="164"/>
      <c r="N347" s="168"/>
      <c r="O347" s="169"/>
      <c r="P347" s="169"/>
      <c r="Q347" s="169"/>
      <c r="R347" s="169"/>
      <c r="S347" s="169"/>
      <c r="T347" s="169"/>
      <c r="U347" s="169"/>
      <c r="V347" s="169"/>
      <c r="W347" s="169"/>
      <c r="X347" s="170"/>
      <c r="AT347" s="165" t="s">
        <v>122</v>
      </c>
      <c r="AU347" s="165" t="s">
        <v>79</v>
      </c>
      <c r="AV347" s="14" t="s">
        <v>79</v>
      </c>
      <c r="AW347" s="14" t="s">
        <v>4</v>
      </c>
      <c r="AX347" s="14" t="s">
        <v>72</v>
      </c>
      <c r="AY347" s="165" t="s">
        <v>111</v>
      </c>
    </row>
    <row r="348" spans="2:51" s="14" customFormat="1">
      <c r="B348" s="164"/>
      <c r="D348" s="154" t="s">
        <v>122</v>
      </c>
      <c r="E348" s="165" t="s">
        <v>1</v>
      </c>
      <c r="F348" s="166" t="s">
        <v>283</v>
      </c>
      <c r="H348" s="167">
        <v>21.66</v>
      </c>
      <c r="M348" s="164"/>
      <c r="N348" s="168"/>
      <c r="O348" s="169"/>
      <c r="P348" s="169"/>
      <c r="Q348" s="169"/>
      <c r="R348" s="169"/>
      <c r="S348" s="169"/>
      <c r="T348" s="169"/>
      <c r="U348" s="169"/>
      <c r="V348" s="169"/>
      <c r="W348" s="169"/>
      <c r="X348" s="170"/>
      <c r="AT348" s="165" t="s">
        <v>122</v>
      </c>
      <c r="AU348" s="165" t="s">
        <v>79</v>
      </c>
      <c r="AV348" s="14" t="s">
        <v>79</v>
      </c>
      <c r="AW348" s="14" t="s">
        <v>4</v>
      </c>
      <c r="AX348" s="14" t="s">
        <v>72</v>
      </c>
      <c r="AY348" s="165" t="s">
        <v>111</v>
      </c>
    </row>
    <row r="349" spans="2:51" s="14" customFormat="1">
      <c r="B349" s="164"/>
      <c r="D349" s="154" t="s">
        <v>122</v>
      </c>
      <c r="E349" s="165" t="s">
        <v>1</v>
      </c>
      <c r="F349" s="166" t="s">
        <v>284</v>
      </c>
      <c r="H349" s="167">
        <v>7.42</v>
      </c>
      <c r="M349" s="164"/>
      <c r="N349" s="168"/>
      <c r="O349" s="169"/>
      <c r="P349" s="169"/>
      <c r="Q349" s="169"/>
      <c r="R349" s="169"/>
      <c r="S349" s="169"/>
      <c r="T349" s="169"/>
      <c r="U349" s="169"/>
      <c r="V349" s="169"/>
      <c r="W349" s="169"/>
      <c r="X349" s="170"/>
      <c r="AT349" s="165" t="s">
        <v>122</v>
      </c>
      <c r="AU349" s="165" t="s">
        <v>79</v>
      </c>
      <c r="AV349" s="14" t="s">
        <v>79</v>
      </c>
      <c r="AW349" s="14" t="s">
        <v>4</v>
      </c>
      <c r="AX349" s="14" t="s">
        <v>72</v>
      </c>
      <c r="AY349" s="165" t="s">
        <v>111</v>
      </c>
    </row>
    <row r="350" spans="2:51" s="14" customFormat="1">
      <c r="B350" s="164"/>
      <c r="D350" s="154" t="s">
        <v>122</v>
      </c>
      <c r="E350" s="165" t="s">
        <v>1</v>
      </c>
      <c r="F350" s="166" t="s">
        <v>285</v>
      </c>
      <c r="H350" s="167">
        <v>3.8</v>
      </c>
      <c r="M350" s="164"/>
      <c r="N350" s="168"/>
      <c r="O350" s="169"/>
      <c r="P350" s="169"/>
      <c r="Q350" s="169"/>
      <c r="R350" s="169"/>
      <c r="S350" s="169"/>
      <c r="T350" s="169"/>
      <c r="U350" s="169"/>
      <c r="V350" s="169"/>
      <c r="W350" s="169"/>
      <c r="X350" s="170"/>
      <c r="AT350" s="165" t="s">
        <v>122</v>
      </c>
      <c r="AU350" s="165" t="s">
        <v>79</v>
      </c>
      <c r="AV350" s="14" t="s">
        <v>79</v>
      </c>
      <c r="AW350" s="14" t="s">
        <v>4</v>
      </c>
      <c r="AX350" s="14" t="s">
        <v>72</v>
      </c>
      <c r="AY350" s="165" t="s">
        <v>111</v>
      </c>
    </row>
    <row r="351" spans="2:51" s="14" customFormat="1">
      <c r="B351" s="164"/>
      <c r="D351" s="154" t="s">
        <v>122</v>
      </c>
      <c r="E351" s="165" t="s">
        <v>1</v>
      </c>
      <c r="F351" s="166" t="s">
        <v>285</v>
      </c>
      <c r="H351" s="167">
        <v>3.8</v>
      </c>
      <c r="M351" s="164"/>
      <c r="N351" s="168"/>
      <c r="O351" s="169"/>
      <c r="P351" s="169"/>
      <c r="Q351" s="169"/>
      <c r="R351" s="169"/>
      <c r="S351" s="169"/>
      <c r="T351" s="169"/>
      <c r="U351" s="169"/>
      <c r="V351" s="169"/>
      <c r="W351" s="169"/>
      <c r="X351" s="170"/>
      <c r="AT351" s="165" t="s">
        <v>122</v>
      </c>
      <c r="AU351" s="165" t="s">
        <v>79</v>
      </c>
      <c r="AV351" s="14" t="s">
        <v>79</v>
      </c>
      <c r="AW351" s="14" t="s">
        <v>4</v>
      </c>
      <c r="AX351" s="14" t="s">
        <v>72</v>
      </c>
      <c r="AY351" s="165" t="s">
        <v>111</v>
      </c>
    </row>
    <row r="352" spans="2:51" s="13" customFormat="1">
      <c r="B352" s="158"/>
      <c r="D352" s="154" t="s">
        <v>122</v>
      </c>
      <c r="E352" s="159" t="s">
        <v>1</v>
      </c>
      <c r="F352" s="160" t="s">
        <v>286</v>
      </c>
      <c r="H352" s="159" t="s">
        <v>1</v>
      </c>
      <c r="M352" s="158"/>
      <c r="N352" s="161"/>
      <c r="O352" s="162"/>
      <c r="P352" s="162"/>
      <c r="Q352" s="162"/>
      <c r="R352" s="162"/>
      <c r="S352" s="162"/>
      <c r="T352" s="162"/>
      <c r="U352" s="162"/>
      <c r="V352" s="162"/>
      <c r="W352" s="162"/>
      <c r="X352" s="163"/>
      <c r="AT352" s="159" t="s">
        <v>122</v>
      </c>
      <c r="AU352" s="159" t="s">
        <v>79</v>
      </c>
      <c r="AV352" s="13" t="s">
        <v>77</v>
      </c>
      <c r="AW352" s="13" t="s">
        <v>4</v>
      </c>
      <c r="AX352" s="13" t="s">
        <v>72</v>
      </c>
      <c r="AY352" s="159" t="s">
        <v>111</v>
      </c>
    </row>
    <row r="353" spans="2:51" s="13" customFormat="1">
      <c r="B353" s="158"/>
      <c r="D353" s="154" t="s">
        <v>122</v>
      </c>
      <c r="E353" s="159" t="s">
        <v>1</v>
      </c>
      <c r="F353" s="160" t="s">
        <v>261</v>
      </c>
      <c r="H353" s="159" t="s">
        <v>1</v>
      </c>
      <c r="M353" s="158"/>
      <c r="N353" s="161"/>
      <c r="O353" s="162"/>
      <c r="P353" s="162"/>
      <c r="Q353" s="162"/>
      <c r="R353" s="162"/>
      <c r="S353" s="162"/>
      <c r="T353" s="162"/>
      <c r="U353" s="162"/>
      <c r="V353" s="162"/>
      <c r="W353" s="162"/>
      <c r="X353" s="163"/>
      <c r="AT353" s="159" t="s">
        <v>122</v>
      </c>
      <c r="AU353" s="159" t="s">
        <v>79</v>
      </c>
      <c r="AV353" s="13" t="s">
        <v>77</v>
      </c>
      <c r="AW353" s="13" t="s">
        <v>4</v>
      </c>
      <c r="AX353" s="13" t="s">
        <v>72</v>
      </c>
      <c r="AY353" s="159" t="s">
        <v>111</v>
      </c>
    </row>
    <row r="354" spans="2:51" s="14" customFormat="1">
      <c r="B354" s="164"/>
      <c r="D354" s="154" t="s">
        <v>122</v>
      </c>
      <c r="E354" s="165" t="s">
        <v>1</v>
      </c>
      <c r="F354" s="166" t="s">
        <v>287</v>
      </c>
      <c r="H354" s="167">
        <v>7.2</v>
      </c>
      <c r="M354" s="164"/>
      <c r="N354" s="168"/>
      <c r="O354" s="169"/>
      <c r="P354" s="169"/>
      <c r="Q354" s="169"/>
      <c r="R354" s="169"/>
      <c r="S354" s="169"/>
      <c r="T354" s="169"/>
      <c r="U354" s="169"/>
      <c r="V354" s="169"/>
      <c r="W354" s="169"/>
      <c r="X354" s="170"/>
      <c r="AT354" s="165" t="s">
        <v>122</v>
      </c>
      <c r="AU354" s="165" t="s">
        <v>79</v>
      </c>
      <c r="AV354" s="14" t="s">
        <v>79</v>
      </c>
      <c r="AW354" s="14" t="s">
        <v>4</v>
      </c>
      <c r="AX354" s="14" t="s">
        <v>72</v>
      </c>
      <c r="AY354" s="165" t="s">
        <v>111</v>
      </c>
    </row>
    <row r="355" spans="2:51" s="14" customFormat="1">
      <c r="B355" s="164"/>
      <c r="D355" s="154" t="s">
        <v>122</v>
      </c>
      <c r="E355" s="165" t="s">
        <v>1</v>
      </c>
      <c r="F355" s="166" t="s">
        <v>288</v>
      </c>
      <c r="H355" s="167">
        <v>3.6</v>
      </c>
      <c r="M355" s="164"/>
      <c r="N355" s="168"/>
      <c r="O355" s="169"/>
      <c r="P355" s="169"/>
      <c r="Q355" s="169"/>
      <c r="R355" s="169"/>
      <c r="S355" s="169"/>
      <c r="T355" s="169"/>
      <c r="U355" s="169"/>
      <c r="V355" s="169"/>
      <c r="W355" s="169"/>
      <c r="X355" s="170"/>
      <c r="AT355" s="165" t="s">
        <v>122</v>
      </c>
      <c r="AU355" s="165" t="s">
        <v>79</v>
      </c>
      <c r="AV355" s="14" t="s">
        <v>79</v>
      </c>
      <c r="AW355" s="14" t="s">
        <v>4</v>
      </c>
      <c r="AX355" s="14" t="s">
        <v>72</v>
      </c>
      <c r="AY355" s="165" t="s">
        <v>111</v>
      </c>
    </row>
    <row r="356" spans="2:51" s="14" customFormat="1">
      <c r="B356" s="164"/>
      <c r="D356" s="154" t="s">
        <v>122</v>
      </c>
      <c r="E356" s="165" t="s">
        <v>1</v>
      </c>
      <c r="F356" s="166" t="s">
        <v>289</v>
      </c>
      <c r="H356" s="167">
        <v>6</v>
      </c>
      <c r="M356" s="164"/>
      <c r="N356" s="168"/>
      <c r="O356" s="169"/>
      <c r="P356" s="169"/>
      <c r="Q356" s="169"/>
      <c r="R356" s="169"/>
      <c r="S356" s="169"/>
      <c r="T356" s="169"/>
      <c r="U356" s="169"/>
      <c r="V356" s="169"/>
      <c r="W356" s="169"/>
      <c r="X356" s="170"/>
      <c r="AT356" s="165" t="s">
        <v>122</v>
      </c>
      <c r="AU356" s="165" t="s">
        <v>79</v>
      </c>
      <c r="AV356" s="14" t="s">
        <v>79</v>
      </c>
      <c r="AW356" s="14" t="s">
        <v>4</v>
      </c>
      <c r="AX356" s="14" t="s">
        <v>72</v>
      </c>
      <c r="AY356" s="165" t="s">
        <v>111</v>
      </c>
    </row>
    <row r="357" spans="2:51" s="14" customFormat="1">
      <c r="B357" s="164"/>
      <c r="D357" s="154" t="s">
        <v>122</v>
      </c>
      <c r="E357" s="165" t="s">
        <v>1</v>
      </c>
      <c r="F357" s="166" t="s">
        <v>290</v>
      </c>
      <c r="H357" s="167">
        <v>2.2000000000000002</v>
      </c>
      <c r="M357" s="164"/>
      <c r="N357" s="168"/>
      <c r="O357" s="169"/>
      <c r="P357" s="169"/>
      <c r="Q357" s="169"/>
      <c r="R357" s="169"/>
      <c r="S357" s="169"/>
      <c r="T357" s="169"/>
      <c r="U357" s="169"/>
      <c r="V357" s="169"/>
      <c r="W357" s="169"/>
      <c r="X357" s="170"/>
      <c r="AT357" s="165" t="s">
        <v>122</v>
      </c>
      <c r="AU357" s="165" t="s">
        <v>79</v>
      </c>
      <c r="AV357" s="14" t="s">
        <v>79</v>
      </c>
      <c r="AW357" s="14" t="s">
        <v>4</v>
      </c>
      <c r="AX357" s="14" t="s">
        <v>72</v>
      </c>
      <c r="AY357" s="165" t="s">
        <v>111</v>
      </c>
    </row>
    <row r="358" spans="2:51" s="14" customFormat="1">
      <c r="B358" s="164"/>
      <c r="D358" s="154" t="s">
        <v>122</v>
      </c>
      <c r="E358" s="165" t="s">
        <v>1</v>
      </c>
      <c r="F358" s="166" t="s">
        <v>291</v>
      </c>
      <c r="H358" s="167">
        <v>5.4</v>
      </c>
      <c r="M358" s="164"/>
      <c r="N358" s="168"/>
      <c r="O358" s="169"/>
      <c r="P358" s="169"/>
      <c r="Q358" s="169"/>
      <c r="R358" s="169"/>
      <c r="S358" s="169"/>
      <c r="T358" s="169"/>
      <c r="U358" s="169"/>
      <c r="V358" s="169"/>
      <c r="W358" s="169"/>
      <c r="X358" s="170"/>
      <c r="AT358" s="165" t="s">
        <v>122</v>
      </c>
      <c r="AU358" s="165" t="s">
        <v>79</v>
      </c>
      <c r="AV358" s="14" t="s">
        <v>79</v>
      </c>
      <c r="AW358" s="14" t="s">
        <v>4</v>
      </c>
      <c r="AX358" s="14" t="s">
        <v>72</v>
      </c>
      <c r="AY358" s="165" t="s">
        <v>111</v>
      </c>
    </row>
    <row r="359" spans="2:51" s="13" customFormat="1">
      <c r="B359" s="158"/>
      <c r="D359" s="154" t="s">
        <v>122</v>
      </c>
      <c r="E359" s="159" t="s">
        <v>1</v>
      </c>
      <c r="F359" s="160" t="s">
        <v>214</v>
      </c>
      <c r="H359" s="159" t="s">
        <v>1</v>
      </c>
      <c r="M359" s="158"/>
      <c r="N359" s="161"/>
      <c r="O359" s="162"/>
      <c r="P359" s="162"/>
      <c r="Q359" s="162"/>
      <c r="R359" s="162"/>
      <c r="S359" s="162"/>
      <c r="T359" s="162"/>
      <c r="U359" s="162"/>
      <c r="V359" s="162"/>
      <c r="W359" s="162"/>
      <c r="X359" s="163"/>
      <c r="AT359" s="159" t="s">
        <v>122</v>
      </c>
      <c r="AU359" s="159" t="s">
        <v>79</v>
      </c>
      <c r="AV359" s="13" t="s">
        <v>77</v>
      </c>
      <c r="AW359" s="13" t="s">
        <v>4</v>
      </c>
      <c r="AX359" s="13" t="s">
        <v>72</v>
      </c>
      <c r="AY359" s="159" t="s">
        <v>111</v>
      </c>
    </row>
    <row r="360" spans="2:51" s="13" customFormat="1">
      <c r="B360" s="158"/>
      <c r="D360" s="154" t="s">
        <v>122</v>
      </c>
      <c r="E360" s="159" t="s">
        <v>1</v>
      </c>
      <c r="F360" s="160" t="s">
        <v>292</v>
      </c>
      <c r="H360" s="159" t="s">
        <v>1</v>
      </c>
      <c r="M360" s="158"/>
      <c r="N360" s="161"/>
      <c r="O360" s="162"/>
      <c r="P360" s="162"/>
      <c r="Q360" s="162"/>
      <c r="R360" s="162"/>
      <c r="S360" s="162"/>
      <c r="T360" s="162"/>
      <c r="U360" s="162"/>
      <c r="V360" s="162"/>
      <c r="W360" s="162"/>
      <c r="X360" s="163"/>
      <c r="AT360" s="159" t="s">
        <v>122</v>
      </c>
      <c r="AU360" s="159" t="s">
        <v>79</v>
      </c>
      <c r="AV360" s="13" t="s">
        <v>77</v>
      </c>
      <c r="AW360" s="13" t="s">
        <v>4</v>
      </c>
      <c r="AX360" s="13" t="s">
        <v>72</v>
      </c>
      <c r="AY360" s="159" t="s">
        <v>111</v>
      </c>
    </row>
    <row r="361" spans="2:51" s="13" customFormat="1">
      <c r="B361" s="158"/>
      <c r="D361" s="154" t="s">
        <v>122</v>
      </c>
      <c r="E361" s="159" t="s">
        <v>1</v>
      </c>
      <c r="F361" s="160" t="s">
        <v>215</v>
      </c>
      <c r="H361" s="159" t="s">
        <v>1</v>
      </c>
      <c r="M361" s="158"/>
      <c r="N361" s="161"/>
      <c r="O361" s="162"/>
      <c r="P361" s="162"/>
      <c r="Q361" s="162"/>
      <c r="R361" s="162"/>
      <c r="S361" s="162"/>
      <c r="T361" s="162"/>
      <c r="U361" s="162"/>
      <c r="V361" s="162"/>
      <c r="W361" s="162"/>
      <c r="X361" s="163"/>
      <c r="AT361" s="159" t="s">
        <v>122</v>
      </c>
      <c r="AU361" s="159" t="s">
        <v>79</v>
      </c>
      <c r="AV361" s="13" t="s">
        <v>77</v>
      </c>
      <c r="AW361" s="13" t="s">
        <v>4</v>
      </c>
      <c r="AX361" s="13" t="s">
        <v>72</v>
      </c>
      <c r="AY361" s="159" t="s">
        <v>111</v>
      </c>
    </row>
    <row r="362" spans="2:51" s="14" customFormat="1">
      <c r="B362" s="164"/>
      <c r="D362" s="154" t="s">
        <v>122</v>
      </c>
      <c r="E362" s="165" t="s">
        <v>1</v>
      </c>
      <c r="F362" s="166" t="s">
        <v>293</v>
      </c>
      <c r="H362" s="167">
        <v>4.3</v>
      </c>
      <c r="M362" s="164"/>
      <c r="N362" s="168"/>
      <c r="O362" s="169"/>
      <c r="P362" s="169"/>
      <c r="Q362" s="169"/>
      <c r="R362" s="169"/>
      <c r="S362" s="169"/>
      <c r="T362" s="169"/>
      <c r="U362" s="169"/>
      <c r="V362" s="169"/>
      <c r="W362" s="169"/>
      <c r="X362" s="170"/>
      <c r="AT362" s="165" t="s">
        <v>122</v>
      </c>
      <c r="AU362" s="165" t="s">
        <v>79</v>
      </c>
      <c r="AV362" s="14" t="s">
        <v>79</v>
      </c>
      <c r="AW362" s="14" t="s">
        <v>4</v>
      </c>
      <c r="AX362" s="14" t="s">
        <v>72</v>
      </c>
      <c r="AY362" s="165" t="s">
        <v>111</v>
      </c>
    </row>
    <row r="363" spans="2:51" s="14" customFormat="1">
      <c r="B363" s="164"/>
      <c r="D363" s="154" t="s">
        <v>122</v>
      </c>
      <c r="E363" s="165" t="s">
        <v>1</v>
      </c>
      <c r="F363" s="166" t="s">
        <v>294</v>
      </c>
      <c r="H363" s="167">
        <v>48</v>
      </c>
      <c r="M363" s="164"/>
      <c r="N363" s="168"/>
      <c r="O363" s="169"/>
      <c r="P363" s="169"/>
      <c r="Q363" s="169"/>
      <c r="R363" s="169"/>
      <c r="S363" s="169"/>
      <c r="T363" s="169"/>
      <c r="U363" s="169"/>
      <c r="V363" s="169"/>
      <c r="W363" s="169"/>
      <c r="X363" s="170"/>
      <c r="AT363" s="165" t="s">
        <v>122</v>
      </c>
      <c r="AU363" s="165" t="s">
        <v>79</v>
      </c>
      <c r="AV363" s="14" t="s">
        <v>79</v>
      </c>
      <c r="AW363" s="14" t="s">
        <v>4</v>
      </c>
      <c r="AX363" s="14" t="s">
        <v>72</v>
      </c>
      <c r="AY363" s="165" t="s">
        <v>111</v>
      </c>
    </row>
    <row r="364" spans="2:51" s="14" customFormat="1">
      <c r="B364" s="164"/>
      <c r="D364" s="154" t="s">
        <v>122</v>
      </c>
      <c r="E364" s="165" t="s">
        <v>1</v>
      </c>
      <c r="F364" s="166" t="s">
        <v>295</v>
      </c>
      <c r="H364" s="167">
        <v>5.2</v>
      </c>
      <c r="M364" s="164"/>
      <c r="N364" s="168"/>
      <c r="O364" s="169"/>
      <c r="P364" s="169"/>
      <c r="Q364" s="169"/>
      <c r="R364" s="169"/>
      <c r="S364" s="169"/>
      <c r="T364" s="169"/>
      <c r="U364" s="169"/>
      <c r="V364" s="169"/>
      <c r="W364" s="169"/>
      <c r="X364" s="170"/>
      <c r="AT364" s="165" t="s">
        <v>122</v>
      </c>
      <c r="AU364" s="165" t="s">
        <v>79</v>
      </c>
      <c r="AV364" s="14" t="s">
        <v>79</v>
      </c>
      <c r="AW364" s="14" t="s">
        <v>4</v>
      </c>
      <c r="AX364" s="14" t="s">
        <v>72</v>
      </c>
      <c r="AY364" s="165" t="s">
        <v>111</v>
      </c>
    </row>
    <row r="365" spans="2:51" s="14" customFormat="1">
      <c r="B365" s="164"/>
      <c r="D365" s="154" t="s">
        <v>122</v>
      </c>
      <c r="E365" s="165" t="s">
        <v>1</v>
      </c>
      <c r="F365" s="166" t="s">
        <v>296</v>
      </c>
      <c r="H365" s="167">
        <v>2.2000000000000002</v>
      </c>
      <c r="M365" s="164"/>
      <c r="N365" s="168"/>
      <c r="O365" s="169"/>
      <c r="P365" s="169"/>
      <c r="Q365" s="169"/>
      <c r="R365" s="169"/>
      <c r="S365" s="169"/>
      <c r="T365" s="169"/>
      <c r="U365" s="169"/>
      <c r="V365" s="169"/>
      <c r="W365" s="169"/>
      <c r="X365" s="170"/>
      <c r="AT365" s="165" t="s">
        <v>122</v>
      </c>
      <c r="AU365" s="165" t="s">
        <v>79</v>
      </c>
      <c r="AV365" s="14" t="s">
        <v>79</v>
      </c>
      <c r="AW365" s="14" t="s">
        <v>4</v>
      </c>
      <c r="AX365" s="14" t="s">
        <v>72</v>
      </c>
      <c r="AY365" s="165" t="s">
        <v>111</v>
      </c>
    </row>
    <row r="366" spans="2:51" s="14" customFormat="1">
      <c r="B366" s="164"/>
      <c r="D366" s="154" t="s">
        <v>122</v>
      </c>
      <c r="E366" s="165" t="s">
        <v>1</v>
      </c>
      <c r="F366" s="166" t="s">
        <v>296</v>
      </c>
      <c r="H366" s="167">
        <v>2.2000000000000002</v>
      </c>
      <c r="M366" s="164"/>
      <c r="N366" s="168"/>
      <c r="O366" s="169"/>
      <c r="P366" s="169"/>
      <c r="Q366" s="169"/>
      <c r="R366" s="169"/>
      <c r="S366" s="169"/>
      <c r="T366" s="169"/>
      <c r="U366" s="169"/>
      <c r="V366" s="169"/>
      <c r="W366" s="169"/>
      <c r="X366" s="170"/>
      <c r="AT366" s="165" t="s">
        <v>122</v>
      </c>
      <c r="AU366" s="165" t="s">
        <v>79</v>
      </c>
      <c r="AV366" s="14" t="s">
        <v>79</v>
      </c>
      <c r="AW366" s="14" t="s">
        <v>4</v>
      </c>
      <c r="AX366" s="14" t="s">
        <v>72</v>
      </c>
      <c r="AY366" s="165" t="s">
        <v>111</v>
      </c>
    </row>
    <row r="367" spans="2:51" s="14" customFormat="1">
      <c r="B367" s="164"/>
      <c r="D367" s="154" t="s">
        <v>122</v>
      </c>
      <c r="E367" s="165" t="s">
        <v>1</v>
      </c>
      <c r="F367" s="166" t="s">
        <v>293</v>
      </c>
      <c r="H367" s="167">
        <v>4.3</v>
      </c>
      <c r="M367" s="164"/>
      <c r="N367" s="168"/>
      <c r="O367" s="169"/>
      <c r="P367" s="169"/>
      <c r="Q367" s="169"/>
      <c r="R367" s="169"/>
      <c r="S367" s="169"/>
      <c r="T367" s="169"/>
      <c r="U367" s="169"/>
      <c r="V367" s="169"/>
      <c r="W367" s="169"/>
      <c r="X367" s="170"/>
      <c r="AT367" s="165" t="s">
        <v>122</v>
      </c>
      <c r="AU367" s="165" t="s">
        <v>79</v>
      </c>
      <c r="AV367" s="14" t="s">
        <v>79</v>
      </c>
      <c r="AW367" s="14" t="s">
        <v>4</v>
      </c>
      <c r="AX367" s="14" t="s">
        <v>72</v>
      </c>
      <c r="AY367" s="165" t="s">
        <v>111</v>
      </c>
    </row>
    <row r="368" spans="2:51" s="14" customFormat="1">
      <c r="B368" s="164"/>
      <c r="D368" s="154" t="s">
        <v>122</v>
      </c>
      <c r="E368" s="165" t="s">
        <v>1</v>
      </c>
      <c r="F368" s="166" t="s">
        <v>293</v>
      </c>
      <c r="H368" s="167">
        <v>4.3</v>
      </c>
      <c r="M368" s="164"/>
      <c r="N368" s="168"/>
      <c r="O368" s="169"/>
      <c r="P368" s="169"/>
      <c r="Q368" s="169"/>
      <c r="R368" s="169"/>
      <c r="S368" s="169"/>
      <c r="T368" s="169"/>
      <c r="U368" s="169"/>
      <c r="V368" s="169"/>
      <c r="W368" s="169"/>
      <c r="X368" s="170"/>
      <c r="AT368" s="165" t="s">
        <v>122</v>
      </c>
      <c r="AU368" s="165" t="s">
        <v>79</v>
      </c>
      <c r="AV368" s="14" t="s">
        <v>79</v>
      </c>
      <c r="AW368" s="14" t="s">
        <v>4</v>
      </c>
      <c r="AX368" s="14" t="s">
        <v>72</v>
      </c>
      <c r="AY368" s="165" t="s">
        <v>111</v>
      </c>
    </row>
    <row r="369" spans="2:51" s="14" customFormat="1">
      <c r="B369" s="164"/>
      <c r="D369" s="154" t="s">
        <v>122</v>
      </c>
      <c r="E369" s="165" t="s">
        <v>1</v>
      </c>
      <c r="F369" s="166" t="s">
        <v>297</v>
      </c>
      <c r="H369" s="167">
        <v>6</v>
      </c>
      <c r="M369" s="164"/>
      <c r="N369" s="168"/>
      <c r="O369" s="169"/>
      <c r="P369" s="169"/>
      <c r="Q369" s="169"/>
      <c r="R369" s="169"/>
      <c r="S369" s="169"/>
      <c r="T369" s="169"/>
      <c r="U369" s="169"/>
      <c r="V369" s="169"/>
      <c r="W369" s="169"/>
      <c r="X369" s="170"/>
      <c r="AT369" s="165" t="s">
        <v>122</v>
      </c>
      <c r="AU369" s="165" t="s">
        <v>79</v>
      </c>
      <c r="AV369" s="14" t="s">
        <v>79</v>
      </c>
      <c r="AW369" s="14" t="s">
        <v>4</v>
      </c>
      <c r="AX369" s="14" t="s">
        <v>72</v>
      </c>
      <c r="AY369" s="165" t="s">
        <v>111</v>
      </c>
    </row>
    <row r="370" spans="2:51" s="13" customFormat="1">
      <c r="B370" s="158"/>
      <c r="D370" s="154" t="s">
        <v>122</v>
      </c>
      <c r="E370" s="159" t="s">
        <v>1</v>
      </c>
      <c r="F370" s="160" t="s">
        <v>162</v>
      </c>
      <c r="H370" s="159" t="s">
        <v>1</v>
      </c>
      <c r="M370" s="158"/>
      <c r="N370" s="161"/>
      <c r="O370" s="162"/>
      <c r="P370" s="162"/>
      <c r="Q370" s="162"/>
      <c r="R370" s="162"/>
      <c r="S370" s="162"/>
      <c r="T370" s="162"/>
      <c r="U370" s="162"/>
      <c r="V370" s="162"/>
      <c r="W370" s="162"/>
      <c r="X370" s="163"/>
      <c r="AT370" s="159" t="s">
        <v>122</v>
      </c>
      <c r="AU370" s="159" t="s">
        <v>79</v>
      </c>
      <c r="AV370" s="13" t="s">
        <v>77</v>
      </c>
      <c r="AW370" s="13" t="s">
        <v>4</v>
      </c>
      <c r="AX370" s="13" t="s">
        <v>72</v>
      </c>
      <c r="AY370" s="159" t="s">
        <v>111</v>
      </c>
    </row>
    <row r="371" spans="2:51" s="14" customFormat="1">
      <c r="B371" s="164"/>
      <c r="D371" s="154" t="s">
        <v>122</v>
      </c>
      <c r="E371" s="165" t="s">
        <v>1</v>
      </c>
      <c r="F371" s="166" t="s">
        <v>298</v>
      </c>
      <c r="H371" s="167">
        <v>4.4000000000000004</v>
      </c>
      <c r="M371" s="164"/>
      <c r="N371" s="168"/>
      <c r="O371" s="169"/>
      <c r="P371" s="169"/>
      <c r="Q371" s="169"/>
      <c r="R371" s="169"/>
      <c r="S371" s="169"/>
      <c r="T371" s="169"/>
      <c r="U371" s="169"/>
      <c r="V371" s="169"/>
      <c r="W371" s="169"/>
      <c r="X371" s="170"/>
      <c r="AT371" s="165" t="s">
        <v>122</v>
      </c>
      <c r="AU371" s="165" t="s">
        <v>79</v>
      </c>
      <c r="AV371" s="14" t="s">
        <v>79</v>
      </c>
      <c r="AW371" s="14" t="s">
        <v>4</v>
      </c>
      <c r="AX371" s="14" t="s">
        <v>72</v>
      </c>
      <c r="AY371" s="165" t="s">
        <v>111</v>
      </c>
    </row>
    <row r="372" spans="2:51" s="14" customFormat="1">
      <c r="B372" s="164"/>
      <c r="D372" s="154" t="s">
        <v>122</v>
      </c>
      <c r="E372" s="165" t="s">
        <v>1</v>
      </c>
      <c r="F372" s="166" t="s">
        <v>299</v>
      </c>
      <c r="H372" s="167">
        <v>57.2</v>
      </c>
      <c r="M372" s="164"/>
      <c r="N372" s="168"/>
      <c r="O372" s="169"/>
      <c r="P372" s="169"/>
      <c r="Q372" s="169"/>
      <c r="R372" s="169"/>
      <c r="S372" s="169"/>
      <c r="T372" s="169"/>
      <c r="U372" s="169"/>
      <c r="V372" s="169"/>
      <c r="W372" s="169"/>
      <c r="X372" s="170"/>
      <c r="AT372" s="165" t="s">
        <v>122</v>
      </c>
      <c r="AU372" s="165" t="s">
        <v>79</v>
      </c>
      <c r="AV372" s="14" t="s">
        <v>79</v>
      </c>
      <c r="AW372" s="14" t="s">
        <v>4</v>
      </c>
      <c r="AX372" s="14" t="s">
        <v>72</v>
      </c>
      <c r="AY372" s="165" t="s">
        <v>111</v>
      </c>
    </row>
    <row r="373" spans="2:51" s="14" customFormat="1">
      <c r="B373" s="164"/>
      <c r="D373" s="154" t="s">
        <v>122</v>
      </c>
      <c r="E373" s="165" t="s">
        <v>1</v>
      </c>
      <c r="F373" s="166" t="s">
        <v>300</v>
      </c>
      <c r="H373" s="167">
        <v>8.8000000000000007</v>
      </c>
      <c r="M373" s="164"/>
      <c r="N373" s="168"/>
      <c r="O373" s="169"/>
      <c r="P373" s="169"/>
      <c r="Q373" s="169"/>
      <c r="R373" s="169"/>
      <c r="S373" s="169"/>
      <c r="T373" s="169"/>
      <c r="U373" s="169"/>
      <c r="V373" s="169"/>
      <c r="W373" s="169"/>
      <c r="X373" s="170"/>
      <c r="AT373" s="165" t="s">
        <v>122</v>
      </c>
      <c r="AU373" s="165" t="s">
        <v>79</v>
      </c>
      <c r="AV373" s="14" t="s">
        <v>79</v>
      </c>
      <c r="AW373" s="14" t="s">
        <v>4</v>
      </c>
      <c r="AX373" s="14" t="s">
        <v>72</v>
      </c>
      <c r="AY373" s="165" t="s">
        <v>111</v>
      </c>
    </row>
    <row r="374" spans="2:51" s="14" customFormat="1">
      <c r="B374" s="164"/>
      <c r="D374" s="154" t="s">
        <v>122</v>
      </c>
      <c r="E374" s="165" t="s">
        <v>1</v>
      </c>
      <c r="F374" s="166" t="s">
        <v>301</v>
      </c>
      <c r="H374" s="167">
        <v>5.6</v>
      </c>
      <c r="M374" s="164"/>
      <c r="N374" s="168"/>
      <c r="O374" s="169"/>
      <c r="P374" s="169"/>
      <c r="Q374" s="169"/>
      <c r="R374" s="169"/>
      <c r="S374" s="169"/>
      <c r="T374" s="169"/>
      <c r="U374" s="169"/>
      <c r="V374" s="169"/>
      <c r="W374" s="169"/>
      <c r="X374" s="170"/>
      <c r="AT374" s="165" t="s">
        <v>122</v>
      </c>
      <c r="AU374" s="165" t="s">
        <v>79</v>
      </c>
      <c r="AV374" s="14" t="s">
        <v>79</v>
      </c>
      <c r="AW374" s="14" t="s">
        <v>4</v>
      </c>
      <c r="AX374" s="14" t="s">
        <v>72</v>
      </c>
      <c r="AY374" s="165" t="s">
        <v>111</v>
      </c>
    </row>
    <row r="375" spans="2:51" s="14" customFormat="1">
      <c r="B375" s="164"/>
      <c r="D375" s="154" t="s">
        <v>122</v>
      </c>
      <c r="E375" s="165" t="s">
        <v>1</v>
      </c>
      <c r="F375" s="166" t="s">
        <v>296</v>
      </c>
      <c r="H375" s="167">
        <v>2.2000000000000002</v>
      </c>
      <c r="M375" s="164"/>
      <c r="N375" s="168"/>
      <c r="O375" s="169"/>
      <c r="P375" s="169"/>
      <c r="Q375" s="169"/>
      <c r="R375" s="169"/>
      <c r="S375" s="169"/>
      <c r="T375" s="169"/>
      <c r="U375" s="169"/>
      <c r="V375" s="169"/>
      <c r="W375" s="169"/>
      <c r="X375" s="170"/>
      <c r="AT375" s="165" t="s">
        <v>122</v>
      </c>
      <c r="AU375" s="165" t="s">
        <v>79</v>
      </c>
      <c r="AV375" s="14" t="s">
        <v>79</v>
      </c>
      <c r="AW375" s="14" t="s">
        <v>4</v>
      </c>
      <c r="AX375" s="14" t="s">
        <v>72</v>
      </c>
      <c r="AY375" s="165" t="s">
        <v>111</v>
      </c>
    </row>
    <row r="376" spans="2:51" s="14" customFormat="1">
      <c r="B376" s="164"/>
      <c r="D376" s="154" t="s">
        <v>122</v>
      </c>
      <c r="E376" s="165" t="s">
        <v>1</v>
      </c>
      <c r="F376" s="166" t="s">
        <v>296</v>
      </c>
      <c r="H376" s="167">
        <v>2.2000000000000002</v>
      </c>
      <c r="M376" s="164"/>
      <c r="N376" s="168"/>
      <c r="O376" s="169"/>
      <c r="P376" s="169"/>
      <c r="Q376" s="169"/>
      <c r="R376" s="169"/>
      <c r="S376" s="169"/>
      <c r="T376" s="169"/>
      <c r="U376" s="169"/>
      <c r="V376" s="169"/>
      <c r="W376" s="169"/>
      <c r="X376" s="170"/>
      <c r="AT376" s="165" t="s">
        <v>122</v>
      </c>
      <c r="AU376" s="165" t="s">
        <v>79</v>
      </c>
      <c r="AV376" s="14" t="s">
        <v>79</v>
      </c>
      <c r="AW376" s="14" t="s">
        <v>4</v>
      </c>
      <c r="AX376" s="14" t="s">
        <v>72</v>
      </c>
      <c r="AY376" s="165" t="s">
        <v>111</v>
      </c>
    </row>
    <row r="377" spans="2:51" s="14" customFormat="1">
      <c r="B377" s="164"/>
      <c r="D377" s="154" t="s">
        <v>122</v>
      </c>
      <c r="E377" s="165" t="s">
        <v>1</v>
      </c>
      <c r="F377" s="166" t="s">
        <v>298</v>
      </c>
      <c r="H377" s="167">
        <v>4.4000000000000004</v>
      </c>
      <c r="M377" s="164"/>
      <c r="N377" s="168"/>
      <c r="O377" s="169"/>
      <c r="P377" s="169"/>
      <c r="Q377" s="169"/>
      <c r="R377" s="169"/>
      <c r="S377" s="169"/>
      <c r="T377" s="169"/>
      <c r="U377" s="169"/>
      <c r="V377" s="169"/>
      <c r="W377" s="169"/>
      <c r="X377" s="170"/>
      <c r="AT377" s="165" t="s">
        <v>122</v>
      </c>
      <c r="AU377" s="165" t="s">
        <v>79</v>
      </c>
      <c r="AV377" s="14" t="s">
        <v>79</v>
      </c>
      <c r="AW377" s="14" t="s">
        <v>4</v>
      </c>
      <c r="AX377" s="14" t="s">
        <v>72</v>
      </c>
      <c r="AY377" s="165" t="s">
        <v>111</v>
      </c>
    </row>
    <row r="378" spans="2:51" s="13" customFormat="1">
      <c r="B378" s="158"/>
      <c r="D378" s="154" t="s">
        <v>122</v>
      </c>
      <c r="E378" s="159" t="s">
        <v>1</v>
      </c>
      <c r="F378" s="160" t="s">
        <v>168</v>
      </c>
      <c r="H378" s="159" t="s">
        <v>1</v>
      </c>
      <c r="M378" s="158"/>
      <c r="N378" s="161"/>
      <c r="O378" s="162"/>
      <c r="P378" s="162"/>
      <c r="Q378" s="162"/>
      <c r="R378" s="162"/>
      <c r="S378" s="162"/>
      <c r="T378" s="162"/>
      <c r="U378" s="162"/>
      <c r="V378" s="162"/>
      <c r="W378" s="162"/>
      <c r="X378" s="163"/>
      <c r="AT378" s="159" t="s">
        <v>122</v>
      </c>
      <c r="AU378" s="159" t="s">
        <v>79</v>
      </c>
      <c r="AV378" s="13" t="s">
        <v>77</v>
      </c>
      <c r="AW378" s="13" t="s">
        <v>4</v>
      </c>
      <c r="AX378" s="13" t="s">
        <v>72</v>
      </c>
      <c r="AY378" s="159" t="s">
        <v>111</v>
      </c>
    </row>
    <row r="379" spans="2:51" s="14" customFormat="1">
      <c r="B379" s="164"/>
      <c r="D379" s="154" t="s">
        <v>122</v>
      </c>
      <c r="E379" s="165" t="s">
        <v>1</v>
      </c>
      <c r="F379" s="166" t="s">
        <v>302</v>
      </c>
      <c r="H379" s="167">
        <v>25.2</v>
      </c>
      <c r="M379" s="164"/>
      <c r="N379" s="168"/>
      <c r="O379" s="169"/>
      <c r="P379" s="169"/>
      <c r="Q379" s="169"/>
      <c r="R379" s="169"/>
      <c r="S379" s="169"/>
      <c r="T379" s="169"/>
      <c r="U379" s="169"/>
      <c r="V379" s="169"/>
      <c r="W379" s="169"/>
      <c r="X379" s="170"/>
      <c r="AT379" s="165" t="s">
        <v>122</v>
      </c>
      <c r="AU379" s="165" t="s">
        <v>79</v>
      </c>
      <c r="AV379" s="14" t="s">
        <v>79</v>
      </c>
      <c r="AW379" s="14" t="s">
        <v>4</v>
      </c>
      <c r="AX379" s="14" t="s">
        <v>72</v>
      </c>
      <c r="AY379" s="165" t="s">
        <v>111</v>
      </c>
    </row>
    <row r="380" spans="2:51" s="14" customFormat="1">
      <c r="B380" s="164"/>
      <c r="D380" s="154" t="s">
        <v>122</v>
      </c>
      <c r="E380" s="165" t="s">
        <v>1</v>
      </c>
      <c r="F380" s="166" t="s">
        <v>303</v>
      </c>
      <c r="H380" s="167">
        <v>8.4</v>
      </c>
      <c r="M380" s="164"/>
      <c r="N380" s="168"/>
      <c r="O380" s="169"/>
      <c r="P380" s="169"/>
      <c r="Q380" s="169"/>
      <c r="R380" s="169"/>
      <c r="S380" s="169"/>
      <c r="T380" s="169"/>
      <c r="U380" s="169"/>
      <c r="V380" s="169"/>
      <c r="W380" s="169"/>
      <c r="X380" s="170"/>
      <c r="AT380" s="165" t="s">
        <v>122</v>
      </c>
      <c r="AU380" s="165" t="s">
        <v>79</v>
      </c>
      <c r="AV380" s="14" t="s">
        <v>79</v>
      </c>
      <c r="AW380" s="14" t="s">
        <v>4</v>
      </c>
      <c r="AX380" s="14" t="s">
        <v>72</v>
      </c>
      <c r="AY380" s="165" t="s">
        <v>111</v>
      </c>
    </row>
    <row r="381" spans="2:51" s="14" customFormat="1">
      <c r="B381" s="164"/>
      <c r="D381" s="154" t="s">
        <v>122</v>
      </c>
      <c r="E381" s="165" t="s">
        <v>1</v>
      </c>
      <c r="F381" s="166" t="s">
        <v>304</v>
      </c>
      <c r="H381" s="167">
        <v>12.6</v>
      </c>
      <c r="M381" s="164"/>
      <c r="N381" s="168"/>
      <c r="O381" s="169"/>
      <c r="P381" s="169"/>
      <c r="Q381" s="169"/>
      <c r="R381" s="169"/>
      <c r="S381" s="169"/>
      <c r="T381" s="169"/>
      <c r="U381" s="169"/>
      <c r="V381" s="169"/>
      <c r="W381" s="169"/>
      <c r="X381" s="170"/>
      <c r="AT381" s="165" t="s">
        <v>122</v>
      </c>
      <c r="AU381" s="165" t="s">
        <v>79</v>
      </c>
      <c r="AV381" s="14" t="s">
        <v>79</v>
      </c>
      <c r="AW381" s="14" t="s">
        <v>4</v>
      </c>
      <c r="AX381" s="14" t="s">
        <v>72</v>
      </c>
      <c r="AY381" s="165" t="s">
        <v>111</v>
      </c>
    </row>
    <row r="382" spans="2:51" s="14" customFormat="1">
      <c r="B382" s="164"/>
      <c r="D382" s="154" t="s">
        <v>122</v>
      </c>
      <c r="E382" s="165" t="s">
        <v>1</v>
      </c>
      <c r="F382" s="166" t="s">
        <v>305</v>
      </c>
      <c r="H382" s="167">
        <v>5.4</v>
      </c>
      <c r="M382" s="164"/>
      <c r="N382" s="168"/>
      <c r="O382" s="169"/>
      <c r="P382" s="169"/>
      <c r="Q382" s="169"/>
      <c r="R382" s="169"/>
      <c r="S382" s="169"/>
      <c r="T382" s="169"/>
      <c r="U382" s="169"/>
      <c r="V382" s="169"/>
      <c r="W382" s="169"/>
      <c r="X382" s="170"/>
      <c r="AT382" s="165" t="s">
        <v>122</v>
      </c>
      <c r="AU382" s="165" t="s">
        <v>79</v>
      </c>
      <c r="AV382" s="14" t="s">
        <v>79</v>
      </c>
      <c r="AW382" s="14" t="s">
        <v>4</v>
      </c>
      <c r="AX382" s="14" t="s">
        <v>72</v>
      </c>
      <c r="AY382" s="165" t="s">
        <v>111</v>
      </c>
    </row>
    <row r="383" spans="2:51" s="14" customFormat="1">
      <c r="B383" s="164"/>
      <c r="D383" s="154" t="s">
        <v>122</v>
      </c>
      <c r="E383" s="165" t="s">
        <v>1</v>
      </c>
      <c r="F383" s="166" t="s">
        <v>306</v>
      </c>
      <c r="H383" s="167">
        <v>4.2</v>
      </c>
      <c r="M383" s="164"/>
      <c r="N383" s="168"/>
      <c r="O383" s="169"/>
      <c r="P383" s="169"/>
      <c r="Q383" s="169"/>
      <c r="R383" s="169"/>
      <c r="S383" s="169"/>
      <c r="T383" s="169"/>
      <c r="U383" s="169"/>
      <c r="V383" s="169"/>
      <c r="W383" s="169"/>
      <c r="X383" s="170"/>
      <c r="AT383" s="165" t="s">
        <v>122</v>
      </c>
      <c r="AU383" s="165" t="s">
        <v>79</v>
      </c>
      <c r="AV383" s="14" t="s">
        <v>79</v>
      </c>
      <c r="AW383" s="14" t="s">
        <v>4</v>
      </c>
      <c r="AX383" s="14" t="s">
        <v>72</v>
      </c>
      <c r="AY383" s="165" t="s">
        <v>111</v>
      </c>
    </row>
    <row r="384" spans="2:51" s="14" customFormat="1">
      <c r="B384" s="164"/>
      <c r="D384" s="154" t="s">
        <v>122</v>
      </c>
      <c r="E384" s="165" t="s">
        <v>1</v>
      </c>
      <c r="F384" s="166" t="s">
        <v>296</v>
      </c>
      <c r="H384" s="167">
        <v>2.2000000000000002</v>
      </c>
      <c r="M384" s="164"/>
      <c r="N384" s="168"/>
      <c r="O384" s="169"/>
      <c r="P384" s="169"/>
      <c r="Q384" s="169"/>
      <c r="R384" s="169"/>
      <c r="S384" s="169"/>
      <c r="T384" s="169"/>
      <c r="U384" s="169"/>
      <c r="V384" s="169"/>
      <c r="W384" s="169"/>
      <c r="X384" s="170"/>
      <c r="AT384" s="165" t="s">
        <v>122</v>
      </c>
      <c r="AU384" s="165" t="s">
        <v>79</v>
      </c>
      <c r="AV384" s="14" t="s">
        <v>79</v>
      </c>
      <c r="AW384" s="14" t="s">
        <v>4</v>
      </c>
      <c r="AX384" s="14" t="s">
        <v>72</v>
      </c>
      <c r="AY384" s="165" t="s">
        <v>111</v>
      </c>
    </row>
    <row r="385" spans="2:51" s="14" customFormat="1">
      <c r="B385" s="164"/>
      <c r="D385" s="154" t="s">
        <v>122</v>
      </c>
      <c r="E385" s="165" t="s">
        <v>1</v>
      </c>
      <c r="F385" s="166" t="s">
        <v>296</v>
      </c>
      <c r="H385" s="167">
        <v>2.2000000000000002</v>
      </c>
      <c r="M385" s="164"/>
      <c r="N385" s="168"/>
      <c r="O385" s="169"/>
      <c r="P385" s="169"/>
      <c r="Q385" s="169"/>
      <c r="R385" s="169"/>
      <c r="S385" s="169"/>
      <c r="T385" s="169"/>
      <c r="U385" s="169"/>
      <c r="V385" s="169"/>
      <c r="W385" s="169"/>
      <c r="X385" s="170"/>
      <c r="AT385" s="165" t="s">
        <v>122</v>
      </c>
      <c r="AU385" s="165" t="s">
        <v>79</v>
      </c>
      <c r="AV385" s="14" t="s">
        <v>79</v>
      </c>
      <c r="AW385" s="14" t="s">
        <v>4</v>
      </c>
      <c r="AX385" s="14" t="s">
        <v>72</v>
      </c>
      <c r="AY385" s="165" t="s">
        <v>111</v>
      </c>
    </row>
    <row r="386" spans="2:51" s="14" customFormat="1">
      <c r="B386" s="164"/>
      <c r="D386" s="154" t="s">
        <v>122</v>
      </c>
      <c r="E386" s="165" t="s">
        <v>1</v>
      </c>
      <c r="F386" s="166" t="s">
        <v>306</v>
      </c>
      <c r="H386" s="167">
        <v>4.2</v>
      </c>
      <c r="M386" s="164"/>
      <c r="N386" s="168"/>
      <c r="O386" s="169"/>
      <c r="P386" s="169"/>
      <c r="Q386" s="169"/>
      <c r="R386" s="169"/>
      <c r="S386" s="169"/>
      <c r="T386" s="169"/>
      <c r="U386" s="169"/>
      <c r="V386" s="169"/>
      <c r="W386" s="169"/>
      <c r="X386" s="170"/>
      <c r="AT386" s="165" t="s">
        <v>122</v>
      </c>
      <c r="AU386" s="165" t="s">
        <v>79</v>
      </c>
      <c r="AV386" s="14" t="s">
        <v>79</v>
      </c>
      <c r="AW386" s="14" t="s">
        <v>4</v>
      </c>
      <c r="AX386" s="14" t="s">
        <v>72</v>
      </c>
      <c r="AY386" s="165" t="s">
        <v>111</v>
      </c>
    </row>
    <row r="387" spans="2:51" s="13" customFormat="1">
      <c r="B387" s="158"/>
      <c r="D387" s="154" t="s">
        <v>122</v>
      </c>
      <c r="E387" s="159" t="s">
        <v>1</v>
      </c>
      <c r="F387" s="160" t="s">
        <v>174</v>
      </c>
      <c r="H387" s="159" t="s">
        <v>1</v>
      </c>
      <c r="M387" s="158"/>
      <c r="N387" s="161"/>
      <c r="O387" s="162"/>
      <c r="P387" s="162"/>
      <c r="Q387" s="162"/>
      <c r="R387" s="162"/>
      <c r="S387" s="162"/>
      <c r="T387" s="162"/>
      <c r="U387" s="162"/>
      <c r="V387" s="162"/>
      <c r="W387" s="162"/>
      <c r="X387" s="163"/>
      <c r="AT387" s="159" t="s">
        <v>122</v>
      </c>
      <c r="AU387" s="159" t="s">
        <v>79</v>
      </c>
      <c r="AV387" s="13" t="s">
        <v>77</v>
      </c>
      <c r="AW387" s="13" t="s">
        <v>4</v>
      </c>
      <c r="AX387" s="13" t="s">
        <v>72</v>
      </c>
      <c r="AY387" s="159" t="s">
        <v>111</v>
      </c>
    </row>
    <row r="388" spans="2:51" s="14" customFormat="1">
      <c r="B388" s="164"/>
      <c r="D388" s="154" t="s">
        <v>122</v>
      </c>
      <c r="E388" s="165" t="s">
        <v>1</v>
      </c>
      <c r="F388" s="166" t="s">
        <v>307</v>
      </c>
      <c r="H388" s="167">
        <v>4.42</v>
      </c>
      <c r="M388" s="164"/>
      <c r="N388" s="168"/>
      <c r="O388" s="169"/>
      <c r="P388" s="169"/>
      <c r="Q388" s="169"/>
      <c r="R388" s="169"/>
      <c r="S388" s="169"/>
      <c r="T388" s="169"/>
      <c r="U388" s="169"/>
      <c r="V388" s="169"/>
      <c r="W388" s="169"/>
      <c r="X388" s="170"/>
      <c r="AT388" s="165" t="s">
        <v>122</v>
      </c>
      <c r="AU388" s="165" t="s">
        <v>79</v>
      </c>
      <c r="AV388" s="14" t="s">
        <v>79</v>
      </c>
      <c r="AW388" s="14" t="s">
        <v>4</v>
      </c>
      <c r="AX388" s="14" t="s">
        <v>72</v>
      </c>
      <c r="AY388" s="165" t="s">
        <v>111</v>
      </c>
    </row>
    <row r="389" spans="2:51" s="14" customFormat="1">
      <c r="B389" s="164"/>
      <c r="D389" s="154" t="s">
        <v>122</v>
      </c>
      <c r="E389" s="165" t="s">
        <v>1</v>
      </c>
      <c r="F389" s="166" t="s">
        <v>308</v>
      </c>
      <c r="H389" s="167">
        <v>8.84</v>
      </c>
      <c r="M389" s="164"/>
      <c r="N389" s="168"/>
      <c r="O389" s="169"/>
      <c r="P389" s="169"/>
      <c r="Q389" s="169"/>
      <c r="R389" s="169"/>
      <c r="S389" s="169"/>
      <c r="T389" s="169"/>
      <c r="U389" s="169"/>
      <c r="V389" s="169"/>
      <c r="W389" s="169"/>
      <c r="X389" s="170"/>
      <c r="AT389" s="165" t="s">
        <v>122</v>
      </c>
      <c r="AU389" s="165" t="s">
        <v>79</v>
      </c>
      <c r="AV389" s="14" t="s">
        <v>79</v>
      </c>
      <c r="AW389" s="14" t="s">
        <v>4</v>
      </c>
      <c r="AX389" s="14" t="s">
        <v>72</v>
      </c>
      <c r="AY389" s="165" t="s">
        <v>111</v>
      </c>
    </row>
    <row r="390" spans="2:51" s="14" customFormat="1">
      <c r="B390" s="164"/>
      <c r="D390" s="154" t="s">
        <v>122</v>
      </c>
      <c r="E390" s="165" t="s">
        <v>1</v>
      </c>
      <c r="F390" s="166" t="s">
        <v>308</v>
      </c>
      <c r="H390" s="167">
        <v>8.84</v>
      </c>
      <c r="M390" s="164"/>
      <c r="N390" s="168"/>
      <c r="O390" s="169"/>
      <c r="P390" s="169"/>
      <c r="Q390" s="169"/>
      <c r="R390" s="169"/>
      <c r="S390" s="169"/>
      <c r="T390" s="169"/>
      <c r="U390" s="169"/>
      <c r="V390" s="169"/>
      <c r="W390" s="169"/>
      <c r="X390" s="170"/>
      <c r="AT390" s="165" t="s">
        <v>122</v>
      </c>
      <c r="AU390" s="165" t="s">
        <v>79</v>
      </c>
      <c r="AV390" s="14" t="s">
        <v>79</v>
      </c>
      <c r="AW390" s="14" t="s">
        <v>4</v>
      </c>
      <c r="AX390" s="14" t="s">
        <v>72</v>
      </c>
      <c r="AY390" s="165" t="s">
        <v>111</v>
      </c>
    </row>
    <row r="391" spans="2:51" s="14" customFormat="1">
      <c r="B391" s="164"/>
      <c r="D391" s="154" t="s">
        <v>122</v>
      </c>
      <c r="E391" s="165" t="s">
        <v>1</v>
      </c>
      <c r="F391" s="166" t="s">
        <v>308</v>
      </c>
      <c r="H391" s="167">
        <v>8.84</v>
      </c>
      <c r="M391" s="164"/>
      <c r="N391" s="168"/>
      <c r="O391" s="169"/>
      <c r="P391" s="169"/>
      <c r="Q391" s="169"/>
      <c r="R391" s="169"/>
      <c r="S391" s="169"/>
      <c r="T391" s="169"/>
      <c r="U391" s="169"/>
      <c r="V391" s="169"/>
      <c r="W391" s="169"/>
      <c r="X391" s="170"/>
      <c r="AT391" s="165" t="s">
        <v>122</v>
      </c>
      <c r="AU391" s="165" t="s">
        <v>79</v>
      </c>
      <c r="AV391" s="14" t="s">
        <v>79</v>
      </c>
      <c r="AW391" s="14" t="s">
        <v>4</v>
      </c>
      <c r="AX391" s="14" t="s">
        <v>72</v>
      </c>
      <c r="AY391" s="165" t="s">
        <v>111</v>
      </c>
    </row>
    <row r="392" spans="2:51" s="14" customFormat="1">
      <c r="B392" s="164"/>
      <c r="D392" s="154" t="s">
        <v>122</v>
      </c>
      <c r="E392" s="165" t="s">
        <v>1</v>
      </c>
      <c r="F392" s="166" t="s">
        <v>308</v>
      </c>
      <c r="H392" s="167">
        <v>8.84</v>
      </c>
      <c r="M392" s="164"/>
      <c r="N392" s="168"/>
      <c r="O392" s="169"/>
      <c r="P392" s="169"/>
      <c r="Q392" s="169"/>
      <c r="R392" s="169"/>
      <c r="S392" s="169"/>
      <c r="T392" s="169"/>
      <c r="U392" s="169"/>
      <c r="V392" s="169"/>
      <c r="W392" s="169"/>
      <c r="X392" s="170"/>
      <c r="AT392" s="165" t="s">
        <v>122</v>
      </c>
      <c r="AU392" s="165" t="s">
        <v>79</v>
      </c>
      <c r="AV392" s="14" t="s">
        <v>79</v>
      </c>
      <c r="AW392" s="14" t="s">
        <v>4</v>
      </c>
      <c r="AX392" s="14" t="s">
        <v>72</v>
      </c>
      <c r="AY392" s="165" t="s">
        <v>111</v>
      </c>
    </row>
    <row r="393" spans="2:51" s="14" customFormat="1">
      <c r="B393" s="164"/>
      <c r="D393" s="154" t="s">
        <v>122</v>
      </c>
      <c r="E393" s="165" t="s">
        <v>1</v>
      </c>
      <c r="F393" s="166" t="s">
        <v>309</v>
      </c>
      <c r="H393" s="167">
        <v>13.26</v>
      </c>
      <c r="M393" s="164"/>
      <c r="N393" s="168"/>
      <c r="O393" s="169"/>
      <c r="P393" s="169"/>
      <c r="Q393" s="169"/>
      <c r="R393" s="169"/>
      <c r="S393" s="169"/>
      <c r="T393" s="169"/>
      <c r="U393" s="169"/>
      <c r="V393" s="169"/>
      <c r="W393" s="169"/>
      <c r="X393" s="170"/>
      <c r="AT393" s="165" t="s">
        <v>122</v>
      </c>
      <c r="AU393" s="165" t="s">
        <v>79</v>
      </c>
      <c r="AV393" s="14" t="s">
        <v>79</v>
      </c>
      <c r="AW393" s="14" t="s">
        <v>4</v>
      </c>
      <c r="AX393" s="14" t="s">
        <v>72</v>
      </c>
      <c r="AY393" s="165" t="s">
        <v>111</v>
      </c>
    </row>
    <row r="394" spans="2:51" s="14" customFormat="1">
      <c r="B394" s="164"/>
      <c r="D394" s="154" t="s">
        <v>122</v>
      </c>
      <c r="E394" s="165" t="s">
        <v>1</v>
      </c>
      <c r="F394" s="166" t="s">
        <v>307</v>
      </c>
      <c r="H394" s="167">
        <v>4.42</v>
      </c>
      <c r="M394" s="164"/>
      <c r="N394" s="168"/>
      <c r="O394" s="169"/>
      <c r="P394" s="169"/>
      <c r="Q394" s="169"/>
      <c r="R394" s="169"/>
      <c r="S394" s="169"/>
      <c r="T394" s="169"/>
      <c r="U394" s="169"/>
      <c r="V394" s="169"/>
      <c r="W394" s="169"/>
      <c r="X394" s="170"/>
      <c r="AT394" s="165" t="s">
        <v>122</v>
      </c>
      <c r="AU394" s="165" t="s">
        <v>79</v>
      </c>
      <c r="AV394" s="14" t="s">
        <v>79</v>
      </c>
      <c r="AW394" s="14" t="s">
        <v>4</v>
      </c>
      <c r="AX394" s="14" t="s">
        <v>72</v>
      </c>
      <c r="AY394" s="165" t="s">
        <v>111</v>
      </c>
    </row>
    <row r="395" spans="2:51" s="14" customFormat="1">
      <c r="B395" s="164"/>
      <c r="D395" s="154" t="s">
        <v>122</v>
      </c>
      <c r="E395" s="165" t="s">
        <v>1</v>
      </c>
      <c r="F395" s="166" t="s">
        <v>310</v>
      </c>
      <c r="H395" s="167">
        <v>2.6</v>
      </c>
      <c r="M395" s="164"/>
      <c r="N395" s="168"/>
      <c r="O395" s="169"/>
      <c r="P395" s="169"/>
      <c r="Q395" s="169"/>
      <c r="R395" s="169"/>
      <c r="S395" s="169"/>
      <c r="T395" s="169"/>
      <c r="U395" s="169"/>
      <c r="V395" s="169"/>
      <c r="W395" s="169"/>
      <c r="X395" s="170"/>
      <c r="AT395" s="165" t="s">
        <v>122</v>
      </c>
      <c r="AU395" s="165" t="s">
        <v>79</v>
      </c>
      <c r="AV395" s="14" t="s">
        <v>79</v>
      </c>
      <c r="AW395" s="14" t="s">
        <v>4</v>
      </c>
      <c r="AX395" s="14" t="s">
        <v>72</v>
      </c>
      <c r="AY395" s="165" t="s">
        <v>111</v>
      </c>
    </row>
    <row r="396" spans="2:51" s="14" customFormat="1">
      <c r="B396" s="164"/>
      <c r="D396" s="154" t="s">
        <v>122</v>
      </c>
      <c r="E396" s="165" t="s">
        <v>1</v>
      </c>
      <c r="F396" s="166" t="s">
        <v>310</v>
      </c>
      <c r="H396" s="167">
        <v>2.6</v>
      </c>
      <c r="M396" s="164"/>
      <c r="N396" s="168"/>
      <c r="O396" s="169"/>
      <c r="P396" s="169"/>
      <c r="Q396" s="169"/>
      <c r="R396" s="169"/>
      <c r="S396" s="169"/>
      <c r="T396" s="169"/>
      <c r="U396" s="169"/>
      <c r="V396" s="169"/>
      <c r="W396" s="169"/>
      <c r="X396" s="170"/>
      <c r="AT396" s="165" t="s">
        <v>122</v>
      </c>
      <c r="AU396" s="165" t="s">
        <v>79</v>
      </c>
      <c r="AV396" s="14" t="s">
        <v>79</v>
      </c>
      <c r="AW396" s="14" t="s">
        <v>4</v>
      </c>
      <c r="AX396" s="14" t="s">
        <v>72</v>
      </c>
      <c r="AY396" s="165" t="s">
        <v>111</v>
      </c>
    </row>
    <row r="397" spans="2:51" s="13" customFormat="1">
      <c r="B397" s="158"/>
      <c r="D397" s="154" t="s">
        <v>122</v>
      </c>
      <c r="E397" s="159" t="s">
        <v>1</v>
      </c>
      <c r="F397" s="160" t="s">
        <v>286</v>
      </c>
      <c r="H397" s="159" t="s">
        <v>1</v>
      </c>
      <c r="M397" s="158"/>
      <c r="N397" s="161"/>
      <c r="O397" s="162"/>
      <c r="P397" s="162"/>
      <c r="Q397" s="162"/>
      <c r="R397" s="162"/>
      <c r="S397" s="162"/>
      <c r="T397" s="162"/>
      <c r="U397" s="162"/>
      <c r="V397" s="162"/>
      <c r="W397" s="162"/>
      <c r="X397" s="163"/>
      <c r="AT397" s="159" t="s">
        <v>122</v>
      </c>
      <c r="AU397" s="159" t="s">
        <v>79</v>
      </c>
      <c r="AV397" s="13" t="s">
        <v>77</v>
      </c>
      <c r="AW397" s="13" t="s">
        <v>4</v>
      </c>
      <c r="AX397" s="13" t="s">
        <v>72</v>
      </c>
      <c r="AY397" s="159" t="s">
        <v>111</v>
      </c>
    </row>
    <row r="398" spans="2:51" s="13" customFormat="1">
      <c r="B398" s="158"/>
      <c r="D398" s="154" t="s">
        <v>122</v>
      </c>
      <c r="E398" s="159" t="s">
        <v>1</v>
      </c>
      <c r="F398" s="160" t="s">
        <v>292</v>
      </c>
      <c r="H398" s="159" t="s">
        <v>1</v>
      </c>
      <c r="M398" s="158"/>
      <c r="N398" s="161"/>
      <c r="O398" s="162"/>
      <c r="P398" s="162"/>
      <c r="Q398" s="162"/>
      <c r="R398" s="162"/>
      <c r="S398" s="162"/>
      <c r="T398" s="162"/>
      <c r="U398" s="162"/>
      <c r="V398" s="162"/>
      <c r="W398" s="162"/>
      <c r="X398" s="163"/>
      <c r="AT398" s="159" t="s">
        <v>122</v>
      </c>
      <c r="AU398" s="159" t="s">
        <v>79</v>
      </c>
      <c r="AV398" s="13" t="s">
        <v>77</v>
      </c>
      <c r="AW398" s="13" t="s">
        <v>4</v>
      </c>
      <c r="AX398" s="13" t="s">
        <v>72</v>
      </c>
      <c r="AY398" s="159" t="s">
        <v>111</v>
      </c>
    </row>
    <row r="399" spans="2:51" s="14" customFormat="1">
      <c r="B399" s="164"/>
      <c r="D399" s="154" t="s">
        <v>122</v>
      </c>
      <c r="E399" s="165" t="s">
        <v>1</v>
      </c>
      <c r="F399" s="166" t="s">
        <v>311</v>
      </c>
      <c r="H399" s="167">
        <v>4.2</v>
      </c>
      <c r="M399" s="164"/>
      <c r="N399" s="168"/>
      <c r="O399" s="169"/>
      <c r="P399" s="169"/>
      <c r="Q399" s="169"/>
      <c r="R399" s="169"/>
      <c r="S399" s="169"/>
      <c r="T399" s="169"/>
      <c r="U399" s="169"/>
      <c r="V399" s="169"/>
      <c r="W399" s="169"/>
      <c r="X399" s="170"/>
      <c r="AT399" s="165" t="s">
        <v>122</v>
      </c>
      <c r="AU399" s="165" t="s">
        <v>79</v>
      </c>
      <c r="AV399" s="14" t="s">
        <v>79</v>
      </c>
      <c r="AW399" s="14" t="s">
        <v>4</v>
      </c>
      <c r="AX399" s="14" t="s">
        <v>72</v>
      </c>
      <c r="AY399" s="165" t="s">
        <v>111</v>
      </c>
    </row>
    <row r="400" spans="2:51" s="14" customFormat="1">
      <c r="B400" s="164"/>
      <c r="D400" s="154" t="s">
        <v>122</v>
      </c>
      <c r="E400" s="165" t="s">
        <v>1</v>
      </c>
      <c r="F400" s="166" t="s">
        <v>312</v>
      </c>
      <c r="H400" s="167">
        <v>1.6</v>
      </c>
      <c r="M400" s="164"/>
      <c r="N400" s="168"/>
      <c r="O400" s="169"/>
      <c r="P400" s="169"/>
      <c r="Q400" s="169"/>
      <c r="R400" s="169"/>
      <c r="S400" s="169"/>
      <c r="T400" s="169"/>
      <c r="U400" s="169"/>
      <c r="V400" s="169"/>
      <c r="W400" s="169"/>
      <c r="X400" s="170"/>
      <c r="AT400" s="165" t="s">
        <v>122</v>
      </c>
      <c r="AU400" s="165" t="s">
        <v>79</v>
      </c>
      <c r="AV400" s="14" t="s">
        <v>79</v>
      </c>
      <c r="AW400" s="14" t="s">
        <v>4</v>
      </c>
      <c r="AX400" s="14" t="s">
        <v>72</v>
      </c>
      <c r="AY400" s="165" t="s">
        <v>111</v>
      </c>
    </row>
    <row r="401" spans="2:51" s="14" customFormat="1">
      <c r="B401" s="164"/>
      <c r="D401" s="154" t="s">
        <v>122</v>
      </c>
      <c r="E401" s="165" t="s">
        <v>1</v>
      </c>
      <c r="F401" s="166" t="s">
        <v>313</v>
      </c>
      <c r="H401" s="167">
        <v>3</v>
      </c>
      <c r="M401" s="164"/>
      <c r="N401" s="168"/>
      <c r="O401" s="169"/>
      <c r="P401" s="169"/>
      <c r="Q401" s="169"/>
      <c r="R401" s="169"/>
      <c r="S401" s="169"/>
      <c r="T401" s="169"/>
      <c r="U401" s="169"/>
      <c r="V401" s="169"/>
      <c r="W401" s="169"/>
      <c r="X401" s="170"/>
      <c r="AT401" s="165" t="s">
        <v>122</v>
      </c>
      <c r="AU401" s="165" t="s">
        <v>79</v>
      </c>
      <c r="AV401" s="14" t="s">
        <v>79</v>
      </c>
      <c r="AW401" s="14" t="s">
        <v>4</v>
      </c>
      <c r="AX401" s="14" t="s">
        <v>72</v>
      </c>
      <c r="AY401" s="165" t="s">
        <v>111</v>
      </c>
    </row>
    <row r="402" spans="2:51" s="14" customFormat="1">
      <c r="B402" s="164"/>
      <c r="D402" s="154" t="s">
        <v>122</v>
      </c>
      <c r="E402" s="165" t="s">
        <v>1</v>
      </c>
      <c r="F402" s="166" t="s">
        <v>314</v>
      </c>
      <c r="H402" s="167">
        <v>1.2</v>
      </c>
      <c r="M402" s="164"/>
      <c r="N402" s="168"/>
      <c r="O402" s="169"/>
      <c r="P402" s="169"/>
      <c r="Q402" s="169"/>
      <c r="R402" s="169"/>
      <c r="S402" s="169"/>
      <c r="T402" s="169"/>
      <c r="U402" s="169"/>
      <c r="V402" s="169"/>
      <c r="W402" s="169"/>
      <c r="X402" s="170"/>
      <c r="AT402" s="165" t="s">
        <v>122</v>
      </c>
      <c r="AU402" s="165" t="s">
        <v>79</v>
      </c>
      <c r="AV402" s="14" t="s">
        <v>79</v>
      </c>
      <c r="AW402" s="14" t="s">
        <v>4</v>
      </c>
      <c r="AX402" s="14" t="s">
        <v>72</v>
      </c>
      <c r="AY402" s="165" t="s">
        <v>111</v>
      </c>
    </row>
    <row r="403" spans="2:51" s="14" customFormat="1">
      <c r="B403" s="164"/>
      <c r="D403" s="154" t="s">
        <v>122</v>
      </c>
      <c r="E403" s="165" t="s">
        <v>1</v>
      </c>
      <c r="F403" s="166" t="s">
        <v>315</v>
      </c>
      <c r="H403" s="167">
        <v>3.6</v>
      </c>
      <c r="M403" s="164"/>
      <c r="N403" s="168"/>
      <c r="O403" s="169"/>
      <c r="P403" s="169"/>
      <c r="Q403" s="169"/>
      <c r="R403" s="169"/>
      <c r="S403" s="169"/>
      <c r="T403" s="169"/>
      <c r="U403" s="169"/>
      <c r="V403" s="169"/>
      <c r="W403" s="169"/>
      <c r="X403" s="170"/>
      <c r="AT403" s="165" t="s">
        <v>122</v>
      </c>
      <c r="AU403" s="165" t="s">
        <v>79</v>
      </c>
      <c r="AV403" s="14" t="s">
        <v>79</v>
      </c>
      <c r="AW403" s="14" t="s">
        <v>4</v>
      </c>
      <c r="AX403" s="14" t="s">
        <v>72</v>
      </c>
      <c r="AY403" s="165" t="s">
        <v>111</v>
      </c>
    </row>
    <row r="404" spans="2:51" s="13" customFormat="1">
      <c r="B404" s="158"/>
      <c r="D404" s="154" t="s">
        <v>122</v>
      </c>
      <c r="E404" s="159" t="s">
        <v>1</v>
      </c>
      <c r="F404" s="160" t="s">
        <v>316</v>
      </c>
      <c r="H404" s="159" t="s">
        <v>1</v>
      </c>
      <c r="M404" s="158"/>
      <c r="N404" s="161"/>
      <c r="O404" s="162"/>
      <c r="P404" s="162"/>
      <c r="Q404" s="162"/>
      <c r="R404" s="162"/>
      <c r="S404" s="162"/>
      <c r="T404" s="162"/>
      <c r="U404" s="162"/>
      <c r="V404" s="162"/>
      <c r="W404" s="162"/>
      <c r="X404" s="163"/>
      <c r="AT404" s="159" t="s">
        <v>122</v>
      </c>
      <c r="AU404" s="159" t="s">
        <v>79</v>
      </c>
      <c r="AV404" s="13" t="s">
        <v>77</v>
      </c>
      <c r="AW404" s="13" t="s">
        <v>4</v>
      </c>
      <c r="AX404" s="13" t="s">
        <v>72</v>
      </c>
      <c r="AY404" s="159" t="s">
        <v>111</v>
      </c>
    </row>
    <row r="405" spans="2:51" s="14" customFormat="1">
      <c r="B405" s="164"/>
      <c r="D405" s="154" t="s">
        <v>122</v>
      </c>
      <c r="E405" s="165" t="s">
        <v>1</v>
      </c>
      <c r="F405" s="166" t="s">
        <v>317</v>
      </c>
      <c r="H405" s="167">
        <v>84</v>
      </c>
      <c r="M405" s="164"/>
      <c r="N405" s="168"/>
      <c r="O405" s="169"/>
      <c r="P405" s="169"/>
      <c r="Q405" s="169"/>
      <c r="R405" s="169"/>
      <c r="S405" s="169"/>
      <c r="T405" s="169"/>
      <c r="U405" s="169"/>
      <c r="V405" s="169"/>
      <c r="W405" s="169"/>
      <c r="X405" s="170"/>
      <c r="AT405" s="165" t="s">
        <v>122</v>
      </c>
      <c r="AU405" s="165" t="s">
        <v>79</v>
      </c>
      <c r="AV405" s="14" t="s">
        <v>79</v>
      </c>
      <c r="AW405" s="14" t="s">
        <v>4</v>
      </c>
      <c r="AX405" s="14" t="s">
        <v>72</v>
      </c>
      <c r="AY405" s="165" t="s">
        <v>111</v>
      </c>
    </row>
    <row r="406" spans="2:51" s="14" customFormat="1">
      <c r="B406" s="164"/>
      <c r="D406" s="154" t="s">
        <v>122</v>
      </c>
      <c r="E406" s="165" t="s">
        <v>1</v>
      </c>
      <c r="F406" s="166" t="s">
        <v>318</v>
      </c>
      <c r="H406" s="167">
        <v>19.8</v>
      </c>
      <c r="M406" s="164"/>
      <c r="N406" s="168"/>
      <c r="O406" s="169"/>
      <c r="P406" s="169"/>
      <c r="Q406" s="169"/>
      <c r="R406" s="169"/>
      <c r="S406" s="169"/>
      <c r="T406" s="169"/>
      <c r="U406" s="169"/>
      <c r="V406" s="169"/>
      <c r="W406" s="169"/>
      <c r="X406" s="170"/>
      <c r="AT406" s="165" t="s">
        <v>122</v>
      </c>
      <c r="AU406" s="165" t="s">
        <v>79</v>
      </c>
      <c r="AV406" s="14" t="s">
        <v>79</v>
      </c>
      <c r="AW406" s="14" t="s">
        <v>4</v>
      </c>
      <c r="AX406" s="14" t="s">
        <v>72</v>
      </c>
      <c r="AY406" s="165" t="s">
        <v>111</v>
      </c>
    </row>
    <row r="407" spans="2:51" s="13" customFormat="1">
      <c r="B407" s="158"/>
      <c r="D407" s="154" t="s">
        <v>122</v>
      </c>
      <c r="E407" s="159" t="s">
        <v>1</v>
      </c>
      <c r="F407" s="160" t="s">
        <v>319</v>
      </c>
      <c r="H407" s="159" t="s">
        <v>1</v>
      </c>
      <c r="M407" s="158"/>
      <c r="N407" s="161"/>
      <c r="O407" s="162"/>
      <c r="P407" s="162"/>
      <c r="Q407" s="162"/>
      <c r="R407" s="162"/>
      <c r="S407" s="162"/>
      <c r="T407" s="162"/>
      <c r="U407" s="162"/>
      <c r="V407" s="162"/>
      <c r="W407" s="162"/>
      <c r="X407" s="163"/>
      <c r="AT407" s="159" t="s">
        <v>122</v>
      </c>
      <c r="AU407" s="159" t="s">
        <v>79</v>
      </c>
      <c r="AV407" s="13" t="s">
        <v>77</v>
      </c>
      <c r="AW407" s="13" t="s">
        <v>4</v>
      </c>
      <c r="AX407" s="13" t="s">
        <v>72</v>
      </c>
      <c r="AY407" s="159" t="s">
        <v>111</v>
      </c>
    </row>
    <row r="408" spans="2:51" s="14" customFormat="1">
      <c r="B408" s="164"/>
      <c r="D408" s="154" t="s">
        <v>122</v>
      </c>
      <c r="E408" s="165" t="s">
        <v>1</v>
      </c>
      <c r="F408" s="166" t="s">
        <v>320</v>
      </c>
      <c r="H408" s="167">
        <v>18</v>
      </c>
      <c r="M408" s="164"/>
      <c r="N408" s="168"/>
      <c r="O408" s="169"/>
      <c r="P408" s="169"/>
      <c r="Q408" s="169"/>
      <c r="R408" s="169"/>
      <c r="S408" s="169"/>
      <c r="T408" s="169"/>
      <c r="U408" s="169"/>
      <c r="V408" s="169"/>
      <c r="W408" s="169"/>
      <c r="X408" s="170"/>
      <c r="AT408" s="165" t="s">
        <v>122</v>
      </c>
      <c r="AU408" s="165" t="s">
        <v>79</v>
      </c>
      <c r="AV408" s="14" t="s">
        <v>79</v>
      </c>
      <c r="AW408" s="14" t="s">
        <v>4</v>
      </c>
      <c r="AX408" s="14" t="s">
        <v>72</v>
      </c>
      <c r="AY408" s="165" t="s">
        <v>111</v>
      </c>
    </row>
    <row r="409" spans="2:51" s="13" customFormat="1">
      <c r="B409" s="158"/>
      <c r="D409" s="154" t="s">
        <v>122</v>
      </c>
      <c r="E409" s="159" t="s">
        <v>1</v>
      </c>
      <c r="F409" s="160" t="s">
        <v>214</v>
      </c>
      <c r="H409" s="159" t="s">
        <v>1</v>
      </c>
      <c r="M409" s="158"/>
      <c r="N409" s="161"/>
      <c r="O409" s="162"/>
      <c r="P409" s="162"/>
      <c r="Q409" s="162"/>
      <c r="R409" s="162"/>
      <c r="S409" s="162"/>
      <c r="T409" s="162"/>
      <c r="U409" s="162"/>
      <c r="V409" s="162"/>
      <c r="W409" s="162"/>
      <c r="X409" s="163"/>
      <c r="AT409" s="159" t="s">
        <v>122</v>
      </c>
      <c r="AU409" s="159" t="s">
        <v>79</v>
      </c>
      <c r="AV409" s="13" t="s">
        <v>77</v>
      </c>
      <c r="AW409" s="13" t="s">
        <v>4</v>
      </c>
      <c r="AX409" s="13" t="s">
        <v>72</v>
      </c>
      <c r="AY409" s="159" t="s">
        <v>111</v>
      </c>
    </row>
    <row r="410" spans="2:51" s="13" customFormat="1">
      <c r="B410" s="158"/>
      <c r="D410" s="154" t="s">
        <v>122</v>
      </c>
      <c r="E410" s="159" t="s">
        <v>1</v>
      </c>
      <c r="F410" s="160" t="s">
        <v>321</v>
      </c>
      <c r="H410" s="159" t="s">
        <v>1</v>
      </c>
      <c r="M410" s="158"/>
      <c r="N410" s="161"/>
      <c r="O410" s="162"/>
      <c r="P410" s="162"/>
      <c r="Q410" s="162"/>
      <c r="R410" s="162"/>
      <c r="S410" s="162"/>
      <c r="T410" s="162"/>
      <c r="U410" s="162"/>
      <c r="V410" s="162"/>
      <c r="W410" s="162"/>
      <c r="X410" s="163"/>
      <c r="AT410" s="159" t="s">
        <v>122</v>
      </c>
      <c r="AU410" s="159" t="s">
        <v>79</v>
      </c>
      <c r="AV410" s="13" t="s">
        <v>77</v>
      </c>
      <c r="AW410" s="13" t="s">
        <v>4</v>
      </c>
      <c r="AX410" s="13" t="s">
        <v>72</v>
      </c>
      <c r="AY410" s="159" t="s">
        <v>111</v>
      </c>
    </row>
    <row r="411" spans="2:51" s="13" customFormat="1">
      <c r="B411" s="158"/>
      <c r="D411" s="154" t="s">
        <v>122</v>
      </c>
      <c r="E411" s="159" t="s">
        <v>1</v>
      </c>
      <c r="F411" s="160" t="s">
        <v>215</v>
      </c>
      <c r="H411" s="159" t="s">
        <v>1</v>
      </c>
      <c r="M411" s="158"/>
      <c r="N411" s="161"/>
      <c r="O411" s="162"/>
      <c r="P411" s="162"/>
      <c r="Q411" s="162"/>
      <c r="R411" s="162"/>
      <c r="S411" s="162"/>
      <c r="T411" s="162"/>
      <c r="U411" s="162"/>
      <c r="V411" s="162"/>
      <c r="W411" s="162"/>
      <c r="X411" s="163"/>
      <c r="AT411" s="159" t="s">
        <v>122</v>
      </c>
      <c r="AU411" s="159" t="s">
        <v>79</v>
      </c>
      <c r="AV411" s="13" t="s">
        <v>77</v>
      </c>
      <c r="AW411" s="13" t="s">
        <v>4</v>
      </c>
      <c r="AX411" s="13" t="s">
        <v>72</v>
      </c>
      <c r="AY411" s="159" t="s">
        <v>111</v>
      </c>
    </row>
    <row r="412" spans="2:51" s="14" customFormat="1">
      <c r="B412" s="164"/>
      <c r="D412" s="154" t="s">
        <v>122</v>
      </c>
      <c r="E412" s="165" t="s">
        <v>1</v>
      </c>
      <c r="F412" s="166" t="s">
        <v>322</v>
      </c>
      <c r="H412" s="167">
        <v>1.3</v>
      </c>
      <c r="M412" s="164"/>
      <c r="N412" s="168"/>
      <c r="O412" s="169"/>
      <c r="P412" s="169"/>
      <c r="Q412" s="169"/>
      <c r="R412" s="169"/>
      <c r="S412" s="169"/>
      <c r="T412" s="169"/>
      <c r="U412" s="169"/>
      <c r="V412" s="169"/>
      <c r="W412" s="169"/>
      <c r="X412" s="170"/>
      <c r="AT412" s="165" t="s">
        <v>122</v>
      </c>
      <c r="AU412" s="165" t="s">
        <v>79</v>
      </c>
      <c r="AV412" s="14" t="s">
        <v>79</v>
      </c>
      <c r="AW412" s="14" t="s">
        <v>4</v>
      </c>
      <c r="AX412" s="14" t="s">
        <v>72</v>
      </c>
      <c r="AY412" s="165" t="s">
        <v>111</v>
      </c>
    </row>
    <row r="413" spans="2:51" s="14" customFormat="1">
      <c r="B413" s="164"/>
      <c r="D413" s="154" t="s">
        <v>122</v>
      </c>
      <c r="E413" s="165" t="s">
        <v>1</v>
      </c>
      <c r="F413" s="166" t="s">
        <v>323</v>
      </c>
      <c r="H413" s="167">
        <v>14.4</v>
      </c>
      <c r="M413" s="164"/>
      <c r="N413" s="168"/>
      <c r="O413" s="169"/>
      <c r="P413" s="169"/>
      <c r="Q413" s="169"/>
      <c r="R413" s="169"/>
      <c r="S413" s="169"/>
      <c r="T413" s="169"/>
      <c r="U413" s="169"/>
      <c r="V413" s="169"/>
      <c r="W413" s="169"/>
      <c r="X413" s="170"/>
      <c r="AT413" s="165" t="s">
        <v>122</v>
      </c>
      <c r="AU413" s="165" t="s">
        <v>79</v>
      </c>
      <c r="AV413" s="14" t="s">
        <v>79</v>
      </c>
      <c r="AW413" s="14" t="s">
        <v>4</v>
      </c>
      <c r="AX413" s="14" t="s">
        <v>72</v>
      </c>
      <c r="AY413" s="165" t="s">
        <v>111</v>
      </c>
    </row>
    <row r="414" spans="2:51" s="14" customFormat="1">
      <c r="B414" s="164"/>
      <c r="D414" s="154" t="s">
        <v>122</v>
      </c>
      <c r="E414" s="165" t="s">
        <v>1</v>
      </c>
      <c r="F414" s="166" t="s">
        <v>324</v>
      </c>
      <c r="H414" s="167">
        <v>1.5</v>
      </c>
      <c r="M414" s="164"/>
      <c r="N414" s="168"/>
      <c r="O414" s="169"/>
      <c r="P414" s="169"/>
      <c r="Q414" s="169"/>
      <c r="R414" s="169"/>
      <c r="S414" s="169"/>
      <c r="T414" s="169"/>
      <c r="U414" s="169"/>
      <c r="V414" s="169"/>
      <c r="W414" s="169"/>
      <c r="X414" s="170"/>
      <c r="AT414" s="165" t="s">
        <v>122</v>
      </c>
      <c r="AU414" s="165" t="s">
        <v>79</v>
      </c>
      <c r="AV414" s="14" t="s">
        <v>79</v>
      </c>
      <c r="AW414" s="14" t="s">
        <v>4</v>
      </c>
      <c r="AX414" s="14" t="s">
        <v>72</v>
      </c>
      <c r="AY414" s="165" t="s">
        <v>111</v>
      </c>
    </row>
    <row r="415" spans="2:51" s="14" customFormat="1">
      <c r="B415" s="164"/>
      <c r="D415" s="154" t="s">
        <v>122</v>
      </c>
      <c r="E415" s="165" t="s">
        <v>1</v>
      </c>
      <c r="F415" s="166" t="s">
        <v>325</v>
      </c>
      <c r="H415" s="167">
        <v>1.4</v>
      </c>
      <c r="M415" s="164"/>
      <c r="N415" s="168"/>
      <c r="O415" s="169"/>
      <c r="P415" s="169"/>
      <c r="Q415" s="169"/>
      <c r="R415" s="169"/>
      <c r="S415" s="169"/>
      <c r="T415" s="169"/>
      <c r="U415" s="169"/>
      <c r="V415" s="169"/>
      <c r="W415" s="169"/>
      <c r="X415" s="170"/>
      <c r="AT415" s="165" t="s">
        <v>122</v>
      </c>
      <c r="AU415" s="165" t="s">
        <v>79</v>
      </c>
      <c r="AV415" s="14" t="s">
        <v>79</v>
      </c>
      <c r="AW415" s="14" t="s">
        <v>4</v>
      </c>
      <c r="AX415" s="14" t="s">
        <v>72</v>
      </c>
      <c r="AY415" s="165" t="s">
        <v>111</v>
      </c>
    </row>
    <row r="416" spans="2:51" s="14" customFormat="1">
      <c r="B416" s="164"/>
      <c r="D416" s="154" t="s">
        <v>122</v>
      </c>
      <c r="E416" s="165" t="s">
        <v>1</v>
      </c>
      <c r="F416" s="166" t="s">
        <v>326</v>
      </c>
      <c r="H416" s="167">
        <v>0.6</v>
      </c>
      <c r="M416" s="164"/>
      <c r="N416" s="168"/>
      <c r="O416" s="169"/>
      <c r="P416" s="169"/>
      <c r="Q416" s="169"/>
      <c r="R416" s="169"/>
      <c r="S416" s="169"/>
      <c r="T416" s="169"/>
      <c r="U416" s="169"/>
      <c r="V416" s="169"/>
      <c r="W416" s="169"/>
      <c r="X416" s="170"/>
      <c r="AT416" s="165" t="s">
        <v>122</v>
      </c>
      <c r="AU416" s="165" t="s">
        <v>79</v>
      </c>
      <c r="AV416" s="14" t="s">
        <v>79</v>
      </c>
      <c r="AW416" s="14" t="s">
        <v>4</v>
      </c>
      <c r="AX416" s="14" t="s">
        <v>72</v>
      </c>
      <c r="AY416" s="165" t="s">
        <v>111</v>
      </c>
    </row>
    <row r="417" spans="2:51" s="14" customFormat="1">
      <c r="B417" s="164"/>
      <c r="D417" s="154" t="s">
        <v>122</v>
      </c>
      <c r="E417" s="165" t="s">
        <v>1</v>
      </c>
      <c r="F417" s="166" t="s">
        <v>322</v>
      </c>
      <c r="H417" s="167">
        <v>1.3</v>
      </c>
      <c r="M417" s="164"/>
      <c r="N417" s="168"/>
      <c r="O417" s="169"/>
      <c r="P417" s="169"/>
      <c r="Q417" s="169"/>
      <c r="R417" s="169"/>
      <c r="S417" s="169"/>
      <c r="T417" s="169"/>
      <c r="U417" s="169"/>
      <c r="V417" s="169"/>
      <c r="W417" s="169"/>
      <c r="X417" s="170"/>
      <c r="AT417" s="165" t="s">
        <v>122</v>
      </c>
      <c r="AU417" s="165" t="s">
        <v>79</v>
      </c>
      <c r="AV417" s="14" t="s">
        <v>79</v>
      </c>
      <c r="AW417" s="14" t="s">
        <v>4</v>
      </c>
      <c r="AX417" s="14" t="s">
        <v>72</v>
      </c>
      <c r="AY417" s="165" t="s">
        <v>111</v>
      </c>
    </row>
    <row r="418" spans="2:51" s="14" customFormat="1">
      <c r="B418" s="164"/>
      <c r="D418" s="154" t="s">
        <v>122</v>
      </c>
      <c r="E418" s="165" t="s">
        <v>1</v>
      </c>
      <c r="F418" s="166" t="s">
        <v>322</v>
      </c>
      <c r="H418" s="167">
        <v>1.3</v>
      </c>
      <c r="M418" s="164"/>
      <c r="N418" s="168"/>
      <c r="O418" s="169"/>
      <c r="P418" s="169"/>
      <c r="Q418" s="169"/>
      <c r="R418" s="169"/>
      <c r="S418" s="169"/>
      <c r="T418" s="169"/>
      <c r="U418" s="169"/>
      <c r="V418" s="169"/>
      <c r="W418" s="169"/>
      <c r="X418" s="170"/>
      <c r="AT418" s="165" t="s">
        <v>122</v>
      </c>
      <c r="AU418" s="165" t="s">
        <v>79</v>
      </c>
      <c r="AV418" s="14" t="s">
        <v>79</v>
      </c>
      <c r="AW418" s="14" t="s">
        <v>4</v>
      </c>
      <c r="AX418" s="14" t="s">
        <v>72</v>
      </c>
      <c r="AY418" s="165" t="s">
        <v>111</v>
      </c>
    </row>
    <row r="419" spans="2:51" s="14" customFormat="1">
      <c r="B419" s="164"/>
      <c r="D419" s="154" t="s">
        <v>122</v>
      </c>
      <c r="E419" s="165" t="s">
        <v>1</v>
      </c>
      <c r="F419" s="166" t="s">
        <v>327</v>
      </c>
      <c r="H419" s="167">
        <v>1.6850000000000001</v>
      </c>
      <c r="M419" s="164"/>
      <c r="N419" s="168"/>
      <c r="O419" s="169"/>
      <c r="P419" s="169"/>
      <c r="Q419" s="169"/>
      <c r="R419" s="169"/>
      <c r="S419" s="169"/>
      <c r="T419" s="169"/>
      <c r="U419" s="169"/>
      <c r="V419" s="169"/>
      <c r="W419" s="169"/>
      <c r="X419" s="170"/>
      <c r="AT419" s="165" t="s">
        <v>122</v>
      </c>
      <c r="AU419" s="165" t="s">
        <v>79</v>
      </c>
      <c r="AV419" s="14" t="s">
        <v>79</v>
      </c>
      <c r="AW419" s="14" t="s">
        <v>4</v>
      </c>
      <c r="AX419" s="14" t="s">
        <v>72</v>
      </c>
      <c r="AY419" s="165" t="s">
        <v>111</v>
      </c>
    </row>
    <row r="420" spans="2:51" s="13" customFormat="1">
      <c r="B420" s="158"/>
      <c r="D420" s="154" t="s">
        <v>122</v>
      </c>
      <c r="E420" s="159" t="s">
        <v>1</v>
      </c>
      <c r="F420" s="160" t="s">
        <v>162</v>
      </c>
      <c r="H420" s="159" t="s">
        <v>1</v>
      </c>
      <c r="M420" s="158"/>
      <c r="N420" s="161"/>
      <c r="O420" s="162"/>
      <c r="P420" s="162"/>
      <c r="Q420" s="162"/>
      <c r="R420" s="162"/>
      <c r="S420" s="162"/>
      <c r="T420" s="162"/>
      <c r="U420" s="162"/>
      <c r="V420" s="162"/>
      <c r="W420" s="162"/>
      <c r="X420" s="163"/>
      <c r="AT420" s="159" t="s">
        <v>122</v>
      </c>
      <c r="AU420" s="159" t="s">
        <v>79</v>
      </c>
      <c r="AV420" s="13" t="s">
        <v>77</v>
      </c>
      <c r="AW420" s="13" t="s">
        <v>4</v>
      </c>
      <c r="AX420" s="13" t="s">
        <v>72</v>
      </c>
      <c r="AY420" s="159" t="s">
        <v>111</v>
      </c>
    </row>
    <row r="421" spans="2:51" s="14" customFormat="1">
      <c r="B421" s="164"/>
      <c r="D421" s="154" t="s">
        <v>122</v>
      </c>
      <c r="E421" s="165" t="s">
        <v>1</v>
      </c>
      <c r="F421" s="166" t="s">
        <v>325</v>
      </c>
      <c r="H421" s="167">
        <v>1.4</v>
      </c>
      <c r="M421" s="164"/>
      <c r="N421" s="168"/>
      <c r="O421" s="169"/>
      <c r="P421" s="169"/>
      <c r="Q421" s="169"/>
      <c r="R421" s="169"/>
      <c r="S421" s="169"/>
      <c r="T421" s="169"/>
      <c r="U421" s="169"/>
      <c r="V421" s="169"/>
      <c r="W421" s="169"/>
      <c r="X421" s="170"/>
      <c r="AT421" s="165" t="s">
        <v>122</v>
      </c>
      <c r="AU421" s="165" t="s">
        <v>79</v>
      </c>
      <c r="AV421" s="14" t="s">
        <v>79</v>
      </c>
      <c r="AW421" s="14" t="s">
        <v>4</v>
      </c>
      <c r="AX421" s="14" t="s">
        <v>72</v>
      </c>
      <c r="AY421" s="165" t="s">
        <v>111</v>
      </c>
    </row>
    <row r="422" spans="2:51" s="14" customFormat="1">
      <c r="B422" s="164"/>
      <c r="D422" s="154" t="s">
        <v>122</v>
      </c>
      <c r="E422" s="165" t="s">
        <v>1</v>
      </c>
      <c r="F422" s="166" t="s">
        <v>328</v>
      </c>
      <c r="H422" s="167">
        <v>15.6</v>
      </c>
      <c r="M422" s="164"/>
      <c r="N422" s="168"/>
      <c r="O422" s="169"/>
      <c r="P422" s="169"/>
      <c r="Q422" s="169"/>
      <c r="R422" s="169"/>
      <c r="S422" s="169"/>
      <c r="T422" s="169"/>
      <c r="U422" s="169"/>
      <c r="V422" s="169"/>
      <c r="W422" s="169"/>
      <c r="X422" s="170"/>
      <c r="AT422" s="165" t="s">
        <v>122</v>
      </c>
      <c r="AU422" s="165" t="s">
        <v>79</v>
      </c>
      <c r="AV422" s="14" t="s">
        <v>79</v>
      </c>
      <c r="AW422" s="14" t="s">
        <v>4</v>
      </c>
      <c r="AX422" s="14" t="s">
        <v>72</v>
      </c>
      <c r="AY422" s="165" t="s">
        <v>111</v>
      </c>
    </row>
    <row r="423" spans="2:51" s="14" customFormat="1">
      <c r="B423" s="164"/>
      <c r="D423" s="154" t="s">
        <v>122</v>
      </c>
      <c r="E423" s="165" t="s">
        <v>1</v>
      </c>
      <c r="F423" s="166" t="s">
        <v>329</v>
      </c>
      <c r="H423" s="167">
        <v>1.4</v>
      </c>
      <c r="M423" s="164"/>
      <c r="N423" s="168"/>
      <c r="O423" s="169"/>
      <c r="P423" s="169"/>
      <c r="Q423" s="169"/>
      <c r="R423" s="169"/>
      <c r="S423" s="169"/>
      <c r="T423" s="169"/>
      <c r="U423" s="169"/>
      <c r="V423" s="169"/>
      <c r="W423" s="169"/>
      <c r="X423" s="170"/>
      <c r="AT423" s="165" t="s">
        <v>122</v>
      </c>
      <c r="AU423" s="165" t="s">
        <v>79</v>
      </c>
      <c r="AV423" s="14" t="s">
        <v>79</v>
      </c>
      <c r="AW423" s="14" t="s">
        <v>4</v>
      </c>
      <c r="AX423" s="14" t="s">
        <v>72</v>
      </c>
      <c r="AY423" s="165" t="s">
        <v>111</v>
      </c>
    </row>
    <row r="424" spans="2:51" s="14" customFormat="1">
      <c r="B424" s="164"/>
      <c r="D424" s="154" t="s">
        <v>122</v>
      </c>
      <c r="E424" s="165" t="s">
        <v>1</v>
      </c>
      <c r="F424" s="166" t="s">
        <v>324</v>
      </c>
      <c r="H424" s="167">
        <v>1.5</v>
      </c>
      <c r="M424" s="164"/>
      <c r="N424" s="168"/>
      <c r="O424" s="169"/>
      <c r="P424" s="169"/>
      <c r="Q424" s="169"/>
      <c r="R424" s="169"/>
      <c r="S424" s="169"/>
      <c r="T424" s="169"/>
      <c r="U424" s="169"/>
      <c r="V424" s="169"/>
      <c r="W424" s="169"/>
      <c r="X424" s="170"/>
      <c r="AT424" s="165" t="s">
        <v>122</v>
      </c>
      <c r="AU424" s="165" t="s">
        <v>79</v>
      </c>
      <c r="AV424" s="14" t="s">
        <v>79</v>
      </c>
      <c r="AW424" s="14" t="s">
        <v>4</v>
      </c>
      <c r="AX424" s="14" t="s">
        <v>72</v>
      </c>
      <c r="AY424" s="165" t="s">
        <v>111</v>
      </c>
    </row>
    <row r="425" spans="2:51" s="14" customFormat="1">
      <c r="B425" s="164"/>
      <c r="D425" s="154" t="s">
        <v>122</v>
      </c>
      <c r="E425" s="165" t="s">
        <v>1</v>
      </c>
      <c r="F425" s="166" t="s">
        <v>325</v>
      </c>
      <c r="H425" s="167">
        <v>1.4</v>
      </c>
      <c r="M425" s="164"/>
      <c r="N425" s="168"/>
      <c r="O425" s="169"/>
      <c r="P425" s="169"/>
      <c r="Q425" s="169"/>
      <c r="R425" s="169"/>
      <c r="S425" s="169"/>
      <c r="T425" s="169"/>
      <c r="U425" s="169"/>
      <c r="V425" s="169"/>
      <c r="W425" s="169"/>
      <c r="X425" s="170"/>
      <c r="AT425" s="165" t="s">
        <v>122</v>
      </c>
      <c r="AU425" s="165" t="s">
        <v>79</v>
      </c>
      <c r="AV425" s="14" t="s">
        <v>79</v>
      </c>
      <c r="AW425" s="14" t="s">
        <v>4</v>
      </c>
      <c r="AX425" s="14" t="s">
        <v>72</v>
      </c>
      <c r="AY425" s="165" t="s">
        <v>111</v>
      </c>
    </row>
    <row r="426" spans="2:51" s="14" customFormat="1">
      <c r="B426" s="164"/>
      <c r="D426" s="154" t="s">
        <v>122</v>
      </c>
      <c r="E426" s="165" t="s">
        <v>1</v>
      </c>
      <c r="F426" s="166" t="s">
        <v>326</v>
      </c>
      <c r="H426" s="167">
        <v>0.6</v>
      </c>
      <c r="M426" s="164"/>
      <c r="N426" s="168"/>
      <c r="O426" s="169"/>
      <c r="P426" s="169"/>
      <c r="Q426" s="169"/>
      <c r="R426" s="169"/>
      <c r="S426" s="169"/>
      <c r="T426" s="169"/>
      <c r="U426" s="169"/>
      <c r="V426" s="169"/>
      <c r="W426" s="169"/>
      <c r="X426" s="170"/>
      <c r="AT426" s="165" t="s">
        <v>122</v>
      </c>
      <c r="AU426" s="165" t="s">
        <v>79</v>
      </c>
      <c r="AV426" s="14" t="s">
        <v>79</v>
      </c>
      <c r="AW426" s="14" t="s">
        <v>4</v>
      </c>
      <c r="AX426" s="14" t="s">
        <v>72</v>
      </c>
      <c r="AY426" s="165" t="s">
        <v>111</v>
      </c>
    </row>
    <row r="427" spans="2:51" s="14" customFormat="1">
      <c r="B427" s="164"/>
      <c r="D427" s="154" t="s">
        <v>122</v>
      </c>
      <c r="E427" s="165" t="s">
        <v>1</v>
      </c>
      <c r="F427" s="166" t="s">
        <v>330</v>
      </c>
      <c r="H427" s="167">
        <v>1.2</v>
      </c>
      <c r="M427" s="164"/>
      <c r="N427" s="168"/>
      <c r="O427" s="169"/>
      <c r="P427" s="169"/>
      <c r="Q427" s="169"/>
      <c r="R427" s="169"/>
      <c r="S427" s="169"/>
      <c r="T427" s="169"/>
      <c r="U427" s="169"/>
      <c r="V427" s="169"/>
      <c r="W427" s="169"/>
      <c r="X427" s="170"/>
      <c r="AT427" s="165" t="s">
        <v>122</v>
      </c>
      <c r="AU427" s="165" t="s">
        <v>79</v>
      </c>
      <c r="AV427" s="14" t="s">
        <v>79</v>
      </c>
      <c r="AW427" s="14" t="s">
        <v>4</v>
      </c>
      <c r="AX427" s="14" t="s">
        <v>72</v>
      </c>
      <c r="AY427" s="165" t="s">
        <v>111</v>
      </c>
    </row>
    <row r="428" spans="2:51" s="13" customFormat="1">
      <c r="B428" s="158"/>
      <c r="D428" s="154" t="s">
        <v>122</v>
      </c>
      <c r="E428" s="159" t="s">
        <v>1</v>
      </c>
      <c r="F428" s="160" t="s">
        <v>168</v>
      </c>
      <c r="H428" s="159" t="s">
        <v>1</v>
      </c>
      <c r="M428" s="158"/>
      <c r="N428" s="161"/>
      <c r="O428" s="162"/>
      <c r="P428" s="162"/>
      <c r="Q428" s="162"/>
      <c r="R428" s="162"/>
      <c r="S428" s="162"/>
      <c r="T428" s="162"/>
      <c r="U428" s="162"/>
      <c r="V428" s="162"/>
      <c r="W428" s="162"/>
      <c r="X428" s="163"/>
      <c r="AT428" s="159" t="s">
        <v>122</v>
      </c>
      <c r="AU428" s="159" t="s">
        <v>79</v>
      </c>
      <c r="AV428" s="13" t="s">
        <v>77</v>
      </c>
      <c r="AW428" s="13" t="s">
        <v>4</v>
      </c>
      <c r="AX428" s="13" t="s">
        <v>72</v>
      </c>
      <c r="AY428" s="159" t="s">
        <v>111</v>
      </c>
    </row>
    <row r="429" spans="2:51" s="14" customFormat="1">
      <c r="B429" s="164"/>
      <c r="D429" s="154" t="s">
        <v>122</v>
      </c>
      <c r="E429" s="165" t="s">
        <v>1</v>
      </c>
      <c r="F429" s="166" t="s">
        <v>331</v>
      </c>
      <c r="H429" s="167">
        <v>8.4</v>
      </c>
      <c r="M429" s="164"/>
      <c r="N429" s="168"/>
      <c r="O429" s="169"/>
      <c r="P429" s="169"/>
      <c r="Q429" s="169"/>
      <c r="R429" s="169"/>
      <c r="S429" s="169"/>
      <c r="T429" s="169"/>
      <c r="U429" s="169"/>
      <c r="V429" s="169"/>
      <c r="W429" s="169"/>
      <c r="X429" s="170"/>
      <c r="AT429" s="165" t="s">
        <v>122</v>
      </c>
      <c r="AU429" s="165" t="s">
        <v>79</v>
      </c>
      <c r="AV429" s="14" t="s">
        <v>79</v>
      </c>
      <c r="AW429" s="14" t="s">
        <v>4</v>
      </c>
      <c r="AX429" s="14" t="s">
        <v>72</v>
      </c>
      <c r="AY429" s="165" t="s">
        <v>111</v>
      </c>
    </row>
    <row r="430" spans="2:51" s="14" customFormat="1">
      <c r="B430" s="164"/>
      <c r="D430" s="154" t="s">
        <v>122</v>
      </c>
      <c r="E430" s="165" t="s">
        <v>1</v>
      </c>
      <c r="F430" s="166" t="s">
        <v>329</v>
      </c>
      <c r="H430" s="167">
        <v>1.4</v>
      </c>
      <c r="M430" s="164"/>
      <c r="N430" s="168"/>
      <c r="O430" s="169"/>
      <c r="P430" s="169"/>
      <c r="Q430" s="169"/>
      <c r="R430" s="169"/>
      <c r="S430" s="169"/>
      <c r="T430" s="169"/>
      <c r="U430" s="169"/>
      <c r="V430" s="169"/>
      <c r="W430" s="169"/>
      <c r="X430" s="170"/>
      <c r="AT430" s="165" t="s">
        <v>122</v>
      </c>
      <c r="AU430" s="165" t="s">
        <v>79</v>
      </c>
      <c r="AV430" s="14" t="s">
        <v>79</v>
      </c>
      <c r="AW430" s="14" t="s">
        <v>4</v>
      </c>
      <c r="AX430" s="14" t="s">
        <v>72</v>
      </c>
      <c r="AY430" s="165" t="s">
        <v>111</v>
      </c>
    </row>
    <row r="431" spans="2:51" s="14" customFormat="1">
      <c r="B431" s="164"/>
      <c r="D431" s="154" t="s">
        <v>122</v>
      </c>
      <c r="E431" s="165" t="s">
        <v>1</v>
      </c>
      <c r="F431" s="166" t="s">
        <v>332</v>
      </c>
      <c r="H431" s="167">
        <v>7.8</v>
      </c>
      <c r="M431" s="164"/>
      <c r="N431" s="168"/>
      <c r="O431" s="169"/>
      <c r="P431" s="169"/>
      <c r="Q431" s="169"/>
      <c r="R431" s="169"/>
      <c r="S431" s="169"/>
      <c r="T431" s="169"/>
      <c r="U431" s="169"/>
      <c r="V431" s="169"/>
      <c r="W431" s="169"/>
      <c r="X431" s="170"/>
      <c r="AT431" s="165" t="s">
        <v>122</v>
      </c>
      <c r="AU431" s="165" t="s">
        <v>79</v>
      </c>
      <c r="AV431" s="14" t="s">
        <v>79</v>
      </c>
      <c r="AW431" s="14" t="s">
        <v>4</v>
      </c>
      <c r="AX431" s="14" t="s">
        <v>72</v>
      </c>
      <c r="AY431" s="165" t="s">
        <v>111</v>
      </c>
    </row>
    <row r="432" spans="2:51" s="14" customFormat="1">
      <c r="B432" s="164"/>
      <c r="D432" s="154" t="s">
        <v>122</v>
      </c>
      <c r="E432" s="165" t="s">
        <v>1</v>
      </c>
      <c r="F432" s="166" t="s">
        <v>333</v>
      </c>
      <c r="H432" s="167">
        <v>2.4</v>
      </c>
      <c r="M432" s="164"/>
      <c r="N432" s="168"/>
      <c r="O432" s="169"/>
      <c r="P432" s="169"/>
      <c r="Q432" s="169"/>
      <c r="R432" s="169"/>
      <c r="S432" s="169"/>
      <c r="T432" s="169"/>
      <c r="U432" s="169"/>
      <c r="V432" s="169"/>
      <c r="W432" s="169"/>
      <c r="X432" s="170"/>
      <c r="AT432" s="165" t="s">
        <v>122</v>
      </c>
      <c r="AU432" s="165" t="s">
        <v>79</v>
      </c>
      <c r="AV432" s="14" t="s">
        <v>79</v>
      </c>
      <c r="AW432" s="14" t="s">
        <v>4</v>
      </c>
      <c r="AX432" s="14" t="s">
        <v>72</v>
      </c>
      <c r="AY432" s="165" t="s">
        <v>111</v>
      </c>
    </row>
    <row r="433" spans="2:51" s="14" customFormat="1">
      <c r="B433" s="164"/>
      <c r="D433" s="154" t="s">
        <v>122</v>
      </c>
      <c r="E433" s="165" t="s">
        <v>1</v>
      </c>
      <c r="F433" s="166" t="s">
        <v>330</v>
      </c>
      <c r="H433" s="167">
        <v>1.2</v>
      </c>
      <c r="M433" s="164"/>
      <c r="N433" s="168"/>
      <c r="O433" s="169"/>
      <c r="P433" s="169"/>
      <c r="Q433" s="169"/>
      <c r="R433" s="169"/>
      <c r="S433" s="169"/>
      <c r="T433" s="169"/>
      <c r="U433" s="169"/>
      <c r="V433" s="169"/>
      <c r="W433" s="169"/>
      <c r="X433" s="170"/>
      <c r="AT433" s="165" t="s">
        <v>122</v>
      </c>
      <c r="AU433" s="165" t="s">
        <v>79</v>
      </c>
      <c r="AV433" s="14" t="s">
        <v>79</v>
      </c>
      <c r="AW433" s="14" t="s">
        <v>4</v>
      </c>
      <c r="AX433" s="14" t="s">
        <v>72</v>
      </c>
      <c r="AY433" s="165" t="s">
        <v>111</v>
      </c>
    </row>
    <row r="434" spans="2:51" s="14" customFormat="1">
      <c r="B434" s="164"/>
      <c r="D434" s="154" t="s">
        <v>122</v>
      </c>
      <c r="E434" s="165" t="s">
        <v>1</v>
      </c>
      <c r="F434" s="166" t="s">
        <v>325</v>
      </c>
      <c r="H434" s="167">
        <v>1.4</v>
      </c>
      <c r="M434" s="164"/>
      <c r="N434" s="168"/>
      <c r="O434" s="169"/>
      <c r="P434" s="169"/>
      <c r="Q434" s="169"/>
      <c r="R434" s="169"/>
      <c r="S434" s="169"/>
      <c r="T434" s="169"/>
      <c r="U434" s="169"/>
      <c r="V434" s="169"/>
      <c r="W434" s="169"/>
      <c r="X434" s="170"/>
      <c r="AT434" s="165" t="s">
        <v>122</v>
      </c>
      <c r="AU434" s="165" t="s">
        <v>79</v>
      </c>
      <c r="AV434" s="14" t="s">
        <v>79</v>
      </c>
      <c r="AW434" s="14" t="s">
        <v>4</v>
      </c>
      <c r="AX434" s="14" t="s">
        <v>72</v>
      </c>
      <c r="AY434" s="165" t="s">
        <v>111</v>
      </c>
    </row>
    <row r="435" spans="2:51" s="14" customFormat="1">
      <c r="B435" s="164"/>
      <c r="D435" s="154" t="s">
        <v>122</v>
      </c>
      <c r="E435" s="165" t="s">
        <v>1</v>
      </c>
      <c r="F435" s="166" t="s">
        <v>326</v>
      </c>
      <c r="H435" s="167">
        <v>0.6</v>
      </c>
      <c r="M435" s="164"/>
      <c r="N435" s="168"/>
      <c r="O435" s="169"/>
      <c r="P435" s="169"/>
      <c r="Q435" s="169"/>
      <c r="R435" s="169"/>
      <c r="S435" s="169"/>
      <c r="T435" s="169"/>
      <c r="U435" s="169"/>
      <c r="V435" s="169"/>
      <c r="W435" s="169"/>
      <c r="X435" s="170"/>
      <c r="AT435" s="165" t="s">
        <v>122</v>
      </c>
      <c r="AU435" s="165" t="s">
        <v>79</v>
      </c>
      <c r="AV435" s="14" t="s">
        <v>79</v>
      </c>
      <c r="AW435" s="14" t="s">
        <v>4</v>
      </c>
      <c r="AX435" s="14" t="s">
        <v>72</v>
      </c>
      <c r="AY435" s="165" t="s">
        <v>111</v>
      </c>
    </row>
    <row r="436" spans="2:51" s="14" customFormat="1">
      <c r="B436" s="164"/>
      <c r="D436" s="154" t="s">
        <v>122</v>
      </c>
      <c r="E436" s="165" t="s">
        <v>1</v>
      </c>
      <c r="F436" s="166" t="s">
        <v>330</v>
      </c>
      <c r="H436" s="167">
        <v>1.2</v>
      </c>
      <c r="M436" s="164"/>
      <c r="N436" s="168"/>
      <c r="O436" s="169"/>
      <c r="P436" s="169"/>
      <c r="Q436" s="169"/>
      <c r="R436" s="169"/>
      <c r="S436" s="169"/>
      <c r="T436" s="169"/>
      <c r="U436" s="169"/>
      <c r="V436" s="169"/>
      <c r="W436" s="169"/>
      <c r="X436" s="170"/>
      <c r="AT436" s="165" t="s">
        <v>122</v>
      </c>
      <c r="AU436" s="165" t="s">
        <v>79</v>
      </c>
      <c r="AV436" s="14" t="s">
        <v>79</v>
      </c>
      <c r="AW436" s="14" t="s">
        <v>4</v>
      </c>
      <c r="AX436" s="14" t="s">
        <v>72</v>
      </c>
      <c r="AY436" s="165" t="s">
        <v>111</v>
      </c>
    </row>
    <row r="437" spans="2:51" s="13" customFormat="1">
      <c r="B437" s="158"/>
      <c r="D437" s="154" t="s">
        <v>122</v>
      </c>
      <c r="E437" s="159" t="s">
        <v>1</v>
      </c>
      <c r="F437" s="160" t="s">
        <v>174</v>
      </c>
      <c r="H437" s="159" t="s">
        <v>1</v>
      </c>
      <c r="M437" s="158"/>
      <c r="N437" s="161"/>
      <c r="O437" s="162"/>
      <c r="P437" s="162"/>
      <c r="Q437" s="162"/>
      <c r="R437" s="162"/>
      <c r="S437" s="162"/>
      <c r="T437" s="162"/>
      <c r="U437" s="162"/>
      <c r="V437" s="162"/>
      <c r="W437" s="162"/>
      <c r="X437" s="163"/>
      <c r="AT437" s="159" t="s">
        <v>122</v>
      </c>
      <c r="AU437" s="159" t="s">
        <v>79</v>
      </c>
      <c r="AV437" s="13" t="s">
        <v>77</v>
      </c>
      <c r="AW437" s="13" t="s">
        <v>4</v>
      </c>
      <c r="AX437" s="13" t="s">
        <v>72</v>
      </c>
      <c r="AY437" s="159" t="s">
        <v>111</v>
      </c>
    </row>
    <row r="438" spans="2:51" s="14" customFormat="1">
      <c r="B438" s="164"/>
      <c r="D438" s="154" t="s">
        <v>122</v>
      </c>
      <c r="E438" s="165" t="s">
        <v>1</v>
      </c>
      <c r="F438" s="166" t="s">
        <v>325</v>
      </c>
      <c r="H438" s="167">
        <v>1.4</v>
      </c>
      <c r="M438" s="164"/>
      <c r="N438" s="168"/>
      <c r="O438" s="169"/>
      <c r="P438" s="169"/>
      <c r="Q438" s="169"/>
      <c r="R438" s="169"/>
      <c r="S438" s="169"/>
      <c r="T438" s="169"/>
      <c r="U438" s="169"/>
      <c r="V438" s="169"/>
      <c r="W438" s="169"/>
      <c r="X438" s="170"/>
      <c r="AT438" s="165" t="s">
        <v>122</v>
      </c>
      <c r="AU438" s="165" t="s">
        <v>79</v>
      </c>
      <c r="AV438" s="14" t="s">
        <v>79</v>
      </c>
      <c r="AW438" s="14" t="s">
        <v>4</v>
      </c>
      <c r="AX438" s="14" t="s">
        <v>72</v>
      </c>
      <c r="AY438" s="165" t="s">
        <v>111</v>
      </c>
    </row>
    <row r="439" spans="2:51" s="14" customFormat="1">
      <c r="B439" s="164"/>
      <c r="D439" s="154" t="s">
        <v>122</v>
      </c>
      <c r="E439" s="165" t="s">
        <v>1</v>
      </c>
      <c r="F439" s="166" t="s">
        <v>334</v>
      </c>
      <c r="H439" s="167">
        <v>3.6</v>
      </c>
      <c r="M439" s="164"/>
      <c r="N439" s="168"/>
      <c r="O439" s="169"/>
      <c r="P439" s="169"/>
      <c r="Q439" s="169"/>
      <c r="R439" s="169"/>
      <c r="S439" s="169"/>
      <c r="T439" s="169"/>
      <c r="U439" s="169"/>
      <c r="V439" s="169"/>
      <c r="W439" s="169"/>
      <c r="X439" s="170"/>
      <c r="AT439" s="165" t="s">
        <v>122</v>
      </c>
      <c r="AU439" s="165" t="s">
        <v>79</v>
      </c>
      <c r="AV439" s="14" t="s">
        <v>79</v>
      </c>
      <c r="AW439" s="14" t="s">
        <v>4</v>
      </c>
      <c r="AX439" s="14" t="s">
        <v>72</v>
      </c>
      <c r="AY439" s="165" t="s">
        <v>111</v>
      </c>
    </row>
    <row r="440" spans="2:51" s="14" customFormat="1">
      <c r="B440" s="164"/>
      <c r="D440" s="154" t="s">
        <v>122</v>
      </c>
      <c r="E440" s="165" t="s">
        <v>1</v>
      </c>
      <c r="F440" s="166" t="s">
        <v>335</v>
      </c>
      <c r="H440" s="167">
        <v>2.4</v>
      </c>
      <c r="M440" s="164"/>
      <c r="N440" s="168"/>
      <c r="O440" s="169"/>
      <c r="P440" s="169"/>
      <c r="Q440" s="169"/>
      <c r="R440" s="169"/>
      <c r="S440" s="169"/>
      <c r="T440" s="169"/>
      <c r="U440" s="169"/>
      <c r="V440" s="169"/>
      <c r="W440" s="169"/>
      <c r="X440" s="170"/>
      <c r="AT440" s="165" t="s">
        <v>122</v>
      </c>
      <c r="AU440" s="165" t="s">
        <v>79</v>
      </c>
      <c r="AV440" s="14" t="s">
        <v>79</v>
      </c>
      <c r="AW440" s="14" t="s">
        <v>4</v>
      </c>
      <c r="AX440" s="14" t="s">
        <v>72</v>
      </c>
      <c r="AY440" s="165" t="s">
        <v>111</v>
      </c>
    </row>
    <row r="441" spans="2:51" s="14" customFormat="1">
      <c r="B441" s="164"/>
      <c r="D441" s="154" t="s">
        <v>122</v>
      </c>
      <c r="E441" s="165" t="s">
        <v>1</v>
      </c>
      <c r="F441" s="166" t="s">
        <v>336</v>
      </c>
      <c r="H441" s="167">
        <v>1.6</v>
      </c>
      <c r="M441" s="164"/>
      <c r="N441" s="168"/>
      <c r="O441" s="169"/>
      <c r="P441" s="169"/>
      <c r="Q441" s="169"/>
      <c r="R441" s="169"/>
      <c r="S441" s="169"/>
      <c r="T441" s="169"/>
      <c r="U441" s="169"/>
      <c r="V441" s="169"/>
      <c r="W441" s="169"/>
      <c r="X441" s="170"/>
      <c r="AT441" s="165" t="s">
        <v>122</v>
      </c>
      <c r="AU441" s="165" t="s">
        <v>79</v>
      </c>
      <c r="AV441" s="14" t="s">
        <v>79</v>
      </c>
      <c r="AW441" s="14" t="s">
        <v>4</v>
      </c>
      <c r="AX441" s="14" t="s">
        <v>72</v>
      </c>
      <c r="AY441" s="165" t="s">
        <v>111</v>
      </c>
    </row>
    <row r="442" spans="2:51" s="14" customFormat="1">
      <c r="B442" s="164"/>
      <c r="D442" s="154" t="s">
        <v>122</v>
      </c>
      <c r="E442" s="165" t="s">
        <v>1</v>
      </c>
      <c r="F442" s="166" t="s">
        <v>337</v>
      </c>
      <c r="H442" s="167">
        <v>4.8</v>
      </c>
      <c r="M442" s="164"/>
      <c r="N442" s="168"/>
      <c r="O442" s="169"/>
      <c r="P442" s="169"/>
      <c r="Q442" s="169"/>
      <c r="R442" s="169"/>
      <c r="S442" s="169"/>
      <c r="T442" s="169"/>
      <c r="U442" s="169"/>
      <c r="V442" s="169"/>
      <c r="W442" s="169"/>
      <c r="X442" s="170"/>
      <c r="AT442" s="165" t="s">
        <v>122</v>
      </c>
      <c r="AU442" s="165" t="s">
        <v>79</v>
      </c>
      <c r="AV442" s="14" t="s">
        <v>79</v>
      </c>
      <c r="AW442" s="14" t="s">
        <v>4</v>
      </c>
      <c r="AX442" s="14" t="s">
        <v>72</v>
      </c>
      <c r="AY442" s="165" t="s">
        <v>111</v>
      </c>
    </row>
    <row r="443" spans="2:51" s="14" customFormat="1">
      <c r="B443" s="164"/>
      <c r="D443" s="154" t="s">
        <v>122</v>
      </c>
      <c r="E443" s="165" t="s">
        <v>1</v>
      </c>
      <c r="F443" s="166" t="s">
        <v>338</v>
      </c>
      <c r="H443" s="167">
        <v>8.4</v>
      </c>
      <c r="M443" s="164"/>
      <c r="N443" s="168"/>
      <c r="O443" s="169"/>
      <c r="P443" s="169"/>
      <c r="Q443" s="169"/>
      <c r="R443" s="169"/>
      <c r="S443" s="169"/>
      <c r="T443" s="169"/>
      <c r="U443" s="169"/>
      <c r="V443" s="169"/>
      <c r="W443" s="169"/>
      <c r="X443" s="170"/>
      <c r="AT443" s="165" t="s">
        <v>122</v>
      </c>
      <c r="AU443" s="165" t="s">
        <v>79</v>
      </c>
      <c r="AV443" s="14" t="s">
        <v>79</v>
      </c>
      <c r="AW443" s="14" t="s">
        <v>4</v>
      </c>
      <c r="AX443" s="14" t="s">
        <v>72</v>
      </c>
      <c r="AY443" s="165" t="s">
        <v>111</v>
      </c>
    </row>
    <row r="444" spans="2:51" s="14" customFormat="1">
      <c r="B444" s="164"/>
      <c r="D444" s="154" t="s">
        <v>122</v>
      </c>
      <c r="E444" s="165" t="s">
        <v>1</v>
      </c>
      <c r="F444" s="166" t="s">
        <v>132</v>
      </c>
      <c r="H444" s="167">
        <v>3</v>
      </c>
      <c r="M444" s="164"/>
      <c r="N444" s="168"/>
      <c r="O444" s="169"/>
      <c r="P444" s="169"/>
      <c r="Q444" s="169"/>
      <c r="R444" s="169"/>
      <c r="S444" s="169"/>
      <c r="T444" s="169"/>
      <c r="U444" s="169"/>
      <c r="V444" s="169"/>
      <c r="W444" s="169"/>
      <c r="X444" s="170"/>
      <c r="AT444" s="165" t="s">
        <v>122</v>
      </c>
      <c r="AU444" s="165" t="s">
        <v>79</v>
      </c>
      <c r="AV444" s="14" t="s">
        <v>79</v>
      </c>
      <c r="AW444" s="14" t="s">
        <v>4</v>
      </c>
      <c r="AX444" s="14" t="s">
        <v>72</v>
      </c>
      <c r="AY444" s="165" t="s">
        <v>111</v>
      </c>
    </row>
    <row r="445" spans="2:51" s="14" customFormat="1">
      <c r="B445" s="164"/>
      <c r="D445" s="154" t="s">
        <v>122</v>
      </c>
      <c r="E445" s="165" t="s">
        <v>1</v>
      </c>
      <c r="F445" s="166" t="s">
        <v>330</v>
      </c>
      <c r="H445" s="167">
        <v>1.2</v>
      </c>
      <c r="M445" s="164"/>
      <c r="N445" s="168"/>
      <c r="O445" s="169"/>
      <c r="P445" s="169"/>
      <c r="Q445" s="169"/>
      <c r="R445" s="169"/>
      <c r="S445" s="169"/>
      <c r="T445" s="169"/>
      <c r="U445" s="169"/>
      <c r="V445" s="169"/>
      <c r="W445" s="169"/>
      <c r="X445" s="170"/>
      <c r="AT445" s="165" t="s">
        <v>122</v>
      </c>
      <c r="AU445" s="165" t="s">
        <v>79</v>
      </c>
      <c r="AV445" s="14" t="s">
        <v>79</v>
      </c>
      <c r="AW445" s="14" t="s">
        <v>4</v>
      </c>
      <c r="AX445" s="14" t="s">
        <v>72</v>
      </c>
      <c r="AY445" s="165" t="s">
        <v>111</v>
      </c>
    </row>
    <row r="446" spans="2:51" s="14" customFormat="1">
      <c r="B446" s="164"/>
      <c r="D446" s="154" t="s">
        <v>122</v>
      </c>
      <c r="E446" s="165" t="s">
        <v>1</v>
      </c>
      <c r="F446" s="166" t="s">
        <v>330</v>
      </c>
      <c r="H446" s="167">
        <v>1.2</v>
      </c>
      <c r="M446" s="164"/>
      <c r="N446" s="168"/>
      <c r="O446" s="169"/>
      <c r="P446" s="169"/>
      <c r="Q446" s="169"/>
      <c r="R446" s="169"/>
      <c r="S446" s="169"/>
      <c r="T446" s="169"/>
      <c r="U446" s="169"/>
      <c r="V446" s="169"/>
      <c r="W446" s="169"/>
      <c r="X446" s="170"/>
      <c r="AT446" s="165" t="s">
        <v>122</v>
      </c>
      <c r="AU446" s="165" t="s">
        <v>79</v>
      </c>
      <c r="AV446" s="14" t="s">
        <v>79</v>
      </c>
      <c r="AW446" s="14" t="s">
        <v>4</v>
      </c>
      <c r="AX446" s="14" t="s">
        <v>72</v>
      </c>
      <c r="AY446" s="165" t="s">
        <v>111</v>
      </c>
    </row>
    <row r="447" spans="2:51" s="13" customFormat="1">
      <c r="B447" s="158"/>
      <c r="D447" s="154" t="s">
        <v>122</v>
      </c>
      <c r="E447" s="159" t="s">
        <v>1</v>
      </c>
      <c r="F447" s="160" t="s">
        <v>286</v>
      </c>
      <c r="H447" s="159" t="s">
        <v>1</v>
      </c>
      <c r="M447" s="158"/>
      <c r="N447" s="161"/>
      <c r="O447" s="162"/>
      <c r="P447" s="162"/>
      <c r="Q447" s="162"/>
      <c r="R447" s="162"/>
      <c r="S447" s="162"/>
      <c r="T447" s="162"/>
      <c r="U447" s="162"/>
      <c r="V447" s="162"/>
      <c r="W447" s="162"/>
      <c r="X447" s="163"/>
      <c r="AT447" s="159" t="s">
        <v>122</v>
      </c>
      <c r="AU447" s="159" t="s">
        <v>79</v>
      </c>
      <c r="AV447" s="13" t="s">
        <v>77</v>
      </c>
      <c r="AW447" s="13" t="s">
        <v>4</v>
      </c>
      <c r="AX447" s="13" t="s">
        <v>72</v>
      </c>
      <c r="AY447" s="159" t="s">
        <v>111</v>
      </c>
    </row>
    <row r="448" spans="2:51" s="13" customFormat="1">
      <c r="B448" s="158"/>
      <c r="D448" s="154" t="s">
        <v>122</v>
      </c>
      <c r="E448" s="159" t="s">
        <v>1</v>
      </c>
      <c r="F448" s="160" t="s">
        <v>321</v>
      </c>
      <c r="H448" s="159" t="s">
        <v>1</v>
      </c>
      <c r="M448" s="158"/>
      <c r="N448" s="161"/>
      <c r="O448" s="162"/>
      <c r="P448" s="162"/>
      <c r="Q448" s="162"/>
      <c r="R448" s="162"/>
      <c r="S448" s="162"/>
      <c r="T448" s="162"/>
      <c r="U448" s="162"/>
      <c r="V448" s="162"/>
      <c r="W448" s="162"/>
      <c r="X448" s="163"/>
      <c r="AT448" s="159" t="s">
        <v>122</v>
      </c>
      <c r="AU448" s="159" t="s">
        <v>79</v>
      </c>
      <c r="AV448" s="13" t="s">
        <v>77</v>
      </c>
      <c r="AW448" s="13" t="s">
        <v>4</v>
      </c>
      <c r="AX448" s="13" t="s">
        <v>72</v>
      </c>
      <c r="AY448" s="159" t="s">
        <v>111</v>
      </c>
    </row>
    <row r="449" spans="1:65" s="14" customFormat="1">
      <c r="B449" s="164"/>
      <c r="D449" s="154" t="s">
        <v>122</v>
      </c>
      <c r="E449" s="165" t="s">
        <v>1</v>
      </c>
      <c r="F449" s="166" t="s">
        <v>339</v>
      </c>
      <c r="H449" s="167">
        <v>3</v>
      </c>
      <c r="M449" s="164"/>
      <c r="N449" s="168"/>
      <c r="O449" s="169"/>
      <c r="P449" s="169"/>
      <c r="Q449" s="169"/>
      <c r="R449" s="169"/>
      <c r="S449" s="169"/>
      <c r="T449" s="169"/>
      <c r="U449" s="169"/>
      <c r="V449" s="169"/>
      <c r="W449" s="169"/>
      <c r="X449" s="170"/>
      <c r="AT449" s="165" t="s">
        <v>122</v>
      </c>
      <c r="AU449" s="165" t="s">
        <v>79</v>
      </c>
      <c r="AV449" s="14" t="s">
        <v>79</v>
      </c>
      <c r="AW449" s="14" t="s">
        <v>4</v>
      </c>
      <c r="AX449" s="14" t="s">
        <v>72</v>
      </c>
      <c r="AY449" s="165" t="s">
        <v>111</v>
      </c>
    </row>
    <row r="450" spans="1:65" s="14" customFormat="1">
      <c r="B450" s="164"/>
      <c r="D450" s="154" t="s">
        <v>122</v>
      </c>
      <c r="E450" s="165" t="s">
        <v>1</v>
      </c>
      <c r="F450" s="166" t="s">
        <v>340</v>
      </c>
      <c r="H450" s="167">
        <v>2</v>
      </c>
      <c r="M450" s="164"/>
      <c r="N450" s="168"/>
      <c r="O450" s="169"/>
      <c r="P450" s="169"/>
      <c r="Q450" s="169"/>
      <c r="R450" s="169"/>
      <c r="S450" s="169"/>
      <c r="T450" s="169"/>
      <c r="U450" s="169"/>
      <c r="V450" s="169"/>
      <c r="W450" s="169"/>
      <c r="X450" s="170"/>
      <c r="AT450" s="165" t="s">
        <v>122</v>
      </c>
      <c r="AU450" s="165" t="s">
        <v>79</v>
      </c>
      <c r="AV450" s="14" t="s">
        <v>79</v>
      </c>
      <c r="AW450" s="14" t="s">
        <v>4</v>
      </c>
      <c r="AX450" s="14" t="s">
        <v>72</v>
      </c>
      <c r="AY450" s="165" t="s">
        <v>111</v>
      </c>
    </row>
    <row r="451" spans="1:65" s="14" customFormat="1">
      <c r="B451" s="164"/>
      <c r="D451" s="154" t="s">
        <v>122</v>
      </c>
      <c r="E451" s="165" t="s">
        <v>1</v>
      </c>
      <c r="F451" s="166" t="s">
        <v>339</v>
      </c>
      <c r="H451" s="167">
        <v>3</v>
      </c>
      <c r="M451" s="164"/>
      <c r="N451" s="168"/>
      <c r="O451" s="169"/>
      <c r="P451" s="169"/>
      <c r="Q451" s="169"/>
      <c r="R451" s="169"/>
      <c r="S451" s="169"/>
      <c r="T451" s="169"/>
      <c r="U451" s="169"/>
      <c r="V451" s="169"/>
      <c r="W451" s="169"/>
      <c r="X451" s="170"/>
      <c r="AT451" s="165" t="s">
        <v>122</v>
      </c>
      <c r="AU451" s="165" t="s">
        <v>79</v>
      </c>
      <c r="AV451" s="14" t="s">
        <v>79</v>
      </c>
      <c r="AW451" s="14" t="s">
        <v>4</v>
      </c>
      <c r="AX451" s="14" t="s">
        <v>72</v>
      </c>
      <c r="AY451" s="165" t="s">
        <v>111</v>
      </c>
    </row>
    <row r="452" spans="1:65" s="14" customFormat="1">
      <c r="B452" s="164"/>
      <c r="D452" s="154" t="s">
        <v>122</v>
      </c>
      <c r="E452" s="165" t="s">
        <v>1</v>
      </c>
      <c r="F452" s="166" t="s">
        <v>341</v>
      </c>
      <c r="H452" s="167">
        <v>1</v>
      </c>
      <c r="M452" s="164"/>
      <c r="N452" s="168"/>
      <c r="O452" s="169"/>
      <c r="P452" s="169"/>
      <c r="Q452" s="169"/>
      <c r="R452" s="169"/>
      <c r="S452" s="169"/>
      <c r="T452" s="169"/>
      <c r="U452" s="169"/>
      <c r="V452" s="169"/>
      <c r="W452" s="169"/>
      <c r="X452" s="170"/>
      <c r="AT452" s="165" t="s">
        <v>122</v>
      </c>
      <c r="AU452" s="165" t="s">
        <v>79</v>
      </c>
      <c r="AV452" s="14" t="s">
        <v>79</v>
      </c>
      <c r="AW452" s="14" t="s">
        <v>4</v>
      </c>
      <c r="AX452" s="14" t="s">
        <v>72</v>
      </c>
      <c r="AY452" s="165" t="s">
        <v>111</v>
      </c>
    </row>
    <row r="453" spans="1:65" s="14" customFormat="1">
      <c r="B453" s="164"/>
      <c r="D453" s="154" t="s">
        <v>122</v>
      </c>
      <c r="E453" s="165" t="s">
        <v>1</v>
      </c>
      <c r="F453" s="166" t="s">
        <v>342</v>
      </c>
      <c r="H453" s="167">
        <v>1.8</v>
      </c>
      <c r="M453" s="164"/>
      <c r="N453" s="168"/>
      <c r="O453" s="169"/>
      <c r="P453" s="169"/>
      <c r="Q453" s="169"/>
      <c r="R453" s="169"/>
      <c r="S453" s="169"/>
      <c r="T453" s="169"/>
      <c r="U453" s="169"/>
      <c r="V453" s="169"/>
      <c r="W453" s="169"/>
      <c r="X453" s="170"/>
      <c r="AT453" s="165" t="s">
        <v>122</v>
      </c>
      <c r="AU453" s="165" t="s">
        <v>79</v>
      </c>
      <c r="AV453" s="14" t="s">
        <v>79</v>
      </c>
      <c r="AW453" s="14" t="s">
        <v>4</v>
      </c>
      <c r="AX453" s="14" t="s">
        <v>72</v>
      </c>
      <c r="AY453" s="165" t="s">
        <v>111</v>
      </c>
    </row>
    <row r="454" spans="1:65" s="13" customFormat="1">
      <c r="B454" s="158"/>
      <c r="D454" s="154" t="s">
        <v>122</v>
      </c>
      <c r="E454" s="159" t="s">
        <v>1</v>
      </c>
      <c r="F454" s="160" t="s">
        <v>343</v>
      </c>
      <c r="H454" s="159" t="s">
        <v>1</v>
      </c>
      <c r="M454" s="158"/>
      <c r="N454" s="161"/>
      <c r="O454" s="162"/>
      <c r="P454" s="162"/>
      <c r="Q454" s="162"/>
      <c r="R454" s="162"/>
      <c r="S454" s="162"/>
      <c r="T454" s="162"/>
      <c r="U454" s="162"/>
      <c r="V454" s="162"/>
      <c r="W454" s="162"/>
      <c r="X454" s="163"/>
      <c r="AT454" s="159" t="s">
        <v>122</v>
      </c>
      <c r="AU454" s="159" t="s">
        <v>79</v>
      </c>
      <c r="AV454" s="13" t="s">
        <v>77</v>
      </c>
      <c r="AW454" s="13" t="s">
        <v>4</v>
      </c>
      <c r="AX454" s="13" t="s">
        <v>72</v>
      </c>
      <c r="AY454" s="159" t="s">
        <v>111</v>
      </c>
    </row>
    <row r="455" spans="1:65" s="14" customFormat="1">
      <c r="B455" s="164"/>
      <c r="D455" s="154" t="s">
        <v>122</v>
      </c>
      <c r="E455" s="165" t="s">
        <v>1</v>
      </c>
      <c r="F455" s="166" t="s">
        <v>344</v>
      </c>
      <c r="H455" s="167">
        <v>74.099999999999994</v>
      </c>
      <c r="M455" s="164"/>
      <c r="N455" s="168"/>
      <c r="O455" s="169"/>
      <c r="P455" s="169"/>
      <c r="Q455" s="169"/>
      <c r="R455" s="169"/>
      <c r="S455" s="169"/>
      <c r="T455" s="169"/>
      <c r="U455" s="169"/>
      <c r="V455" s="169"/>
      <c r="W455" s="169"/>
      <c r="X455" s="170"/>
      <c r="AT455" s="165" t="s">
        <v>122</v>
      </c>
      <c r="AU455" s="165" t="s">
        <v>79</v>
      </c>
      <c r="AV455" s="14" t="s">
        <v>79</v>
      </c>
      <c r="AW455" s="14" t="s">
        <v>4</v>
      </c>
      <c r="AX455" s="14" t="s">
        <v>72</v>
      </c>
      <c r="AY455" s="165" t="s">
        <v>111</v>
      </c>
    </row>
    <row r="456" spans="1:65" s="13" customFormat="1">
      <c r="B456" s="158"/>
      <c r="D456" s="154" t="s">
        <v>122</v>
      </c>
      <c r="E456" s="159" t="s">
        <v>1</v>
      </c>
      <c r="F456" s="160" t="s">
        <v>345</v>
      </c>
      <c r="H456" s="159" t="s">
        <v>1</v>
      </c>
      <c r="M456" s="158"/>
      <c r="N456" s="161"/>
      <c r="O456" s="162"/>
      <c r="P456" s="162"/>
      <c r="Q456" s="162"/>
      <c r="R456" s="162"/>
      <c r="S456" s="162"/>
      <c r="T456" s="162"/>
      <c r="U456" s="162"/>
      <c r="V456" s="162"/>
      <c r="W456" s="162"/>
      <c r="X456" s="163"/>
      <c r="AT456" s="159" t="s">
        <v>122</v>
      </c>
      <c r="AU456" s="159" t="s">
        <v>79</v>
      </c>
      <c r="AV456" s="13" t="s">
        <v>77</v>
      </c>
      <c r="AW456" s="13" t="s">
        <v>4</v>
      </c>
      <c r="AX456" s="13" t="s">
        <v>72</v>
      </c>
      <c r="AY456" s="159" t="s">
        <v>111</v>
      </c>
    </row>
    <row r="457" spans="1:65" s="14" customFormat="1">
      <c r="B457" s="164"/>
      <c r="D457" s="154" t="s">
        <v>122</v>
      </c>
      <c r="E457" s="165" t="s">
        <v>1</v>
      </c>
      <c r="F457" s="166" t="s">
        <v>346</v>
      </c>
      <c r="H457" s="167">
        <v>24.44</v>
      </c>
      <c r="M457" s="164"/>
      <c r="N457" s="168"/>
      <c r="O457" s="169"/>
      <c r="P457" s="169"/>
      <c r="Q457" s="169"/>
      <c r="R457" s="169"/>
      <c r="S457" s="169"/>
      <c r="T457" s="169"/>
      <c r="U457" s="169"/>
      <c r="V457" s="169"/>
      <c r="W457" s="169"/>
      <c r="X457" s="170"/>
      <c r="AT457" s="165" t="s">
        <v>122</v>
      </c>
      <c r="AU457" s="165" t="s">
        <v>79</v>
      </c>
      <c r="AV457" s="14" t="s">
        <v>79</v>
      </c>
      <c r="AW457" s="14" t="s">
        <v>4</v>
      </c>
      <c r="AX457" s="14" t="s">
        <v>72</v>
      </c>
      <c r="AY457" s="165" t="s">
        <v>111</v>
      </c>
    </row>
    <row r="458" spans="1:65" s="15" customFormat="1">
      <c r="B458" s="171"/>
      <c r="D458" s="154" t="s">
        <v>122</v>
      </c>
      <c r="E458" s="172" t="s">
        <v>1</v>
      </c>
      <c r="F458" s="173" t="s">
        <v>127</v>
      </c>
      <c r="H458" s="174">
        <v>1029.8300000000002</v>
      </c>
      <c r="M458" s="171"/>
      <c r="N458" s="175"/>
      <c r="O458" s="176"/>
      <c r="P458" s="176"/>
      <c r="Q458" s="176"/>
      <c r="R458" s="176"/>
      <c r="S458" s="176"/>
      <c r="T458" s="176"/>
      <c r="U458" s="176"/>
      <c r="V458" s="176"/>
      <c r="W458" s="176"/>
      <c r="X458" s="177"/>
      <c r="AT458" s="172" t="s">
        <v>122</v>
      </c>
      <c r="AU458" s="172" t="s">
        <v>79</v>
      </c>
      <c r="AV458" s="15" t="s">
        <v>118</v>
      </c>
      <c r="AW458" s="15" t="s">
        <v>4</v>
      </c>
      <c r="AX458" s="15" t="s">
        <v>77</v>
      </c>
      <c r="AY458" s="172" t="s">
        <v>111</v>
      </c>
    </row>
    <row r="459" spans="1:65" s="2" customFormat="1" ht="24.15" customHeight="1">
      <c r="A459" s="29"/>
      <c r="B459" s="139"/>
      <c r="C459" s="178" t="s">
        <v>347</v>
      </c>
      <c r="D459" s="178" t="s">
        <v>133</v>
      </c>
      <c r="E459" s="179" t="s">
        <v>348</v>
      </c>
      <c r="F459" s="180" t="s">
        <v>349</v>
      </c>
      <c r="G459" s="181" t="s">
        <v>211</v>
      </c>
      <c r="H459" s="182">
        <v>466.06</v>
      </c>
      <c r="I459" s="183"/>
      <c r="J459" s="184"/>
      <c r="K459" s="183">
        <f>ROUND(P459*H459,2)</f>
        <v>0</v>
      </c>
      <c r="L459" s="184"/>
      <c r="M459" s="185"/>
      <c r="N459" s="186" t="s">
        <v>1</v>
      </c>
      <c r="O459" s="148" t="s">
        <v>35</v>
      </c>
      <c r="P459" s="149">
        <f>I459+J459</f>
        <v>0</v>
      </c>
      <c r="Q459" s="149">
        <f>ROUND(I459*H459,2)</f>
        <v>0</v>
      </c>
      <c r="R459" s="149">
        <f>ROUND(J459*H459,2)</f>
        <v>0</v>
      </c>
      <c r="S459" s="150">
        <v>0</v>
      </c>
      <c r="T459" s="150">
        <f>S459*H459</f>
        <v>0</v>
      </c>
      <c r="U459" s="150">
        <v>3.0000000000000001E-5</v>
      </c>
      <c r="V459" s="150">
        <f>U459*H459</f>
        <v>1.3981800000000001E-2</v>
      </c>
      <c r="W459" s="150">
        <v>0</v>
      </c>
      <c r="X459" s="151">
        <f>W459*H459</f>
        <v>0</v>
      </c>
      <c r="Y459" s="29"/>
      <c r="Z459" s="29"/>
      <c r="AA459" s="29"/>
      <c r="AB459" s="29"/>
      <c r="AC459" s="29"/>
      <c r="AD459" s="29"/>
      <c r="AE459" s="29"/>
      <c r="AR459" s="152" t="s">
        <v>136</v>
      </c>
      <c r="AT459" s="152" t="s">
        <v>133</v>
      </c>
      <c r="AU459" s="152" t="s">
        <v>79</v>
      </c>
      <c r="AY459" s="17" t="s">
        <v>111</v>
      </c>
      <c r="BE459" s="153">
        <f>IF(O459="základní",K459,0)</f>
        <v>0</v>
      </c>
      <c r="BF459" s="153">
        <f>IF(O459="snížená",K459,0)</f>
        <v>0</v>
      </c>
      <c r="BG459" s="153">
        <f>IF(O459="zákl. přenesená",K459,0)</f>
        <v>0</v>
      </c>
      <c r="BH459" s="153">
        <f>IF(O459="sníž. přenesená",K459,0)</f>
        <v>0</v>
      </c>
      <c r="BI459" s="153">
        <f>IF(O459="nulová",K459,0)</f>
        <v>0</v>
      </c>
      <c r="BJ459" s="17" t="s">
        <v>77</v>
      </c>
      <c r="BK459" s="153">
        <f>ROUND(P459*H459,2)</f>
        <v>0</v>
      </c>
      <c r="BL459" s="17" t="s">
        <v>118</v>
      </c>
      <c r="BM459" s="152" t="s">
        <v>350</v>
      </c>
    </row>
    <row r="460" spans="1:65" s="2" customFormat="1" ht="19.2">
      <c r="A460" s="29"/>
      <c r="B460" s="30"/>
      <c r="C460" s="29"/>
      <c r="D460" s="154" t="s">
        <v>120</v>
      </c>
      <c r="E460" s="29"/>
      <c r="F460" s="155" t="s">
        <v>349</v>
      </c>
      <c r="G460" s="29"/>
      <c r="H460" s="29"/>
      <c r="I460" s="29"/>
      <c r="J460" s="29"/>
      <c r="K460" s="29"/>
      <c r="L460" s="29"/>
      <c r="M460" s="30"/>
      <c r="N460" s="156"/>
      <c r="O460" s="157"/>
      <c r="P460" s="55"/>
      <c r="Q460" s="55"/>
      <c r="R460" s="55"/>
      <c r="S460" s="55"/>
      <c r="T460" s="55"/>
      <c r="U460" s="55"/>
      <c r="V460" s="55"/>
      <c r="W460" s="55"/>
      <c r="X460" s="56"/>
      <c r="Y460" s="29"/>
      <c r="Z460" s="29"/>
      <c r="AA460" s="29"/>
      <c r="AB460" s="29"/>
      <c r="AC460" s="29"/>
      <c r="AD460" s="29"/>
      <c r="AE460" s="29"/>
      <c r="AT460" s="17" t="s">
        <v>120</v>
      </c>
      <c r="AU460" s="17" t="s">
        <v>79</v>
      </c>
    </row>
    <row r="461" spans="1:65" s="13" customFormat="1">
      <c r="B461" s="158"/>
      <c r="D461" s="154" t="s">
        <v>122</v>
      </c>
      <c r="E461" s="159" t="s">
        <v>1</v>
      </c>
      <c r="F461" s="160" t="s">
        <v>214</v>
      </c>
      <c r="H461" s="159" t="s">
        <v>1</v>
      </c>
      <c r="M461" s="158"/>
      <c r="N461" s="161"/>
      <c r="O461" s="162"/>
      <c r="P461" s="162"/>
      <c r="Q461" s="162"/>
      <c r="R461" s="162"/>
      <c r="S461" s="162"/>
      <c r="T461" s="162"/>
      <c r="U461" s="162"/>
      <c r="V461" s="162"/>
      <c r="W461" s="162"/>
      <c r="X461" s="163"/>
      <c r="AT461" s="159" t="s">
        <v>122</v>
      </c>
      <c r="AU461" s="159" t="s">
        <v>79</v>
      </c>
      <c r="AV461" s="13" t="s">
        <v>77</v>
      </c>
      <c r="AW461" s="13" t="s">
        <v>4</v>
      </c>
      <c r="AX461" s="13" t="s">
        <v>72</v>
      </c>
      <c r="AY461" s="159" t="s">
        <v>111</v>
      </c>
    </row>
    <row r="462" spans="1:65" s="13" customFormat="1">
      <c r="B462" s="158"/>
      <c r="D462" s="154" t="s">
        <v>122</v>
      </c>
      <c r="E462" s="159" t="s">
        <v>1</v>
      </c>
      <c r="F462" s="160" t="s">
        <v>292</v>
      </c>
      <c r="H462" s="159" t="s">
        <v>1</v>
      </c>
      <c r="M462" s="158"/>
      <c r="N462" s="161"/>
      <c r="O462" s="162"/>
      <c r="P462" s="162"/>
      <c r="Q462" s="162"/>
      <c r="R462" s="162"/>
      <c r="S462" s="162"/>
      <c r="T462" s="162"/>
      <c r="U462" s="162"/>
      <c r="V462" s="162"/>
      <c r="W462" s="162"/>
      <c r="X462" s="163"/>
      <c r="AT462" s="159" t="s">
        <v>122</v>
      </c>
      <c r="AU462" s="159" t="s">
        <v>79</v>
      </c>
      <c r="AV462" s="13" t="s">
        <v>77</v>
      </c>
      <c r="AW462" s="13" t="s">
        <v>4</v>
      </c>
      <c r="AX462" s="13" t="s">
        <v>72</v>
      </c>
      <c r="AY462" s="159" t="s">
        <v>111</v>
      </c>
    </row>
    <row r="463" spans="1:65" s="13" customFormat="1">
      <c r="B463" s="158"/>
      <c r="D463" s="154" t="s">
        <v>122</v>
      </c>
      <c r="E463" s="159" t="s">
        <v>1</v>
      </c>
      <c r="F463" s="160" t="s">
        <v>215</v>
      </c>
      <c r="H463" s="159" t="s">
        <v>1</v>
      </c>
      <c r="M463" s="158"/>
      <c r="N463" s="161"/>
      <c r="O463" s="162"/>
      <c r="P463" s="162"/>
      <c r="Q463" s="162"/>
      <c r="R463" s="162"/>
      <c r="S463" s="162"/>
      <c r="T463" s="162"/>
      <c r="U463" s="162"/>
      <c r="V463" s="162"/>
      <c r="W463" s="162"/>
      <c r="X463" s="163"/>
      <c r="AT463" s="159" t="s">
        <v>122</v>
      </c>
      <c r="AU463" s="159" t="s">
        <v>79</v>
      </c>
      <c r="AV463" s="13" t="s">
        <v>77</v>
      </c>
      <c r="AW463" s="13" t="s">
        <v>4</v>
      </c>
      <c r="AX463" s="13" t="s">
        <v>72</v>
      </c>
      <c r="AY463" s="159" t="s">
        <v>111</v>
      </c>
    </row>
    <row r="464" spans="1:65" s="14" customFormat="1">
      <c r="B464" s="164"/>
      <c r="D464" s="154" t="s">
        <v>122</v>
      </c>
      <c r="E464" s="165" t="s">
        <v>1</v>
      </c>
      <c r="F464" s="166" t="s">
        <v>293</v>
      </c>
      <c r="H464" s="167">
        <v>4.3</v>
      </c>
      <c r="M464" s="164"/>
      <c r="N464" s="168"/>
      <c r="O464" s="169"/>
      <c r="P464" s="169"/>
      <c r="Q464" s="169"/>
      <c r="R464" s="169"/>
      <c r="S464" s="169"/>
      <c r="T464" s="169"/>
      <c r="U464" s="169"/>
      <c r="V464" s="169"/>
      <c r="W464" s="169"/>
      <c r="X464" s="170"/>
      <c r="AT464" s="165" t="s">
        <v>122</v>
      </c>
      <c r="AU464" s="165" t="s">
        <v>79</v>
      </c>
      <c r="AV464" s="14" t="s">
        <v>79</v>
      </c>
      <c r="AW464" s="14" t="s">
        <v>4</v>
      </c>
      <c r="AX464" s="14" t="s">
        <v>72</v>
      </c>
      <c r="AY464" s="165" t="s">
        <v>111</v>
      </c>
    </row>
    <row r="465" spans="2:51" s="14" customFormat="1">
      <c r="B465" s="164"/>
      <c r="D465" s="154" t="s">
        <v>122</v>
      </c>
      <c r="E465" s="165" t="s">
        <v>1</v>
      </c>
      <c r="F465" s="166" t="s">
        <v>294</v>
      </c>
      <c r="H465" s="167">
        <v>48</v>
      </c>
      <c r="M465" s="164"/>
      <c r="N465" s="168"/>
      <c r="O465" s="169"/>
      <c r="P465" s="169"/>
      <c r="Q465" s="169"/>
      <c r="R465" s="169"/>
      <c r="S465" s="169"/>
      <c r="T465" s="169"/>
      <c r="U465" s="169"/>
      <c r="V465" s="169"/>
      <c r="W465" s="169"/>
      <c r="X465" s="170"/>
      <c r="AT465" s="165" t="s">
        <v>122</v>
      </c>
      <c r="AU465" s="165" t="s">
        <v>79</v>
      </c>
      <c r="AV465" s="14" t="s">
        <v>79</v>
      </c>
      <c r="AW465" s="14" t="s">
        <v>4</v>
      </c>
      <c r="AX465" s="14" t="s">
        <v>72</v>
      </c>
      <c r="AY465" s="165" t="s">
        <v>111</v>
      </c>
    </row>
    <row r="466" spans="2:51" s="14" customFormat="1">
      <c r="B466" s="164"/>
      <c r="D466" s="154" t="s">
        <v>122</v>
      </c>
      <c r="E466" s="165" t="s">
        <v>1</v>
      </c>
      <c r="F466" s="166" t="s">
        <v>295</v>
      </c>
      <c r="H466" s="167">
        <v>5.2</v>
      </c>
      <c r="M466" s="164"/>
      <c r="N466" s="168"/>
      <c r="O466" s="169"/>
      <c r="P466" s="169"/>
      <c r="Q466" s="169"/>
      <c r="R466" s="169"/>
      <c r="S466" s="169"/>
      <c r="T466" s="169"/>
      <c r="U466" s="169"/>
      <c r="V466" s="169"/>
      <c r="W466" s="169"/>
      <c r="X466" s="170"/>
      <c r="AT466" s="165" t="s">
        <v>122</v>
      </c>
      <c r="AU466" s="165" t="s">
        <v>79</v>
      </c>
      <c r="AV466" s="14" t="s">
        <v>79</v>
      </c>
      <c r="AW466" s="14" t="s">
        <v>4</v>
      </c>
      <c r="AX466" s="14" t="s">
        <v>72</v>
      </c>
      <c r="AY466" s="165" t="s">
        <v>111</v>
      </c>
    </row>
    <row r="467" spans="2:51" s="14" customFormat="1">
      <c r="B467" s="164"/>
      <c r="D467" s="154" t="s">
        <v>122</v>
      </c>
      <c r="E467" s="165" t="s">
        <v>1</v>
      </c>
      <c r="F467" s="166" t="s">
        <v>296</v>
      </c>
      <c r="H467" s="167">
        <v>2.2000000000000002</v>
      </c>
      <c r="M467" s="164"/>
      <c r="N467" s="168"/>
      <c r="O467" s="169"/>
      <c r="P467" s="169"/>
      <c r="Q467" s="169"/>
      <c r="R467" s="169"/>
      <c r="S467" s="169"/>
      <c r="T467" s="169"/>
      <c r="U467" s="169"/>
      <c r="V467" s="169"/>
      <c r="W467" s="169"/>
      <c r="X467" s="170"/>
      <c r="AT467" s="165" t="s">
        <v>122</v>
      </c>
      <c r="AU467" s="165" t="s">
        <v>79</v>
      </c>
      <c r="AV467" s="14" t="s">
        <v>79</v>
      </c>
      <c r="AW467" s="14" t="s">
        <v>4</v>
      </c>
      <c r="AX467" s="14" t="s">
        <v>72</v>
      </c>
      <c r="AY467" s="165" t="s">
        <v>111</v>
      </c>
    </row>
    <row r="468" spans="2:51" s="14" customFormat="1">
      <c r="B468" s="164"/>
      <c r="D468" s="154" t="s">
        <v>122</v>
      </c>
      <c r="E468" s="165" t="s">
        <v>1</v>
      </c>
      <c r="F468" s="166" t="s">
        <v>296</v>
      </c>
      <c r="H468" s="167">
        <v>2.2000000000000002</v>
      </c>
      <c r="M468" s="164"/>
      <c r="N468" s="168"/>
      <c r="O468" s="169"/>
      <c r="P468" s="169"/>
      <c r="Q468" s="169"/>
      <c r="R468" s="169"/>
      <c r="S468" s="169"/>
      <c r="T468" s="169"/>
      <c r="U468" s="169"/>
      <c r="V468" s="169"/>
      <c r="W468" s="169"/>
      <c r="X468" s="170"/>
      <c r="AT468" s="165" t="s">
        <v>122</v>
      </c>
      <c r="AU468" s="165" t="s">
        <v>79</v>
      </c>
      <c r="AV468" s="14" t="s">
        <v>79</v>
      </c>
      <c r="AW468" s="14" t="s">
        <v>4</v>
      </c>
      <c r="AX468" s="14" t="s">
        <v>72</v>
      </c>
      <c r="AY468" s="165" t="s">
        <v>111</v>
      </c>
    </row>
    <row r="469" spans="2:51" s="14" customFormat="1">
      <c r="B469" s="164"/>
      <c r="D469" s="154" t="s">
        <v>122</v>
      </c>
      <c r="E469" s="165" t="s">
        <v>1</v>
      </c>
      <c r="F469" s="166" t="s">
        <v>293</v>
      </c>
      <c r="H469" s="167">
        <v>4.3</v>
      </c>
      <c r="M469" s="164"/>
      <c r="N469" s="168"/>
      <c r="O469" s="169"/>
      <c r="P469" s="169"/>
      <c r="Q469" s="169"/>
      <c r="R469" s="169"/>
      <c r="S469" s="169"/>
      <c r="T469" s="169"/>
      <c r="U469" s="169"/>
      <c r="V469" s="169"/>
      <c r="W469" s="169"/>
      <c r="X469" s="170"/>
      <c r="AT469" s="165" t="s">
        <v>122</v>
      </c>
      <c r="AU469" s="165" t="s">
        <v>79</v>
      </c>
      <c r="AV469" s="14" t="s">
        <v>79</v>
      </c>
      <c r="AW469" s="14" t="s">
        <v>4</v>
      </c>
      <c r="AX469" s="14" t="s">
        <v>72</v>
      </c>
      <c r="AY469" s="165" t="s">
        <v>111</v>
      </c>
    </row>
    <row r="470" spans="2:51" s="14" customFormat="1">
      <c r="B470" s="164"/>
      <c r="D470" s="154" t="s">
        <v>122</v>
      </c>
      <c r="E470" s="165" t="s">
        <v>1</v>
      </c>
      <c r="F470" s="166" t="s">
        <v>293</v>
      </c>
      <c r="H470" s="167">
        <v>4.3</v>
      </c>
      <c r="M470" s="164"/>
      <c r="N470" s="168"/>
      <c r="O470" s="169"/>
      <c r="P470" s="169"/>
      <c r="Q470" s="169"/>
      <c r="R470" s="169"/>
      <c r="S470" s="169"/>
      <c r="T470" s="169"/>
      <c r="U470" s="169"/>
      <c r="V470" s="169"/>
      <c r="W470" s="169"/>
      <c r="X470" s="170"/>
      <c r="AT470" s="165" t="s">
        <v>122</v>
      </c>
      <c r="AU470" s="165" t="s">
        <v>79</v>
      </c>
      <c r="AV470" s="14" t="s">
        <v>79</v>
      </c>
      <c r="AW470" s="14" t="s">
        <v>4</v>
      </c>
      <c r="AX470" s="14" t="s">
        <v>72</v>
      </c>
      <c r="AY470" s="165" t="s">
        <v>111</v>
      </c>
    </row>
    <row r="471" spans="2:51" s="14" customFormat="1">
      <c r="B471" s="164"/>
      <c r="D471" s="154" t="s">
        <v>122</v>
      </c>
      <c r="E471" s="165" t="s">
        <v>1</v>
      </c>
      <c r="F471" s="166" t="s">
        <v>297</v>
      </c>
      <c r="H471" s="167">
        <v>6</v>
      </c>
      <c r="M471" s="164"/>
      <c r="N471" s="168"/>
      <c r="O471" s="169"/>
      <c r="P471" s="169"/>
      <c r="Q471" s="169"/>
      <c r="R471" s="169"/>
      <c r="S471" s="169"/>
      <c r="T471" s="169"/>
      <c r="U471" s="169"/>
      <c r="V471" s="169"/>
      <c r="W471" s="169"/>
      <c r="X471" s="170"/>
      <c r="AT471" s="165" t="s">
        <v>122</v>
      </c>
      <c r="AU471" s="165" t="s">
        <v>79</v>
      </c>
      <c r="AV471" s="14" t="s">
        <v>79</v>
      </c>
      <c r="AW471" s="14" t="s">
        <v>4</v>
      </c>
      <c r="AX471" s="14" t="s">
        <v>72</v>
      </c>
      <c r="AY471" s="165" t="s">
        <v>111</v>
      </c>
    </row>
    <row r="472" spans="2:51" s="13" customFormat="1">
      <c r="B472" s="158"/>
      <c r="D472" s="154" t="s">
        <v>122</v>
      </c>
      <c r="E472" s="159" t="s">
        <v>1</v>
      </c>
      <c r="F472" s="160" t="s">
        <v>162</v>
      </c>
      <c r="H472" s="159" t="s">
        <v>1</v>
      </c>
      <c r="M472" s="158"/>
      <c r="N472" s="161"/>
      <c r="O472" s="162"/>
      <c r="P472" s="162"/>
      <c r="Q472" s="162"/>
      <c r="R472" s="162"/>
      <c r="S472" s="162"/>
      <c r="T472" s="162"/>
      <c r="U472" s="162"/>
      <c r="V472" s="162"/>
      <c r="W472" s="162"/>
      <c r="X472" s="163"/>
      <c r="AT472" s="159" t="s">
        <v>122</v>
      </c>
      <c r="AU472" s="159" t="s">
        <v>79</v>
      </c>
      <c r="AV472" s="13" t="s">
        <v>77</v>
      </c>
      <c r="AW472" s="13" t="s">
        <v>4</v>
      </c>
      <c r="AX472" s="13" t="s">
        <v>72</v>
      </c>
      <c r="AY472" s="159" t="s">
        <v>111</v>
      </c>
    </row>
    <row r="473" spans="2:51" s="14" customFormat="1">
      <c r="B473" s="164"/>
      <c r="D473" s="154" t="s">
        <v>122</v>
      </c>
      <c r="E473" s="165" t="s">
        <v>1</v>
      </c>
      <c r="F473" s="166" t="s">
        <v>298</v>
      </c>
      <c r="H473" s="167">
        <v>4.4000000000000004</v>
      </c>
      <c r="M473" s="164"/>
      <c r="N473" s="168"/>
      <c r="O473" s="169"/>
      <c r="P473" s="169"/>
      <c r="Q473" s="169"/>
      <c r="R473" s="169"/>
      <c r="S473" s="169"/>
      <c r="T473" s="169"/>
      <c r="U473" s="169"/>
      <c r="V473" s="169"/>
      <c r="W473" s="169"/>
      <c r="X473" s="170"/>
      <c r="AT473" s="165" t="s">
        <v>122</v>
      </c>
      <c r="AU473" s="165" t="s">
        <v>79</v>
      </c>
      <c r="AV473" s="14" t="s">
        <v>79</v>
      </c>
      <c r="AW473" s="14" t="s">
        <v>4</v>
      </c>
      <c r="AX473" s="14" t="s">
        <v>72</v>
      </c>
      <c r="AY473" s="165" t="s">
        <v>111</v>
      </c>
    </row>
    <row r="474" spans="2:51" s="14" customFormat="1">
      <c r="B474" s="164"/>
      <c r="D474" s="154" t="s">
        <v>122</v>
      </c>
      <c r="E474" s="165" t="s">
        <v>1</v>
      </c>
      <c r="F474" s="166" t="s">
        <v>299</v>
      </c>
      <c r="H474" s="167">
        <v>57.2</v>
      </c>
      <c r="M474" s="164"/>
      <c r="N474" s="168"/>
      <c r="O474" s="169"/>
      <c r="P474" s="169"/>
      <c r="Q474" s="169"/>
      <c r="R474" s="169"/>
      <c r="S474" s="169"/>
      <c r="T474" s="169"/>
      <c r="U474" s="169"/>
      <c r="V474" s="169"/>
      <c r="W474" s="169"/>
      <c r="X474" s="170"/>
      <c r="AT474" s="165" t="s">
        <v>122</v>
      </c>
      <c r="AU474" s="165" t="s">
        <v>79</v>
      </c>
      <c r="AV474" s="14" t="s">
        <v>79</v>
      </c>
      <c r="AW474" s="14" t="s">
        <v>4</v>
      </c>
      <c r="AX474" s="14" t="s">
        <v>72</v>
      </c>
      <c r="AY474" s="165" t="s">
        <v>111</v>
      </c>
    </row>
    <row r="475" spans="2:51" s="14" customFormat="1">
      <c r="B475" s="164"/>
      <c r="D475" s="154" t="s">
        <v>122</v>
      </c>
      <c r="E475" s="165" t="s">
        <v>1</v>
      </c>
      <c r="F475" s="166" t="s">
        <v>300</v>
      </c>
      <c r="H475" s="167">
        <v>8.8000000000000007</v>
      </c>
      <c r="M475" s="164"/>
      <c r="N475" s="168"/>
      <c r="O475" s="169"/>
      <c r="P475" s="169"/>
      <c r="Q475" s="169"/>
      <c r="R475" s="169"/>
      <c r="S475" s="169"/>
      <c r="T475" s="169"/>
      <c r="U475" s="169"/>
      <c r="V475" s="169"/>
      <c r="W475" s="169"/>
      <c r="X475" s="170"/>
      <c r="AT475" s="165" t="s">
        <v>122</v>
      </c>
      <c r="AU475" s="165" t="s">
        <v>79</v>
      </c>
      <c r="AV475" s="14" t="s">
        <v>79</v>
      </c>
      <c r="AW475" s="14" t="s">
        <v>4</v>
      </c>
      <c r="AX475" s="14" t="s">
        <v>72</v>
      </c>
      <c r="AY475" s="165" t="s">
        <v>111</v>
      </c>
    </row>
    <row r="476" spans="2:51" s="14" customFormat="1">
      <c r="B476" s="164"/>
      <c r="D476" s="154" t="s">
        <v>122</v>
      </c>
      <c r="E476" s="165" t="s">
        <v>1</v>
      </c>
      <c r="F476" s="166" t="s">
        <v>301</v>
      </c>
      <c r="H476" s="167">
        <v>5.6</v>
      </c>
      <c r="M476" s="164"/>
      <c r="N476" s="168"/>
      <c r="O476" s="169"/>
      <c r="P476" s="169"/>
      <c r="Q476" s="169"/>
      <c r="R476" s="169"/>
      <c r="S476" s="169"/>
      <c r="T476" s="169"/>
      <c r="U476" s="169"/>
      <c r="V476" s="169"/>
      <c r="W476" s="169"/>
      <c r="X476" s="170"/>
      <c r="AT476" s="165" t="s">
        <v>122</v>
      </c>
      <c r="AU476" s="165" t="s">
        <v>79</v>
      </c>
      <c r="AV476" s="14" t="s">
        <v>79</v>
      </c>
      <c r="AW476" s="14" t="s">
        <v>4</v>
      </c>
      <c r="AX476" s="14" t="s">
        <v>72</v>
      </c>
      <c r="AY476" s="165" t="s">
        <v>111</v>
      </c>
    </row>
    <row r="477" spans="2:51" s="14" customFormat="1">
      <c r="B477" s="164"/>
      <c r="D477" s="154" t="s">
        <v>122</v>
      </c>
      <c r="E477" s="165" t="s">
        <v>1</v>
      </c>
      <c r="F477" s="166" t="s">
        <v>296</v>
      </c>
      <c r="H477" s="167">
        <v>2.2000000000000002</v>
      </c>
      <c r="M477" s="164"/>
      <c r="N477" s="168"/>
      <c r="O477" s="169"/>
      <c r="P477" s="169"/>
      <c r="Q477" s="169"/>
      <c r="R477" s="169"/>
      <c r="S477" s="169"/>
      <c r="T477" s="169"/>
      <c r="U477" s="169"/>
      <c r="V477" s="169"/>
      <c r="W477" s="169"/>
      <c r="X477" s="170"/>
      <c r="AT477" s="165" t="s">
        <v>122</v>
      </c>
      <c r="AU477" s="165" t="s">
        <v>79</v>
      </c>
      <c r="AV477" s="14" t="s">
        <v>79</v>
      </c>
      <c r="AW477" s="14" t="s">
        <v>4</v>
      </c>
      <c r="AX477" s="14" t="s">
        <v>72</v>
      </c>
      <c r="AY477" s="165" t="s">
        <v>111</v>
      </c>
    </row>
    <row r="478" spans="2:51" s="14" customFormat="1">
      <c r="B478" s="164"/>
      <c r="D478" s="154" t="s">
        <v>122</v>
      </c>
      <c r="E478" s="165" t="s">
        <v>1</v>
      </c>
      <c r="F478" s="166" t="s">
        <v>296</v>
      </c>
      <c r="H478" s="167">
        <v>2.2000000000000002</v>
      </c>
      <c r="M478" s="164"/>
      <c r="N478" s="168"/>
      <c r="O478" s="169"/>
      <c r="P478" s="169"/>
      <c r="Q478" s="169"/>
      <c r="R478" s="169"/>
      <c r="S478" s="169"/>
      <c r="T478" s="169"/>
      <c r="U478" s="169"/>
      <c r="V478" s="169"/>
      <c r="W478" s="169"/>
      <c r="X478" s="170"/>
      <c r="AT478" s="165" t="s">
        <v>122</v>
      </c>
      <c r="AU478" s="165" t="s">
        <v>79</v>
      </c>
      <c r="AV478" s="14" t="s">
        <v>79</v>
      </c>
      <c r="AW478" s="14" t="s">
        <v>4</v>
      </c>
      <c r="AX478" s="14" t="s">
        <v>72</v>
      </c>
      <c r="AY478" s="165" t="s">
        <v>111</v>
      </c>
    </row>
    <row r="479" spans="2:51" s="14" customFormat="1">
      <c r="B479" s="164"/>
      <c r="D479" s="154" t="s">
        <v>122</v>
      </c>
      <c r="E479" s="165" t="s">
        <v>1</v>
      </c>
      <c r="F479" s="166" t="s">
        <v>298</v>
      </c>
      <c r="H479" s="167">
        <v>4.4000000000000004</v>
      </c>
      <c r="M479" s="164"/>
      <c r="N479" s="168"/>
      <c r="O479" s="169"/>
      <c r="P479" s="169"/>
      <c r="Q479" s="169"/>
      <c r="R479" s="169"/>
      <c r="S479" s="169"/>
      <c r="T479" s="169"/>
      <c r="U479" s="169"/>
      <c r="V479" s="169"/>
      <c r="W479" s="169"/>
      <c r="X479" s="170"/>
      <c r="AT479" s="165" t="s">
        <v>122</v>
      </c>
      <c r="AU479" s="165" t="s">
        <v>79</v>
      </c>
      <c r="AV479" s="14" t="s">
        <v>79</v>
      </c>
      <c r="AW479" s="14" t="s">
        <v>4</v>
      </c>
      <c r="AX479" s="14" t="s">
        <v>72</v>
      </c>
      <c r="AY479" s="165" t="s">
        <v>111</v>
      </c>
    </row>
    <row r="480" spans="2:51" s="13" customFormat="1">
      <c r="B480" s="158"/>
      <c r="D480" s="154" t="s">
        <v>122</v>
      </c>
      <c r="E480" s="159" t="s">
        <v>1</v>
      </c>
      <c r="F480" s="160" t="s">
        <v>168</v>
      </c>
      <c r="H480" s="159" t="s">
        <v>1</v>
      </c>
      <c r="M480" s="158"/>
      <c r="N480" s="161"/>
      <c r="O480" s="162"/>
      <c r="P480" s="162"/>
      <c r="Q480" s="162"/>
      <c r="R480" s="162"/>
      <c r="S480" s="162"/>
      <c r="T480" s="162"/>
      <c r="U480" s="162"/>
      <c r="V480" s="162"/>
      <c r="W480" s="162"/>
      <c r="X480" s="163"/>
      <c r="AT480" s="159" t="s">
        <v>122</v>
      </c>
      <c r="AU480" s="159" t="s">
        <v>79</v>
      </c>
      <c r="AV480" s="13" t="s">
        <v>77</v>
      </c>
      <c r="AW480" s="13" t="s">
        <v>4</v>
      </c>
      <c r="AX480" s="13" t="s">
        <v>72</v>
      </c>
      <c r="AY480" s="159" t="s">
        <v>111</v>
      </c>
    </row>
    <row r="481" spans="2:51" s="14" customFormat="1">
      <c r="B481" s="164"/>
      <c r="D481" s="154" t="s">
        <v>122</v>
      </c>
      <c r="E481" s="165" t="s">
        <v>1</v>
      </c>
      <c r="F481" s="166" t="s">
        <v>302</v>
      </c>
      <c r="H481" s="167">
        <v>25.2</v>
      </c>
      <c r="M481" s="164"/>
      <c r="N481" s="168"/>
      <c r="O481" s="169"/>
      <c r="P481" s="169"/>
      <c r="Q481" s="169"/>
      <c r="R481" s="169"/>
      <c r="S481" s="169"/>
      <c r="T481" s="169"/>
      <c r="U481" s="169"/>
      <c r="V481" s="169"/>
      <c r="W481" s="169"/>
      <c r="X481" s="170"/>
      <c r="AT481" s="165" t="s">
        <v>122</v>
      </c>
      <c r="AU481" s="165" t="s">
        <v>79</v>
      </c>
      <c r="AV481" s="14" t="s">
        <v>79</v>
      </c>
      <c r="AW481" s="14" t="s">
        <v>4</v>
      </c>
      <c r="AX481" s="14" t="s">
        <v>72</v>
      </c>
      <c r="AY481" s="165" t="s">
        <v>111</v>
      </c>
    </row>
    <row r="482" spans="2:51" s="14" customFormat="1">
      <c r="B482" s="164"/>
      <c r="D482" s="154" t="s">
        <v>122</v>
      </c>
      <c r="E482" s="165" t="s">
        <v>1</v>
      </c>
      <c r="F482" s="166" t="s">
        <v>303</v>
      </c>
      <c r="H482" s="167">
        <v>8.4</v>
      </c>
      <c r="M482" s="164"/>
      <c r="N482" s="168"/>
      <c r="O482" s="169"/>
      <c r="P482" s="169"/>
      <c r="Q482" s="169"/>
      <c r="R482" s="169"/>
      <c r="S482" s="169"/>
      <c r="T482" s="169"/>
      <c r="U482" s="169"/>
      <c r="V482" s="169"/>
      <c r="W482" s="169"/>
      <c r="X482" s="170"/>
      <c r="AT482" s="165" t="s">
        <v>122</v>
      </c>
      <c r="AU482" s="165" t="s">
        <v>79</v>
      </c>
      <c r="AV482" s="14" t="s">
        <v>79</v>
      </c>
      <c r="AW482" s="14" t="s">
        <v>4</v>
      </c>
      <c r="AX482" s="14" t="s">
        <v>72</v>
      </c>
      <c r="AY482" s="165" t="s">
        <v>111</v>
      </c>
    </row>
    <row r="483" spans="2:51" s="14" customFormat="1">
      <c r="B483" s="164"/>
      <c r="D483" s="154" t="s">
        <v>122</v>
      </c>
      <c r="E483" s="165" t="s">
        <v>1</v>
      </c>
      <c r="F483" s="166" t="s">
        <v>304</v>
      </c>
      <c r="H483" s="167">
        <v>12.6</v>
      </c>
      <c r="M483" s="164"/>
      <c r="N483" s="168"/>
      <c r="O483" s="169"/>
      <c r="P483" s="169"/>
      <c r="Q483" s="169"/>
      <c r="R483" s="169"/>
      <c r="S483" s="169"/>
      <c r="T483" s="169"/>
      <c r="U483" s="169"/>
      <c r="V483" s="169"/>
      <c r="W483" s="169"/>
      <c r="X483" s="170"/>
      <c r="AT483" s="165" t="s">
        <v>122</v>
      </c>
      <c r="AU483" s="165" t="s">
        <v>79</v>
      </c>
      <c r="AV483" s="14" t="s">
        <v>79</v>
      </c>
      <c r="AW483" s="14" t="s">
        <v>4</v>
      </c>
      <c r="AX483" s="14" t="s">
        <v>72</v>
      </c>
      <c r="AY483" s="165" t="s">
        <v>111</v>
      </c>
    </row>
    <row r="484" spans="2:51" s="14" customFormat="1">
      <c r="B484" s="164"/>
      <c r="D484" s="154" t="s">
        <v>122</v>
      </c>
      <c r="E484" s="165" t="s">
        <v>1</v>
      </c>
      <c r="F484" s="166" t="s">
        <v>305</v>
      </c>
      <c r="H484" s="167">
        <v>5.4</v>
      </c>
      <c r="M484" s="164"/>
      <c r="N484" s="168"/>
      <c r="O484" s="169"/>
      <c r="P484" s="169"/>
      <c r="Q484" s="169"/>
      <c r="R484" s="169"/>
      <c r="S484" s="169"/>
      <c r="T484" s="169"/>
      <c r="U484" s="169"/>
      <c r="V484" s="169"/>
      <c r="W484" s="169"/>
      <c r="X484" s="170"/>
      <c r="AT484" s="165" t="s">
        <v>122</v>
      </c>
      <c r="AU484" s="165" t="s">
        <v>79</v>
      </c>
      <c r="AV484" s="14" t="s">
        <v>79</v>
      </c>
      <c r="AW484" s="14" t="s">
        <v>4</v>
      </c>
      <c r="AX484" s="14" t="s">
        <v>72</v>
      </c>
      <c r="AY484" s="165" t="s">
        <v>111</v>
      </c>
    </row>
    <row r="485" spans="2:51" s="14" customFormat="1">
      <c r="B485" s="164"/>
      <c r="D485" s="154" t="s">
        <v>122</v>
      </c>
      <c r="E485" s="165" t="s">
        <v>1</v>
      </c>
      <c r="F485" s="166" t="s">
        <v>306</v>
      </c>
      <c r="H485" s="167">
        <v>4.2</v>
      </c>
      <c r="M485" s="164"/>
      <c r="N485" s="168"/>
      <c r="O485" s="169"/>
      <c r="P485" s="169"/>
      <c r="Q485" s="169"/>
      <c r="R485" s="169"/>
      <c r="S485" s="169"/>
      <c r="T485" s="169"/>
      <c r="U485" s="169"/>
      <c r="V485" s="169"/>
      <c r="W485" s="169"/>
      <c r="X485" s="170"/>
      <c r="AT485" s="165" t="s">
        <v>122</v>
      </c>
      <c r="AU485" s="165" t="s">
        <v>79</v>
      </c>
      <c r="AV485" s="14" t="s">
        <v>79</v>
      </c>
      <c r="AW485" s="14" t="s">
        <v>4</v>
      </c>
      <c r="AX485" s="14" t="s">
        <v>72</v>
      </c>
      <c r="AY485" s="165" t="s">
        <v>111</v>
      </c>
    </row>
    <row r="486" spans="2:51" s="14" customFormat="1">
      <c r="B486" s="164"/>
      <c r="D486" s="154" t="s">
        <v>122</v>
      </c>
      <c r="E486" s="165" t="s">
        <v>1</v>
      </c>
      <c r="F486" s="166" t="s">
        <v>296</v>
      </c>
      <c r="H486" s="167">
        <v>2.2000000000000002</v>
      </c>
      <c r="M486" s="164"/>
      <c r="N486" s="168"/>
      <c r="O486" s="169"/>
      <c r="P486" s="169"/>
      <c r="Q486" s="169"/>
      <c r="R486" s="169"/>
      <c r="S486" s="169"/>
      <c r="T486" s="169"/>
      <c r="U486" s="169"/>
      <c r="V486" s="169"/>
      <c r="W486" s="169"/>
      <c r="X486" s="170"/>
      <c r="AT486" s="165" t="s">
        <v>122</v>
      </c>
      <c r="AU486" s="165" t="s">
        <v>79</v>
      </c>
      <c r="AV486" s="14" t="s">
        <v>79</v>
      </c>
      <c r="AW486" s="14" t="s">
        <v>4</v>
      </c>
      <c r="AX486" s="14" t="s">
        <v>72</v>
      </c>
      <c r="AY486" s="165" t="s">
        <v>111</v>
      </c>
    </row>
    <row r="487" spans="2:51" s="14" customFormat="1">
      <c r="B487" s="164"/>
      <c r="D487" s="154" t="s">
        <v>122</v>
      </c>
      <c r="E487" s="165" t="s">
        <v>1</v>
      </c>
      <c r="F487" s="166" t="s">
        <v>296</v>
      </c>
      <c r="H487" s="167">
        <v>2.2000000000000002</v>
      </c>
      <c r="M487" s="164"/>
      <c r="N487" s="168"/>
      <c r="O487" s="169"/>
      <c r="P487" s="169"/>
      <c r="Q487" s="169"/>
      <c r="R487" s="169"/>
      <c r="S487" s="169"/>
      <c r="T487" s="169"/>
      <c r="U487" s="169"/>
      <c r="V487" s="169"/>
      <c r="W487" s="169"/>
      <c r="X487" s="170"/>
      <c r="AT487" s="165" t="s">
        <v>122</v>
      </c>
      <c r="AU487" s="165" t="s">
        <v>79</v>
      </c>
      <c r="AV487" s="14" t="s">
        <v>79</v>
      </c>
      <c r="AW487" s="14" t="s">
        <v>4</v>
      </c>
      <c r="AX487" s="14" t="s">
        <v>72</v>
      </c>
      <c r="AY487" s="165" t="s">
        <v>111</v>
      </c>
    </row>
    <row r="488" spans="2:51" s="14" customFormat="1">
      <c r="B488" s="164"/>
      <c r="D488" s="154" t="s">
        <v>122</v>
      </c>
      <c r="E488" s="165" t="s">
        <v>1</v>
      </c>
      <c r="F488" s="166" t="s">
        <v>306</v>
      </c>
      <c r="H488" s="167">
        <v>4.2</v>
      </c>
      <c r="M488" s="164"/>
      <c r="N488" s="168"/>
      <c r="O488" s="169"/>
      <c r="P488" s="169"/>
      <c r="Q488" s="169"/>
      <c r="R488" s="169"/>
      <c r="S488" s="169"/>
      <c r="T488" s="169"/>
      <c r="U488" s="169"/>
      <c r="V488" s="169"/>
      <c r="W488" s="169"/>
      <c r="X488" s="170"/>
      <c r="AT488" s="165" t="s">
        <v>122</v>
      </c>
      <c r="AU488" s="165" t="s">
        <v>79</v>
      </c>
      <c r="AV488" s="14" t="s">
        <v>79</v>
      </c>
      <c r="AW488" s="14" t="s">
        <v>4</v>
      </c>
      <c r="AX488" s="14" t="s">
        <v>72</v>
      </c>
      <c r="AY488" s="165" t="s">
        <v>111</v>
      </c>
    </row>
    <row r="489" spans="2:51" s="13" customFormat="1">
      <c r="B489" s="158"/>
      <c r="D489" s="154" t="s">
        <v>122</v>
      </c>
      <c r="E489" s="159" t="s">
        <v>1</v>
      </c>
      <c r="F489" s="160" t="s">
        <v>174</v>
      </c>
      <c r="H489" s="159" t="s">
        <v>1</v>
      </c>
      <c r="M489" s="158"/>
      <c r="N489" s="161"/>
      <c r="O489" s="162"/>
      <c r="P489" s="162"/>
      <c r="Q489" s="162"/>
      <c r="R489" s="162"/>
      <c r="S489" s="162"/>
      <c r="T489" s="162"/>
      <c r="U489" s="162"/>
      <c r="V489" s="162"/>
      <c r="W489" s="162"/>
      <c r="X489" s="163"/>
      <c r="AT489" s="159" t="s">
        <v>122</v>
      </c>
      <c r="AU489" s="159" t="s">
        <v>79</v>
      </c>
      <c r="AV489" s="13" t="s">
        <v>77</v>
      </c>
      <c r="AW489" s="13" t="s">
        <v>4</v>
      </c>
      <c r="AX489" s="13" t="s">
        <v>72</v>
      </c>
      <c r="AY489" s="159" t="s">
        <v>111</v>
      </c>
    </row>
    <row r="490" spans="2:51" s="14" customFormat="1">
      <c r="B490" s="164"/>
      <c r="D490" s="154" t="s">
        <v>122</v>
      </c>
      <c r="E490" s="165" t="s">
        <v>1</v>
      </c>
      <c r="F490" s="166" t="s">
        <v>307</v>
      </c>
      <c r="H490" s="167">
        <v>4.42</v>
      </c>
      <c r="M490" s="164"/>
      <c r="N490" s="168"/>
      <c r="O490" s="169"/>
      <c r="P490" s="169"/>
      <c r="Q490" s="169"/>
      <c r="R490" s="169"/>
      <c r="S490" s="169"/>
      <c r="T490" s="169"/>
      <c r="U490" s="169"/>
      <c r="V490" s="169"/>
      <c r="W490" s="169"/>
      <c r="X490" s="170"/>
      <c r="AT490" s="165" t="s">
        <v>122</v>
      </c>
      <c r="AU490" s="165" t="s">
        <v>79</v>
      </c>
      <c r="AV490" s="14" t="s">
        <v>79</v>
      </c>
      <c r="AW490" s="14" t="s">
        <v>4</v>
      </c>
      <c r="AX490" s="14" t="s">
        <v>72</v>
      </c>
      <c r="AY490" s="165" t="s">
        <v>111</v>
      </c>
    </row>
    <row r="491" spans="2:51" s="14" customFormat="1">
      <c r="B491" s="164"/>
      <c r="D491" s="154" t="s">
        <v>122</v>
      </c>
      <c r="E491" s="165" t="s">
        <v>1</v>
      </c>
      <c r="F491" s="166" t="s">
        <v>308</v>
      </c>
      <c r="H491" s="167">
        <v>8.84</v>
      </c>
      <c r="M491" s="164"/>
      <c r="N491" s="168"/>
      <c r="O491" s="169"/>
      <c r="P491" s="169"/>
      <c r="Q491" s="169"/>
      <c r="R491" s="169"/>
      <c r="S491" s="169"/>
      <c r="T491" s="169"/>
      <c r="U491" s="169"/>
      <c r="V491" s="169"/>
      <c r="W491" s="169"/>
      <c r="X491" s="170"/>
      <c r="AT491" s="165" t="s">
        <v>122</v>
      </c>
      <c r="AU491" s="165" t="s">
        <v>79</v>
      </c>
      <c r="AV491" s="14" t="s">
        <v>79</v>
      </c>
      <c r="AW491" s="14" t="s">
        <v>4</v>
      </c>
      <c r="AX491" s="14" t="s">
        <v>72</v>
      </c>
      <c r="AY491" s="165" t="s">
        <v>111</v>
      </c>
    </row>
    <row r="492" spans="2:51" s="14" customFormat="1">
      <c r="B492" s="164"/>
      <c r="D492" s="154" t="s">
        <v>122</v>
      </c>
      <c r="E492" s="165" t="s">
        <v>1</v>
      </c>
      <c r="F492" s="166" t="s">
        <v>308</v>
      </c>
      <c r="H492" s="167">
        <v>8.84</v>
      </c>
      <c r="M492" s="164"/>
      <c r="N492" s="168"/>
      <c r="O492" s="169"/>
      <c r="P492" s="169"/>
      <c r="Q492" s="169"/>
      <c r="R492" s="169"/>
      <c r="S492" s="169"/>
      <c r="T492" s="169"/>
      <c r="U492" s="169"/>
      <c r="V492" s="169"/>
      <c r="W492" s="169"/>
      <c r="X492" s="170"/>
      <c r="AT492" s="165" t="s">
        <v>122</v>
      </c>
      <c r="AU492" s="165" t="s">
        <v>79</v>
      </c>
      <c r="AV492" s="14" t="s">
        <v>79</v>
      </c>
      <c r="AW492" s="14" t="s">
        <v>4</v>
      </c>
      <c r="AX492" s="14" t="s">
        <v>72</v>
      </c>
      <c r="AY492" s="165" t="s">
        <v>111</v>
      </c>
    </row>
    <row r="493" spans="2:51" s="14" customFormat="1">
      <c r="B493" s="164"/>
      <c r="D493" s="154" t="s">
        <v>122</v>
      </c>
      <c r="E493" s="165" t="s">
        <v>1</v>
      </c>
      <c r="F493" s="166" t="s">
        <v>308</v>
      </c>
      <c r="H493" s="167">
        <v>8.84</v>
      </c>
      <c r="M493" s="164"/>
      <c r="N493" s="168"/>
      <c r="O493" s="169"/>
      <c r="P493" s="169"/>
      <c r="Q493" s="169"/>
      <c r="R493" s="169"/>
      <c r="S493" s="169"/>
      <c r="T493" s="169"/>
      <c r="U493" s="169"/>
      <c r="V493" s="169"/>
      <c r="W493" s="169"/>
      <c r="X493" s="170"/>
      <c r="AT493" s="165" t="s">
        <v>122</v>
      </c>
      <c r="AU493" s="165" t="s">
        <v>79</v>
      </c>
      <c r="AV493" s="14" t="s">
        <v>79</v>
      </c>
      <c r="AW493" s="14" t="s">
        <v>4</v>
      </c>
      <c r="AX493" s="14" t="s">
        <v>72</v>
      </c>
      <c r="AY493" s="165" t="s">
        <v>111</v>
      </c>
    </row>
    <row r="494" spans="2:51" s="14" customFormat="1">
      <c r="B494" s="164"/>
      <c r="D494" s="154" t="s">
        <v>122</v>
      </c>
      <c r="E494" s="165" t="s">
        <v>1</v>
      </c>
      <c r="F494" s="166" t="s">
        <v>308</v>
      </c>
      <c r="H494" s="167">
        <v>8.84</v>
      </c>
      <c r="M494" s="164"/>
      <c r="N494" s="168"/>
      <c r="O494" s="169"/>
      <c r="P494" s="169"/>
      <c r="Q494" s="169"/>
      <c r="R494" s="169"/>
      <c r="S494" s="169"/>
      <c r="T494" s="169"/>
      <c r="U494" s="169"/>
      <c r="V494" s="169"/>
      <c r="W494" s="169"/>
      <c r="X494" s="170"/>
      <c r="AT494" s="165" t="s">
        <v>122</v>
      </c>
      <c r="AU494" s="165" t="s">
        <v>79</v>
      </c>
      <c r="AV494" s="14" t="s">
        <v>79</v>
      </c>
      <c r="AW494" s="14" t="s">
        <v>4</v>
      </c>
      <c r="AX494" s="14" t="s">
        <v>72</v>
      </c>
      <c r="AY494" s="165" t="s">
        <v>111</v>
      </c>
    </row>
    <row r="495" spans="2:51" s="14" customFormat="1">
      <c r="B495" s="164"/>
      <c r="D495" s="154" t="s">
        <v>122</v>
      </c>
      <c r="E495" s="165" t="s">
        <v>1</v>
      </c>
      <c r="F495" s="166" t="s">
        <v>309</v>
      </c>
      <c r="H495" s="167">
        <v>13.26</v>
      </c>
      <c r="M495" s="164"/>
      <c r="N495" s="168"/>
      <c r="O495" s="169"/>
      <c r="P495" s="169"/>
      <c r="Q495" s="169"/>
      <c r="R495" s="169"/>
      <c r="S495" s="169"/>
      <c r="T495" s="169"/>
      <c r="U495" s="169"/>
      <c r="V495" s="169"/>
      <c r="W495" s="169"/>
      <c r="X495" s="170"/>
      <c r="AT495" s="165" t="s">
        <v>122</v>
      </c>
      <c r="AU495" s="165" t="s">
        <v>79</v>
      </c>
      <c r="AV495" s="14" t="s">
        <v>79</v>
      </c>
      <c r="AW495" s="14" t="s">
        <v>4</v>
      </c>
      <c r="AX495" s="14" t="s">
        <v>72</v>
      </c>
      <c r="AY495" s="165" t="s">
        <v>111</v>
      </c>
    </row>
    <row r="496" spans="2:51" s="14" customFormat="1">
      <c r="B496" s="164"/>
      <c r="D496" s="154" t="s">
        <v>122</v>
      </c>
      <c r="E496" s="165" t="s">
        <v>1</v>
      </c>
      <c r="F496" s="166" t="s">
        <v>307</v>
      </c>
      <c r="H496" s="167">
        <v>4.42</v>
      </c>
      <c r="M496" s="164"/>
      <c r="N496" s="168"/>
      <c r="O496" s="169"/>
      <c r="P496" s="169"/>
      <c r="Q496" s="169"/>
      <c r="R496" s="169"/>
      <c r="S496" s="169"/>
      <c r="T496" s="169"/>
      <c r="U496" s="169"/>
      <c r="V496" s="169"/>
      <c r="W496" s="169"/>
      <c r="X496" s="170"/>
      <c r="AT496" s="165" t="s">
        <v>122</v>
      </c>
      <c r="AU496" s="165" t="s">
        <v>79</v>
      </c>
      <c r="AV496" s="14" t="s">
        <v>79</v>
      </c>
      <c r="AW496" s="14" t="s">
        <v>4</v>
      </c>
      <c r="AX496" s="14" t="s">
        <v>72</v>
      </c>
      <c r="AY496" s="165" t="s">
        <v>111</v>
      </c>
    </row>
    <row r="497" spans="2:51" s="14" customFormat="1">
      <c r="B497" s="164"/>
      <c r="D497" s="154" t="s">
        <v>122</v>
      </c>
      <c r="E497" s="165" t="s">
        <v>1</v>
      </c>
      <c r="F497" s="166" t="s">
        <v>310</v>
      </c>
      <c r="H497" s="167">
        <v>2.6</v>
      </c>
      <c r="M497" s="164"/>
      <c r="N497" s="168"/>
      <c r="O497" s="169"/>
      <c r="P497" s="169"/>
      <c r="Q497" s="169"/>
      <c r="R497" s="169"/>
      <c r="S497" s="169"/>
      <c r="T497" s="169"/>
      <c r="U497" s="169"/>
      <c r="V497" s="169"/>
      <c r="W497" s="169"/>
      <c r="X497" s="170"/>
      <c r="AT497" s="165" t="s">
        <v>122</v>
      </c>
      <c r="AU497" s="165" t="s">
        <v>79</v>
      </c>
      <c r="AV497" s="14" t="s">
        <v>79</v>
      </c>
      <c r="AW497" s="14" t="s">
        <v>4</v>
      </c>
      <c r="AX497" s="14" t="s">
        <v>72</v>
      </c>
      <c r="AY497" s="165" t="s">
        <v>111</v>
      </c>
    </row>
    <row r="498" spans="2:51" s="14" customFormat="1">
      <c r="B498" s="164"/>
      <c r="D498" s="154" t="s">
        <v>122</v>
      </c>
      <c r="E498" s="165" t="s">
        <v>1</v>
      </c>
      <c r="F498" s="166" t="s">
        <v>310</v>
      </c>
      <c r="H498" s="167">
        <v>2.6</v>
      </c>
      <c r="M498" s="164"/>
      <c r="N498" s="168"/>
      <c r="O498" s="169"/>
      <c r="P498" s="169"/>
      <c r="Q498" s="169"/>
      <c r="R498" s="169"/>
      <c r="S498" s="169"/>
      <c r="T498" s="169"/>
      <c r="U498" s="169"/>
      <c r="V498" s="169"/>
      <c r="W498" s="169"/>
      <c r="X498" s="170"/>
      <c r="AT498" s="165" t="s">
        <v>122</v>
      </c>
      <c r="AU498" s="165" t="s">
        <v>79</v>
      </c>
      <c r="AV498" s="14" t="s">
        <v>79</v>
      </c>
      <c r="AW498" s="14" t="s">
        <v>4</v>
      </c>
      <c r="AX498" s="14" t="s">
        <v>72</v>
      </c>
      <c r="AY498" s="165" t="s">
        <v>111</v>
      </c>
    </row>
    <row r="499" spans="2:51" s="13" customFormat="1">
      <c r="B499" s="158"/>
      <c r="D499" s="154" t="s">
        <v>122</v>
      </c>
      <c r="E499" s="159" t="s">
        <v>1</v>
      </c>
      <c r="F499" s="160" t="s">
        <v>286</v>
      </c>
      <c r="H499" s="159" t="s">
        <v>1</v>
      </c>
      <c r="M499" s="158"/>
      <c r="N499" s="161"/>
      <c r="O499" s="162"/>
      <c r="P499" s="162"/>
      <c r="Q499" s="162"/>
      <c r="R499" s="162"/>
      <c r="S499" s="162"/>
      <c r="T499" s="162"/>
      <c r="U499" s="162"/>
      <c r="V499" s="162"/>
      <c r="W499" s="162"/>
      <c r="X499" s="163"/>
      <c r="AT499" s="159" t="s">
        <v>122</v>
      </c>
      <c r="AU499" s="159" t="s">
        <v>79</v>
      </c>
      <c r="AV499" s="13" t="s">
        <v>77</v>
      </c>
      <c r="AW499" s="13" t="s">
        <v>4</v>
      </c>
      <c r="AX499" s="13" t="s">
        <v>72</v>
      </c>
      <c r="AY499" s="159" t="s">
        <v>111</v>
      </c>
    </row>
    <row r="500" spans="2:51" s="13" customFormat="1">
      <c r="B500" s="158"/>
      <c r="D500" s="154" t="s">
        <v>122</v>
      </c>
      <c r="E500" s="159" t="s">
        <v>1</v>
      </c>
      <c r="F500" s="160" t="s">
        <v>292</v>
      </c>
      <c r="H500" s="159" t="s">
        <v>1</v>
      </c>
      <c r="M500" s="158"/>
      <c r="N500" s="161"/>
      <c r="O500" s="162"/>
      <c r="P500" s="162"/>
      <c r="Q500" s="162"/>
      <c r="R500" s="162"/>
      <c r="S500" s="162"/>
      <c r="T500" s="162"/>
      <c r="U500" s="162"/>
      <c r="V500" s="162"/>
      <c r="W500" s="162"/>
      <c r="X500" s="163"/>
      <c r="AT500" s="159" t="s">
        <v>122</v>
      </c>
      <c r="AU500" s="159" t="s">
        <v>79</v>
      </c>
      <c r="AV500" s="13" t="s">
        <v>77</v>
      </c>
      <c r="AW500" s="13" t="s">
        <v>4</v>
      </c>
      <c r="AX500" s="13" t="s">
        <v>72</v>
      </c>
      <c r="AY500" s="159" t="s">
        <v>111</v>
      </c>
    </row>
    <row r="501" spans="2:51" s="14" customFormat="1">
      <c r="B501" s="164"/>
      <c r="D501" s="154" t="s">
        <v>122</v>
      </c>
      <c r="E501" s="165" t="s">
        <v>1</v>
      </c>
      <c r="F501" s="166" t="s">
        <v>311</v>
      </c>
      <c r="H501" s="167">
        <v>4.2</v>
      </c>
      <c r="M501" s="164"/>
      <c r="N501" s="168"/>
      <c r="O501" s="169"/>
      <c r="P501" s="169"/>
      <c r="Q501" s="169"/>
      <c r="R501" s="169"/>
      <c r="S501" s="169"/>
      <c r="T501" s="169"/>
      <c r="U501" s="169"/>
      <c r="V501" s="169"/>
      <c r="W501" s="169"/>
      <c r="X501" s="170"/>
      <c r="AT501" s="165" t="s">
        <v>122</v>
      </c>
      <c r="AU501" s="165" t="s">
        <v>79</v>
      </c>
      <c r="AV501" s="14" t="s">
        <v>79</v>
      </c>
      <c r="AW501" s="14" t="s">
        <v>4</v>
      </c>
      <c r="AX501" s="14" t="s">
        <v>72</v>
      </c>
      <c r="AY501" s="165" t="s">
        <v>111</v>
      </c>
    </row>
    <row r="502" spans="2:51" s="14" customFormat="1">
      <c r="B502" s="164"/>
      <c r="D502" s="154" t="s">
        <v>122</v>
      </c>
      <c r="E502" s="165" t="s">
        <v>1</v>
      </c>
      <c r="F502" s="166" t="s">
        <v>312</v>
      </c>
      <c r="H502" s="167">
        <v>1.6</v>
      </c>
      <c r="M502" s="164"/>
      <c r="N502" s="168"/>
      <c r="O502" s="169"/>
      <c r="P502" s="169"/>
      <c r="Q502" s="169"/>
      <c r="R502" s="169"/>
      <c r="S502" s="169"/>
      <c r="T502" s="169"/>
      <c r="U502" s="169"/>
      <c r="V502" s="169"/>
      <c r="W502" s="169"/>
      <c r="X502" s="170"/>
      <c r="AT502" s="165" t="s">
        <v>122</v>
      </c>
      <c r="AU502" s="165" t="s">
        <v>79</v>
      </c>
      <c r="AV502" s="14" t="s">
        <v>79</v>
      </c>
      <c r="AW502" s="14" t="s">
        <v>4</v>
      </c>
      <c r="AX502" s="14" t="s">
        <v>72</v>
      </c>
      <c r="AY502" s="165" t="s">
        <v>111</v>
      </c>
    </row>
    <row r="503" spans="2:51" s="14" customFormat="1">
      <c r="B503" s="164"/>
      <c r="D503" s="154" t="s">
        <v>122</v>
      </c>
      <c r="E503" s="165" t="s">
        <v>1</v>
      </c>
      <c r="F503" s="166" t="s">
        <v>313</v>
      </c>
      <c r="H503" s="167">
        <v>3</v>
      </c>
      <c r="M503" s="164"/>
      <c r="N503" s="168"/>
      <c r="O503" s="169"/>
      <c r="P503" s="169"/>
      <c r="Q503" s="169"/>
      <c r="R503" s="169"/>
      <c r="S503" s="169"/>
      <c r="T503" s="169"/>
      <c r="U503" s="169"/>
      <c r="V503" s="169"/>
      <c r="W503" s="169"/>
      <c r="X503" s="170"/>
      <c r="AT503" s="165" t="s">
        <v>122</v>
      </c>
      <c r="AU503" s="165" t="s">
        <v>79</v>
      </c>
      <c r="AV503" s="14" t="s">
        <v>79</v>
      </c>
      <c r="AW503" s="14" t="s">
        <v>4</v>
      </c>
      <c r="AX503" s="14" t="s">
        <v>72</v>
      </c>
      <c r="AY503" s="165" t="s">
        <v>111</v>
      </c>
    </row>
    <row r="504" spans="2:51" s="14" customFormat="1">
      <c r="B504" s="164"/>
      <c r="D504" s="154" t="s">
        <v>122</v>
      </c>
      <c r="E504" s="165" t="s">
        <v>1</v>
      </c>
      <c r="F504" s="166" t="s">
        <v>314</v>
      </c>
      <c r="H504" s="167">
        <v>1.2</v>
      </c>
      <c r="M504" s="164"/>
      <c r="N504" s="168"/>
      <c r="O504" s="169"/>
      <c r="P504" s="169"/>
      <c r="Q504" s="169"/>
      <c r="R504" s="169"/>
      <c r="S504" s="169"/>
      <c r="T504" s="169"/>
      <c r="U504" s="169"/>
      <c r="V504" s="169"/>
      <c r="W504" s="169"/>
      <c r="X504" s="170"/>
      <c r="AT504" s="165" t="s">
        <v>122</v>
      </c>
      <c r="AU504" s="165" t="s">
        <v>79</v>
      </c>
      <c r="AV504" s="14" t="s">
        <v>79</v>
      </c>
      <c r="AW504" s="14" t="s">
        <v>4</v>
      </c>
      <c r="AX504" s="14" t="s">
        <v>72</v>
      </c>
      <c r="AY504" s="165" t="s">
        <v>111</v>
      </c>
    </row>
    <row r="505" spans="2:51" s="14" customFormat="1">
      <c r="B505" s="164"/>
      <c r="D505" s="154" t="s">
        <v>122</v>
      </c>
      <c r="E505" s="165" t="s">
        <v>1</v>
      </c>
      <c r="F505" s="166" t="s">
        <v>315</v>
      </c>
      <c r="H505" s="167">
        <v>3.6</v>
      </c>
      <c r="M505" s="164"/>
      <c r="N505" s="168"/>
      <c r="O505" s="169"/>
      <c r="P505" s="169"/>
      <c r="Q505" s="169"/>
      <c r="R505" s="169"/>
      <c r="S505" s="169"/>
      <c r="T505" s="169"/>
      <c r="U505" s="169"/>
      <c r="V505" s="169"/>
      <c r="W505" s="169"/>
      <c r="X505" s="170"/>
      <c r="AT505" s="165" t="s">
        <v>122</v>
      </c>
      <c r="AU505" s="165" t="s">
        <v>79</v>
      </c>
      <c r="AV505" s="14" t="s">
        <v>79</v>
      </c>
      <c r="AW505" s="14" t="s">
        <v>4</v>
      </c>
      <c r="AX505" s="14" t="s">
        <v>72</v>
      </c>
      <c r="AY505" s="165" t="s">
        <v>111</v>
      </c>
    </row>
    <row r="506" spans="2:51" s="13" customFormat="1">
      <c r="B506" s="158"/>
      <c r="D506" s="154" t="s">
        <v>122</v>
      </c>
      <c r="E506" s="159" t="s">
        <v>1</v>
      </c>
      <c r="F506" s="160" t="s">
        <v>316</v>
      </c>
      <c r="H506" s="159" t="s">
        <v>1</v>
      </c>
      <c r="M506" s="158"/>
      <c r="N506" s="161"/>
      <c r="O506" s="162"/>
      <c r="P506" s="162"/>
      <c r="Q506" s="162"/>
      <c r="R506" s="162"/>
      <c r="S506" s="162"/>
      <c r="T506" s="162"/>
      <c r="U506" s="162"/>
      <c r="V506" s="162"/>
      <c r="W506" s="162"/>
      <c r="X506" s="163"/>
      <c r="AT506" s="159" t="s">
        <v>122</v>
      </c>
      <c r="AU506" s="159" t="s">
        <v>79</v>
      </c>
      <c r="AV506" s="13" t="s">
        <v>77</v>
      </c>
      <c r="AW506" s="13" t="s">
        <v>4</v>
      </c>
      <c r="AX506" s="13" t="s">
        <v>72</v>
      </c>
      <c r="AY506" s="159" t="s">
        <v>111</v>
      </c>
    </row>
    <row r="507" spans="2:51" s="14" customFormat="1">
      <c r="B507" s="164"/>
      <c r="D507" s="154" t="s">
        <v>122</v>
      </c>
      <c r="E507" s="165" t="s">
        <v>1</v>
      </c>
      <c r="F507" s="166" t="s">
        <v>317</v>
      </c>
      <c r="H507" s="167">
        <v>84</v>
      </c>
      <c r="M507" s="164"/>
      <c r="N507" s="168"/>
      <c r="O507" s="169"/>
      <c r="P507" s="169"/>
      <c r="Q507" s="169"/>
      <c r="R507" s="169"/>
      <c r="S507" s="169"/>
      <c r="T507" s="169"/>
      <c r="U507" s="169"/>
      <c r="V507" s="169"/>
      <c r="W507" s="169"/>
      <c r="X507" s="170"/>
      <c r="AT507" s="165" t="s">
        <v>122</v>
      </c>
      <c r="AU507" s="165" t="s">
        <v>79</v>
      </c>
      <c r="AV507" s="14" t="s">
        <v>79</v>
      </c>
      <c r="AW507" s="14" t="s">
        <v>4</v>
      </c>
      <c r="AX507" s="14" t="s">
        <v>72</v>
      </c>
      <c r="AY507" s="165" t="s">
        <v>111</v>
      </c>
    </row>
    <row r="508" spans="2:51" s="14" customFormat="1">
      <c r="B508" s="164"/>
      <c r="D508" s="154" t="s">
        <v>122</v>
      </c>
      <c r="E508" s="165" t="s">
        <v>1</v>
      </c>
      <c r="F508" s="166" t="s">
        <v>318</v>
      </c>
      <c r="H508" s="167">
        <v>19.8</v>
      </c>
      <c r="M508" s="164"/>
      <c r="N508" s="168"/>
      <c r="O508" s="169"/>
      <c r="P508" s="169"/>
      <c r="Q508" s="169"/>
      <c r="R508" s="169"/>
      <c r="S508" s="169"/>
      <c r="T508" s="169"/>
      <c r="U508" s="169"/>
      <c r="V508" s="169"/>
      <c r="W508" s="169"/>
      <c r="X508" s="170"/>
      <c r="AT508" s="165" t="s">
        <v>122</v>
      </c>
      <c r="AU508" s="165" t="s">
        <v>79</v>
      </c>
      <c r="AV508" s="14" t="s">
        <v>79</v>
      </c>
      <c r="AW508" s="14" t="s">
        <v>4</v>
      </c>
      <c r="AX508" s="14" t="s">
        <v>72</v>
      </c>
      <c r="AY508" s="165" t="s">
        <v>111</v>
      </c>
    </row>
    <row r="509" spans="2:51" s="13" customFormat="1">
      <c r="B509" s="158"/>
      <c r="D509" s="154" t="s">
        <v>122</v>
      </c>
      <c r="E509" s="159" t="s">
        <v>1</v>
      </c>
      <c r="F509" s="160" t="s">
        <v>319</v>
      </c>
      <c r="H509" s="159" t="s">
        <v>1</v>
      </c>
      <c r="M509" s="158"/>
      <c r="N509" s="161"/>
      <c r="O509" s="162"/>
      <c r="P509" s="162"/>
      <c r="Q509" s="162"/>
      <c r="R509" s="162"/>
      <c r="S509" s="162"/>
      <c r="T509" s="162"/>
      <c r="U509" s="162"/>
      <c r="V509" s="162"/>
      <c r="W509" s="162"/>
      <c r="X509" s="163"/>
      <c r="AT509" s="159" t="s">
        <v>122</v>
      </c>
      <c r="AU509" s="159" t="s">
        <v>79</v>
      </c>
      <c r="AV509" s="13" t="s">
        <v>77</v>
      </c>
      <c r="AW509" s="13" t="s">
        <v>4</v>
      </c>
      <c r="AX509" s="13" t="s">
        <v>72</v>
      </c>
      <c r="AY509" s="159" t="s">
        <v>111</v>
      </c>
    </row>
    <row r="510" spans="2:51" s="14" customFormat="1">
      <c r="B510" s="164"/>
      <c r="D510" s="154" t="s">
        <v>122</v>
      </c>
      <c r="E510" s="165" t="s">
        <v>1</v>
      </c>
      <c r="F510" s="166" t="s">
        <v>320</v>
      </c>
      <c r="H510" s="167">
        <v>18</v>
      </c>
      <c r="M510" s="164"/>
      <c r="N510" s="168"/>
      <c r="O510" s="169"/>
      <c r="P510" s="169"/>
      <c r="Q510" s="169"/>
      <c r="R510" s="169"/>
      <c r="S510" s="169"/>
      <c r="T510" s="169"/>
      <c r="U510" s="169"/>
      <c r="V510" s="169"/>
      <c r="W510" s="169"/>
      <c r="X510" s="170"/>
      <c r="AT510" s="165" t="s">
        <v>122</v>
      </c>
      <c r="AU510" s="165" t="s">
        <v>79</v>
      </c>
      <c r="AV510" s="14" t="s">
        <v>79</v>
      </c>
      <c r="AW510" s="14" t="s">
        <v>4</v>
      </c>
      <c r="AX510" s="14" t="s">
        <v>72</v>
      </c>
      <c r="AY510" s="165" t="s">
        <v>111</v>
      </c>
    </row>
    <row r="511" spans="2:51" s="13" customFormat="1">
      <c r="B511" s="158"/>
      <c r="D511" s="154" t="s">
        <v>122</v>
      </c>
      <c r="E511" s="159" t="s">
        <v>1</v>
      </c>
      <c r="F511" s="160" t="s">
        <v>351</v>
      </c>
      <c r="H511" s="159" t="s">
        <v>1</v>
      </c>
      <c r="M511" s="158"/>
      <c r="N511" s="161"/>
      <c r="O511" s="162"/>
      <c r="P511" s="162"/>
      <c r="Q511" s="162"/>
      <c r="R511" s="162"/>
      <c r="S511" s="162"/>
      <c r="T511" s="162"/>
      <c r="U511" s="162"/>
      <c r="V511" s="162"/>
      <c r="W511" s="162"/>
      <c r="X511" s="163"/>
      <c r="AT511" s="159" t="s">
        <v>122</v>
      </c>
      <c r="AU511" s="159" t="s">
        <v>79</v>
      </c>
      <c r="AV511" s="13" t="s">
        <v>77</v>
      </c>
      <c r="AW511" s="13" t="s">
        <v>4</v>
      </c>
      <c r="AX511" s="13" t="s">
        <v>72</v>
      </c>
      <c r="AY511" s="159" t="s">
        <v>111</v>
      </c>
    </row>
    <row r="512" spans="2:51" s="14" customFormat="1">
      <c r="B512" s="164"/>
      <c r="D512" s="154" t="s">
        <v>122</v>
      </c>
      <c r="E512" s="165" t="s">
        <v>1</v>
      </c>
      <c r="F512" s="166" t="s">
        <v>352</v>
      </c>
      <c r="H512" s="167">
        <v>42.3</v>
      </c>
      <c r="M512" s="164"/>
      <c r="N512" s="168"/>
      <c r="O512" s="169"/>
      <c r="P512" s="169"/>
      <c r="Q512" s="169"/>
      <c r="R512" s="169"/>
      <c r="S512" s="169"/>
      <c r="T512" s="169"/>
      <c r="U512" s="169"/>
      <c r="V512" s="169"/>
      <c r="W512" s="169"/>
      <c r="X512" s="170"/>
      <c r="AT512" s="165" t="s">
        <v>122</v>
      </c>
      <c r="AU512" s="165" t="s">
        <v>79</v>
      </c>
      <c r="AV512" s="14" t="s">
        <v>79</v>
      </c>
      <c r="AW512" s="14" t="s">
        <v>4</v>
      </c>
      <c r="AX512" s="14" t="s">
        <v>72</v>
      </c>
      <c r="AY512" s="165" t="s">
        <v>111</v>
      </c>
    </row>
    <row r="513" spans="1:65" s="15" customFormat="1">
      <c r="B513" s="171"/>
      <c r="D513" s="154" t="s">
        <v>122</v>
      </c>
      <c r="E513" s="172" t="s">
        <v>1</v>
      </c>
      <c r="F513" s="173" t="s">
        <v>127</v>
      </c>
      <c r="H513" s="174">
        <v>466.06</v>
      </c>
      <c r="M513" s="171"/>
      <c r="N513" s="175"/>
      <c r="O513" s="176"/>
      <c r="P513" s="176"/>
      <c r="Q513" s="176"/>
      <c r="R513" s="176"/>
      <c r="S513" s="176"/>
      <c r="T513" s="176"/>
      <c r="U513" s="176"/>
      <c r="V513" s="176"/>
      <c r="W513" s="176"/>
      <c r="X513" s="177"/>
      <c r="AT513" s="172" t="s">
        <v>122</v>
      </c>
      <c r="AU513" s="172" t="s">
        <v>79</v>
      </c>
      <c r="AV513" s="15" t="s">
        <v>118</v>
      </c>
      <c r="AW513" s="15" t="s">
        <v>4</v>
      </c>
      <c r="AX513" s="15" t="s">
        <v>77</v>
      </c>
      <c r="AY513" s="172" t="s">
        <v>111</v>
      </c>
    </row>
    <row r="514" spans="1:65" s="2" customFormat="1" ht="24.15" customHeight="1">
      <c r="A514" s="29"/>
      <c r="B514" s="139"/>
      <c r="C514" s="178" t="s">
        <v>353</v>
      </c>
      <c r="D514" s="178" t="s">
        <v>133</v>
      </c>
      <c r="E514" s="179" t="s">
        <v>354</v>
      </c>
      <c r="F514" s="180" t="s">
        <v>355</v>
      </c>
      <c r="G514" s="181" t="s">
        <v>211</v>
      </c>
      <c r="H514" s="182">
        <v>228.625</v>
      </c>
      <c r="I514" s="183"/>
      <c r="J514" s="184"/>
      <c r="K514" s="183">
        <f>ROUND(P514*H514,2)</f>
        <v>0</v>
      </c>
      <c r="L514" s="184"/>
      <c r="M514" s="185"/>
      <c r="N514" s="186" t="s">
        <v>1</v>
      </c>
      <c r="O514" s="148" t="s">
        <v>35</v>
      </c>
      <c r="P514" s="149">
        <f>I514+J514</f>
        <v>0</v>
      </c>
      <c r="Q514" s="149">
        <f>ROUND(I514*H514,2)</f>
        <v>0</v>
      </c>
      <c r="R514" s="149">
        <f>ROUND(J514*H514,2)</f>
        <v>0</v>
      </c>
      <c r="S514" s="150">
        <v>0</v>
      </c>
      <c r="T514" s="150">
        <f>S514*H514</f>
        <v>0</v>
      </c>
      <c r="U514" s="150">
        <v>2.9999999999999997E-4</v>
      </c>
      <c r="V514" s="150">
        <f>U514*H514</f>
        <v>6.8587499999999996E-2</v>
      </c>
      <c r="W514" s="150">
        <v>0</v>
      </c>
      <c r="X514" s="151">
        <f>W514*H514</f>
        <v>0</v>
      </c>
      <c r="Y514" s="29"/>
      <c r="Z514" s="29"/>
      <c r="AA514" s="29"/>
      <c r="AB514" s="29"/>
      <c r="AC514" s="29"/>
      <c r="AD514" s="29"/>
      <c r="AE514" s="29"/>
      <c r="AR514" s="152" t="s">
        <v>136</v>
      </c>
      <c r="AT514" s="152" t="s">
        <v>133</v>
      </c>
      <c r="AU514" s="152" t="s">
        <v>79</v>
      </c>
      <c r="AY514" s="17" t="s">
        <v>111</v>
      </c>
      <c r="BE514" s="153">
        <f>IF(O514="základní",K514,0)</f>
        <v>0</v>
      </c>
      <c r="BF514" s="153">
        <f>IF(O514="snížená",K514,0)</f>
        <v>0</v>
      </c>
      <c r="BG514" s="153">
        <f>IF(O514="zákl. přenesená",K514,0)</f>
        <v>0</v>
      </c>
      <c r="BH514" s="153">
        <f>IF(O514="sníž. přenesená",K514,0)</f>
        <v>0</v>
      </c>
      <c r="BI514" s="153">
        <f>IF(O514="nulová",K514,0)</f>
        <v>0</v>
      </c>
      <c r="BJ514" s="17" t="s">
        <v>77</v>
      </c>
      <c r="BK514" s="153">
        <f>ROUND(P514*H514,2)</f>
        <v>0</v>
      </c>
      <c r="BL514" s="17" t="s">
        <v>118</v>
      </c>
      <c r="BM514" s="152" t="s">
        <v>356</v>
      </c>
    </row>
    <row r="515" spans="1:65" s="2" customFormat="1" ht="19.2">
      <c r="A515" s="29"/>
      <c r="B515" s="30"/>
      <c r="C515" s="29"/>
      <c r="D515" s="154" t="s">
        <v>120</v>
      </c>
      <c r="E515" s="29"/>
      <c r="F515" s="155" t="s">
        <v>355</v>
      </c>
      <c r="G515" s="29"/>
      <c r="H515" s="29"/>
      <c r="I515" s="29"/>
      <c r="J515" s="29"/>
      <c r="K515" s="29"/>
      <c r="L515" s="29"/>
      <c r="M515" s="30"/>
      <c r="N515" s="156"/>
      <c r="O515" s="157"/>
      <c r="P515" s="55"/>
      <c r="Q515" s="55"/>
      <c r="R515" s="55"/>
      <c r="S515" s="55"/>
      <c r="T515" s="55"/>
      <c r="U515" s="55"/>
      <c r="V515" s="55"/>
      <c r="W515" s="55"/>
      <c r="X515" s="56"/>
      <c r="Y515" s="29"/>
      <c r="Z515" s="29"/>
      <c r="AA515" s="29"/>
      <c r="AB515" s="29"/>
      <c r="AC515" s="29"/>
      <c r="AD515" s="29"/>
      <c r="AE515" s="29"/>
      <c r="AT515" s="17" t="s">
        <v>120</v>
      </c>
      <c r="AU515" s="17" t="s">
        <v>79</v>
      </c>
    </row>
    <row r="516" spans="1:65" s="13" customFormat="1">
      <c r="B516" s="158"/>
      <c r="D516" s="154" t="s">
        <v>122</v>
      </c>
      <c r="E516" s="159" t="s">
        <v>1</v>
      </c>
      <c r="F516" s="160" t="s">
        <v>214</v>
      </c>
      <c r="H516" s="159" t="s">
        <v>1</v>
      </c>
      <c r="M516" s="158"/>
      <c r="N516" s="161"/>
      <c r="O516" s="162"/>
      <c r="P516" s="162"/>
      <c r="Q516" s="162"/>
      <c r="R516" s="162"/>
      <c r="S516" s="162"/>
      <c r="T516" s="162"/>
      <c r="U516" s="162"/>
      <c r="V516" s="162"/>
      <c r="W516" s="162"/>
      <c r="X516" s="163"/>
      <c r="AT516" s="159" t="s">
        <v>122</v>
      </c>
      <c r="AU516" s="159" t="s">
        <v>79</v>
      </c>
      <c r="AV516" s="13" t="s">
        <v>77</v>
      </c>
      <c r="AW516" s="13" t="s">
        <v>4</v>
      </c>
      <c r="AX516" s="13" t="s">
        <v>72</v>
      </c>
      <c r="AY516" s="159" t="s">
        <v>111</v>
      </c>
    </row>
    <row r="517" spans="1:65" s="13" customFormat="1">
      <c r="B517" s="158"/>
      <c r="D517" s="154" t="s">
        <v>122</v>
      </c>
      <c r="E517" s="159" t="s">
        <v>1</v>
      </c>
      <c r="F517" s="160" t="s">
        <v>321</v>
      </c>
      <c r="H517" s="159" t="s">
        <v>1</v>
      </c>
      <c r="M517" s="158"/>
      <c r="N517" s="161"/>
      <c r="O517" s="162"/>
      <c r="P517" s="162"/>
      <c r="Q517" s="162"/>
      <c r="R517" s="162"/>
      <c r="S517" s="162"/>
      <c r="T517" s="162"/>
      <c r="U517" s="162"/>
      <c r="V517" s="162"/>
      <c r="W517" s="162"/>
      <c r="X517" s="163"/>
      <c r="AT517" s="159" t="s">
        <v>122</v>
      </c>
      <c r="AU517" s="159" t="s">
        <v>79</v>
      </c>
      <c r="AV517" s="13" t="s">
        <v>77</v>
      </c>
      <c r="AW517" s="13" t="s">
        <v>4</v>
      </c>
      <c r="AX517" s="13" t="s">
        <v>72</v>
      </c>
      <c r="AY517" s="159" t="s">
        <v>111</v>
      </c>
    </row>
    <row r="518" spans="1:65" s="13" customFormat="1">
      <c r="B518" s="158"/>
      <c r="D518" s="154" t="s">
        <v>122</v>
      </c>
      <c r="E518" s="159" t="s">
        <v>1</v>
      </c>
      <c r="F518" s="160" t="s">
        <v>215</v>
      </c>
      <c r="H518" s="159" t="s">
        <v>1</v>
      </c>
      <c r="M518" s="158"/>
      <c r="N518" s="161"/>
      <c r="O518" s="162"/>
      <c r="P518" s="162"/>
      <c r="Q518" s="162"/>
      <c r="R518" s="162"/>
      <c r="S518" s="162"/>
      <c r="T518" s="162"/>
      <c r="U518" s="162"/>
      <c r="V518" s="162"/>
      <c r="W518" s="162"/>
      <c r="X518" s="163"/>
      <c r="AT518" s="159" t="s">
        <v>122</v>
      </c>
      <c r="AU518" s="159" t="s">
        <v>79</v>
      </c>
      <c r="AV518" s="13" t="s">
        <v>77</v>
      </c>
      <c r="AW518" s="13" t="s">
        <v>4</v>
      </c>
      <c r="AX518" s="13" t="s">
        <v>72</v>
      </c>
      <c r="AY518" s="159" t="s">
        <v>111</v>
      </c>
    </row>
    <row r="519" spans="1:65" s="14" customFormat="1">
      <c r="B519" s="164"/>
      <c r="D519" s="154" t="s">
        <v>122</v>
      </c>
      <c r="E519" s="165" t="s">
        <v>1</v>
      </c>
      <c r="F519" s="166" t="s">
        <v>322</v>
      </c>
      <c r="H519" s="167">
        <v>1.3</v>
      </c>
      <c r="M519" s="164"/>
      <c r="N519" s="168"/>
      <c r="O519" s="169"/>
      <c r="P519" s="169"/>
      <c r="Q519" s="169"/>
      <c r="R519" s="169"/>
      <c r="S519" s="169"/>
      <c r="T519" s="169"/>
      <c r="U519" s="169"/>
      <c r="V519" s="169"/>
      <c r="W519" s="169"/>
      <c r="X519" s="170"/>
      <c r="AT519" s="165" t="s">
        <v>122</v>
      </c>
      <c r="AU519" s="165" t="s">
        <v>79</v>
      </c>
      <c r="AV519" s="14" t="s">
        <v>79</v>
      </c>
      <c r="AW519" s="14" t="s">
        <v>4</v>
      </c>
      <c r="AX519" s="14" t="s">
        <v>72</v>
      </c>
      <c r="AY519" s="165" t="s">
        <v>111</v>
      </c>
    </row>
    <row r="520" spans="1:65" s="14" customFormat="1">
      <c r="B520" s="164"/>
      <c r="D520" s="154" t="s">
        <v>122</v>
      </c>
      <c r="E520" s="165" t="s">
        <v>1</v>
      </c>
      <c r="F520" s="166" t="s">
        <v>323</v>
      </c>
      <c r="H520" s="167">
        <v>14.4</v>
      </c>
      <c r="M520" s="164"/>
      <c r="N520" s="168"/>
      <c r="O520" s="169"/>
      <c r="P520" s="169"/>
      <c r="Q520" s="169"/>
      <c r="R520" s="169"/>
      <c r="S520" s="169"/>
      <c r="T520" s="169"/>
      <c r="U520" s="169"/>
      <c r="V520" s="169"/>
      <c r="W520" s="169"/>
      <c r="X520" s="170"/>
      <c r="AT520" s="165" t="s">
        <v>122</v>
      </c>
      <c r="AU520" s="165" t="s">
        <v>79</v>
      </c>
      <c r="AV520" s="14" t="s">
        <v>79</v>
      </c>
      <c r="AW520" s="14" t="s">
        <v>4</v>
      </c>
      <c r="AX520" s="14" t="s">
        <v>72</v>
      </c>
      <c r="AY520" s="165" t="s">
        <v>111</v>
      </c>
    </row>
    <row r="521" spans="1:65" s="14" customFormat="1">
      <c r="B521" s="164"/>
      <c r="D521" s="154" t="s">
        <v>122</v>
      </c>
      <c r="E521" s="165" t="s">
        <v>1</v>
      </c>
      <c r="F521" s="166" t="s">
        <v>324</v>
      </c>
      <c r="H521" s="167">
        <v>1.5</v>
      </c>
      <c r="M521" s="164"/>
      <c r="N521" s="168"/>
      <c r="O521" s="169"/>
      <c r="P521" s="169"/>
      <c r="Q521" s="169"/>
      <c r="R521" s="169"/>
      <c r="S521" s="169"/>
      <c r="T521" s="169"/>
      <c r="U521" s="169"/>
      <c r="V521" s="169"/>
      <c r="W521" s="169"/>
      <c r="X521" s="170"/>
      <c r="AT521" s="165" t="s">
        <v>122</v>
      </c>
      <c r="AU521" s="165" t="s">
        <v>79</v>
      </c>
      <c r="AV521" s="14" t="s">
        <v>79</v>
      </c>
      <c r="AW521" s="14" t="s">
        <v>4</v>
      </c>
      <c r="AX521" s="14" t="s">
        <v>72</v>
      </c>
      <c r="AY521" s="165" t="s">
        <v>111</v>
      </c>
    </row>
    <row r="522" spans="1:65" s="14" customFormat="1">
      <c r="B522" s="164"/>
      <c r="D522" s="154" t="s">
        <v>122</v>
      </c>
      <c r="E522" s="165" t="s">
        <v>1</v>
      </c>
      <c r="F522" s="166" t="s">
        <v>325</v>
      </c>
      <c r="H522" s="167">
        <v>1.4</v>
      </c>
      <c r="M522" s="164"/>
      <c r="N522" s="168"/>
      <c r="O522" s="169"/>
      <c r="P522" s="169"/>
      <c r="Q522" s="169"/>
      <c r="R522" s="169"/>
      <c r="S522" s="169"/>
      <c r="T522" s="169"/>
      <c r="U522" s="169"/>
      <c r="V522" s="169"/>
      <c r="W522" s="169"/>
      <c r="X522" s="170"/>
      <c r="AT522" s="165" t="s">
        <v>122</v>
      </c>
      <c r="AU522" s="165" t="s">
        <v>79</v>
      </c>
      <c r="AV522" s="14" t="s">
        <v>79</v>
      </c>
      <c r="AW522" s="14" t="s">
        <v>4</v>
      </c>
      <c r="AX522" s="14" t="s">
        <v>72</v>
      </c>
      <c r="AY522" s="165" t="s">
        <v>111</v>
      </c>
    </row>
    <row r="523" spans="1:65" s="14" customFormat="1">
      <c r="B523" s="164"/>
      <c r="D523" s="154" t="s">
        <v>122</v>
      </c>
      <c r="E523" s="165" t="s">
        <v>1</v>
      </c>
      <c r="F523" s="166" t="s">
        <v>326</v>
      </c>
      <c r="H523" s="167">
        <v>0.6</v>
      </c>
      <c r="M523" s="164"/>
      <c r="N523" s="168"/>
      <c r="O523" s="169"/>
      <c r="P523" s="169"/>
      <c r="Q523" s="169"/>
      <c r="R523" s="169"/>
      <c r="S523" s="169"/>
      <c r="T523" s="169"/>
      <c r="U523" s="169"/>
      <c r="V523" s="169"/>
      <c r="W523" s="169"/>
      <c r="X523" s="170"/>
      <c r="AT523" s="165" t="s">
        <v>122</v>
      </c>
      <c r="AU523" s="165" t="s">
        <v>79</v>
      </c>
      <c r="AV523" s="14" t="s">
        <v>79</v>
      </c>
      <c r="AW523" s="14" t="s">
        <v>4</v>
      </c>
      <c r="AX523" s="14" t="s">
        <v>72</v>
      </c>
      <c r="AY523" s="165" t="s">
        <v>111</v>
      </c>
    </row>
    <row r="524" spans="1:65" s="14" customFormat="1">
      <c r="B524" s="164"/>
      <c r="D524" s="154" t="s">
        <v>122</v>
      </c>
      <c r="E524" s="165" t="s">
        <v>1</v>
      </c>
      <c r="F524" s="166" t="s">
        <v>322</v>
      </c>
      <c r="H524" s="167">
        <v>1.3</v>
      </c>
      <c r="M524" s="164"/>
      <c r="N524" s="168"/>
      <c r="O524" s="169"/>
      <c r="P524" s="169"/>
      <c r="Q524" s="169"/>
      <c r="R524" s="169"/>
      <c r="S524" s="169"/>
      <c r="T524" s="169"/>
      <c r="U524" s="169"/>
      <c r="V524" s="169"/>
      <c r="W524" s="169"/>
      <c r="X524" s="170"/>
      <c r="AT524" s="165" t="s">
        <v>122</v>
      </c>
      <c r="AU524" s="165" t="s">
        <v>79</v>
      </c>
      <c r="AV524" s="14" t="s">
        <v>79</v>
      </c>
      <c r="AW524" s="14" t="s">
        <v>4</v>
      </c>
      <c r="AX524" s="14" t="s">
        <v>72</v>
      </c>
      <c r="AY524" s="165" t="s">
        <v>111</v>
      </c>
    </row>
    <row r="525" spans="1:65" s="14" customFormat="1">
      <c r="B525" s="164"/>
      <c r="D525" s="154" t="s">
        <v>122</v>
      </c>
      <c r="E525" s="165" t="s">
        <v>1</v>
      </c>
      <c r="F525" s="166" t="s">
        <v>322</v>
      </c>
      <c r="H525" s="167">
        <v>1.3</v>
      </c>
      <c r="M525" s="164"/>
      <c r="N525" s="168"/>
      <c r="O525" s="169"/>
      <c r="P525" s="169"/>
      <c r="Q525" s="169"/>
      <c r="R525" s="169"/>
      <c r="S525" s="169"/>
      <c r="T525" s="169"/>
      <c r="U525" s="169"/>
      <c r="V525" s="169"/>
      <c r="W525" s="169"/>
      <c r="X525" s="170"/>
      <c r="AT525" s="165" t="s">
        <v>122</v>
      </c>
      <c r="AU525" s="165" t="s">
        <v>79</v>
      </c>
      <c r="AV525" s="14" t="s">
        <v>79</v>
      </c>
      <c r="AW525" s="14" t="s">
        <v>4</v>
      </c>
      <c r="AX525" s="14" t="s">
        <v>72</v>
      </c>
      <c r="AY525" s="165" t="s">
        <v>111</v>
      </c>
    </row>
    <row r="526" spans="1:65" s="14" customFormat="1">
      <c r="B526" s="164"/>
      <c r="D526" s="154" t="s">
        <v>122</v>
      </c>
      <c r="E526" s="165" t="s">
        <v>1</v>
      </c>
      <c r="F526" s="166" t="s">
        <v>327</v>
      </c>
      <c r="H526" s="167">
        <v>1.6850000000000001</v>
      </c>
      <c r="M526" s="164"/>
      <c r="N526" s="168"/>
      <c r="O526" s="169"/>
      <c r="P526" s="169"/>
      <c r="Q526" s="169"/>
      <c r="R526" s="169"/>
      <c r="S526" s="169"/>
      <c r="T526" s="169"/>
      <c r="U526" s="169"/>
      <c r="V526" s="169"/>
      <c r="W526" s="169"/>
      <c r="X526" s="170"/>
      <c r="AT526" s="165" t="s">
        <v>122</v>
      </c>
      <c r="AU526" s="165" t="s">
        <v>79</v>
      </c>
      <c r="AV526" s="14" t="s">
        <v>79</v>
      </c>
      <c r="AW526" s="14" t="s">
        <v>4</v>
      </c>
      <c r="AX526" s="14" t="s">
        <v>72</v>
      </c>
      <c r="AY526" s="165" t="s">
        <v>111</v>
      </c>
    </row>
    <row r="527" spans="1:65" s="13" customFormat="1">
      <c r="B527" s="158"/>
      <c r="D527" s="154" t="s">
        <v>122</v>
      </c>
      <c r="E527" s="159" t="s">
        <v>1</v>
      </c>
      <c r="F527" s="160" t="s">
        <v>162</v>
      </c>
      <c r="H527" s="159" t="s">
        <v>1</v>
      </c>
      <c r="M527" s="158"/>
      <c r="N527" s="161"/>
      <c r="O527" s="162"/>
      <c r="P527" s="162"/>
      <c r="Q527" s="162"/>
      <c r="R527" s="162"/>
      <c r="S527" s="162"/>
      <c r="T527" s="162"/>
      <c r="U527" s="162"/>
      <c r="V527" s="162"/>
      <c r="W527" s="162"/>
      <c r="X527" s="163"/>
      <c r="AT527" s="159" t="s">
        <v>122</v>
      </c>
      <c r="AU527" s="159" t="s">
        <v>79</v>
      </c>
      <c r="AV527" s="13" t="s">
        <v>77</v>
      </c>
      <c r="AW527" s="13" t="s">
        <v>4</v>
      </c>
      <c r="AX527" s="13" t="s">
        <v>72</v>
      </c>
      <c r="AY527" s="159" t="s">
        <v>111</v>
      </c>
    </row>
    <row r="528" spans="1:65" s="14" customFormat="1">
      <c r="B528" s="164"/>
      <c r="D528" s="154" t="s">
        <v>122</v>
      </c>
      <c r="E528" s="165" t="s">
        <v>1</v>
      </c>
      <c r="F528" s="166" t="s">
        <v>325</v>
      </c>
      <c r="H528" s="167">
        <v>1.4</v>
      </c>
      <c r="M528" s="164"/>
      <c r="N528" s="168"/>
      <c r="O528" s="169"/>
      <c r="P528" s="169"/>
      <c r="Q528" s="169"/>
      <c r="R528" s="169"/>
      <c r="S528" s="169"/>
      <c r="T528" s="169"/>
      <c r="U528" s="169"/>
      <c r="V528" s="169"/>
      <c r="W528" s="169"/>
      <c r="X528" s="170"/>
      <c r="AT528" s="165" t="s">
        <v>122</v>
      </c>
      <c r="AU528" s="165" t="s">
        <v>79</v>
      </c>
      <c r="AV528" s="14" t="s">
        <v>79</v>
      </c>
      <c r="AW528" s="14" t="s">
        <v>4</v>
      </c>
      <c r="AX528" s="14" t="s">
        <v>72</v>
      </c>
      <c r="AY528" s="165" t="s">
        <v>111</v>
      </c>
    </row>
    <row r="529" spans="2:51" s="14" customFormat="1">
      <c r="B529" s="164"/>
      <c r="D529" s="154" t="s">
        <v>122</v>
      </c>
      <c r="E529" s="165" t="s">
        <v>1</v>
      </c>
      <c r="F529" s="166" t="s">
        <v>328</v>
      </c>
      <c r="H529" s="167">
        <v>15.6</v>
      </c>
      <c r="M529" s="164"/>
      <c r="N529" s="168"/>
      <c r="O529" s="169"/>
      <c r="P529" s="169"/>
      <c r="Q529" s="169"/>
      <c r="R529" s="169"/>
      <c r="S529" s="169"/>
      <c r="T529" s="169"/>
      <c r="U529" s="169"/>
      <c r="V529" s="169"/>
      <c r="W529" s="169"/>
      <c r="X529" s="170"/>
      <c r="AT529" s="165" t="s">
        <v>122</v>
      </c>
      <c r="AU529" s="165" t="s">
        <v>79</v>
      </c>
      <c r="AV529" s="14" t="s">
        <v>79</v>
      </c>
      <c r="AW529" s="14" t="s">
        <v>4</v>
      </c>
      <c r="AX529" s="14" t="s">
        <v>72</v>
      </c>
      <c r="AY529" s="165" t="s">
        <v>111</v>
      </c>
    </row>
    <row r="530" spans="2:51" s="14" customFormat="1">
      <c r="B530" s="164"/>
      <c r="D530" s="154" t="s">
        <v>122</v>
      </c>
      <c r="E530" s="165" t="s">
        <v>1</v>
      </c>
      <c r="F530" s="166" t="s">
        <v>329</v>
      </c>
      <c r="H530" s="167">
        <v>1.4</v>
      </c>
      <c r="M530" s="164"/>
      <c r="N530" s="168"/>
      <c r="O530" s="169"/>
      <c r="P530" s="169"/>
      <c r="Q530" s="169"/>
      <c r="R530" s="169"/>
      <c r="S530" s="169"/>
      <c r="T530" s="169"/>
      <c r="U530" s="169"/>
      <c r="V530" s="169"/>
      <c r="W530" s="169"/>
      <c r="X530" s="170"/>
      <c r="AT530" s="165" t="s">
        <v>122</v>
      </c>
      <c r="AU530" s="165" t="s">
        <v>79</v>
      </c>
      <c r="AV530" s="14" t="s">
        <v>79</v>
      </c>
      <c r="AW530" s="14" t="s">
        <v>4</v>
      </c>
      <c r="AX530" s="14" t="s">
        <v>72</v>
      </c>
      <c r="AY530" s="165" t="s">
        <v>111</v>
      </c>
    </row>
    <row r="531" spans="2:51" s="14" customFormat="1">
      <c r="B531" s="164"/>
      <c r="D531" s="154" t="s">
        <v>122</v>
      </c>
      <c r="E531" s="165" t="s">
        <v>1</v>
      </c>
      <c r="F531" s="166" t="s">
        <v>324</v>
      </c>
      <c r="H531" s="167">
        <v>1.5</v>
      </c>
      <c r="M531" s="164"/>
      <c r="N531" s="168"/>
      <c r="O531" s="169"/>
      <c r="P531" s="169"/>
      <c r="Q531" s="169"/>
      <c r="R531" s="169"/>
      <c r="S531" s="169"/>
      <c r="T531" s="169"/>
      <c r="U531" s="169"/>
      <c r="V531" s="169"/>
      <c r="W531" s="169"/>
      <c r="X531" s="170"/>
      <c r="AT531" s="165" t="s">
        <v>122</v>
      </c>
      <c r="AU531" s="165" t="s">
        <v>79</v>
      </c>
      <c r="AV531" s="14" t="s">
        <v>79</v>
      </c>
      <c r="AW531" s="14" t="s">
        <v>4</v>
      </c>
      <c r="AX531" s="14" t="s">
        <v>72</v>
      </c>
      <c r="AY531" s="165" t="s">
        <v>111</v>
      </c>
    </row>
    <row r="532" spans="2:51" s="14" customFormat="1">
      <c r="B532" s="164"/>
      <c r="D532" s="154" t="s">
        <v>122</v>
      </c>
      <c r="E532" s="165" t="s">
        <v>1</v>
      </c>
      <c r="F532" s="166" t="s">
        <v>325</v>
      </c>
      <c r="H532" s="167">
        <v>1.4</v>
      </c>
      <c r="M532" s="164"/>
      <c r="N532" s="168"/>
      <c r="O532" s="169"/>
      <c r="P532" s="169"/>
      <c r="Q532" s="169"/>
      <c r="R532" s="169"/>
      <c r="S532" s="169"/>
      <c r="T532" s="169"/>
      <c r="U532" s="169"/>
      <c r="V532" s="169"/>
      <c r="W532" s="169"/>
      <c r="X532" s="170"/>
      <c r="AT532" s="165" t="s">
        <v>122</v>
      </c>
      <c r="AU532" s="165" t="s">
        <v>79</v>
      </c>
      <c r="AV532" s="14" t="s">
        <v>79</v>
      </c>
      <c r="AW532" s="14" t="s">
        <v>4</v>
      </c>
      <c r="AX532" s="14" t="s">
        <v>72</v>
      </c>
      <c r="AY532" s="165" t="s">
        <v>111</v>
      </c>
    </row>
    <row r="533" spans="2:51" s="14" customFormat="1">
      <c r="B533" s="164"/>
      <c r="D533" s="154" t="s">
        <v>122</v>
      </c>
      <c r="E533" s="165" t="s">
        <v>1</v>
      </c>
      <c r="F533" s="166" t="s">
        <v>326</v>
      </c>
      <c r="H533" s="167">
        <v>0.6</v>
      </c>
      <c r="M533" s="164"/>
      <c r="N533" s="168"/>
      <c r="O533" s="169"/>
      <c r="P533" s="169"/>
      <c r="Q533" s="169"/>
      <c r="R533" s="169"/>
      <c r="S533" s="169"/>
      <c r="T533" s="169"/>
      <c r="U533" s="169"/>
      <c r="V533" s="169"/>
      <c r="W533" s="169"/>
      <c r="X533" s="170"/>
      <c r="AT533" s="165" t="s">
        <v>122</v>
      </c>
      <c r="AU533" s="165" t="s">
        <v>79</v>
      </c>
      <c r="AV533" s="14" t="s">
        <v>79</v>
      </c>
      <c r="AW533" s="14" t="s">
        <v>4</v>
      </c>
      <c r="AX533" s="14" t="s">
        <v>72</v>
      </c>
      <c r="AY533" s="165" t="s">
        <v>111</v>
      </c>
    </row>
    <row r="534" spans="2:51" s="14" customFormat="1">
      <c r="B534" s="164"/>
      <c r="D534" s="154" t="s">
        <v>122</v>
      </c>
      <c r="E534" s="165" t="s">
        <v>1</v>
      </c>
      <c r="F534" s="166" t="s">
        <v>330</v>
      </c>
      <c r="H534" s="167">
        <v>1.2</v>
      </c>
      <c r="M534" s="164"/>
      <c r="N534" s="168"/>
      <c r="O534" s="169"/>
      <c r="P534" s="169"/>
      <c r="Q534" s="169"/>
      <c r="R534" s="169"/>
      <c r="S534" s="169"/>
      <c r="T534" s="169"/>
      <c r="U534" s="169"/>
      <c r="V534" s="169"/>
      <c r="W534" s="169"/>
      <c r="X534" s="170"/>
      <c r="AT534" s="165" t="s">
        <v>122</v>
      </c>
      <c r="AU534" s="165" t="s">
        <v>79</v>
      </c>
      <c r="AV534" s="14" t="s">
        <v>79</v>
      </c>
      <c r="AW534" s="14" t="s">
        <v>4</v>
      </c>
      <c r="AX534" s="14" t="s">
        <v>72</v>
      </c>
      <c r="AY534" s="165" t="s">
        <v>111</v>
      </c>
    </row>
    <row r="535" spans="2:51" s="13" customFormat="1">
      <c r="B535" s="158"/>
      <c r="D535" s="154" t="s">
        <v>122</v>
      </c>
      <c r="E535" s="159" t="s">
        <v>1</v>
      </c>
      <c r="F535" s="160" t="s">
        <v>168</v>
      </c>
      <c r="H535" s="159" t="s">
        <v>1</v>
      </c>
      <c r="M535" s="158"/>
      <c r="N535" s="161"/>
      <c r="O535" s="162"/>
      <c r="P535" s="162"/>
      <c r="Q535" s="162"/>
      <c r="R535" s="162"/>
      <c r="S535" s="162"/>
      <c r="T535" s="162"/>
      <c r="U535" s="162"/>
      <c r="V535" s="162"/>
      <c r="W535" s="162"/>
      <c r="X535" s="163"/>
      <c r="AT535" s="159" t="s">
        <v>122</v>
      </c>
      <c r="AU535" s="159" t="s">
        <v>79</v>
      </c>
      <c r="AV535" s="13" t="s">
        <v>77</v>
      </c>
      <c r="AW535" s="13" t="s">
        <v>4</v>
      </c>
      <c r="AX535" s="13" t="s">
        <v>72</v>
      </c>
      <c r="AY535" s="159" t="s">
        <v>111</v>
      </c>
    </row>
    <row r="536" spans="2:51" s="14" customFormat="1">
      <c r="B536" s="164"/>
      <c r="D536" s="154" t="s">
        <v>122</v>
      </c>
      <c r="E536" s="165" t="s">
        <v>1</v>
      </c>
      <c r="F536" s="166" t="s">
        <v>331</v>
      </c>
      <c r="H536" s="167">
        <v>8.4</v>
      </c>
      <c r="M536" s="164"/>
      <c r="N536" s="168"/>
      <c r="O536" s="169"/>
      <c r="P536" s="169"/>
      <c r="Q536" s="169"/>
      <c r="R536" s="169"/>
      <c r="S536" s="169"/>
      <c r="T536" s="169"/>
      <c r="U536" s="169"/>
      <c r="V536" s="169"/>
      <c r="W536" s="169"/>
      <c r="X536" s="170"/>
      <c r="AT536" s="165" t="s">
        <v>122</v>
      </c>
      <c r="AU536" s="165" t="s">
        <v>79</v>
      </c>
      <c r="AV536" s="14" t="s">
        <v>79</v>
      </c>
      <c r="AW536" s="14" t="s">
        <v>4</v>
      </c>
      <c r="AX536" s="14" t="s">
        <v>72</v>
      </c>
      <c r="AY536" s="165" t="s">
        <v>111</v>
      </c>
    </row>
    <row r="537" spans="2:51" s="14" customFormat="1">
      <c r="B537" s="164"/>
      <c r="D537" s="154" t="s">
        <v>122</v>
      </c>
      <c r="E537" s="165" t="s">
        <v>1</v>
      </c>
      <c r="F537" s="166" t="s">
        <v>329</v>
      </c>
      <c r="H537" s="167">
        <v>1.4</v>
      </c>
      <c r="M537" s="164"/>
      <c r="N537" s="168"/>
      <c r="O537" s="169"/>
      <c r="P537" s="169"/>
      <c r="Q537" s="169"/>
      <c r="R537" s="169"/>
      <c r="S537" s="169"/>
      <c r="T537" s="169"/>
      <c r="U537" s="169"/>
      <c r="V537" s="169"/>
      <c r="W537" s="169"/>
      <c r="X537" s="170"/>
      <c r="AT537" s="165" t="s">
        <v>122</v>
      </c>
      <c r="AU537" s="165" t="s">
        <v>79</v>
      </c>
      <c r="AV537" s="14" t="s">
        <v>79</v>
      </c>
      <c r="AW537" s="14" t="s">
        <v>4</v>
      </c>
      <c r="AX537" s="14" t="s">
        <v>72</v>
      </c>
      <c r="AY537" s="165" t="s">
        <v>111</v>
      </c>
    </row>
    <row r="538" spans="2:51" s="14" customFormat="1">
      <c r="B538" s="164"/>
      <c r="D538" s="154" t="s">
        <v>122</v>
      </c>
      <c r="E538" s="165" t="s">
        <v>1</v>
      </c>
      <c r="F538" s="166" t="s">
        <v>332</v>
      </c>
      <c r="H538" s="167">
        <v>7.8</v>
      </c>
      <c r="M538" s="164"/>
      <c r="N538" s="168"/>
      <c r="O538" s="169"/>
      <c r="P538" s="169"/>
      <c r="Q538" s="169"/>
      <c r="R538" s="169"/>
      <c r="S538" s="169"/>
      <c r="T538" s="169"/>
      <c r="U538" s="169"/>
      <c r="V538" s="169"/>
      <c r="W538" s="169"/>
      <c r="X538" s="170"/>
      <c r="AT538" s="165" t="s">
        <v>122</v>
      </c>
      <c r="AU538" s="165" t="s">
        <v>79</v>
      </c>
      <c r="AV538" s="14" t="s">
        <v>79</v>
      </c>
      <c r="AW538" s="14" t="s">
        <v>4</v>
      </c>
      <c r="AX538" s="14" t="s">
        <v>72</v>
      </c>
      <c r="AY538" s="165" t="s">
        <v>111</v>
      </c>
    </row>
    <row r="539" spans="2:51" s="14" customFormat="1">
      <c r="B539" s="164"/>
      <c r="D539" s="154" t="s">
        <v>122</v>
      </c>
      <c r="E539" s="165" t="s">
        <v>1</v>
      </c>
      <c r="F539" s="166" t="s">
        <v>333</v>
      </c>
      <c r="H539" s="167">
        <v>2.4</v>
      </c>
      <c r="M539" s="164"/>
      <c r="N539" s="168"/>
      <c r="O539" s="169"/>
      <c r="P539" s="169"/>
      <c r="Q539" s="169"/>
      <c r="R539" s="169"/>
      <c r="S539" s="169"/>
      <c r="T539" s="169"/>
      <c r="U539" s="169"/>
      <c r="V539" s="169"/>
      <c r="W539" s="169"/>
      <c r="X539" s="170"/>
      <c r="AT539" s="165" t="s">
        <v>122</v>
      </c>
      <c r="AU539" s="165" t="s">
        <v>79</v>
      </c>
      <c r="AV539" s="14" t="s">
        <v>79</v>
      </c>
      <c r="AW539" s="14" t="s">
        <v>4</v>
      </c>
      <c r="AX539" s="14" t="s">
        <v>72</v>
      </c>
      <c r="AY539" s="165" t="s">
        <v>111</v>
      </c>
    </row>
    <row r="540" spans="2:51" s="14" customFormat="1">
      <c r="B540" s="164"/>
      <c r="D540" s="154" t="s">
        <v>122</v>
      </c>
      <c r="E540" s="165" t="s">
        <v>1</v>
      </c>
      <c r="F540" s="166" t="s">
        <v>330</v>
      </c>
      <c r="H540" s="167">
        <v>1.2</v>
      </c>
      <c r="M540" s="164"/>
      <c r="N540" s="168"/>
      <c r="O540" s="169"/>
      <c r="P540" s="169"/>
      <c r="Q540" s="169"/>
      <c r="R540" s="169"/>
      <c r="S540" s="169"/>
      <c r="T540" s="169"/>
      <c r="U540" s="169"/>
      <c r="V540" s="169"/>
      <c r="W540" s="169"/>
      <c r="X540" s="170"/>
      <c r="AT540" s="165" t="s">
        <v>122</v>
      </c>
      <c r="AU540" s="165" t="s">
        <v>79</v>
      </c>
      <c r="AV540" s="14" t="s">
        <v>79</v>
      </c>
      <c r="AW540" s="14" t="s">
        <v>4</v>
      </c>
      <c r="AX540" s="14" t="s">
        <v>72</v>
      </c>
      <c r="AY540" s="165" t="s">
        <v>111</v>
      </c>
    </row>
    <row r="541" spans="2:51" s="14" customFormat="1">
      <c r="B541" s="164"/>
      <c r="D541" s="154" t="s">
        <v>122</v>
      </c>
      <c r="E541" s="165" t="s">
        <v>1</v>
      </c>
      <c r="F541" s="166" t="s">
        <v>325</v>
      </c>
      <c r="H541" s="167">
        <v>1.4</v>
      </c>
      <c r="M541" s="164"/>
      <c r="N541" s="168"/>
      <c r="O541" s="169"/>
      <c r="P541" s="169"/>
      <c r="Q541" s="169"/>
      <c r="R541" s="169"/>
      <c r="S541" s="169"/>
      <c r="T541" s="169"/>
      <c r="U541" s="169"/>
      <c r="V541" s="169"/>
      <c r="W541" s="169"/>
      <c r="X541" s="170"/>
      <c r="AT541" s="165" t="s">
        <v>122</v>
      </c>
      <c r="AU541" s="165" t="s">
        <v>79</v>
      </c>
      <c r="AV541" s="14" t="s">
        <v>79</v>
      </c>
      <c r="AW541" s="14" t="s">
        <v>4</v>
      </c>
      <c r="AX541" s="14" t="s">
        <v>72</v>
      </c>
      <c r="AY541" s="165" t="s">
        <v>111</v>
      </c>
    </row>
    <row r="542" spans="2:51" s="14" customFormat="1">
      <c r="B542" s="164"/>
      <c r="D542" s="154" t="s">
        <v>122</v>
      </c>
      <c r="E542" s="165" t="s">
        <v>1</v>
      </c>
      <c r="F542" s="166" t="s">
        <v>326</v>
      </c>
      <c r="H542" s="167">
        <v>0.6</v>
      </c>
      <c r="M542" s="164"/>
      <c r="N542" s="168"/>
      <c r="O542" s="169"/>
      <c r="P542" s="169"/>
      <c r="Q542" s="169"/>
      <c r="R542" s="169"/>
      <c r="S542" s="169"/>
      <c r="T542" s="169"/>
      <c r="U542" s="169"/>
      <c r="V542" s="169"/>
      <c r="W542" s="169"/>
      <c r="X542" s="170"/>
      <c r="AT542" s="165" t="s">
        <v>122</v>
      </c>
      <c r="AU542" s="165" t="s">
        <v>79</v>
      </c>
      <c r="AV542" s="14" t="s">
        <v>79</v>
      </c>
      <c r="AW542" s="14" t="s">
        <v>4</v>
      </c>
      <c r="AX542" s="14" t="s">
        <v>72</v>
      </c>
      <c r="AY542" s="165" t="s">
        <v>111</v>
      </c>
    </row>
    <row r="543" spans="2:51" s="14" customFormat="1">
      <c r="B543" s="164"/>
      <c r="D543" s="154" t="s">
        <v>122</v>
      </c>
      <c r="E543" s="165" t="s">
        <v>1</v>
      </c>
      <c r="F543" s="166" t="s">
        <v>330</v>
      </c>
      <c r="H543" s="167">
        <v>1.2</v>
      </c>
      <c r="M543" s="164"/>
      <c r="N543" s="168"/>
      <c r="O543" s="169"/>
      <c r="P543" s="169"/>
      <c r="Q543" s="169"/>
      <c r="R543" s="169"/>
      <c r="S543" s="169"/>
      <c r="T543" s="169"/>
      <c r="U543" s="169"/>
      <c r="V543" s="169"/>
      <c r="W543" s="169"/>
      <c r="X543" s="170"/>
      <c r="AT543" s="165" t="s">
        <v>122</v>
      </c>
      <c r="AU543" s="165" t="s">
        <v>79</v>
      </c>
      <c r="AV543" s="14" t="s">
        <v>79</v>
      </c>
      <c r="AW543" s="14" t="s">
        <v>4</v>
      </c>
      <c r="AX543" s="14" t="s">
        <v>72</v>
      </c>
      <c r="AY543" s="165" t="s">
        <v>111</v>
      </c>
    </row>
    <row r="544" spans="2:51" s="13" customFormat="1">
      <c r="B544" s="158"/>
      <c r="D544" s="154" t="s">
        <v>122</v>
      </c>
      <c r="E544" s="159" t="s">
        <v>1</v>
      </c>
      <c r="F544" s="160" t="s">
        <v>174</v>
      </c>
      <c r="H544" s="159" t="s">
        <v>1</v>
      </c>
      <c r="M544" s="158"/>
      <c r="N544" s="161"/>
      <c r="O544" s="162"/>
      <c r="P544" s="162"/>
      <c r="Q544" s="162"/>
      <c r="R544" s="162"/>
      <c r="S544" s="162"/>
      <c r="T544" s="162"/>
      <c r="U544" s="162"/>
      <c r="V544" s="162"/>
      <c r="W544" s="162"/>
      <c r="X544" s="163"/>
      <c r="AT544" s="159" t="s">
        <v>122</v>
      </c>
      <c r="AU544" s="159" t="s">
        <v>79</v>
      </c>
      <c r="AV544" s="13" t="s">
        <v>77</v>
      </c>
      <c r="AW544" s="13" t="s">
        <v>4</v>
      </c>
      <c r="AX544" s="13" t="s">
        <v>72</v>
      </c>
      <c r="AY544" s="159" t="s">
        <v>111</v>
      </c>
    </row>
    <row r="545" spans="2:51" s="14" customFormat="1">
      <c r="B545" s="164"/>
      <c r="D545" s="154" t="s">
        <v>122</v>
      </c>
      <c r="E545" s="165" t="s">
        <v>1</v>
      </c>
      <c r="F545" s="166" t="s">
        <v>325</v>
      </c>
      <c r="H545" s="167">
        <v>1.4</v>
      </c>
      <c r="M545" s="164"/>
      <c r="N545" s="168"/>
      <c r="O545" s="169"/>
      <c r="P545" s="169"/>
      <c r="Q545" s="169"/>
      <c r="R545" s="169"/>
      <c r="S545" s="169"/>
      <c r="T545" s="169"/>
      <c r="U545" s="169"/>
      <c r="V545" s="169"/>
      <c r="W545" s="169"/>
      <c r="X545" s="170"/>
      <c r="AT545" s="165" t="s">
        <v>122</v>
      </c>
      <c r="AU545" s="165" t="s">
        <v>79</v>
      </c>
      <c r="AV545" s="14" t="s">
        <v>79</v>
      </c>
      <c r="AW545" s="14" t="s">
        <v>4</v>
      </c>
      <c r="AX545" s="14" t="s">
        <v>72</v>
      </c>
      <c r="AY545" s="165" t="s">
        <v>111</v>
      </c>
    </row>
    <row r="546" spans="2:51" s="14" customFormat="1">
      <c r="B546" s="164"/>
      <c r="D546" s="154" t="s">
        <v>122</v>
      </c>
      <c r="E546" s="165" t="s">
        <v>1</v>
      </c>
      <c r="F546" s="166" t="s">
        <v>334</v>
      </c>
      <c r="H546" s="167">
        <v>3.6</v>
      </c>
      <c r="M546" s="164"/>
      <c r="N546" s="168"/>
      <c r="O546" s="169"/>
      <c r="P546" s="169"/>
      <c r="Q546" s="169"/>
      <c r="R546" s="169"/>
      <c r="S546" s="169"/>
      <c r="T546" s="169"/>
      <c r="U546" s="169"/>
      <c r="V546" s="169"/>
      <c r="W546" s="169"/>
      <c r="X546" s="170"/>
      <c r="AT546" s="165" t="s">
        <v>122</v>
      </c>
      <c r="AU546" s="165" t="s">
        <v>79</v>
      </c>
      <c r="AV546" s="14" t="s">
        <v>79</v>
      </c>
      <c r="AW546" s="14" t="s">
        <v>4</v>
      </c>
      <c r="AX546" s="14" t="s">
        <v>72</v>
      </c>
      <c r="AY546" s="165" t="s">
        <v>111</v>
      </c>
    </row>
    <row r="547" spans="2:51" s="14" customFormat="1">
      <c r="B547" s="164"/>
      <c r="D547" s="154" t="s">
        <v>122</v>
      </c>
      <c r="E547" s="165" t="s">
        <v>1</v>
      </c>
      <c r="F547" s="166" t="s">
        <v>335</v>
      </c>
      <c r="H547" s="167">
        <v>2.4</v>
      </c>
      <c r="M547" s="164"/>
      <c r="N547" s="168"/>
      <c r="O547" s="169"/>
      <c r="P547" s="169"/>
      <c r="Q547" s="169"/>
      <c r="R547" s="169"/>
      <c r="S547" s="169"/>
      <c r="T547" s="169"/>
      <c r="U547" s="169"/>
      <c r="V547" s="169"/>
      <c r="W547" s="169"/>
      <c r="X547" s="170"/>
      <c r="AT547" s="165" t="s">
        <v>122</v>
      </c>
      <c r="AU547" s="165" t="s">
        <v>79</v>
      </c>
      <c r="AV547" s="14" t="s">
        <v>79</v>
      </c>
      <c r="AW547" s="14" t="s">
        <v>4</v>
      </c>
      <c r="AX547" s="14" t="s">
        <v>72</v>
      </c>
      <c r="AY547" s="165" t="s">
        <v>111</v>
      </c>
    </row>
    <row r="548" spans="2:51" s="14" customFormat="1">
      <c r="B548" s="164"/>
      <c r="D548" s="154" t="s">
        <v>122</v>
      </c>
      <c r="E548" s="165" t="s">
        <v>1</v>
      </c>
      <c r="F548" s="166" t="s">
        <v>336</v>
      </c>
      <c r="H548" s="167">
        <v>1.6</v>
      </c>
      <c r="M548" s="164"/>
      <c r="N548" s="168"/>
      <c r="O548" s="169"/>
      <c r="P548" s="169"/>
      <c r="Q548" s="169"/>
      <c r="R548" s="169"/>
      <c r="S548" s="169"/>
      <c r="T548" s="169"/>
      <c r="U548" s="169"/>
      <c r="V548" s="169"/>
      <c r="W548" s="169"/>
      <c r="X548" s="170"/>
      <c r="AT548" s="165" t="s">
        <v>122</v>
      </c>
      <c r="AU548" s="165" t="s">
        <v>79</v>
      </c>
      <c r="AV548" s="14" t="s">
        <v>79</v>
      </c>
      <c r="AW548" s="14" t="s">
        <v>4</v>
      </c>
      <c r="AX548" s="14" t="s">
        <v>72</v>
      </c>
      <c r="AY548" s="165" t="s">
        <v>111</v>
      </c>
    </row>
    <row r="549" spans="2:51" s="14" customFormat="1">
      <c r="B549" s="164"/>
      <c r="D549" s="154" t="s">
        <v>122</v>
      </c>
      <c r="E549" s="165" t="s">
        <v>1</v>
      </c>
      <c r="F549" s="166" t="s">
        <v>337</v>
      </c>
      <c r="H549" s="167">
        <v>4.8</v>
      </c>
      <c r="M549" s="164"/>
      <c r="N549" s="168"/>
      <c r="O549" s="169"/>
      <c r="P549" s="169"/>
      <c r="Q549" s="169"/>
      <c r="R549" s="169"/>
      <c r="S549" s="169"/>
      <c r="T549" s="169"/>
      <c r="U549" s="169"/>
      <c r="V549" s="169"/>
      <c r="W549" s="169"/>
      <c r="X549" s="170"/>
      <c r="AT549" s="165" t="s">
        <v>122</v>
      </c>
      <c r="AU549" s="165" t="s">
        <v>79</v>
      </c>
      <c r="AV549" s="14" t="s">
        <v>79</v>
      </c>
      <c r="AW549" s="14" t="s">
        <v>4</v>
      </c>
      <c r="AX549" s="14" t="s">
        <v>72</v>
      </c>
      <c r="AY549" s="165" t="s">
        <v>111</v>
      </c>
    </row>
    <row r="550" spans="2:51" s="14" customFormat="1">
      <c r="B550" s="164"/>
      <c r="D550" s="154" t="s">
        <v>122</v>
      </c>
      <c r="E550" s="165" t="s">
        <v>1</v>
      </c>
      <c r="F550" s="166" t="s">
        <v>338</v>
      </c>
      <c r="H550" s="167">
        <v>8.4</v>
      </c>
      <c r="M550" s="164"/>
      <c r="N550" s="168"/>
      <c r="O550" s="169"/>
      <c r="P550" s="169"/>
      <c r="Q550" s="169"/>
      <c r="R550" s="169"/>
      <c r="S550" s="169"/>
      <c r="T550" s="169"/>
      <c r="U550" s="169"/>
      <c r="V550" s="169"/>
      <c r="W550" s="169"/>
      <c r="X550" s="170"/>
      <c r="AT550" s="165" t="s">
        <v>122</v>
      </c>
      <c r="AU550" s="165" t="s">
        <v>79</v>
      </c>
      <c r="AV550" s="14" t="s">
        <v>79</v>
      </c>
      <c r="AW550" s="14" t="s">
        <v>4</v>
      </c>
      <c r="AX550" s="14" t="s">
        <v>72</v>
      </c>
      <c r="AY550" s="165" t="s">
        <v>111</v>
      </c>
    </row>
    <row r="551" spans="2:51" s="14" customFormat="1">
      <c r="B551" s="164"/>
      <c r="D551" s="154" t="s">
        <v>122</v>
      </c>
      <c r="E551" s="165" t="s">
        <v>1</v>
      </c>
      <c r="F551" s="166" t="s">
        <v>132</v>
      </c>
      <c r="H551" s="167">
        <v>3</v>
      </c>
      <c r="M551" s="164"/>
      <c r="N551" s="168"/>
      <c r="O551" s="169"/>
      <c r="P551" s="169"/>
      <c r="Q551" s="169"/>
      <c r="R551" s="169"/>
      <c r="S551" s="169"/>
      <c r="T551" s="169"/>
      <c r="U551" s="169"/>
      <c r="V551" s="169"/>
      <c r="W551" s="169"/>
      <c r="X551" s="170"/>
      <c r="AT551" s="165" t="s">
        <v>122</v>
      </c>
      <c r="AU551" s="165" t="s">
        <v>79</v>
      </c>
      <c r="AV551" s="14" t="s">
        <v>79</v>
      </c>
      <c r="AW551" s="14" t="s">
        <v>4</v>
      </c>
      <c r="AX551" s="14" t="s">
        <v>72</v>
      </c>
      <c r="AY551" s="165" t="s">
        <v>111</v>
      </c>
    </row>
    <row r="552" spans="2:51" s="14" customFormat="1">
      <c r="B552" s="164"/>
      <c r="D552" s="154" t="s">
        <v>122</v>
      </c>
      <c r="E552" s="165" t="s">
        <v>1</v>
      </c>
      <c r="F552" s="166" t="s">
        <v>330</v>
      </c>
      <c r="H552" s="167">
        <v>1.2</v>
      </c>
      <c r="M552" s="164"/>
      <c r="N552" s="168"/>
      <c r="O552" s="169"/>
      <c r="P552" s="169"/>
      <c r="Q552" s="169"/>
      <c r="R552" s="169"/>
      <c r="S552" s="169"/>
      <c r="T552" s="169"/>
      <c r="U552" s="169"/>
      <c r="V552" s="169"/>
      <c r="W552" s="169"/>
      <c r="X552" s="170"/>
      <c r="AT552" s="165" t="s">
        <v>122</v>
      </c>
      <c r="AU552" s="165" t="s">
        <v>79</v>
      </c>
      <c r="AV552" s="14" t="s">
        <v>79</v>
      </c>
      <c r="AW552" s="14" t="s">
        <v>4</v>
      </c>
      <c r="AX552" s="14" t="s">
        <v>72</v>
      </c>
      <c r="AY552" s="165" t="s">
        <v>111</v>
      </c>
    </row>
    <row r="553" spans="2:51" s="14" customFormat="1">
      <c r="B553" s="164"/>
      <c r="D553" s="154" t="s">
        <v>122</v>
      </c>
      <c r="E553" s="165" t="s">
        <v>1</v>
      </c>
      <c r="F553" s="166" t="s">
        <v>330</v>
      </c>
      <c r="H553" s="167">
        <v>1.2</v>
      </c>
      <c r="M553" s="164"/>
      <c r="N553" s="168"/>
      <c r="O553" s="169"/>
      <c r="P553" s="169"/>
      <c r="Q553" s="169"/>
      <c r="R553" s="169"/>
      <c r="S553" s="169"/>
      <c r="T553" s="169"/>
      <c r="U553" s="169"/>
      <c r="V553" s="169"/>
      <c r="W553" s="169"/>
      <c r="X553" s="170"/>
      <c r="AT553" s="165" t="s">
        <v>122</v>
      </c>
      <c r="AU553" s="165" t="s">
        <v>79</v>
      </c>
      <c r="AV553" s="14" t="s">
        <v>79</v>
      </c>
      <c r="AW553" s="14" t="s">
        <v>4</v>
      </c>
      <c r="AX553" s="14" t="s">
        <v>72</v>
      </c>
      <c r="AY553" s="165" t="s">
        <v>111</v>
      </c>
    </row>
    <row r="554" spans="2:51" s="13" customFormat="1">
      <c r="B554" s="158"/>
      <c r="D554" s="154" t="s">
        <v>122</v>
      </c>
      <c r="E554" s="159" t="s">
        <v>1</v>
      </c>
      <c r="F554" s="160" t="s">
        <v>286</v>
      </c>
      <c r="H554" s="159" t="s">
        <v>1</v>
      </c>
      <c r="M554" s="158"/>
      <c r="N554" s="161"/>
      <c r="O554" s="162"/>
      <c r="P554" s="162"/>
      <c r="Q554" s="162"/>
      <c r="R554" s="162"/>
      <c r="S554" s="162"/>
      <c r="T554" s="162"/>
      <c r="U554" s="162"/>
      <c r="V554" s="162"/>
      <c r="W554" s="162"/>
      <c r="X554" s="163"/>
      <c r="AT554" s="159" t="s">
        <v>122</v>
      </c>
      <c r="AU554" s="159" t="s">
        <v>79</v>
      </c>
      <c r="AV554" s="13" t="s">
        <v>77</v>
      </c>
      <c r="AW554" s="13" t="s">
        <v>4</v>
      </c>
      <c r="AX554" s="13" t="s">
        <v>72</v>
      </c>
      <c r="AY554" s="159" t="s">
        <v>111</v>
      </c>
    </row>
    <row r="555" spans="2:51" s="13" customFormat="1">
      <c r="B555" s="158"/>
      <c r="D555" s="154" t="s">
        <v>122</v>
      </c>
      <c r="E555" s="159" t="s">
        <v>1</v>
      </c>
      <c r="F555" s="160" t="s">
        <v>321</v>
      </c>
      <c r="H555" s="159" t="s">
        <v>1</v>
      </c>
      <c r="M555" s="158"/>
      <c r="N555" s="161"/>
      <c r="O555" s="162"/>
      <c r="P555" s="162"/>
      <c r="Q555" s="162"/>
      <c r="R555" s="162"/>
      <c r="S555" s="162"/>
      <c r="T555" s="162"/>
      <c r="U555" s="162"/>
      <c r="V555" s="162"/>
      <c r="W555" s="162"/>
      <c r="X555" s="163"/>
      <c r="AT555" s="159" t="s">
        <v>122</v>
      </c>
      <c r="AU555" s="159" t="s">
        <v>79</v>
      </c>
      <c r="AV555" s="13" t="s">
        <v>77</v>
      </c>
      <c r="AW555" s="13" t="s">
        <v>4</v>
      </c>
      <c r="AX555" s="13" t="s">
        <v>72</v>
      </c>
      <c r="AY555" s="159" t="s">
        <v>111</v>
      </c>
    </row>
    <row r="556" spans="2:51" s="14" customFormat="1">
      <c r="B556" s="164"/>
      <c r="D556" s="154" t="s">
        <v>122</v>
      </c>
      <c r="E556" s="165" t="s">
        <v>1</v>
      </c>
      <c r="F556" s="166" t="s">
        <v>339</v>
      </c>
      <c r="H556" s="167">
        <v>3</v>
      </c>
      <c r="M556" s="164"/>
      <c r="N556" s="168"/>
      <c r="O556" s="169"/>
      <c r="P556" s="169"/>
      <c r="Q556" s="169"/>
      <c r="R556" s="169"/>
      <c r="S556" s="169"/>
      <c r="T556" s="169"/>
      <c r="U556" s="169"/>
      <c r="V556" s="169"/>
      <c r="W556" s="169"/>
      <c r="X556" s="170"/>
      <c r="AT556" s="165" t="s">
        <v>122</v>
      </c>
      <c r="AU556" s="165" t="s">
        <v>79</v>
      </c>
      <c r="AV556" s="14" t="s">
        <v>79</v>
      </c>
      <c r="AW556" s="14" t="s">
        <v>4</v>
      </c>
      <c r="AX556" s="14" t="s">
        <v>72</v>
      </c>
      <c r="AY556" s="165" t="s">
        <v>111</v>
      </c>
    </row>
    <row r="557" spans="2:51" s="14" customFormat="1">
      <c r="B557" s="164"/>
      <c r="D557" s="154" t="s">
        <v>122</v>
      </c>
      <c r="E557" s="165" t="s">
        <v>1</v>
      </c>
      <c r="F557" s="166" t="s">
        <v>340</v>
      </c>
      <c r="H557" s="167">
        <v>2</v>
      </c>
      <c r="M557" s="164"/>
      <c r="N557" s="168"/>
      <c r="O557" s="169"/>
      <c r="P557" s="169"/>
      <c r="Q557" s="169"/>
      <c r="R557" s="169"/>
      <c r="S557" s="169"/>
      <c r="T557" s="169"/>
      <c r="U557" s="169"/>
      <c r="V557" s="169"/>
      <c r="W557" s="169"/>
      <c r="X557" s="170"/>
      <c r="AT557" s="165" t="s">
        <v>122</v>
      </c>
      <c r="AU557" s="165" t="s">
        <v>79</v>
      </c>
      <c r="AV557" s="14" t="s">
        <v>79</v>
      </c>
      <c r="AW557" s="14" t="s">
        <v>4</v>
      </c>
      <c r="AX557" s="14" t="s">
        <v>72</v>
      </c>
      <c r="AY557" s="165" t="s">
        <v>111</v>
      </c>
    </row>
    <row r="558" spans="2:51" s="14" customFormat="1">
      <c r="B558" s="164"/>
      <c r="D558" s="154" t="s">
        <v>122</v>
      </c>
      <c r="E558" s="165" t="s">
        <v>1</v>
      </c>
      <c r="F558" s="166" t="s">
        <v>339</v>
      </c>
      <c r="H558" s="167">
        <v>3</v>
      </c>
      <c r="M558" s="164"/>
      <c r="N558" s="168"/>
      <c r="O558" s="169"/>
      <c r="P558" s="169"/>
      <c r="Q558" s="169"/>
      <c r="R558" s="169"/>
      <c r="S558" s="169"/>
      <c r="T558" s="169"/>
      <c r="U558" s="169"/>
      <c r="V558" s="169"/>
      <c r="W558" s="169"/>
      <c r="X558" s="170"/>
      <c r="AT558" s="165" t="s">
        <v>122</v>
      </c>
      <c r="AU558" s="165" t="s">
        <v>79</v>
      </c>
      <c r="AV558" s="14" t="s">
        <v>79</v>
      </c>
      <c r="AW558" s="14" t="s">
        <v>4</v>
      </c>
      <c r="AX558" s="14" t="s">
        <v>72</v>
      </c>
      <c r="AY558" s="165" t="s">
        <v>111</v>
      </c>
    </row>
    <row r="559" spans="2:51" s="14" customFormat="1">
      <c r="B559" s="164"/>
      <c r="D559" s="154" t="s">
        <v>122</v>
      </c>
      <c r="E559" s="165" t="s">
        <v>1</v>
      </c>
      <c r="F559" s="166" t="s">
        <v>341</v>
      </c>
      <c r="H559" s="167">
        <v>1</v>
      </c>
      <c r="M559" s="164"/>
      <c r="N559" s="168"/>
      <c r="O559" s="169"/>
      <c r="P559" s="169"/>
      <c r="Q559" s="169"/>
      <c r="R559" s="169"/>
      <c r="S559" s="169"/>
      <c r="T559" s="169"/>
      <c r="U559" s="169"/>
      <c r="V559" s="169"/>
      <c r="W559" s="169"/>
      <c r="X559" s="170"/>
      <c r="AT559" s="165" t="s">
        <v>122</v>
      </c>
      <c r="AU559" s="165" t="s">
        <v>79</v>
      </c>
      <c r="AV559" s="14" t="s">
        <v>79</v>
      </c>
      <c r="AW559" s="14" t="s">
        <v>4</v>
      </c>
      <c r="AX559" s="14" t="s">
        <v>72</v>
      </c>
      <c r="AY559" s="165" t="s">
        <v>111</v>
      </c>
    </row>
    <row r="560" spans="2:51" s="14" customFormat="1">
      <c r="B560" s="164"/>
      <c r="D560" s="154" t="s">
        <v>122</v>
      </c>
      <c r="E560" s="165" t="s">
        <v>1</v>
      </c>
      <c r="F560" s="166" t="s">
        <v>342</v>
      </c>
      <c r="H560" s="167">
        <v>1.8</v>
      </c>
      <c r="M560" s="164"/>
      <c r="N560" s="168"/>
      <c r="O560" s="169"/>
      <c r="P560" s="169"/>
      <c r="Q560" s="169"/>
      <c r="R560" s="169"/>
      <c r="S560" s="169"/>
      <c r="T560" s="169"/>
      <c r="U560" s="169"/>
      <c r="V560" s="169"/>
      <c r="W560" s="169"/>
      <c r="X560" s="170"/>
      <c r="AT560" s="165" t="s">
        <v>122</v>
      </c>
      <c r="AU560" s="165" t="s">
        <v>79</v>
      </c>
      <c r="AV560" s="14" t="s">
        <v>79</v>
      </c>
      <c r="AW560" s="14" t="s">
        <v>4</v>
      </c>
      <c r="AX560" s="14" t="s">
        <v>72</v>
      </c>
      <c r="AY560" s="165" t="s">
        <v>111</v>
      </c>
    </row>
    <row r="561" spans="1:65" s="13" customFormat="1">
      <c r="B561" s="158"/>
      <c r="D561" s="154" t="s">
        <v>122</v>
      </c>
      <c r="E561" s="159" t="s">
        <v>1</v>
      </c>
      <c r="F561" s="160" t="s">
        <v>343</v>
      </c>
      <c r="H561" s="159" t="s">
        <v>1</v>
      </c>
      <c r="M561" s="158"/>
      <c r="N561" s="161"/>
      <c r="O561" s="162"/>
      <c r="P561" s="162"/>
      <c r="Q561" s="162"/>
      <c r="R561" s="162"/>
      <c r="S561" s="162"/>
      <c r="T561" s="162"/>
      <c r="U561" s="162"/>
      <c r="V561" s="162"/>
      <c r="W561" s="162"/>
      <c r="X561" s="163"/>
      <c r="AT561" s="159" t="s">
        <v>122</v>
      </c>
      <c r="AU561" s="159" t="s">
        <v>79</v>
      </c>
      <c r="AV561" s="13" t="s">
        <v>77</v>
      </c>
      <c r="AW561" s="13" t="s">
        <v>4</v>
      </c>
      <c r="AX561" s="13" t="s">
        <v>72</v>
      </c>
      <c r="AY561" s="159" t="s">
        <v>111</v>
      </c>
    </row>
    <row r="562" spans="1:65" s="14" customFormat="1">
      <c r="B562" s="164"/>
      <c r="D562" s="154" t="s">
        <v>122</v>
      </c>
      <c r="E562" s="165" t="s">
        <v>1</v>
      </c>
      <c r="F562" s="166" t="s">
        <v>344</v>
      </c>
      <c r="H562" s="167">
        <v>74.099999999999994</v>
      </c>
      <c r="M562" s="164"/>
      <c r="N562" s="168"/>
      <c r="O562" s="169"/>
      <c r="P562" s="169"/>
      <c r="Q562" s="169"/>
      <c r="R562" s="169"/>
      <c r="S562" s="169"/>
      <c r="T562" s="169"/>
      <c r="U562" s="169"/>
      <c r="V562" s="169"/>
      <c r="W562" s="169"/>
      <c r="X562" s="170"/>
      <c r="AT562" s="165" t="s">
        <v>122</v>
      </c>
      <c r="AU562" s="165" t="s">
        <v>79</v>
      </c>
      <c r="AV562" s="14" t="s">
        <v>79</v>
      </c>
      <c r="AW562" s="14" t="s">
        <v>4</v>
      </c>
      <c r="AX562" s="14" t="s">
        <v>72</v>
      </c>
      <c r="AY562" s="165" t="s">
        <v>111</v>
      </c>
    </row>
    <row r="563" spans="1:65" s="13" customFormat="1">
      <c r="B563" s="158"/>
      <c r="D563" s="154" t="s">
        <v>122</v>
      </c>
      <c r="E563" s="159" t="s">
        <v>1</v>
      </c>
      <c r="F563" s="160" t="s">
        <v>345</v>
      </c>
      <c r="H563" s="159" t="s">
        <v>1</v>
      </c>
      <c r="M563" s="158"/>
      <c r="N563" s="161"/>
      <c r="O563" s="162"/>
      <c r="P563" s="162"/>
      <c r="Q563" s="162"/>
      <c r="R563" s="162"/>
      <c r="S563" s="162"/>
      <c r="T563" s="162"/>
      <c r="U563" s="162"/>
      <c r="V563" s="162"/>
      <c r="W563" s="162"/>
      <c r="X563" s="163"/>
      <c r="AT563" s="159" t="s">
        <v>122</v>
      </c>
      <c r="AU563" s="159" t="s">
        <v>79</v>
      </c>
      <c r="AV563" s="13" t="s">
        <v>77</v>
      </c>
      <c r="AW563" s="13" t="s">
        <v>4</v>
      </c>
      <c r="AX563" s="13" t="s">
        <v>72</v>
      </c>
      <c r="AY563" s="159" t="s">
        <v>111</v>
      </c>
    </row>
    <row r="564" spans="1:65" s="14" customFormat="1">
      <c r="B564" s="164"/>
      <c r="D564" s="154" t="s">
        <v>122</v>
      </c>
      <c r="E564" s="165" t="s">
        <v>1</v>
      </c>
      <c r="F564" s="166" t="s">
        <v>346</v>
      </c>
      <c r="H564" s="167">
        <v>24.44</v>
      </c>
      <c r="M564" s="164"/>
      <c r="N564" s="168"/>
      <c r="O564" s="169"/>
      <c r="P564" s="169"/>
      <c r="Q564" s="169"/>
      <c r="R564" s="169"/>
      <c r="S564" s="169"/>
      <c r="T564" s="169"/>
      <c r="U564" s="169"/>
      <c r="V564" s="169"/>
      <c r="W564" s="169"/>
      <c r="X564" s="170"/>
      <c r="AT564" s="165" t="s">
        <v>122</v>
      </c>
      <c r="AU564" s="165" t="s">
        <v>79</v>
      </c>
      <c r="AV564" s="14" t="s">
        <v>79</v>
      </c>
      <c r="AW564" s="14" t="s">
        <v>4</v>
      </c>
      <c r="AX564" s="14" t="s">
        <v>72</v>
      </c>
      <c r="AY564" s="165" t="s">
        <v>111</v>
      </c>
    </row>
    <row r="565" spans="1:65" s="13" customFormat="1">
      <c r="B565" s="158"/>
      <c r="D565" s="154" t="s">
        <v>122</v>
      </c>
      <c r="E565" s="159" t="s">
        <v>1</v>
      </c>
      <c r="F565" s="160" t="s">
        <v>357</v>
      </c>
      <c r="H565" s="159" t="s">
        <v>1</v>
      </c>
      <c r="M565" s="158"/>
      <c r="N565" s="161"/>
      <c r="O565" s="162"/>
      <c r="P565" s="162"/>
      <c r="Q565" s="162"/>
      <c r="R565" s="162"/>
      <c r="S565" s="162"/>
      <c r="T565" s="162"/>
      <c r="U565" s="162"/>
      <c r="V565" s="162"/>
      <c r="W565" s="162"/>
      <c r="X565" s="163"/>
      <c r="AT565" s="159" t="s">
        <v>122</v>
      </c>
      <c r="AU565" s="159" t="s">
        <v>79</v>
      </c>
      <c r="AV565" s="13" t="s">
        <v>77</v>
      </c>
      <c r="AW565" s="13" t="s">
        <v>4</v>
      </c>
      <c r="AX565" s="13" t="s">
        <v>72</v>
      </c>
      <c r="AY565" s="159" t="s">
        <v>111</v>
      </c>
    </row>
    <row r="566" spans="1:65" s="14" customFormat="1">
      <c r="B566" s="164"/>
      <c r="D566" s="154" t="s">
        <v>122</v>
      </c>
      <c r="E566" s="165" t="s">
        <v>1</v>
      </c>
      <c r="F566" s="166" t="s">
        <v>358</v>
      </c>
      <c r="H566" s="167">
        <v>20.7</v>
      </c>
      <c r="M566" s="164"/>
      <c r="N566" s="168"/>
      <c r="O566" s="169"/>
      <c r="P566" s="169"/>
      <c r="Q566" s="169"/>
      <c r="R566" s="169"/>
      <c r="S566" s="169"/>
      <c r="T566" s="169"/>
      <c r="U566" s="169"/>
      <c r="V566" s="169"/>
      <c r="W566" s="169"/>
      <c r="X566" s="170"/>
      <c r="AT566" s="165" t="s">
        <v>122</v>
      </c>
      <c r="AU566" s="165" t="s">
        <v>79</v>
      </c>
      <c r="AV566" s="14" t="s">
        <v>79</v>
      </c>
      <c r="AW566" s="14" t="s">
        <v>4</v>
      </c>
      <c r="AX566" s="14" t="s">
        <v>72</v>
      </c>
      <c r="AY566" s="165" t="s">
        <v>111</v>
      </c>
    </row>
    <row r="567" spans="1:65" s="15" customFormat="1">
      <c r="B567" s="171"/>
      <c r="D567" s="154" t="s">
        <v>122</v>
      </c>
      <c r="E567" s="172" t="s">
        <v>1</v>
      </c>
      <c r="F567" s="173" t="s">
        <v>127</v>
      </c>
      <c r="H567" s="174">
        <v>228.625</v>
      </c>
      <c r="M567" s="171"/>
      <c r="N567" s="175"/>
      <c r="O567" s="176"/>
      <c r="P567" s="176"/>
      <c r="Q567" s="176"/>
      <c r="R567" s="176"/>
      <c r="S567" s="176"/>
      <c r="T567" s="176"/>
      <c r="U567" s="176"/>
      <c r="V567" s="176"/>
      <c r="W567" s="176"/>
      <c r="X567" s="177"/>
      <c r="AT567" s="172" t="s">
        <v>122</v>
      </c>
      <c r="AU567" s="172" t="s">
        <v>79</v>
      </c>
      <c r="AV567" s="15" t="s">
        <v>118</v>
      </c>
      <c r="AW567" s="15" t="s">
        <v>4</v>
      </c>
      <c r="AX567" s="15" t="s">
        <v>77</v>
      </c>
      <c r="AY567" s="172" t="s">
        <v>111</v>
      </c>
    </row>
    <row r="568" spans="1:65" s="2" customFormat="1" ht="24.15" customHeight="1">
      <c r="A568" s="29"/>
      <c r="B568" s="139"/>
      <c r="C568" s="178" t="s">
        <v>359</v>
      </c>
      <c r="D568" s="178" t="s">
        <v>133</v>
      </c>
      <c r="E568" s="179" t="s">
        <v>360</v>
      </c>
      <c r="F568" s="180" t="s">
        <v>361</v>
      </c>
      <c r="G568" s="181" t="s">
        <v>211</v>
      </c>
      <c r="H568" s="182">
        <v>437.94499999999999</v>
      </c>
      <c r="I568" s="183"/>
      <c r="J568" s="184"/>
      <c r="K568" s="183">
        <f>ROUND(P568*H568,2)</f>
        <v>0</v>
      </c>
      <c r="L568" s="184"/>
      <c r="M568" s="185"/>
      <c r="N568" s="186" t="s">
        <v>1</v>
      </c>
      <c r="O568" s="148" t="s">
        <v>35</v>
      </c>
      <c r="P568" s="149">
        <f>I568+J568</f>
        <v>0</v>
      </c>
      <c r="Q568" s="149">
        <f>ROUND(I568*H568,2)</f>
        <v>0</v>
      </c>
      <c r="R568" s="149">
        <f>ROUND(J568*H568,2)</f>
        <v>0</v>
      </c>
      <c r="S568" s="150">
        <v>0</v>
      </c>
      <c r="T568" s="150">
        <f>S568*H568</f>
        <v>0</v>
      </c>
      <c r="U568" s="150">
        <v>4.0000000000000003E-5</v>
      </c>
      <c r="V568" s="150">
        <f>U568*H568</f>
        <v>1.75178E-2</v>
      </c>
      <c r="W568" s="150">
        <v>0</v>
      </c>
      <c r="X568" s="151">
        <f>W568*H568</f>
        <v>0</v>
      </c>
      <c r="Y568" s="29"/>
      <c r="Z568" s="29"/>
      <c r="AA568" s="29"/>
      <c r="AB568" s="29"/>
      <c r="AC568" s="29"/>
      <c r="AD568" s="29"/>
      <c r="AE568" s="29"/>
      <c r="AR568" s="152" t="s">
        <v>136</v>
      </c>
      <c r="AT568" s="152" t="s">
        <v>133</v>
      </c>
      <c r="AU568" s="152" t="s">
        <v>79</v>
      </c>
      <c r="AY568" s="17" t="s">
        <v>111</v>
      </c>
      <c r="BE568" s="153">
        <f>IF(O568="základní",K568,0)</f>
        <v>0</v>
      </c>
      <c r="BF568" s="153">
        <f>IF(O568="snížená",K568,0)</f>
        <v>0</v>
      </c>
      <c r="BG568" s="153">
        <f>IF(O568="zákl. přenesená",K568,0)</f>
        <v>0</v>
      </c>
      <c r="BH568" s="153">
        <f>IF(O568="sníž. přenesená",K568,0)</f>
        <v>0</v>
      </c>
      <c r="BI568" s="153">
        <f>IF(O568="nulová",K568,0)</f>
        <v>0</v>
      </c>
      <c r="BJ568" s="17" t="s">
        <v>77</v>
      </c>
      <c r="BK568" s="153">
        <f>ROUND(P568*H568,2)</f>
        <v>0</v>
      </c>
      <c r="BL568" s="17" t="s">
        <v>118</v>
      </c>
      <c r="BM568" s="152" t="s">
        <v>362</v>
      </c>
    </row>
    <row r="569" spans="1:65" s="2" customFormat="1" ht="19.2">
      <c r="A569" s="29"/>
      <c r="B569" s="30"/>
      <c r="C569" s="29"/>
      <c r="D569" s="154" t="s">
        <v>120</v>
      </c>
      <c r="E569" s="29"/>
      <c r="F569" s="155" t="s">
        <v>361</v>
      </c>
      <c r="G569" s="29"/>
      <c r="H569" s="29"/>
      <c r="I569" s="29"/>
      <c r="J569" s="29"/>
      <c r="K569" s="29"/>
      <c r="L569" s="29"/>
      <c r="M569" s="30"/>
      <c r="N569" s="156"/>
      <c r="O569" s="157"/>
      <c r="P569" s="55"/>
      <c r="Q569" s="55"/>
      <c r="R569" s="55"/>
      <c r="S569" s="55"/>
      <c r="T569" s="55"/>
      <c r="U569" s="55"/>
      <c r="V569" s="55"/>
      <c r="W569" s="55"/>
      <c r="X569" s="56"/>
      <c r="Y569" s="29"/>
      <c r="Z569" s="29"/>
      <c r="AA569" s="29"/>
      <c r="AB569" s="29"/>
      <c r="AC569" s="29"/>
      <c r="AD569" s="29"/>
      <c r="AE569" s="29"/>
      <c r="AT569" s="17" t="s">
        <v>120</v>
      </c>
      <c r="AU569" s="17" t="s">
        <v>79</v>
      </c>
    </row>
    <row r="570" spans="1:65" s="13" customFormat="1">
      <c r="B570" s="158"/>
      <c r="D570" s="154" t="s">
        <v>122</v>
      </c>
      <c r="E570" s="159" t="s">
        <v>1</v>
      </c>
      <c r="F570" s="160" t="s">
        <v>214</v>
      </c>
      <c r="H570" s="159" t="s">
        <v>1</v>
      </c>
      <c r="M570" s="158"/>
      <c r="N570" s="161"/>
      <c r="O570" s="162"/>
      <c r="P570" s="162"/>
      <c r="Q570" s="162"/>
      <c r="R570" s="162"/>
      <c r="S570" s="162"/>
      <c r="T570" s="162"/>
      <c r="U570" s="162"/>
      <c r="V570" s="162"/>
      <c r="W570" s="162"/>
      <c r="X570" s="163"/>
      <c r="AT570" s="159" t="s">
        <v>122</v>
      </c>
      <c r="AU570" s="159" t="s">
        <v>79</v>
      </c>
      <c r="AV570" s="13" t="s">
        <v>77</v>
      </c>
      <c r="AW570" s="13" t="s">
        <v>4</v>
      </c>
      <c r="AX570" s="13" t="s">
        <v>72</v>
      </c>
      <c r="AY570" s="159" t="s">
        <v>111</v>
      </c>
    </row>
    <row r="571" spans="1:65" s="13" customFormat="1">
      <c r="B571" s="158"/>
      <c r="D571" s="154" t="s">
        <v>122</v>
      </c>
      <c r="E571" s="159" t="s">
        <v>1</v>
      </c>
      <c r="F571" s="160" t="s">
        <v>261</v>
      </c>
      <c r="H571" s="159" t="s">
        <v>1</v>
      </c>
      <c r="M571" s="158"/>
      <c r="N571" s="161"/>
      <c r="O571" s="162"/>
      <c r="P571" s="162"/>
      <c r="Q571" s="162"/>
      <c r="R571" s="162"/>
      <c r="S571" s="162"/>
      <c r="T571" s="162"/>
      <c r="U571" s="162"/>
      <c r="V571" s="162"/>
      <c r="W571" s="162"/>
      <c r="X571" s="163"/>
      <c r="AT571" s="159" t="s">
        <v>122</v>
      </c>
      <c r="AU571" s="159" t="s">
        <v>79</v>
      </c>
      <c r="AV571" s="13" t="s">
        <v>77</v>
      </c>
      <c r="AW571" s="13" t="s">
        <v>4</v>
      </c>
      <c r="AX571" s="13" t="s">
        <v>72</v>
      </c>
      <c r="AY571" s="159" t="s">
        <v>111</v>
      </c>
    </row>
    <row r="572" spans="1:65" s="13" customFormat="1">
      <c r="B572" s="158"/>
      <c r="D572" s="154" t="s">
        <v>122</v>
      </c>
      <c r="E572" s="159" t="s">
        <v>1</v>
      </c>
      <c r="F572" s="160" t="s">
        <v>215</v>
      </c>
      <c r="H572" s="159" t="s">
        <v>1</v>
      </c>
      <c r="M572" s="158"/>
      <c r="N572" s="161"/>
      <c r="O572" s="162"/>
      <c r="P572" s="162"/>
      <c r="Q572" s="162"/>
      <c r="R572" s="162"/>
      <c r="S572" s="162"/>
      <c r="T572" s="162"/>
      <c r="U572" s="162"/>
      <c r="V572" s="162"/>
      <c r="W572" s="162"/>
      <c r="X572" s="163"/>
      <c r="AT572" s="159" t="s">
        <v>122</v>
      </c>
      <c r="AU572" s="159" t="s">
        <v>79</v>
      </c>
      <c r="AV572" s="13" t="s">
        <v>77</v>
      </c>
      <c r="AW572" s="13" t="s">
        <v>4</v>
      </c>
      <c r="AX572" s="13" t="s">
        <v>72</v>
      </c>
      <c r="AY572" s="159" t="s">
        <v>111</v>
      </c>
    </row>
    <row r="573" spans="1:65" s="14" customFormat="1">
      <c r="B573" s="164"/>
      <c r="D573" s="154" t="s">
        <v>122</v>
      </c>
      <c r="E573" s="165" t="s">
        <v>1</v>
      </c>
      <c r="F573" s="166" t="s">
        <v>262</v>
      </c>
      <c r="H573" s="167">
        <v>5.6</v>
      </c>
      <c r="M573" s="164"/>
      <c r="N573" s="168"/>
      <c r="O573" s="169"/>
      <c r="P573" s="169"/>
      <c r="Q573" s="169"/>
      <c r="R573" s="169"/>
      <c r="S573" s="169"/>
      <c r="T573" s="169"/>
      <c r="U573" s="169"/>
      <c r="V573" s="169"/>
      <c r="W573" s="169"/>
      <c r="X573" s="170"/>
      <c r="AT573" s="165" t="s">
        <v>122</v>
      </c>
      <c r="AU573" s="165" t="s">
        <v>79</v>
      </c>
      <c r="AV573" s="14" t="s">
        <v>79</v>
      </c>
      <c r="AW573" s="14" t="s">
        <v>4</v>
      </c>
      <c r="AX573" s="14" t="s">
        <v>72</v>
      </c>
      <c r="AY573" s="165" t="s">
        <v>111</v>
      </c>
    </row>
    <row r="574" spans="1:65" s="14" customFormat="1">
      <c r="B574" s="164"/>
      <c r="D574" s="154" t="s">
        <v>122</v>
      </c>
      <c r="E574" s="165" t="s">
        <v>1</v>
      </c>
      <c r="F574" s="166" t="s">
        <v>263</v>
      </c>
      <c r="H574" s="167">
        <v>49.2</v>
      </c>
      <c r="M574" s="164"/>
      <c r="N574" s="168"/>
      <c r="O574" s="169"/>
      <c r="P574" s="169"/>
      <c r="Q574" s="169"/>
      <c r="R574" s="169"/>
      <c r="S574" s="169"/>
      <c r="T574" s="169"/>
      <c r="U574" s="169"/>
      <c r="V574" s="169"/>
      <c r="W574" s="169"/>
      <c r="X574" s="170"/>
      <c r="AT574" s="165" t="s">
        <v>122</v>
      </c>
      <c r="AU574" s="165" t="s">
        <v>79</v>
      </c>
      <c r="AV574" s="14" t="s">
        <v>79</v>
      </c>
      <c r="AW574" s="14" t="s">
        <v>4</v>
      </c>
      <c r="AX574" s="14" t="s">
        <v>72</v>
      </c>
      <c r="AY574" s="165" t="s">
        <v>111</v>
      </c>
    </row>
    <row r="575" spans="1:65" s="14" customFormat="1">
      <c r="B575" s="164"/>
      <c r="D575" s="154" t="s">
        <v>122</v>
      </c>
      <c r="E575" s="165" t="s">
        <v>1</v>
      </c>
      <c r="F575" s="166" t="s">
        <v>264</v>
      </c>
      <c r="H575" s="167">
        <v>6.7</v>
      </c>
      <c r="M575" s="164"/>
      <c r="N575" s="168"/>
      <c r="O575" s="169"/>
      <c r="P575" s="169"/>
      <c r="Q575" s="169"/>
      <c r="R575" s="169"/>
      <c r="S575" s="169"/>
      <c r="T575" s="169"/>
      <c r="U575" s="169"/>
      <c r="V575" s="169"/>
      <c r="W575" s="169"/>
      <c r="X575" s="170"/>
      <c r="AT575" s="165" t="s">
        <v>122</v>
      </c>
      <c r="AU575" s="165" t="s">
        <v>79</v>
      </c>
      <c r="AV575" s="14" t="s">
        <v>79</v>
      </c>
      <c r="AW575" s="14" t="s">
        <v>4</v>
      </c>
      <c r="AX575" s="14" t="s">
        <v>72</v>
      </c>
      <c r="AY575" s="165" t="s">
        <v>111</v>
      </c>
    </row>
    <row r="576" spans="1:65" s="14" customFormat="1">
      <c r="B576" s="164"/>
      <c r="D576" s="154" t="s">
        <v>122</v>
      </c>
      <c r="E576" s="165" t="s">
        <v>1</v>
      </c>
      <c r="F576" s="166" t="s">
        <v>265</v>
      </c>
      <c r="H576" s="167">
        <v>3.6</v>
      </c>
      <c r="M576" s="164"/>
      <c r="N576" s="168"/>
      <c r="O576" s="169"/>
      <c r="P576" s="169"/>
      <c r="Q576" s="169"/>
      <c r="R576" s="169"/>
      <c r="S576" s="169"/>
      <c r="T576" s="169"/>
      <c r="U576" s="169"/>
      <c r="V576" s="169"/>
      <c r="W576" s="169"/>
      <c r="X576" s="170"/>
      <c r="AT576" s="165" t="s">
        <v>122</v>
      </c>
      <c r="AU576" s="165" t="s">
        <v>79</v>
      </c>
      <c r="AV576" s="14" t="s">
        <v>79</v>
      </c>
      <c r="AW576" s="14" t="s">
        <v>4</v>
      </c>
      <c r="AX576" s="14" t="s">
        <v>72</v>
      </c>
      <c r="AY576" s="165" t="s">
        <v>111</v>
      </c>
    </row>
    <row r="577" spans="2:51" s="14" customFormat="1">
      <c r="B577" s="164"/>
      <c r="D577" s="154" t="s">
        <v>122</v>
      </c>
      <c r="E577" s="165" t="s">
        <v>1</v>
      </c>
      <c r="F577" s="166" t="s">
        <v>266</v>
      </c>
      <c r="H577" s="167">
        <v>2.8</v>
      </c>
      <c r="M577" s="164"/>
      <c r="N577" s="168"/>
      <c r="O577" s="169"/>
      <c r="P577" s="169"/>
      <c r="Q577" s="169"/>
      <c r="R577" s="169"/>
      <c r="S577" s="169"/>
      <c r="T577" s="169"/>
      <c r="U577" s="169"/>
      <c r="V577" s="169"/>
      <c r="W577" s="169"/>
      <c r="X577" s="170"/>
      <c r="AT577" s="165" t="s">
        <v>122</v>
      </c>
      <c r="AU577" s="165" t="s">
        <v>79</v>
      </c>
      <c r="AV577" s="14" t="s">
        <v>79</v>
      </c>
      <c r="AW577" s="14" t="s">
        <v>4</v>
      </c>
      <c r="AX577" s="14" t="s">
        <v>72</v>
      </c>
      <c r="AY577" s="165" t="s">
        <v>111</v>
      </c>
    </row>
    <row r="578" spans="2:51" s="14" customFormat="1">
      <c r="B578" s="164"/>
      <c r="D578" s="154" t="s">
        <v>122</v>
      </c>
      <c r="E578" s="165" t="s">
        <v>1</v>
      </c>
      <c r="F578" s="166" t="s">
        <v>262</v>
      </c>
      <c r="H578" s="167">
        <v>5.6</v>
      </c>
      <c r="M578" s="164"/>
      <c r="N578" s="168"/>
      <c r="O578" s="169"/>
      <c r="P578" s="169"/>
      <c r="Q578" s="169"/>
      <c r="R578" s="169"/>
      <c r="S578" s="169"/>
      <c r="T578" s="169"/>
      <c r="U578" s="169"/>
      <c r="V578" s="169"/>
      <c r="W578" s="169"/>
      <c r="X578" s="170"/>
      <c r="AT578" s="165" t="s">
        <v>122</v>
      </c>
      <c r="AU578" s="165" t="s">
        <v>79</v>
      </c>
      <c r="AV578" s="14" t="s">
        <v>79</v>
      </c>
      <c r="AW578" s="14" t="s">
        <v>4</v>
      </c>
      <c r="AX578" s="14" t="s">
        <v>72</v>
      </c>
      <c r="AY578" s="165" t="s">
        <v>111</v>
      </c>
    </row>
    <row r="579" spans="2:51" s="14" customFormat="1">
      <c r="B579" s="164"/>
      <c r="D579" s="154" t="s">
        <v>122</v>
      </c>
      <c r="E579" s="165" t="s">
        <v>1</v>
      </c>
      <c r="F579" s="166" t="s">
        <v>262</v>
      </c>
      <c r="H579" s="167">
        <v>5.6</v>
      </c>
      <c r="M579" s="164"/>
      <c r="N579" s="168"/>
      <c r="O579" s="169"/>
      <c r="P579" s="169"/>
      <c r="Q579" s="169"/>
      <c r="R579" s="169"/>
      <c r="S579" s="169"/>
      <c r="T579" s="169"/>
      <c r="U579" s="169"/>
      <c r="V579" s="169"/>
      <c r="W579" s="169"/>
      <c r="X579" s="170"/>
      <c r="AT579" s="165" t="s">
        <v>122</v>
      </c>
      <c r="AU579" s="165" t="s">
        <v>79</v>
      </c>
      <c r="AV579" s="14" t="s">
        <v>79</v>
      </c>
      <c r="AW579" s="14" t="s">
        <v>4</v>
      </c>
      <c r="AX579" s="14" t="s">
        <v>72</v>
      </c>
      <c r="AY579" s="165" t="s">
        <v>111</v>
      </c>
    </row>
    <row r="580" spans="2:51" s="14" customFormat="1">
      <c r="B580" s="164"/>
      <c r="D580" s="154" t="s">
        <v>122</v>
      </c>
      <c r="E580" s="165" t="s">
        <v>1</v>
      </c>
      <c r="F580" s="166" t="s">
        <v>267</v>
      </c>
      <c r="H580" s="167">
        <v>7.6849999999999996</v>
      </c>
      <c r="M580" s="164"/>
      <c r="N580" s="168"/>
      <c r="O580" s="169"/>
      <c r="P580" s="169"/>
      <c r="Q580" s="169"/>
      <c r="R580" s="169"/>
      <c r="S580" s="169"/>
      <c r="T580" s="169"/>
      <c r="U580" s="169"/>
      <c r="V580" s="169"/>
      <c r="W580" s="169"/>
      <c r="X580" s="170"/>
      <c r="AT580" s="165" t="s">
        <v>122</v>
      </c>
      <c r="AU580" s="165" t="s">
        <v>79</v>
      </c>
      <c r="AV580" s="14" t="s">
        <v>79</v>
      </c>
      <c r="AW580" s="14" t="s">
        <v>4</v>
      </c>
      <c r="AX580" s="14" t="s">
        <v>72</v>
      </c>
      <c r="AY580" s="165" t="s">
        <v>111</v>
      </c>
    </row>
    <row r="581" spans="2:51" s="13" customFormat="1">
      <c r="B581" s="158"/>
      <c r="D581" s="154" t="s">
        <v>122</v>
      </c>
      <c r="E581" s="159" t="s">
        <v>1</v>
      </c>
      <c r="F581" s="160" t="s">
        <v>162</v>
      </c>
      <c r="H581" s="159" t="s">
        <v>1</v>
      </c>
      <c r="M581" s="158"/>
      <c r="N581" s="161"/>
      <c r="O581" s="162"/>
      <c r="P581" s="162"/>
      <c r="Q581" s="162"/>
      <c r="R581" s="162"/>
      <c r="S581" s="162"/>
      <c r="T581" s="162"/>
      <c r="U581" s="162"/>
      <c r="V581" s="162"/>
      <c r="W581" s="162"/>
      <c r="X581" s="163"/>
      <c r="AT581" s="159" t="s">
        <v>122</v>
      </c>
      <c r="AU581" s="159" t="s">
        <v>79</v>
      </c>
      <c r="AV581" s="13" t="s">
        <v>77</v>
      </c>
      <c r="AW581" s="13" t="s">
        <v>4</v>
      </c>
      <c r="AX581" s="13" t="s">
        <v>72</v>
      </c>
      <c r="AY581" s="159" t="s">
        <v>111</v>
      </c>
    </row>
    <row r="582" spans="2:51" s="14" customFormat="1">
      <c r="B582" s="164"/>
      <c r="D582" s="154" t="s">
        <v>122</v>
      </c>
      <c r="E582" s="165" t="s">
        <v>1</v>
      </c>
      <c r="F582" s="166" t="s">
        <v>268</v>
      </c>
      <c r="H582" s="167">
        <v>5.8</v>
      </c>
      <c r="M582" s="164"/>
      <c r="N582" s="168"/>
      <c r="O582" s="169"/>
      <c r="P582" s="169"/>
      <c r="Q582" s="169"/>
      <c r="R582" s="169"/>
      <c r="S582" s="169"/>
      <c r="T582" s="169"/>
      <c r="U582" s="169"/>
      <c r="V582" s="169"/>
      <c r="W582" s="169"/>
      <c r="X582" s="170"/>
      <c r="AT582" s="165" t="s">
        <v>122</v>
      </c>
      <c r="AU582" s="165" t="s">
        <v>79</v>
      </c>
      <c r="AV582" s="14" t="s">
        <v>79</v>
      </c>
      <c r="AW582" s="14" t="s">
        <v>4</v>
      </c>
      <c r="AX582" s="14" t="s">
        <v>72</v>
      </c>
      <c r="AY582" s="165" t="s">
        <v>111</v>
      </c>
    </row>
    <row r="583" spans="2:51" s="14" customFormat="1">
      <c r="B583" s="164"/>
      <c r="D583" s="154" t="s">
        <v>122</v>
      </c>
      <c r="E583" s="165" t="s">
        <v>1</v>
      </c>
      <c r="F583" s="166" t="s">
        <v>269</v>
      </c>
      <c r="H583" s="167">
        <v>72.8</v>
      </c>
      <c r="M583" s="164"/>
      <c r="N583" s="168"/>
      <c r="O583" s="169"/>
      <c r="P583" s="169"/>
      <c r="Q583" s="169"/>
      <c r="R583" s="169"/>
      <c r="S583" s="169"/>
      <c r="T583" s="169"/>
      <c r="U583" s="169"/>
      <c r="V583" s="169"/>
      <c r="W583" s="169"/>
      <c r="X583" s="170"/>
      <c r="AT583" s="165" t="s">
        <v>122</v>
      </c>
      <c r="AU583" s="165" t="s">
        <v>79</v>
      </c>
      <c r="AV583" s="14" t="s">
        <v>79</v>
      </c>
      <c r="AW583" s="14" t="s">
        <v>4</v>
      </c>
      <c r="AX583" s="14" t="s">
        <v>72</v>
      </c>
      <c r="AY583" s="165" t="s">
        <v>111</v>
      </c>
    </row>
    <row r="584" spans="2:51" s="14" customFormat="1">
      <c r="B584" s="164"/>
      <c r="D584" s="154" t="s">
        <v>122</v>
      </c>
      <c r="E584" s="165" t="s">
        <v>1</v>
      </c>
      <c r="F584" s="166" t="s">
        <v>270</v>
      </c>
      <c r="H584" s="167">
        <v>10.199999999999999</v>
      </c>
      <c r="M584" s="164"/>
      <c r="N584" s="168"/>
      <c r="O584" s="169"/>
      <c r="P584" s="169"/>
      <c r="Q584" s="169"/>
      <c r="R584" s="169"/>
      <c r="S584" s="169"/>
      <c r="T584" s="169"/>
      <c r="U584" s="169"/>
      <c r="V584" s="169"/>
      <c r="W584" s="169"/>
      <c r="X584" s="170"/>
      <c r="AT584" s="165" t="s">
        <v>122</v>
      </c>
      <c r="AU584" s="165" t="s">
        <v>79</v>
      </c>
      <c r="AV584" s="14" t="s">
        <v>79</v>
      </c>
      <c r="AW584" s="14" t="s">
        <v>4</v>
      </c>
      <c r="AX584" s="14" t="s">
        <v>72</v>
      </c>
      <c r="AY584" s="165" t="s">
        <v>111</v>
      </c>
    </row>
    <row r="585" spans="2:51" s="14" customFormat="1">
      <c r="B585" s="164"/>
      <c r="D585" s="154" t="s">
        <v>122</v>
      </c>
      <c r="E585" s="165" t="s">
        <v>1</v>
      </c>
      <c r="F585" s="166" t="s">
        <v>271</v>
      </c>
      <c r="H585" s="167">
        <v>7.1</v>
      </c>
      <c r="M585" s="164"/>
      <c r="N585" s="168"/>
      <c r="O585" s="169"/>
      <c r="P585" s="169"/>
      <c r="Q585" s="169"/>
      <c r="R585" s="169"/>
      <c r="S585" s="169"/>
      <c r="T585" s="169"/>
      <c r="U585" s="169"/>
      <c r="V585" s="169"/>
      <c r="W585" s="169"/>
      <c r="X585" s="170"/>
      <c r="AT585" s="165" t="s">
        <v>122</v>
      </c>
      <c r="AU585" s="165" t="s">
        <v>79</v>
      </c>
      <c r="AV585" s="14" t="s">
        <v>79</v>
      </c>
      <c r="AW585" s="14" t="s">
        <v>4</v>
      </c>
      <c r="AX585" s="14" t="s">
        <v>72</v>
      </c>
      <c r="AY585" s="165" t="s">
        <v>111</v>
      </c>
    </row>
    <row r="586" spans="2:51" s="14" customFormat="1">
      <c r="B586" s="164"/>
      <c r="D586" s="154" t="s">
        <v>122</v>
      </c>
      <c r="E586" s="165" t="s">
        <v>1</v>
      </c>
      <c r="F586" s="166" t="s">
        <v>265</v>
      </c>
      <c r="H586" s="167">
        <v>3.6</v>
      </c>
      <c r="M586" s="164"/>
      <c r="N586" s="168"/>
      <c r="O586" s="169"/>
      <c r="P586" s="169"/>
      <c r="Q586" s="169"/>
      <c r="R586" s="169"/>
      <c r="S586" s="169"/>
      <c r="T586" s="169"/>
      <c r="U586" s="169"/>
      <c r="V586" s="169"/>
      <c r="W586" s="169"/>
      <c r="X586" s="170"/>
      <c r="AT586" s="165" t="s">
        <v>122</v>
      </c>
      <c r="AU586" s="165" t="s">
        <v>79</v>
      </c>
      <c r="AV586" s="14" t="s">
        <v>79</v>
      </c>
      <c r="AW586" s="14" t="s">
        <v>4</v>
      </c>
      <c r="AX586" s="14" t="s">
        <v>72</v>
      </c>
      <c r="AY586" s="165" t="s">
        <v>111</v>
      </c>
    </row>
    <row r="587" spans="2:51" s="14" customFormat="1">
      <c r="B587" s="164"/>
      <c r="D587" s="154" t="s">
        <v>122</v>
      </c>
      <c r="E587" s="165" t="s">
        <v>1</v>
      </c>
      <c r="F587" s="166" t="s">
        <v>266</v>
      </c>
      <c r="H587" s="167">
        <v>2.8</v>
      </c>
      <c r="M587" s="164"/>
      <c r="N587" s="168"/>
      <c r="O587" s="169"/>
      <c r="P587" s="169"/>
      <c r="Q587" s="169"/>
      <c r="R587" s="169"/>
      <c r="S587" s="169"/>
      <c r="T587" s="169"/>
      <c r="U587" s="169"/>
      <c r="V587" s="169"/>
      <c r="W587" s="169"/>
      <c r="X587" s="170"/>
      <c r="AT587" s="165" t="s">
        <v>122</v>
      </c>
      <c r="AU587" s="165" t="s">
        <v>79</v>
      </c>
      <c r="AV587" s="14" t="s">
        <v>79</v>
      </c>
      <c r="AW587" s="14" t="s">
        <v>4</v>
      </c>
      <c r="AX587" s="14" t="s">
        <v>72</v>
      </c>
      <c r="AY587" s="165" t="s">
        <v>111</v>
      </c>
    </row>
    <row r="588" spans="2:51" s="14" customFormat="1">
      <c r="B588" s="164"/>
      <c r="D588" s="154" t="s">
        <v>122</v>
      </c>
      <c r="E588" s="165" t="s">
        <v>1</v>
      </c>
      <c r="F588" s="166" t="s">
        <v>272</v>
      </c>
      <c r="H588" s="167">
        <v>5.6</v>
      </c>
      <c r="M588" s="164"/>
      <c r="N588" s="168"/>
      <c r="O588" s="169"/>
      <c r="P588" s="169"/>
      <c r="Q588" s="169"/>
      <c r="R588" s="169"/>
      <c r="S588" s="169"/>
      <c r="T588" s="169"/>
      <c r="U588" s="169"/>
      <c r="V588" s="169"/>
      <c r="W588" s="169"/>
      <c r="X588" s="170"/>
      <c r="AT588" s="165" t="s">
        <v>122</v>
      </c>
      <c r="AU588" s="165" t="s">
        <v>79</v>
      </c>
      <c r="AV588" s="14" t="s">
        <v>79</v>
      </c>
      <c r="AW588" s="14" t="s">
        <v>4</v>
      </c>
      <c r="AX588" s="14" t="s">
        <v>72</v>
      </c>
      <c r="AY588" s="165" t="s">
        <v>111</v>
      </c>
    </row>
    <row r="589" spans="2:51" s="13" customFormat="1">
      <c r="B589" s="158"/>
      <c r="D589" s="154" t="s">
        <v>122</v>
      </c>
      <c r="E589" s="159" t="s">
        <v>1</v>
      </c>
      <c r="F589" s="160" t="s">
        <v>168</v>
      </c>
      <c r="H589" s="159" t="s">
        <v>1</v>
      </c>
      <c r="M589" s="158"/>
      <c r="N589" s="161"/>
      <c r="O589" s="162"/>
      <c r="P589" s="162"/>
      <c r="Q589" s="162"/>
      <c r="R589" s="162"/>
      <c r="S589" s="162"/>
      <c r="T589" s="162"/>
      <c r="U589" s="162"/>
      <c r="V589" s="162"/>
      <c r="W589" s="162"/>
      <c r="X589" s="163"/>
      <c r="AT589" s="159" t="s">
        <v>122</v>
      </c>
      <c r="AU589" s="159" t="s">
        <v>79</v>
      </c>
      <c r="AV589" s="13" t="s">
        <v>77</v>
      </c>
      <c r="AW589" s="13" t="s">
        <v>4</v>
      </c>
      <c r="AX589" s="13" t="s">
        <v>72</v>
      </c>
      <c r="AY589" s="159" t="s">
        <v>111</v>
      </c>
    </row>
    <row r="590" spans="2:51" s="14" customFormat="1">
      <c r="B590" s="164"/>
      <c r="D590" s="154" t="s">
        <v>122</v>
      </c>
      <c r="E590" s="165" t="s">
        <v>1</v>
      </c>
      <c r="F590" s="166" t="s">
        <v>273</v>
      </c>
      <c r="H590" s="167">
        <v>33.6</v>
      </c>
      <c r="M590" s="164"/>
      <c r="N590" s="168"/>
      <c r="O590" s="169"/>
      <c r="P590" s="169"/>
      <c r="Q590" s="169"/>
      <c r="R590" s="169"/>
      <c r="S590" s="169"/>
      <c r="T590" s="169"/>
      <c r="U590" s="169"/>
      <c r="V590" s="169"/>
      <c r="W590" s="169"/>
      <c r="X590" s="170"/>
      <c r="AT590" s="165" t="s">
        <v>122</v>
      </c>
      <c r="AU590" s="165" t="s">
        <v>79</v>
      </c>
      <c r="AV590" s="14" t="s">
        <v>79</v>
      </c>
      <c r="AW590" s="14" t="s">
        <v>4</v>
      </c>
      <c r="AX590" s="14" t="s">
        <v>72</v>
      </c>
      <c r="AY590" s="165" t="s">
        <v>111</v>
      </c>
    </row>
    <row r="591" spans="2:51" s="14" customFormat="1">
      <c r="B591" s="164"/>
      <c r="D591" s="154" t="s">
        <v>122</v>
      </c>
      <c r="E591" s="165" t="s">
        <v>1</v>
      </c>
      <c r="F591" s="166" t="s">
        <v>274</v>
      </c>
      <c r="H591" s="167">
        <v>9.8000000000000007</v>
      </c>
      <c r="M591" s="164"/>
      <c r="N591" s="168"/>
      <c r="O591" s="169"/>
      <c r="P591" s="169"/>
      <c r="Q591" s="169"/>
      <c r="R591" s="169"/>
      <c r="S591" s="169"/>
      <c r="T591" s="169"/>
      <c r="U591" s="169"/>
      <c r="V591" s="169"/>
      <c r="W591" s="169"/>
      <c r="X591" s="170"/>
      <c r="AT591" s="165" t="s">
        <v>122</v>
      </c>
      <c r="AU591" s="165" t="s">
        <v>79</v>
      </c>
      <c r="AV591" s="14" t="s">
        <v>79</v>
      </c>
      <c r="AW591" s="14" t="s">
        <v>4</v>
      </c>
      <c r="AX591" s="14" t="s">
        <v>72</v>
      </c>
      <c r="AY591" s="165" t="s">
        <v>111</v>
      </c>
    </row>
    <row r="592" spans="2:51" s="14" customFormat="1">
      <c r="B592" s="164"/>
      <c r="D592" s="154" t="s">
        <v>122</v>
      </c>
      <c r="E592" s="165" t="s">
        <v>1</v>
      </c>
      <c r="F592" s="166" t="s">
        <v>275</v>
      </c>
      <c r="H592" s="167">
        <v>20.399999999999999</v>
      </c>
      <c r="M592" s="164"/>
      <c r="N592" s="168"/>
      <c r="O592" s="169"/>
      <c r="P592" s="169"/>
      <c r="Q592" s="169"/>
      <c r="R592" s="169"/>
      <c r="S592" s="169"/>
      <c r="T592" s="169"/>
      <c r="U592" s="169"/>
      <c r="V592" s="169"/>
      <c r="W592" s="169"/>
      <c r="X592" s="170"/>
      <c r="AT592" s="165" t="s">
        <v>122</v>
      </c>
      <c r="AU592" s="165" t="s">
        <v>79</v>
      </c>
      <c r="AV592" s="14" t="s">
        <v>79</v>
      </c>
      <c r="AW592" s="14" t="s">
        <v>4</v>
      </c>
      <c r="AX592" s="14" t="s">
        <v>72</v>
      </c>
      <c r="AY592" s="165" t="s">
        <v>111</v>
      </c>
    </row>
    <row r="593" spans="2:51" s="14" customFormat="1">
      <c r="B593" s="164"/>
      <c r="D593" s="154" t="s">
        <v>122</v>
      </c>
      <c r="E593" s="165" t="s">
        <v>1</v>
      </c>
      <c r="F593" s="166" t="s">
        <v>276</v>
      </c>
      <c r="H593" s="167">
        <v>7.8</v>
      </c>
      <c r="M593" s="164"/>
      <c r="N593" s="168"/>
      <c r="O593" s="169"/>
      <c r="P593" s="169"/>
      <c r="Q593" s="169"/>
      <c r="R593" s="169"/>
      <c r="S593" s="169"/>
      <c r="T593" s="169"/>
      <c r="U593" s="169"/>
      <c r="V593" s="169"/>
      <c r="W593" s="169"/>
      <c r="X593" s="170"/>
      <c r="AT593" s="165" t="s">
        <v>122</v>
      </c>
      <c r="AU593" s="165" t="s">
        <v>79</v>
      </c>
      <c r="AV593" s="14" t="s">
        <v>79</v>
      </c>
      <c r="AW593" s="14" t="s">
        <v>4</v>
      </c>
      <c r="AX593" s="14" t="s">
        <v>72</v>
      </c>
      <c r="AY593" s="165" t="s">
        <v>111</v>
      </c>
    </row>
    <row r="594" spans="2:51" s="14" customFormat="1">
      <c r="B594" s="164"/>
      <c r="D594" s="154" t="s">
        <v>122</v>
      </c>
      <c r="E594" s="165" t="s">
        <v>1</v>
      </c>
      <c r="F594" s="166" t="s">
        <v>277</v>
      </c>
      <c r="H594" s="167">
        <v>5.4</v>
      </c>
      <c r="M594" s="164"/>
      <c r="N594" s="168"/>
      <c r="O594" s="169"/>
      <c r="P594" s="169"/>
      <c r="Q594" s="169"/>
      <c r="R594" s="169"/>
      <c r="S594" s="169"/>
      <c r="T594" s="169"/>
      <c r="U594" s="169"/>
      <c r="V594" s="169"/>
      <c r="W594" s="169"/>
      <c r="X594" s="170"/>
      <c r="AT594" s="165" t="s">
        <v>122</v>
      </c>
      <c r="AU594" s="165" t="s">
        <v>79</v>
      </c>
      <c r="AV594" s="14" t="s">
        <v>79</v>
      </c>
      <c r="AW594" s="14" t="s">
        <v>4</v>
      </c>
      <c r="AX594" s="14" t="s">
        <v>72</v>
      </c>
      <c r="AY594" s="165" t="s">
        <v>111</v>
      </c>
    </row>
    <row r="595" spans="2:51" s="14" customFormat="1">
      <c r="B595" s="164"/>
      <c r="D595" s="154" t="s">
        <v>122</v>
      </c>
      <c r="E595" s="165" t="s">
        <v>1</v>
      </c>
      <c r="F595" s="166" t="s">
        <v>265</v>
      </c>
      <c r="H595" s="167">
        <v>3.6</v>
      </c>
      <c r="M595" s="164"/>
      <c r="N595" s="168"/>
      <c r="O595" s="169"/>
      <c r="P595" s="169"/>
      <c r="Q595" s="169"/>
      <c r="R595" s="169"/>
      <c r="S595" s="169"/>
      <c r="T595" s="169"/>
      <c r="U595" s="169"/>
      <c r="V595" s="169"/>
      <c r="W595" s="169"/>
      <c r="X595" s="170"/>
      <c r="AT595" s="165" t="s">
        <v>122</v>
      </c>
      <c r="AU595" s="165" t="s">
        <v>79</v>
      </c>
      <c r="AV595" s="14" t="s">
        <v>79</v>
      </c>
      <c r="AW595" s="14" t="s">
        <v>4</v>
      </c>
      <c r="AX595" s="14" t="s">
        <v>72</v>
      </c>
      <c r="AY595" s="165" t="s">
        <v>111</v>
      </c>
    </row>
    <row r="596" spans="2:51" s="14" customFormat="1">
      <c r="B596" s="164"/>
      <c r="D596" s="154" t="s">
        <v>122</v>
      </c>
      <c r="E596" s="165" t="s">
        <v>1</v>
      </c>
      <c r="F596" s="166" t="s">
        <v>266</v>
      </c>
      <c r="H596" s="167">
        <v>2.8</v>
      </c>
      <c r="M596" s="164"/>
      <c r="N596" s="168"/>
      <c r="O596" s="169"/>
      <c r="P596" s="169"/>
      <c r="Q596" s="169"/>
      <c r="R596" s="169"/>
      <c r="S596" s="169"/>
      <c r="T596" s="169"/>
      <c r="U596" s="169"/>
      <c r="V596" s="169"/>
      <c r="W596" s="169"/>
      <c r="X596" s="170"/>
      <c r="AT596" s="165" t="s">
        <v>122</v>
      </c>
      <c r="AU596" s="165" t="s">
        <v>79</v>
      </c>
      <c r="AV596" s="14" t="s">
        <v>79</v>
      </c>
      <c r="AW596" s="14" t="s">
        <v>4</v>
      </c>
      <c r="AX596" s="14" t="s">
        <v>72</v>
      </c>
      <c r="AY596" s="165" t="s">
        <v>111</v>
      </c>
    </row>
    <row r="597" spans="2:51" s="14" customFormat="1">
      <c r="B597" s="164"/>
      <c r="D597" s="154" t="s">
        <v>122</v>
      </c>
      <c r="E597" s="165" t="s">
        <v>1</v>
      </c>
      <c r="F597" s="166" t="s">
        <v>277</v>
      </c>
      <c r="H597" s="167">
        <v>5.4</v>
      </c>
      <c r="M597" s="164"/>
      <c r="N597" s="168"/>
      <c r="O597" s="169"/>
      <c r="P597" s="169"/>
      <c r="Q597" s="169"/>
      <c r="R597" s="169"/>
      <c r="S597" s="169"/>
      <c r="T597" s="169"/>
      <c r="U597" s="169"/>
      <c r="V597" s="169"/>
      <c r="W597" s="169"/>
      <c r="X597" s="170"/>
      <c r="AT597" s="165" t="s">
        <v>122</v>
      </c>
      <c r="AU597" s="165" t="s">
        <v>79</v>
      </c>
      <c r="AV597" s="14" t="s">
        <v>79</v>
      </c>
      <c r="AW597" s="14" t="s">
        <v>4</v>
      </c>
      <c r="AX597" s="14" t="s">
        <v>72</v>
      </c>
      <c r="AY597" s="165" t="s">
        <v>111</v>
      </c>
    </row>
    <row r="598" spans="2:51" s="13" customFormat="1">
      <c r="B598" s="158"/>
      <c r="D598" s="154" t="s">
        <v>122</v>
      </c>
      <c r="E598" s="159" t="s">
        <v>1</v>
      </c>
      <c r="F598" s="160" t="s">
        <v>174</v>
      </c>
      <c r="H598" s="159" t="s">
        <v>1</v>
      </c>
      <c r="M598" s="158"/>
      <c r="N598" s="161"/>
      <c r="O598" s="162"/>
      <c r="P598" s="162"/>
      <c r="Q598" s="162"/>
      <c r="R598" s="162"/>
      <c r="S598" s="162"/>
      <c r="T598" s="162"/>
      <c r="U598" s="162"/>
      <c r="V598" s="162"/>
      <c r="W598" s="162"/>
      <c r="X598" s="163"/>
      <c r="AT598" s="159" t="s">
        <v>122</v>
      </c>
      <c r="AU598" s="159" t="s">
        <v>79</v>
      </c>
      <c r="AV598" s="13" t="s">
        <v>77</v>
      </c>
      <c r="AW598" s="13" t="s">
        <v>4</v>
      </c>
      <c r="AX598" s="13" t="s">
        <v>72</v>
      </c>
      <c r="AY598" s="159" t="s">
        <v>111</v>
      </c>
    </row>
    <row r="599" spans="2:51" s="14" customFormat="1">
      <c r="B599" s="164"/>
      <c r="D599" s="154" t="s">
        <v>122</v>
      </c>
      <c r="E599" s="165" t="s">
        <v>1</v>
      </c>
      <c r="F599" s="166" t="s">
        <v>278</v>
      </c>
      <c r="H599" s="167">
        <v>5.82</v>
      </c>
      <c r="M599" s="164"/>
      <c r="N599" s="168"/>
      <c r="O599" s="169"/>
      <c r="P599" s="169"/>
      <c r="Q599" s="169"/>
      <c r="R599" s="169"/>
      <c r="S599" s="169"/>
      <c r="T599" s="169"/>
      <c r="U599" s="169"/>
      <c r="V599" s="169"/>
      <c r="W599" s="169"/>
      <c r="X599" s="170"/>
      <c r="AT599" s="165" t="s">
        <v>122</v>
      </c>
      <c r="AU599" s="165" t="s">
        <v>79</v>
      </c>
      <c r="AV599" s="14" t="s">
        <v>79</v>
      </c>
      <c r="AW599" s="14" t="s">
        <v>4</v>
      </c>
      <c r="AX599" s="14" t="s">
        <v>72</v>
      </c>
      <c r="AY599" s="165" t="s">
        <v>111</v>
      </c>
    </row>
    <row r="600" spans="2:51" s="14" customFormat="1">
      <c r="B600" s="164"/>
      <c r="D600" s="154" t="s">
        <v>122</v>
      </c>
      <c r="E600" s="165" t="s">
        <v>1</v>
      </c>
      <c r="F600" s="166" t="s">
        <v>279</v>
      </c>
      <c r="H600" s="167">
        <v>12.44</v>
      </c>
      <c r="M600" s="164"/>
      <c r="N600" s="168"/>
      <c r="O600" s="169"/>
      <c r="P600" s="169"/>
      <c r="Q600" s="169"/>
      <c r="R600" s="169"/>
      <c r="S600" s="169"/>
      <c r="T600" s="169"/>
      <c r="U600" s="169"/>
      <c r="V600" s="169"/>
      <c r="W600" s="169"/>
      <c r="X600" s="170"/>
      <c r="AT600" s="165" t="s">
        <v>122</v>
      </c>
      <c r="AU600" s="165" t="s">
        <v>79</v>
      </c>
      <c r="AV600" s="14" t="s">
        <v>79</v>
      </c>
      <c r="AW600" s="14" t="s">
        <v>4</v>
      </c>
      <c r="AX600" s="14" t="s">
        <v>72</v>
      </c>
      <c r="AY600" s="165" t="s">
        <v>111</v>
      </c>
    </row>
    <row r="601" spans="2:51" s="14" customFormat="1">
      <c r="B601" s="164"/>
      <c r="D601" s="154" t="s">
        <v>122</v>
      </c>
      <c r="E601" s="165" t="s">
        <v>1</v>
      </c>
      <c r="F601" s="166" t="s">
        <v>280</v>
      </c>
      <c r="H601" s="167">
        <v>11.24</v>
      </c>
      <c r="M601" s="164"/>
      <c r="N601" s="168"/>
      <c r="O601" s="169"/>
      <c r="P601" s="169"/>
      <c r="Q601" s="169"/>
      <c r="R601" s="169"/>
      <c r="S601" s="169"/>
      <c r="T601" s="169"/>
      <c r="U601" s="169"/>
      <c r="V601" s="169"/>
      <c r="W601" s="169"/>
      <c r="X601" s="170"/>
      <c r="AT601" s="165" t="s">
        <v>122</v>
      </c>
      <c r="AU601" s="165" t="s">
        <v>79</v>
      </c>
      <c r="AV601" s="14" t="s">
        <v>79</v>
      </c>
      <c r="AW601" s="14" t="s">
        <v>4</v>
      </c>
      <c r="AX601" s="14" t="s">
        <v>72</v>
      </c>
      <c r="AY601" s="165" t="s">
        <v>111</v>
      </c>
    </row>
    <row r="602" spans="2:51" s="14" customFormat="1">
      <c r="B602" s="164"/>
      <c r="D602" s="154" t="s">
        <v>122</v>
      </c>
      <c r="E602" s="165" t="s">
        <v>1</v>
      </c>
      <c r="F602" s="166" t="s">
        <v>281</v>
      </c>
      <c r="H602" s="167">
        <v>10.44</v>
      </c>
      <c r="M602" s="164"/>
      <c r="N602" s="168"/>
      <c r="O602" s="169"/>
      <c r="P602" s="169"/>
      <c r="Q602" s="169"/>
      <c r="R602" s="169"/>
      <c r="S602" s="169"/>
      <c r="T602" s="169"/>
      <c r="U602" s="169"/>
      <c r="V602" s="169"/>
      <c r="W602" s="169"/>
      <c r="X602" s="170"/>
      <c r="AT602" s="165" t="s">
        <v>122</v>
      </c>
      <c r="AU602" s="165" t="s">
        <v>79</v>
      </c>
      <c r="AV602" s="14" t="s">
        <v>79</v>
      </c>
      <c r="AW602" s="14" t="s">
        <v>4</v>
      </c>
      <c r="AX602" s="14" t="s">
        <v>72</v>
      </c>
      <c r="AY602" s="165" t="s">
        <v>111</v>
      </c>
    </row>
    <row r="603" spans="2:51" s="14" customFormat="1">
      <c r="B603" s="164"/>
      <c r="D603" s="154" t="s">
        <v>122</v>
      </c>
      <c r="E603" s="165" t="s">
        <v>1</v>
      </c>
      <c r="F603" s="166" t="s">
        <v>282</v>
      </c>
      <c r="H603" s="167">
        <v>13.64</v>
      </c>
      <c r="M603" s="164"/>
      <c r="N603" s="168"/>
      <c r="O603" s="169"/>
      <c r="P603" s="169"/>
      <c r="Q603" s="169"/>
      <c r="R603" s="169"/>
      <c r="S603" s="169"/>
      <c r="T603" s="169"/>
      <c r="U603" s="169"/>
      <c r="V603" s="169"/>
      <c r="W603" s="169"/>
      <c r="X603" s="170"/>
      <c r="AT603" s="165" t="s">
        <v>122</v>
      </c>
      <c r="AU603" s="165" t="s">
        <v>79</v>
      </c>
      <c r="AV603" s="14" t="s">
        <v>79</v>
      </c>
      <c r="AW603" s="14" t="s">
        <v>4</v>
      </c>
      <c r="AX603" s="14" t="s">
        <v>72</v>
      </c>
      <c r="AY603" s="165" t="s">
        <v>111</v>
      </c>
    </row>
    <row r="604" spans="2:51" s="14" customFormat="1">
      <c r="B604" s="164"/>
      <c r="D604" s="154" t="s">
        <v>122</v>
      </c>
      <c r="E604" s="165" t="s">
        <v>1</v>
      </c>
      <c r="F604" s="166" t="s">
        <v>283</v>
      </c>
      <c r="H604" s="167">
        <v>21.66</v>
      </c>
      <c r="M604" s="164"/>
      <c r="N604" s="168"/>
      <c r="O604" s="169"/>
      <c r="P604" s="169"/>
      <c r="Q604" s="169"/>
      <c r="R604" s="169"/>
      <c r="S604" s="169"/>
      <c r="T604" s="169"/>
      <c r="U604" s="169"/>
      <c r="V604" s="169"/>
      <c r="W604" s="169"/>
      <c r="X604" s="170"/>
      <c r="AT604" s="165" t="s">
        <v>122</v>
      </c>
      <c r="AU604" s="165" t="s">
        <v>79</v>
      </c>
      <c r="AV604" s="14" t="s">
        <v>79</v>
      </c>
      <c r="AW604" s="14" t="s">
        <v>4</v>
      </c>
      <c r="AX604" s="14" t="s">
        <v>72</v>
      </c>
      <c r="AY604" s="165" t="s">
        <v>111</v>
      </c>
    </row>
    <row r="605" spans="2:51" s="14" customFormat="1">
      <c r="B605" s="164"/>
      <c r="D605" s="154" t="s">
        <v>122</v>
      </c>
      <c r="E605" s="165" t="s">
        <v>1</v>
      </c>
      <c r="F605" s="166" t="s">
        <v>284</v>
      </c>
      <c r="H605" s="167">
        <v>7.42</v>
      </c>
      <c r="M605" s="164"/>
      <c r="N605" s="168"/>
      <c r="O605" s="169"/>
      <c r="P605" s="169"/>
      <c r="Q605" s="169"/>
      <c r="R605" s="169"/>
      <c r="S605" s="169"/>
      <c r="T605" s="169"/>
      <c r="U605" s="169"/>
      <c r="V605" s="169"/>
      <c r="W605" s="169"/>
      <c r="X605" s="170"/>
      <c r="AT605" s="165" t="s">
        <v>122</v>
      </c>
      <c r="AU605" s="165" t="s">
        <v>79</v>
      </c>
      <c r="AV605" s="14" t="s">
        <v>79</v>
      </c>
      <c r="AW605" s="14" t="s">
        <v>4</v>
      </c>
      <c r="AX605" s="14" t="s">
        <v>72</v>
      </c>
      <c r="AY605" s="165" t="s">
        <v>111</v>
      </c>
    </row>
    <row r="606" spans="2:51" s="14" customFormat="1">
      <c r="B606" s="164"/>
      <c r="D606" s="154" t="s">
        <v>122</v>
      </c>
      <c r="E606" s="165" t="s">
        <v>1</v>
      </c>
      <c r="F606" s="166" t="s">
        <v>285</v>
      </c>
      <c r="H606" s="167">
        <v>3.8</v>
      </c>
      <c r="M606" s="164"/>
      <c r="N606" s="168"/>
      <c r="O606" s="169"/>
      <c r="P606" s="169"/>
      <c r="Q606" s="169"/>
      <c r="R606" s="169"/>
      <c r="S606" s="169"/>
      <c r="T606" s="169"/>
      <c r="U606" s="169"/>
      <c r="V606" s="169"/>
      <c r="W606" s="169"/>
      <c r="X606" s="170"/>
      <c r="AT606" s="165" t="s">
        <v>122</v>
      </c>
      <c r="AU606" s="165" t="s">
        <v>79</v>
      </c>
      <c r="AV606" s="14" t="s">
        <v>79</v>
      </c>
      <c r="AW606" s="14" t="s">
        <v>4</v>
      </c>
      <c r="AX606" s="14" t="s">
        <v>72</v>
      </c>
      <c r="AY606" s="165" t="s">
        <v>111</v>
      </c>
    </row>
    <row r="607" spans="2:51" s="14" customFormat="1">
      <c r="B607" s="164"/>
      <c r="D607" s="154" t="s">
        <v>122</v>
      </c>
      <c r="E607" s="165" t="s">
        <v>1</v>
      </c>
      <c r="F607" s="166" t="s">
        <v>285</v>
      </c>
      <c r="H607" s="167">
        <v>3.8</v>
      </c>
      <c r="M607" s="164"/>
      <c r="N607" s="168"/>
      <c r="O607" s="169"/>
      <c r="P607" s="169"/>
      <c r="Q607" s="169"/>
      <c r="R607" s="169"/>
      <c r="S607" s="169"/>
      <c r="T607" s="169"/>
      <c r="U607" s="169"/>
      <c r="V607" s="169"/>
      <c r="W607" s="169"/>
      <c r="X607" s="170"/>
      <c r="AT607" s="165" t="s">
        <v>122</v>
      </c>
      <c r="AU607" s="165" t="s">
        <v>79</v>
      </c>
      <c r="AV607" s="14" t="s">
        <v>79</v>
      </c>
      <c r="AW607" s="14" t="s">
        <v>4</v>
      </c>
      <c r="AX607" s="14" t="s">
        <v>72</v>
      </c>
      <c r="AY607" s="165" t="s">
        <v>111</v>
      </c>
    </row>
    <row r="608" spans="2:51" s="13" customFormat="1">
      <c r="B608" s="158"/>
      <c r="D608" s="154" t="s">
        <v>122</v>
      </c>
      <c r="E608" s="159" t="s">
        <v>1</v>
      </c>
      <c r="F608" s="160" t="s">
        <v>286</v>
      </c>
      <c r="H608" s="159" t="s">
        <v>1</v>
      </c>
      <c r="M608" s="158"/>
      <c r="N608" s="161"/>
      <c r="O608" s="162"/>
      <c r="P608" s="162"/>
      <c r="Q608" s="162"/>
      <c r="R608" s="162"/>
      <c r="S608" s="162"/>
      <c r="T608" s="162"/>
      <c r="U608" s="162"/>
      <c r="V608" s="162"/>
      <c r="W608" s="162"/>
      <c r="X608" s="163"/>
      <c r="AT608" s="159" t="s">
        <v>122</v>
      </c>
      <c r="AU608" s="159" t="s">
        <v>79</v>
      </c>
      <c r="AV608" s="13" t="s">
        <v>77</v>
      </c>
      <c r="AW608" s="13" t="s">
        <v>4</v>
      </c>
      <c r="AX608" s="13" t="s">
        <v>72</v>
      </c>
      <c r="AY608" s="159" t="s">
        <v>111</v>
      </c>
    </row>
    <row r="609" spans="1:65" s="13" customFormat="1">
      <c r="B609" s="158"/>
      <c r="D609" s="154" t="s">
        <v>122</v>
      </c>
      <c r="E609" s="159" t="s">
        <v>1</v>
      </c>
      <c r="F609" s="160" t="s">
        <v>261</v>
      </c>
      <c r="H609" s="159" t="s">
        <v>1</v>
      </c>
      <c r="M609" s="158"/>
      <c r="N609" s="161"/>
      <c r="O609" s="162"/>
      <c r="P609" s="162"/>
      <c r="Q609" s="162"/>
      <c r="R609" s="162"/>
      <c r="S609" s="162"/>
      <c r="T609" s="162"/>
      <c r="U609" s="162"/>
      <c r="V609" s="162"/>
      <c r="W609" s="162"/>
      <c r="X609" s="163"/>
      <c r="AT609" s="159" t="s">
        <v>122</v>
      </c>
      <c r="AU609" s="159" t="s">
        <v>79</v>
      </c>
      <c r="AV609" s="13" t="s">
        <v>77</v>
      </c>
      <c r="AW609" s="13" t="s">
        <v>4</v>
      </c>
      <c r="AX609" s="13" t="s">
        <v>72</v>
      </c>
      <c r="AY609" s="159" t="s">
        <v>111</v>
      </c>
    </row>
    <row r="610" spans="1:65" s="14" customFormat="1">
      <c r="B610" s="164"/>
      <c r="D610" s="154" t="s">
        <v>122</v>
      </c>
      <c r="E610" s="165" t="s">
        <v>1</v>
      </c>
      <c r="F610" s="166" t="s">
        <v>287</v>
      </c>
      <c r="H610" s="167">
        <v>7.2</v>
      </c>
      <c r="M610" s="164"/>
      <c r="N610" s="168"/>
      <c r="O610" s="169"/>
      <c r="P610" s="169"/>
      <c r="Q610" s="169"/>
      <c r="R610" s="169"/>
      <c r="S610" s="169"/>
      <c r="T610" s="169"/>
      <c r="U610" s="169"/>
      <c r="V610" s="169"/>
      <c r="W610" s="169"/>
      <c r="X610" s="170"/>
      <c r="AT610" s="165" t="s">
        <v>122</v>
      </c>
      <c r="AU610" s="165" t="s">
        <v>79</v>
      </c>
      <c r="AV610" s="14" t="s">
        <v>79</v>
      </c>
      <c r="AW610" s="14" t="s">
        <v>4</v>
      </c>
      <c r="AX610" s="14" t="s">
        <v>72</v>
      </c>
      <c r="AY610" s="165" t="s">
        <v>111</v>
      </c>
    </row>
    <row r="611" spans="1:65" s="14" customFormat="1">
      <c r="B611" s="164"/>
      <c r="D611" s="154" t="s">
        <v>122</v>
      </c>
      <c r="E611" s="165" t="s">
        <v>1</v>
      </c>
      <c r="F611" s="166" t="s">
        <v>288</v>
      </c>
      <c r="H611" s="167">
        <v>3.6</v>
      </c>
      <c r="M611" s="164"/>
      <c r="N611" s="168"/>
      <c r="O611" s="169"/>
      <c r="P611" s="169"/>
      <c r="Q611" s="169"/>
      <c r="R611" s="169"/>
      <c r="S611" s="169"/>
      <c r="T611" s="169"/>
      <c r="U611" s="169"/>
      <c r="V611" s="169"/>
      <c r="W611" s="169"/>
      <c r="X611" s="170"/>
      <c r="AT611" s="165" t="s">
        <v>122</v>
      </c>
      <c r="AU611" s="165" t="s">
        <v>79</v>
      </c>
      <c r="AV611" s="14" t="s">
        <v>79</v>
      </c>
      <c r="AW611" s="14" t="s">
        <v>4</v>
      </c>
      <c r="AX611" s="14" t="s">
        <v>72</v>
      </c>
      <c r="AY611" s="165" t="s">
        <v>111</v>
      </c>
    </row>
    <row r="612" spans="1:65" s="14" customFormat="1">
      <c r="B612" s="164"/>
      <c r="D612" s="154" t="s">
        <v>122</v>
      </c>
      <c r="E612" s="165" t="s">
        <v>1</v>
      </c>
      <c r="F612" s="166" t="s">
        <v>289</v>
      </c>
      <c r="H612" s="167">
        <v>6</v>
      </c>
      <c r="M612" s="164"/>
      <c r="N612" s="168"/>
      <c r="O612" s="169"/>
      <c r="P612" s="169"/>
      <c r="Q612" s="169"/>
      <c r="R612" s="169"/>
      <c r="S612" s="169"/>
      <c r="T612" s="169"/>
      <c r="U612" s="169"/>
      <c r="V612" s="169"/>
      <c r="W612" s="169"/>
      <c r="X612" s="170"/>
      <c r="AT612" s="165" t="s">
        <v>122</v>
      </c>
      <c r="AU612" s="165" t="s">
        <v>79</v>
      </c>
      <c r="AV612" s="14" t="s">
        <v>79</v>
      </c>
      <c r="AW612" s="14" t="s">
        <v>4</v>
      </c>
      <c r="AX612" s="14" t="s">
        <v>72</v>
      </c>
      <c r="AY612" s="165" t="s">
        <v>111</v>
      </c>
    </row>
    <row r="613" spans="1:65" s="14" customFormat="1">
      <c r="B613" s="164"/>
      <c r="D613" s="154" t="s">
        <v>122</v>
      </c>
      <c r="E613" s="165" t="s">
        <v>1</v>
      </c>
      <c r="F613" s="166" t="s">
        <v>290</v>
      </c>
      <c r="H613" s="167">
        <v>2.2000000000000002</v>
      </c>
      <c r="M613" s="164"/>
      <c r="N613" s="168"/>
      <c r="O613" s="169"/>
      <c r="P613" s="169"/>
      <c r="Q613" s="169"/>
      <c r="R613" s="169"/>
      <c r="S613" s="169"/>
      <c r="T613" s="169"/>
      <c r="U613" s="169"/>
      <c r="V613" s="169"/>
      <c r="W613" s="169"/>
      <c r="X613" s="170"/>
      <c r="AT613" s="165" t="s">
        <v>122</v>
      </c>
      <c r="AU613" s="165" t="s">
        <v>79</v>
      </c>
      <c r="AV613" s="14" t="s">
        <v>79</v>
      </c>
      <c r="AW613" s="14" t="s">
        <v>4</v>
      </c>
      <c r="AX613" s="14" t="s">
        <v>72</v>
      </c>
      <c r="AY613" s="165" t="s">
        <v>111</v>
      </c>
    </row>
    <row r="614" spans="1:65" s="14" customFormat="1">
      <c r="B614" s="164"/>
      <c r="D614" s="154" t="s">
        <v>122</v>
      </c>
      <c r="E614" s="165" t="s">
        <v>1</v>
      </c>
      <c r="F614" s="166" t="s">
        <v>291</v>
      </c>
      <c r="H614" s="167">
        <v>5.4</v>
      </c>
      <c r="M614" s="164"/>
      <c r="N614" s="168"/>
      <c r="O614" s="169"/>
      <c r="P614" s="169"/>
      <c r="Q614" s="169"/>
      <c r="R614" s="169"/>
      <c r="S614" s="169"/>
      <c r="T614" s="169"/>
      <c r="U614" s="169"/>
      <c r="V614" s="169"/>
      <c r="W614" s="169"/>
      <c r="X614" s="170"/>
      <c r="AT614" s="165" t="s">
        <v>122</v>
      </c>
      <c r="AU614" s="165" t="s">
        <v>79</v>
      </c>
      <c r="AV614" s="14" t="s">
        <v>79</v>
      </c>
      <c r="AW614" s="14" t="s">
        <v>4</v>
      </c>
      <c r="AX614" s="14" t="s">
        <v>72</v>
      </c>
      <c r="AY614" s="165" t="s">
        <v>111</v>
      </c>
    </row>
    <row r="615" spans="1:65" s="13" customFormat="1">
      <c r="B615" s="158"/>
      <c r="D615" s="154" t="s">
        <v>122</v>
      </c>
      <c r="E615" s="159" t="s">
        <v>1</v>
      </c>
      <c r="F615" s="160" t="s">
        <v>351</v>
      </c>
      <c r="H615" s="159" t="s">
        <v>1</v>
      </c>
      <c r="M615" s="158"/>
      <c r="N615" s="161"/>
      <c r="O615" s="162"/>
      <c r="P615" s="162"/>
      <c r="Q615" s="162"/>
      <c r="R615" s="162"/>
      <c r="S615" s="162"/>
      <c r="T615" s="162"/>
      <c r="U615" s="162"/>
      <c r="V615" s="162"/>
      <c r="W615" s="162"/>
      <c r="X615" s="163"/>
      <c r="AT615" s="159" t="s">
        <v>122</v>
      </c>
      <c r="AU615" s="159" t="s">
        <v>79</v>
      </c>
      <c r="AV615" s="13" t="s">
        <v>77</v>
      </c>
      <c r="AW615" s="13" t="s">
        <v>4</v>
      </c>
      <c r="AX615" s="13" t="s">
        <v>72</v>
      </c>
      <c r="AY615" s="159" t="s">
        <v>111</v>
      </c>
    </row>
    <row r="616" spans="1:65" s="14" customFormat="1">
      <c r="B616" s="164"/>
      <c r="D616" s="154" t="s">
        <v>122</v>
      </c>
      <c r="E616" s="165" t="s">
        <v>1</v>
      </c>
      <c r="F616" s="166" t="s">
        <v>363</v>
      </c>
      <c r="H616" s="167">
        <v>39.799999999999997</v>
      </c>
      <c r="M616" s="164"/>
      <c r="N616" s="168"/>
      <c r="O616" s="169"/>
      <c r="P616" s="169"/>
      <c r="Q616" s="169"/>
      <c r="R616" s="169"/>
      <c r="S616" s="169"/>
      <c r="T616" s="169"/>
      <c r="U616" s="169"/>
      <c r="V616" s="169"/>
      <c r="W616" s="169"/>
      <c r="X616" s="170"/>
      <c r="AT616" s="165" t="s">
        <v>122</v>
      </c>
      <c r="AU616" s="165" t="s">
        <v>79</v>
      </c>
      <c r="AV616" s="14" t="s">
        <v>79</v>
      </c>
      <c r="AW616" s="14" t="s">
        <v>4</v>
      </c>
      <c r="AX616" s="14" t="s">
        <v>72</v>
      </c>
      <c r="AY616" s="165" t="s">
        <v>111</v>
      </c>
    </row>
    <row r="617" spans="1:65" s="15" customFormat="1">
      <c r="B617" s="171"/>
      <c r="D617" s="154" t="s">
        <v>122</v>
      </c>
      <c r="E617" s="172" t="s">
        <v>1</v>
      </c>
      <c r="F617" s="173" t="s">
        <v>127</v>
      </c>
      <c r="H617" s="174">
        <v>437.94499999999999</v>
      </c>
      <c r="M617" s="171"/>
      <c r="N617" s="175"/>
      <c r="O617" s="176"/>
      <c r="P617" s="176"/>
      <c r="Q617" s="176"/>
      <c r="R617" s="176"/>
      <c r="S617" s="176"/>
      <c r="T617" s="176"/>
      <c r="U617" s="176"/>
      <c r="V617" s="176"/>
      <c r="W617" s="176"/>
      <c r="X617" s="177"/>
      <c r="AT617" s="172" t="s">
        <v>122</v>
      </c>
      <c r="AU617" s="172" t="s">
        <v>79</v>
      </c>
      <c r="AV617" s="15" t="s">
        <v>118</v>
      </c>
      <c r="AW617" s="15" t="s">
        <v>4</v>
      </c>
      <c r="AX617" s="15" t="s">
        <v>77</v>
      </c>
      <c r="AY617" s="172" t="s">
        <v>111</v>
      </c>
    </row>
    <row r="618" spans="1:65" s="2" customFormat="1" ht="24.15" customHeight="1">
      <c r="A618" s="29"/>
      <c r="B618" s="139"/>
      <c r="C618" s="140" t="s">
        <v>364</v>
      </c>
      <c r="D618" s="140" t="s">
        <v>114</v>
      </c>
      <c r="E618" s="141" t="s">
        <v>365</v>
      </c>
      <c r="F618" s="142" t="s">
        <v>366</v>
      </c>
      <c r="G618" s="143" t="s">
        <v>117</v>
      </c>
      <c r="H618" s="144">
        <v>238.45</v>
      </c>
      <c r="I618" s="145"/>
      <c r="J618" s="145"/>
      <c r="K618" s="145">
        <f>ROUND(P618*H618,2)</f>
        <v>0</v>
      </c>
      <c r="L618" s="146"/>
      <c r="M618" s="30"/>
      <c r="N618" s="147" t="s">
        <v>1</v>
      </c>
      <c r="O618" s="148" t="s">
        <v>35</v>
      </c>
      <c r="P618" s="149">
        <f>I618+J618</f>
        <v>0</v>
      </c>
      <c r="Q618" s="149">
        <f>ROUND(I618*H618,2)</f>
        <v>0</v>
      </c>
      <c r="R618" s="149">
        <f>ROUND(J618*H618,2)</f>
        <v>0</v>
      </c>
      <c r="S618" s="150">
        <v>0.29399999999999998</v>
      </c>
      <c r="T618" s="150">
        <f>S618*H618</f>
        <v>70.104299999999995</v>
      </c>
      <c r="U618" s="150">
        <v>5.7000000000000002E-3</v>
      </c>
      <c r="V618" s="150">
        <f>U618*H618</f>
        <v>1.359165</v>
      </c>
      <c r="W618" s="150">
        <v>0</v>
      </c>
      <c r="X618" s="151">
        <f>W618*H618</f>
        <v>0</v>
      </c>
      <c r="Y618" s="29"/>
      <c r="Z618" s="29"/>
      <c r="AA618" s="29"/>
      <c r="AB618" s="29"/>
      <c r="AC618" s="29"/>
      <c r="AD618" s="29"/>
      <c r="AE618" s="29"/>
      <c r="AR618" s="152" t="s">
        <v>118</v>
      </c>
      <c r="AT618" s="152" t="s">
        <v>114</v>
      </c>
      <c r="AU618" s="152" t="s">
        <v>79</v>
      </c>
      <c r="AY618" s="17" t="s">
        <v>111</v>
      </c>
      <c r="BE618" s="153">
        <f>IF(O618="základní",K618,0)</f>
        <v>0</v>
      </c>
      <c r="BF618" s="153">
        <f>IF(O618="snížená",K618,0)</f>
        <v>0</v>
      </c>
      <c r="BG618" s="153">
        <f>IF(O618="zákl. přenesená",K618,0)</f>
        <v>0</v>
      </c>
      <c r="BH618" s="153">
        <f>IF(O618="sníž. přenesená",K618,0)</f>
        <v>0</v>
      </c>
      <c r="BI618" s="153">
        <f>IF(O618="nulová",K618,0)</f>
        <v>0</v>
      </c>
      <c r="BJ618" s="17" t="s">
        <v>77</v>
      </c>
      <c r="BK618" s="153">
        <f>ROUND(P618*H618,2)</f>
        <v>0</v>
      </c>
      <c r="BL618" s="17" t="s">
        <v>118</v>
      </c>
      <c r="BM618" s="152" t="s">
        <v>367</v>
      </c>
    </row>
    <row r="619" spans="1:65" s="2" customFormat="1" ht="19.2">
      <c r="A619" s="29"/>
      <c r="B619" s="30"/>
      <c r="C619" s="29"/>
      <c r="D619" s="154" t="s">
        <v>120</v>
      </c>
      <c r="E619" s="29"/>
      <c r="F619" s="155" t="s">
        <v>368</v>
      </c>
      <c r="G619" s="29"/>
      <c r="H619" s="29"/>
      <c r="I619" s="29"/>
      <c r="J619" s="29"/>
      <c r="K619" s="29"/>
      <c r="L619" s="29"/>
      <c r="M619" s="30"/>
      <c r="N619" s="156"/>
      <c r="O619" s="157"/>
      <c r="P619" s="55"/>
      <c r="Q619" s="55"/>
      <c r="R619" s="55"/>
      <c r="S619" s="55"/>
      <c r="T619" s="55"/>
      <c r="U619" s="55"/>
      <c r="V619" s="55"/>
      <c r="W619" s="55"/>
      <c r="X619" s="56"/>
      <c r="Y619" s="29"/>
      <c r="Z619" s="29"/>
      <c r="AA619" s="29"/>
      <c r="AB619" s="29"/>
      <c r="AC619" s="29"/>
      <c r="AD619" s="29"/>
      <c r="AE619" s="29"/>
      <c r="AT619" s="17" t="s">
        <v>120</v>
      </c>
      <c r="AU619" s="17" t="s">
        <v>79</v>
      </c>
    </row>
    <row r="620" spans="1:65" s="13" customFormat="1">
      <c r="B620" s="158"/>
      <c r="D620" s="154" t="s">
        <v>122</v>
      </c>
      <c r="E620" s="159" t="s">
        <v>1</v>
      </c>
      <c r="F620" s="160" t="s">
        <v>187</v>
      </c>
      <c r="H620" s="159" t="s">
        <v>1</v>
      </c>
      <c r="M620" s="158"/>
      <c r="N620" s="161"/>
      <c r="O620" s="162"/>
      <c r="P620" s="162"/>
      <c r="Q620" s="162"/>
      <c r="R620" s="162"/>
      <c r="S620" s="162"/>
      <c r="T620" s="162"/>
      <c r="U620" s="162"/>
      <c r="V620" s="162"/>
      <c r="W620" s="162"/>
      <c r="X620" s="163"/>
      <c r="AT620" s="159" t="s">
        <v>122</v>
      </c>
      <c r="AU620" s="159" t="s">
        <v>79</v>
      </c>
      <c r="AV620" s="13" t="s">
        <v>77</v>
      </c>
      <c r="AW620" s="13" t="s">
        <v>4</v>
      </c>
      <c r="AX620" s="13" t="s">
        <v>72</v>
      </c>
      <c r="AY620" s="159" t="s">
        <v>111</v>
      </c>
    </row>
    <row r="621" spans="1:65" s="14" customFormat="1">
      <c r="B621" s="164"/>
      <c r="D621" s="154" t="s">
        <v>122</v>
      </c>
      <c r="E621" s="165" t="s">
        <v>1</v>
      </c>
      <c r="F621" s="166" t="s">
        <v>188</v>
      </c>
      <c r="H621" s="167">
        <v>244.53</v>
      </c>
      <c r="M621" s="164"/>
      <c r="N621" s="168"/>
      <c r="O621" s="169"/>
      <c r="P621" s="169"/>
      <c r="Q621" s="169"/>
      <c r="R621" s="169"/>
      <c r="S621" s="169"/>
      <c r="T621" s="169"/>
      <c r="U621" s="169"/>
      <c r="V621" s="169"/>
      <c r="W621" s="169"/>
      <c r="X621" s="170"/>
      <c r="AT621" s="165" t="s">
        <v>122</v>
      </c>
      <c r="AU621" s="165" t="s">
        <v>79</v>
      </c>
      <c r="AV621" s="14" t="s">
        <v>79</v>
      </c>
      <c r="AW621" s="14" t="s">
        <v>4</v>
      </c>
      <c r="AX621" s="14" t="s">
        <v>72</v>
      </c>
      <c r="AY621" s="165" t="s">
        <v>111</v>
      </c>
    </row>
    <row r="622" spans="1:65" s="14" customFormat="1">
      <c r="B622" s="164"/>
      <c r="D622" s="154" t="s">
        <v>122</v>
      </c>
      <c r="E622" s="165" t="s">
        <v>1</v>
      </c>
      <c r="F622" s="166" t="s">
        <v>189</v>
      </c>
      <c r="H622" s="167">
        <v>-2.1</v>
      </c>
      <c r="M622" s="164"/>
      <c r="N622" s="168"/>
      <c r="O622" s="169"/>
      <c r="P622" s="169"/>
      <c r="Q622" s="169"/>
      <c r="R622" s="169"/>
      <c r="S622" s="169"/>
      <c r="T622" s="169"/>
      <c r="U622" s="169"/>
      <c r="V622" s="169"/>
      <c r="W622" s="169"/>
      <c r="X622" s="170"/>
      <c r="AT622" s="165" t="s">
        <v>122</v>
      </c>
      <c r="AU622" s="165" t="s">
        <v>79</v>
      </c>
      <c r="AV622" s="14" t="s">
        <v>79</v>
      </c>
      <c r="AW622" s="14" t="s">
        <v>4</v>
      </c>
      <c r="AX622" s="14" t="s">
        <v>72</v>
      </c>
      <c r="AY622" s="165" t="s">
        <v>111</v>
      </c>
    </row>
    <row r="623" spans="1:65" s="14" customFormat="1">
      <c r="B623" s="164"/>
      <c r="D623" s="154" t="s">
        <v>122</v>
      </c>
      <c r="E623" s="165" t="s">
        <v>1</v>
      </c>
      <c r="F623" s="166" t="s">
        <v>190</v>
      </c>
      <c r="H623" s="167">
        <v>-0.8</v>
      </c>
      <c r="M623" s="164"/>
      <c r="N623" s="168"/>
      <c r="O623" s="169"/>
      <c r="P623" s="169"/>
      <c r="Q623" s="169"/>
      <c r="R623" s="169"/>
      <c r="S623" s="169"/>
      <c r="T623" s="169"/>
      <c r="U623" s="169"/>
      <c r="V623" s="169"/>
      <c r="W623" s="169"/>
      <c r="X623" s="170"/>
      <c r="AT623" s="165" t="s">
        <v>122</v>
      </c>
      <c r="AU623" s="165" t="s">
        <v>79</v>
      </c>
      <c r="AV623" s="14" t="s">
        <v>79</v>
      </c>
      <c r="AW623" s="14" t="s">
        <v>4</v>
      </c>
      <c r="AX623" s="14" t="s">
        <v>72</v>
      </c>
      <c r="AY623" s="165" t="s">
        <v>111</v>
      </c>
    </row>
    <row r="624" spans="1:65" s="14" customFormat="1">
      <c r="B624" s="164"/>
      <c r="D624" s="154" t="s">
        <v>122</v>
      </c>
      <c r="E624" s="165" t="s">
        <v>1</v>
      </c>
      <c r="F624" s="166" t="s">
        <v>191</v>
      </c>
      <c r="H624" s="167">
        <v>-1.5</v>
      </c>
      <c r="M624" s="164"/>
      <c r="N624" s="168"/>
      <c r="O624" s="169"/>
      <c r="P624" s="169"/>
      <c r="Q624" s="169"/>
      <c r="R624" s="169"/>
      <c r="S624" s="169"/>
      <c r="T624" s="169"/>
      <c r="U624" s="169"/>
      <c r="V624" s="169"/>
      <c r="W624" s="169"/>
      <c r="X624" s="170"/>
      <c r="AT624" s="165" t="s">
        <v>122</v>
      </c>
      <c r="AU624" s="165" t="s">
        <v>79</v>
      </c>
      <c r="AV624" s="14" t="s">
        <v>79</v>
      </c>
      <c r="AW624" s="14" t="s">
        <v>4</v>
      </c>
      <c r="AX624" s="14" t="s">
        <v>72</v>
      </c>
      <c r="AY624" s="165" t="s">
        <v>111</v>
      </c>
    </row>
    <row r="625" spans="1:65" s="14" customFormat="1">
      <c r="B625" s="164"/>
      <c r="D625" s="154" t="s">
        <v>122</v>
      </c>
      <c r="E625" s="165" t="s">
        <v>1</v>
      </c>
      <c r="F625" s="166" t="s">
        <v>192</v>
      </c>
      <c r="H625" s="167">
        <v>-0.6</v>
      </c>
      <c r="M625" s="164"/>
      <c r="N625" s="168"/>
      <c r="O625" s="169"/>
      <c r="P625" s="169"/>
      <c r="Q625" s="169"/>
      <c r="R625" s="169"/>
      <c r="S625" s="169"/>
      <c r="T625" s="169"/>
      <c r="U625" s="169"/>
      <c r="V625" s="169"/>
      <c r="W625" s="169"/>
      <c r="X625" s="170"/>
      <c r="AT625" s="165" t="s">
        <v>122</v>
      </c>
      <c r="AU625" s="165" t="s">
        <v>79</v>
      </c>
      <c r="AV625" s="14" t="s">
        <v>79</v>
      </c>
      <c r="AW625" s="14" t="s">
        <v>4</v>
      </c>
      <c r="AX625" s="14" t="s">
        <v>72</v>
      </c>
      <c r="AY625" s="165" t="s">
        <v>111</v>
      </c>
    </row>
    <row r="626" spans="1:65" s="14" customFormat="1">
      <c r="B626" s="164"/>
      <c r="D626" s="154" t="s">
        <v>122</v>
      </c>
      <c r="E626" s="165" t="s">
        <v>1</v>
      </c>
      <c r="F626" s="166" t="s">
        <v>193</v>
      </c>
      <c r="H626" s="167">
        <v>-1.08</v>
      </c>
      <c r="M626" s="164"/>
      <c r="N626" s="168"/>
      <c r="O626" s="169"/>
      <c r="P626" s="169"/>
      <c r="Q626" s="169"/>
      <c r="R626" s="169"/>
      <c r="S626" s="169"/>
      <c r="T626" s="169"/>
      <c r="U626" s="169"/>
      <c r="V626" s="169"/>
      <c r="W626" s="169"/>
      <c r="X626" s="170"/>
      <c r="AT626" s="165" t="s">
        <v>122</v>
      </c>
      <c r="AU626" s="165" t="s">
        <v>79</v>
      </c>
      <c r="AV626" s="14" t="s">
        <v>79</v>
      </c>
      <c r="AW626" s="14" t="s">
        <v>4</v>
      </c>
      <c r="AX626" s="14" t="s">
        <v>72</v>
      </c>
      <c r="AY626" s="165" t="s">
        <v>111</v>
      </c>
    </row>
    <row r="627" spans="1:65" s="15" customFormat="1">
      <c r="B627" s="171"/>
      <c r="D627" s="154" t="s">
        <v>122</v>
      </c>
      <c r="E627" s="172" t="s">
        <v>1</v>
      </c>
      <c r="F627" s="173" t="s">
        <v>127</v>
      </c>
      <c r="H627" s="174">
        <v>238.45</v>
      </c>
      <c r="M627" s="171"/>
      <c r="N627" s="175"/>
      <c r="O627" s="176"/>
      <c r="P627" s="176"/>
      <c r="Q627" s="176"/>
      <c r="R627" s="176"/>
      <c r="S627" s="176"/>
      <c r="T627" s="176"/>
      <c r="U627" s="176"/>
      <c r="V627" s="176"/>
      <c r="W627" s="176"/>
      <c r="X627" s="177"/>
      <c r="AT627" s="172" t="s">
        <v>122</v>
      </c>
      <c r="AU627" s="172" t="s">
        <v>79</v>
      </c>
      <c r="AV627" s="15" t="s">
        <v>118</v>
      </c>
      <c r="AW627" s="15" t="s">
        <v>4</v>
      </c>
      <c r="AX627" s="15" t="s">
        <v>77</v>
      </c>
      <c r="AY627" s="172" t="s">
        <v>111</v>
      </c>
    </row>
    <row r="628" spans="1:65" s="2" customFormat="1" ht="24.15" customHeight="1">
      <c r="A628" s="29"/>
      <c r="B628" s="139"/>
      <c r="C628" s="140" t="s">
        <v>369</v>
      </c>
      <c r="D628" s="140" t="s">
        <v>114</v>
      </c>
      <c r="E628" s="141" t="s">
        <v>370</v>
      </c>
      <c r="F628" s="142" t="s">
        <v>371</v>
      </c>
      <c r="G628" s="143" t="s">
        <v>117</v>
      </c>
      <c r="H628" s="144">
        <v>833.64499999999998</v>
      </c>
      <c r="I628" s="145"/>
      <c r="J628" s="145"/>
      <c r="K628" s="145">
        <f>ROUND(P628*H628,2)</f>
        <v>0</v>
      </c>
      <c r="L628" s="146"/>
      <c r="M628" s="30"/>
      <c r="N628" s="147" t="s">
        <v>1</v>
      </c>
      <c r="O628" s="148" t="s">
        <v>35</v>
      </c>
      <c r="P628" s="149">
        <f>I628+J628</f>
        <v>0</v>
      </c>
      <c r="Q628" s="149">
        <f>ROUND(I628*H628,2)</f>
        <v>0</v>
      </c>
      <c r="R628" s="149">
        <f>ROUND(J628*H628,2)</f>
        <v>0</v>
      </c>
      <c r="S628" s="150">
        <v>0.245</v>
      </c>
      <c r="T628" s="150">
        <f>S628*H628</f>
        <v>204.24302499999999</v>
      </c>
      <c r="U628" s="150">
        <v>3.3800000000000002E-3</v>
      </c>
      <c r="V628" s="150">
        <f>U628*H628</f>
        <v>2.8177201000000003</v>
      </c>
      <c r="W628" s="150">
        <v>0</v>
      </c>
      <c r="X628" s="151">
        <f>W628*H628</f>
        <v>0</v>
      </c>
      <c r="Y628" s="29"/>
      <c r="Z628" s="29"/>
      <c r="AA628" s="29"/>
      <c r="AB628" s="29"/>
      <c r="AC628" s="29"/>
      <c r="AD628" s="29"/>
      <c r="AE628" s="29"/>
      <c r="AR628" s="152" t="s">
        <v>118</v>
      </c>
      <c r="AT628" s="152" t="s">
        <v>114</v>
      </c>
      <c r="AU628" s="152" t="s">
        <v>79</v>
      </c>
      <c r="AY628" s="17" t="s">
        <v>111</v>
      </c>
      <c r="BE628" s="153">
        <f>IF(O628="základní",K628,0)</f>
        <v>0</v>
      </c>
      <c r="BF628" s="153">
        <f>IF(O628="snížená",K628,0)</f>
        <v>0</v>
      </c>
      <c r="BG628" s="153">
        <f>IF(O628="zákl. přenesená",K628,0)</f>
        <v>0</v>
      </c>
      <c r="BH628" s="153">
        <f>IF(O628="sníž. přenesená",K628,0)</f>
        <v>0</v>
      </c>
      <c r="BI628" s="153">
        <f>IF(O628="nulová",K628,0)</f>
        <v>0</v>
      </c>
      <c r="BJ628" s="17" t="s">
        <v>77</v>
      </c>
      <c r="BK628" s="153">
        <f>ROUND(P628*H628,2)</f>
        <v>0</v>
      </c>
      <c r="BL628" s="17" t="s">
        <v>118</v>
      </c>
      <c r="BM628" s="152" t="s">
        <v>372</v>
      </c>
    </row>
    <row r="629" spans="1:65" s="2" customFormat="1" ht="19.2">
      <c r="A629" s="29"/>
      <c r="B629" s="30"/>
      <c r="C629" s="29"/>
      <c r="D629" s="154" t="s">
        <v>120</v>
      </c>
      <c r="E629" s="29"/>
      <c r="F629" s="155" t="s">
        <v>373</v>
      </c>
      <c r="G629" s="29"/>
      <c r="H629" s="29"/>
      <c r="I629" s="29"/>
      <c r="J629" s="29"/>
      <c r="K629" s="29"/>
      <c r="L629" s="29"/>
      <c r="M629" s="30"/>
      <c r="N629" s="156"/>
      <c r="O629" s="157"/>
      <c r="P629" s="55"/>
      <c r="Q629" s="55"/>
      <c r="R629" s="55"/>
      <c r="S629" s="55"/>
      <c r="T629" s="55"/>
      <c r="U629" s="55"/>
      <c r="V629" s="55"/>
      <c r="W629" s="55"/>
      <c r="X629" s="56"/>
      <c r="Y629" s="29"/>
      <c r="Z629" s="29"/>
      <c r="AA629" s="29"/>
      <c r="AB629" s="29"/>
      <c r="AC629" s="29"/>
      <c r="AD629" s="29"/>
      <c r="AE629" s="29"/>
      <c r="AT629" s="17" t="s">
        <v>120</v>
      </c>
      <c r="AU629" s="17" t="s">
        <v>79</v>
      </c>
    </row>
    <row r="630" spans="1:65" s="13" customFormat="1">
      <c r="B630" s="158"/>
      <c r="D630" s="154" t="s">
        <v>122</v>
      </c>
      <c r="E630" s="159" t="s">
        <v>1</v>
      </c>
      <c r="F630" s="160" t="s">
        <v>148</v>
      </c>
      <c r="H630" s="159" t="s">
        <v>1</v>
      </c>
      <c r="M630" s="158"/>
      <c r="N630" s="161"/>
      <c r="O630" s="162"/>
      <c r="P630" s="162"/>
      <c r="Q630" s="162"/>
      <c r="R630" s="162"/>
      <c r="S630" s="162"/>
      <c r="T630" s="162"/>
      <c r="U630" s="162"/>
      <c r="V630" s="162"/>
      <c r="W630" s="162"/>
      <c r="X630" s="163"/>
      <c r="AT630" s="159" t="s">
        <v>122</v>
      </c>
      <c r="AU630" s="159" t="s">
        <v>79</v>
      </c>
      <c r="AV630" s="13" t="s">
        <v>77</v>
      </c>
      <c r="AW630" s="13" t="s">
        <v>4</v>
      </c>
      <c r="AX630" s="13" t="s">
        <v>72</v>
      </c>
      <c r="AY630" s="159" t="s">
        <v>111</v>
      </c>
    </row>
    <row r="631" spans="1:65" s="14" customFormat="1">
      <c r="B631" s="164"/>
      <c r="D631" s="154" t="s">
        <v>122</v>
      </c>
      <c r="E631" s="165" t="s">
        <v>1</v>
      </c>
      <c r="F631" s="166" t="s">
        <v>149</v>
      </c>
      <c r="H631" s="167">
        <v>996.95699999999999</v>
      </c>
      <c r="M631" s="164"/>
      <c r="N631" s="168"/>
      <c r="O631" s="169"/>
      <c r="P631" s="169"/>
      <c r="Q631" s="169"/>
      <c r="R631" s="169"/>
      <c r="S631" s="169"/>
      <c r="T631" s="169"/>
      <c r="U631" s="169"/>
      <c r="V631" s="169"/>
      <c r="W631" s="169"/>
      <c r="X631" s="170"/>
      <c r="AT631" s="165" t="s">
        <v>122</v>
      </c>
      <c r="AU631" s="165" t="s">
        <v>79</v>
      </c>
      <c r="AV631" s="14" t="s">
        <v>79</v>
      </c>
      <c r="AW631" s="14" t="s">
        <v>4</v>
      </c>
      <c r="AX631" s="14" t="s">
        <v>72</v>
      </c>
      <c r="AY631" s="165" t="s">
        <v>111</v>
      </c>
    </row>
    <row r="632" spans="1:65" s="13" customFormat="1">
      <c r="B632" s="158"/>
      <c r="D632" s="154" t="s">
        <v>122</v>
      </c>
      <c r="E632" s="159" t="s">
        <v>1</v>
      </c>
      <c r="F632" s="160" t="s">
        <v>150</v>
      </c>
      <c r="H632" s="159" t="s">
        <v>1</v>
      </c>
      <c r="M632" s="158"/>
      <c r="N632" s="161"/>
      <c r="O632" s="162"/>
      <c r="P632" s="162"/>
      <c r="Q632" s="162"/>
      <c r="R632" s="162"/>
      <c r="S632" s="162"/>
      <c r="T632" s="162"/>
      <c r="U632" s="162"/>
      <c r="V632" s="162"/>
      <c r="W632" s="162"/>
      <c r="X632" s="163"/>
      <c r="AT632" s="159" t="s">
        <v>122</v>
      </c>
      <c r="AU632" s="159" t="s">
        <v>79</v>
      </c>
      <c r="AV632" s="13" t="s">
        <v>77</v>
      </c>
      <c r="AW632" s="13" t="s">
        <v>4</v>
      </c>
      <c r="AX632" s="13" t="s">
        <v>72</v>
      </c>
      <c r="AY632" s="159" t="s">
        <v>111</v>
      </c>
    </row>
    <row r="633" spans="1:65" s="14" customFormat="1">
      <c r="B633" s="164"/>
      <c r="D633" s="154" t="s">
        <v>122</v>
      </c>
      <c r="E633" s="165" t="s">
        <v>1</v>
      </c>
      <c r="F633" s="166" t="s">
        <v>124</v>
      </c>
      <c r="H633" s="167">
        <v>9.9</v>
      </c>
      <c r="M633" s="164"/>
      <c r="N633" s="168"/>
      <c r="O633" s="169"/>
      <c r="P633" s="169"/>
      <c r="Q633" s="169"/>
      <c r="R633" s="169"/>
      <c r="S633" s="169"/>
      <c r="T633" s="169"/>
      <c r="U633" s="169"/>
      <c r="V633" s="169"/>
      <c r="W633" s="169"/>
      <c r="X633" s="170"/>
      <c r="AT633" s="165" t="s">
        <v>122</v>
      </c>
      <c r="AU633" s="165" t="s">
        <v>79</v>
      </c>
      <c r="AV633" s="14" t="s">
        <v>79</v>
      </c>
      <c r="AW633" s="14" t="s">
        <v>4</v>
      </c>
      <c r="AX633" s="14" t="s">
        <v>72</v>
      </c>
      <c r="AY633" s="165" t="s">
        <v>111</v>
      </c>
    </row>
    <row r="634" spans="1:65" s="13" customFormat="1">
      <c r="B634" s="158"/>
      <c r="D634" s="154" t="s">
        <v>122</v>
      </c>
      <c r="E634" s="159" t="s">
        <v>1</v>
      </c>
      <c r="F634" s="160" t="s">
        <v>151</v>
      </c>
      <c r="H634" s="159" t="s">
        <v>1</v>
      </c>
      <c r="M634" s="158"/>
      <c r="N634" s="161"/>
      <c r="O634" s="162"/>
      <c r="P634" s="162"/>
      <c r="Q634" s="162"/>
      <c r="R634" s="162"/>
      <c r="S634" s="162"/>
      <c r="T634" s="162"/>
      <c r="U634" s="162"/>
      <c r="V634" s="162"/>
      <c r="W634" s="162"/>
      <c r="X634" s="163"/>
      <c r="AT634" s="159" t="s">
        <v>122</v>
      </c>
      <c r="AU634" s="159" t="s">
        <v>79</v>
      </c>
      <c r="AV634" s="13" t="s">
        <v>77</v>
      </c>
      <c r="AW634" s="13" t="s">
        <v>4</v>
      </c>
      <c r="AX634" s="13" t="s">
        <v>72</v>
      </c>
      <c r="AY634" s="159" t="s">
        <v>111</v>
      </c>
    </row>
    <row r="635" spans="1:65" s="14" customFormat="1">
      <c r="B635" s="164"/>
      <c r="D635" s="154" t="s">
        <v>122</v>
      </c>
      <c r="E635" s="165" t="s">
        <v>1</v>
      </c>
      <c r="F635" s="166" t="s">
        <v>152</v>
      </c>
      <c r="H635" s="167">
        <v>29.34</v>
      </c>
      <c r="M635" s="164"/>
      <c r="N635" s="168"/>
      <c r="O635" s="169"/>
      <c r="P635" s="169"/>
      <c r="Q635" s="169"/>
      <c r="R635" s="169"/>
      <c r="S635" s="169"/>
      <c r="T635" s="169"/>
      <c r="U635" s="169"/>
      <c r="V635" s="169"/>
      <c r="W635" s="169"/>
      <c r="X635" s="170"/>
      <c r="AT635" s="165" t="s">
        <v>122</v>
      </c>
      <c r="AU635" s="165" t="s">
        <v>79</v>
      </c>
      <c r="AV635" s="14" t="s">
        <v>79</v>
      </c>
      <c r="AW635" s="14" t="s">
        <v>4</v>
      </c>
      <c r="AX635" s="14" t="s">
        <v>72</v>
      </c>
      <c r="AY635" s="165" t="s">
        <v>111</v>
      </c>
    </row>
    <row r="636" spans="1:65" s="13" customFormat="1">
      <c r="B636" s="158"/>
      <c r="D636" s="154" t="s">
        <v>122</v>
      </c>
      <c r="E636" s="159" t="s">
        <v>1</v>
      </c>
      <c r="F636" s="160" t="s">
        <v>153</v>
      </c>
      <c r="H636" s="159" t="s">
        <v>1</v>
      </c>
      <c r="M636" s="158"/>
      <c r="N636" s="161"/>
      <c r="O636" s="162"/>
      <c r="P636" s="162"/>
      <c r="Q636" s="162"/>
      <c r="R636" s="162"/>
      <c r="S636" s="162"/>
      <c r="T636" s="162"/>
      <c r="U636" s="162"/>
      <c r="V636" s="162"/>
      <c r="W636" s="162"/>
      <c r="X636" s="163"/>
      <c r="AT636" s="159" t="s">
        <v>122</v>
      </c>
      <c r="AU636" s="159" t="s">
        <v>79</v>
      </c>
      <c r="AV636" s="13" t="s">
        <v>77</v>
      </c>
      <c r="AW636" s="13" t="s">
        <v>4</v>
      </c>
      <c r="AX636" s="13" t="s">
        <v>72</v>
      </c>
      <c r="AY636" s="159" t="s">
        <v>111</v>
      </c>
    </row>
    <row r="637" spans="1:65" s="14" customFormat="1">
      <c r="B637" s="164"/>
      <c r="D637" s="154" t="s">
        <v>122</v>
      </c>
      <c r="E637" s="165" t="s">
        <v>1</v>
      </c>
      <c r="F637" s="166" t="s">
        <v>154</v>
      </c>
      <c r="H637" s="167">
        <v>4.8</v>
      </c>
      <c r="M637" s="164"/>
      <c r="N637" s="168"/>
      <c r="O637" s="169"/>
      <c r="P637" s="169"/>
      <c r="Q637" s="169"/>
      <c r="R637" s="169"/>
      <c r="S637" s="169"/>
      <c r="T637" s="169"/>
      <c r="U637" s="169"/>
      <c r="V637" s="169"/>
      <c r="W637" s="169"/>
      <c r="X637" s="170"/>
      <c r="AT637" s="165" t="s">
        <v>122</v>
      </c>
      <c r="AU637" s="165" t="s">
        <v>79</v>
      </c>
      <c r="AV637" s="14" t="s">
        <v>79</v>
      </c>
      <c r="AW637" s="14" t="s">
        <v>4</v>
      </c>
      <c r="AX637" s="14" t="s">
        <v>72</v>
      </c>
      <c r="AY637" s="165" t="s">
        <v>111</v>
      </c>
    </row>
    <row r="638" spans="1:65" s="13" customFormat="1">
      <c r="B638" s="158"/>
      <c r="D638" s="154" t="s">
        <v>122</v>
      </c>
      <c r="E638" s="159" t="s">
        <v>1</v>
      </c>
      <c r="F638" s="160" t="s">
        <v>155</v>
      </c>
      <c r="H638" s="159" t="s">
        <v>1</v>
      </c>
      <c r="M638" s="158"/>
      <c r="N638" s="161"/>
      <c r="O638" s="162"/>
      <c r="P638" s="162"/>
      <c r="Q638" s="162"/>
      <c r="R638" s="162"/>
      <c r="S638" s="162"/>
      <c r="T638" s="162"/>
      <c r="U638" s="162"/>
      <c r="V638" s="162"/>
      <c r="W638" s="162"/>
      <c r="X638" s="163"/>
      <c r="AT638" s="159" t="s">
        <v>122</v>
      </c>
      <c r="AU638" s="159" t="s">
        <v>79</v>
      </c>
      <c r="AV638" s="13" t="s">
        <v>77</v>
      </c>
      <c r="AW638" s="13" t="s">
        <v>4</v>
      </c>
      <c r="AX638" s="13" t="s">
        <v>72</v>
      </c>
      <c r="AY638" s="159" t="s">
        <v>111</v>
      </c>
    </row>
    <row r="639" spans="1:65" s="14" customFormat="1">
      <c r="B639" s="164"/>
      <c r="D639" s="154" t="s">
        <v>122</v>
      </c>
      <c r="E639" s="165" t="s">
        <v>1</v>
      </c>
      <c r="F639" s="166" t="s">
        <v>156</v>
      </c>
      <c r="H639" s="167">
        <v>-2.7949999999999999</v>
      </c>
      <c r="M639" s="164"/>
      <c r="N639" s="168"/>
      <c r="O639" s="169"/>
      <c r="P639" s="169"/>
      <c r="Q639" s="169"/>
      <c r="R639" s="169"/>
      <c r="S639" s="169"/>
      <c r="T639" s="169"/>
      <c r="U639" s="169"/>
      <c r="V639" s="169"/>
      <c r="W639" s="169"/>
      <c r="X639" s="170"/>
      <c r="AT639" s="165" t="s">
        <v>122</v>
      </c>
      <c r="AU639" s="165" t="s">
        <v>79</v>
      </c>
      <c r="AV639" s="14" t="s">
        <v>79</v>
      </c>
      <c r="AW639" s="14" t="s">
        <v>4</v>
      </c>
      <c r="AX639" s="14" t="s">
        <v>72</v>
      </c>
      <c r="AY639" s="165" t="s">
        <v>111</v>
      </c>
    </row>
    <row r="640" spans="1:65" s="14" customFormat="1">
      <c r="B640" s="164"/>
      <c r="D640" s="154" t="s">
        <v>122</v>
      </c>
      <c r="E640" s="165" t="s">
        <v>1</v>
      </c>
      <c r="F640" s="166" t="s">
        <v>157</v>
      </c>
      <c r="H640" s="167">
        <v>-28.8</v>
      </c>
      <c r="M640" s="164"/>
      <c r="N640" s="168"/>
      <c r="O640" s="169"/>
      <c r="P640" s="169"/>
      <c r="Q640" s="169"/>
      <c r="R640" s="169"/>
      <c r="S640" s="169"/>
      <c r="T640" s="169"/>
      <c r="U640" s="169"/>
      <c r="V640" s="169"/>
      <c r="W640" s="169"/>
      <c r="X640" s="170"/>
      <c r="AT640" s="165" t="s">
        <v>122</v>
      </c>
      <c r="AU640" s="165" t="s">
        <v>79</v>
      </c>
      <c r="AV640" s="14" t="s">
        <v>79</v>
      </c>
      <c r="AW640" s="14" t="s">
        <v>4</v>
      </c>
      <c r="AX640" s="14" t="s">
        <v>72</v>
      </c>
      <c r="AY640" s="165" t="s">
        <v>111</v>
      </c>
    </row>
    <row r="641" spans="2:51" s="14" customFormat="1">
      <c r="B641" s="164"/>
      <c r="D641" s="154" t="s">
        <v>122</v>
      </c>
      <c r="E641" s="165" t="s">
        <v>1</v>
      </c>
      <c r="F641" s="166" t="s">
        <v>158</v>
      </c>
      <c r="H641" s="167">
        <v>-3.9</v>
      </c>
      <c r="M641" s="164"/>
      <c r="N641" s="168"/>
      <c r="O641" s="169"/>
      <c r="P641" s="169"/>
      <c r="Q641" s="169"/>
      <c r="R641" s="169"/>
      <c r="S641" s="169"/>
      <c r="T641" s="169"/>
      <c r="U641" s="169"/>
      <c r="V641" s="169"/>
      <c r="W641" s="169"/>
      <c r="X641" s="170"/>
      <c r="AT641" s="165" t="s">
        <v>122</v>
      </c>
      <c r="AU641" s="165" t="s">
        <v>79</v>
      </c>
      <c r="AV641" s="14" t="s">
        <v>79</v>
      </c>
      <c r="AW641" s="14" t="s">
        <v>4</v>
      </c>
      <c r="AX641" s="14" t="s">
        <v>72</v>
      </c>
      <c r="AY641" s="165" t="s">
        <v>111</v>
      </c>
    </row>
    <row r="642" spans="2:51" s="14" customFormat="1">
      <c r="B642" s="164"/>
      <c r="D642" s="154" t="s">
        <v>122</v>
      </c>
      <c r="E642" s="165" t="s">
        <v>1</v>
      </c>
      <c r="F642" s="166" t="s">
        <v>159</v>
      </c>
      <c r="H642" s="167">
        <v>-1.54</v>
      </c>
      <c r="M642" s="164"/>
      <c r="N642" s="168"/>
      <c r="O642" s="169"/>
      <c r="P642" s="169"/>
      <c r="Q642" s="169"/>
      <c r="R642" s="169"/>
      <c r="S642" s="169"/>
      <c r="T642" s="169"/>
      <c r="U642" s="169"/>
      <c r="V642" s="169"/>
      <c r="W642" s="169"/>
      <c r="X642" s="170"/>
      <c r="AT642" s="165" t="s">
        <v>122</v>
      </c>
      <c r="AU642" s="165" t="s">
        <v>79</v>
      </c>
      <c r="AV642" s="14" t="s">
        <v>79</v>
      </c>
      <c r="AW642" s="14" t="s">
        <v>4</v>
      </c>
      <c r="AX642" s="14" t="s">
        <v>72</v>
      </c>
      <c r="AY642" s="165" t="s">
        <v>111</v>
      </c>
    </row>
    <row r="643" spans="2:51" s="14" customFormat="1">
      <c r="B643" s="164"/>
      <c r="D643" s="154" t="s">
        <v>122</v>
      </c>
      <c r="E643" s="165" t="s">
        <v>1</v>
      </c>
      <c r="F643" s="166" t="s">
        <v>160</v>
      </c>
      <c r="H643" s="167">
        <v>-0.66</v>
      </c>
      <c r="M643" s="164"/>
      <c r="N643" s="168"/>
      <c r="O643" s="169"/>
      <c r="P643" s="169"/>
      <c r="Q643" s="169"/>
      <c r="R643" s="169"/>
      <c r="S643" s="169"/>
      <c r="T643" s="169"/>
      <c r="U643" s="169"/>
      <c r="V643" s="169"/>
      <c r="W643" s="169"/>
      <c r="X643" s="170"/>
      <c r="AT643" s="165" t="s">
        <v>122</v>
      </c>
      <c r="AU643" s="165" t="s">
        <v>79</v>
      </c>
      <c r="AV643" s="14" t="s">
        <v>79</v>
      </c>
      <c r="AW643" s="14" t="s">
        <v>4</v>
      </c>
      <c r="AX643" s="14" t="s">
        <v>72</v>
      </c>
      <c r="AY643" s="165" t="s">
        <v>111</v>
      </c>
    </row>
    <row r="644" spans="2:51" s="14" customFormat="1">
      <c r="B644" s="164"/>
      <c r="D644" s="154" t="s">
        <v>122</v>
      </c>
      <c r="E644" s="165" t="s">
        <v>1</v>
      </c>
      <c r="F644" s="166" t="s">
        <v>156</v>
      </c>
      <c r="H644" s="167">
        <v>-2.7949999999999999</v>
      </c>
      <c r="M644" s="164"/>
      <c r="N644" s="168"/>
      <c r="O644" s="169"/>
      <c r="P644" s="169"/>
      <c r="Q644" s="169"/>
      <c r="R644" s="169"/>
      <c r="S644" s="169"/>
      <c r="T644" s="169"/>
      <c r="U644" s="169"/>
      <c r="V644" s="169"/>
      <c r="W644" s="169"/>
      <c r="X644" s="170"/>
      <c r="AT644" s="165" t="s">
        <v>122</v>
      </c>
      <c r="AU644" s="165" t="s">
        <v>79</v>
      </c>
      <c r="AV644" s="14" t="s">
        <v>79</v>
      </c>
      <c r="AW644" s="14" t="s">
        <v>4</v>
      </c>
      <c r="AX644" s="14" t="s">
        <v>72</v>
      </c>
      <c r="AY644" s="165" t="s">
        <v>111</v>
      </c>
    </row>
    <row r="645" spans="2:51" s="14" customFormat="1">
      <c r="B645" s="164"/>
      <c r="D645" s="154" t="s">
        <v>122</v>
      </c>
      <c r="E645" s="165" t="s">
        <v>1</v>
      </c>
      <c r="F645" s="166" t="s">
        <v>156</v>
      </c>
      <c r="H645" s="167">
        <v>-2.7949999999999999</v>
      </c>
      <c r="M645" s="164"/>
      <c r="N645" s="168"/>
      <c r="O645" s="169"/>
      <c r="P645" s="169"/>
      <c r="Q645" s="169"/>
      <c r="R645" s="169"/>
      <c r="S645" s="169"/>
      <c r="T645" s="169"/>
      <c r="U645" s="169"/>
      <c r="V645" s="169"/>
      <c r="W645" s="169"/>
      <c r="X645" s="170"/>
      <c r="AT645" s="165" t="s">
        <v>122</v>
      </c>
      <c r="AU645" s="165" t="s">
        <v>79</v>
      </c>
      <c r="AV645" s="14" t="s">
        <v>79</v>
      </c>
      <c r="AW645" s="14" t="s">
        <v>4</v>
      </c>
      <c r="AX645" s="14" t="s">
        <v>72</v>
      </c>
      <c r="AY645" s="165" t="s">
        <v>111</v>
      </c>
    </row>
    <row r="646" spans="2:51" s="14" customFormat="1">
      <c r="B646" s="164"/>
      <c r="D646" s="154" t="s">
        <v>122</v>
      </c>
      <c r="E646" s="165" t="s">
        <v>1</v>
      </c>
      <c r="F646" s="166" t="s">
        <v>161</v>
      </c>
      <c r="H646" s="167">
        <v>-5.0549999999999997</v>
      </c>
      <c r="M646" s="164"/>
      <c r="N646" s="168"/>
      <c r="O646" s="169"/>
      <c r="P646" s="169"/>
      <c r="Q646" s="169"/>
      <c r="R646" s="169"/>
      <c r="S646" s="169"/>
      <c r="T646" s="169"/>
      <c r="U646" s="169"/>
      <c r="V646" s="169"/>
      <c r="W646" s="169"/>
      <c r="X646" s="170"/>
      <c r="AT646" s="165" t="s">
        <v>122</v>
      </c>
      <c r="AU646" s="165" t="s">
        <v>79</v>
      </c>
      <c r="AV646" s="14" t="s">
        <v>79</v>
      </c>
      <c r="AW646" s="14" t="s">
        <v>4</v>
      </c>
      <c r="AX646" s="14" t="s">
        <v>72</v>
      </c>
      <c r="AY646" s="165" t="s">
        <v>111</v>
      </c>
    </row>
    <row r="647" spans="2:51" s="13" customFormat="1">
      <c r="B647" s="158"/>
      <c r="D647" s="154" t="s">
        <v>122</v>
      </c>
      <c r="E647" s="159" t="s">
        <v>1</v>
      </c>
      <c r="F647" s="160" t="s">
        <v>162</v>
      </c>
      <c r="H647" s="159" t="s">
        <v>1</v>
      </c>
      <c r="M647" s="158"/>
      <c r="N647" s="161"/>
      <c r="O647" s="162"/>
      <c r="P647" s="162"/>
      <c r="Q647" s="162"/>
      <c r="R647" s="162"/>
      <c r="S647" s="162"/>
      <c r="T647" s="162"/>
      <c r="U647" s="162"/>
      <c r="V647" s="162"/>
      <c r="W647" s="162"/>
      <c r="X647" s="163"/>
      <c r="AT647" s="159" t="s">
        <v>122</v>
      </c>
      <c r="AU647" s="159" t="s">
        <v>79</v>
      </c>
      <c r="AV647" s="13" t="s">
        <v>77</v>
      </c>
      <c r="AW647" s="13" t="s">
        <v>4</v>
      </c>
      <c r="AX647" s="13" t="s">
        <v>72</v>
      </c>
      <c r="AY647" s="159" t="s">
        <v>111</v>
      </c>
    </row>
    <row r="648" spans="2:51" s="14" customFormat="1">
      <c r="B648" s="164"/>
      <c r="D648" s="154" t="s">
        <v>122</v>
      </c>
      <c r="E648" s="165" t="s">
        <v>1</v>
      </c>
      <c r="F648" s="166" t="s">
        <v>163</v>
      </c>
      <c r="H648" s="167">
        <v>-3.08</v>
      </c>
      <c r="M648" s="164"/>
      <c r="N648" s="168"/>
      <c r="O648" s="169"/>
      <c r="P648" s="169"/>
      <c r="Q648" s="169"/>
      <c r="R648" s="169"/>
      <c r="S648" s="169"/>
      <c r="T648" s="169"/>
      <c r="U648" s="169"/>
      <c r="V648" s="169"/>
      <c r="W648" s="169"/>
      <c r="X648" s="170"/>
      <c r="AT648" s="165" t="s">
        <v>122</v>
      </c>
      <c r="AU648" s="165" t="s">
        <v>79</v>
      </c>
      <c r="AV648" s="14" t="s">
        <v>79</v>
      </c>
      <c r="AW648" s="14" t="s">
        <v>4</v>
      </c>
      <c r="AX648" s="14" t="s">
        <v>72</v>
      </c>
      <c r="AY648" s="165" t="s">
        <v>111</v>
      </c>
    </row>
    <row r="649" spans="2:51" s="14" customFormat="1">
      <c r="B649" s="164"/>
      <c r="D649" s="154" t="s">
        <v>122</v>
      </c>
      <c r="E649" s="165" t="s">
        <v>1</v>
      </c>
      <c r="F649" s="166" t="s">
        <v>164</v>
      </c>
      <c r="H649" s="167">
        <v>-34.32</v>
      </c>
      <c r="M649" s="164"/>
      <c r="N649" s="168"/>
      <c r="O649" s="169"/>
      <c r="P649" s="169"/>
      <c r="Q649" s="169"/>
      <c r="R649" s="169"/>
      <c r="S649" s="169"/>
      <c r="T649" s="169"/>
      <c r="U649" s="169"/>
      <c r="V649" s="169"/>
      <c r="W649" s="169"/>
      <c r="X649" s="170"/>
      <c r="AT649" s="165" t="s">
        <v>122</v>
      </c>
      <c r="AU649" s="165" t="s">
        <v>79</v>
      </c>
      <c r="AV649" s="14" t="s">
        <v>79</v>
      </c>
      <c r="AW649" s="14" t="s">
        <v>4</v>
      </c>
      <c r="AX649" s="14" t="s">
        <v>72</v>
      </c>
      <c r="AY649" s="165" t="s">
        <v>111</v>
      </c>
    </row>
    <row r="650" spans="2:51" s="14" customFormat="1">
      <c r="B650" s="164"/>
      <c r="D650" s="154" t="s">
        <v>122</v>
      </c>
      <c r="E650" s="165" t="s">
        <v>1</v>
      </c>
      <c r="F650" s="166" t="s">
        <v>165</v>
      </c>
      <c r="H650" s="167">
        <v>-3.08</v>
      </c>
      <c r="M650" s="164"/>
      <c r="N650" s="168"/>
      <c r="O650" s="169"/>
      <c r="P650" s="169"/>
      <c r="Q650" s="169"/>
      <c r="R650" s="169"/>
      <c r="S650" s="169"/>
      <c r="T650" s="169"/>
      <c r="U650" s="169"/>
      <c r="V650" s="169"/>
      <c r="W650" s="169"/>
      <c r="X650" s="170"/>
      <c r="AT650" s="165" t="s">
        <v>122</v>
      </c>
      <c r="AU650" s="165" t="s">
        <v>79</v>
      </c>
      <c r="AV650" s="14" t="s">
        <v>79</v>
      </c>
      <c r="AW650" s="14" t="s">
        <v>4</v>
      </c>
      <c r="AX650" s="14" t="s">
        <v>72</v>
      </c>
      <c r="AY650" s="165" t="s">
        <v>111</v>
      </c>
    </row>
    <row r="651" spans="2:51" s="14" customFormat="1">
      <c r="B651" s="164"/>
      <c r="D651" s="154" t="s">
        <v>122</v>
      </c>
      <c r="E651" s="165" t="s">
        <v>1</v>
      </c>
      <c r="F651" s="166" t="s">
        <v>166</v>
      </c>
      <c r="H651" s="167">
        <v>-4.2</v>
      </c>
      <c r="M651" s="164"/>
      <c r="N651" s="168"/>
      <c r="O651" s="169"/>
      <c r="P651" s="169"/>
      <c r="Q651" s="169"/>
      <c r="R651" s="169"/>
      <c r="S651" s="169"/>
      <c r="T651" s="169"/>
      <c r="U651" s="169"/>
      <c r="V651" s="169"/>
      <c r="W651" s="169"/>
      <c r="X651" s="170"/>
      <c r="AT651" s="165" t="s">
        <v>122</v>
      </c>
      <c r="AU651" s="165" t="s">
        <v>79</v>
      </c>
      <c r="AV651" s="14" t="s">
        <v>79</v>
      </c>
      <c r="AW651" s="14" t="s">
        <v>4</v>
      </c>
      <c r="AX651" s="14" t="s">
        <v>72</v>
      </c>
      <c r="AY651" s="165" t="s">
        <v>111</v>
      </c>
    </row>
    <row r="652" spans="2:51" s="14" customFormat="1">
      <c r="B652" s="164"/>
      <c r="D652" s="154" t="s">
        <v>122</v>
      </c>
      <c r="E652" s="165" t="s">
        <v>1</v>
      </c>
      <c r="F652" s="166" t="s">
        <v>159</v>
      </c>
      <c r="H652" s="167">
        <v>-1.54</v>
      </c>
      <c r="M652" s="164"/>
      <c r="N652" s="168"/>
      <c r="O652" s="169"/>
      <c r="P652" s="169"/>
      <c r="Q652" s="169"/>
      <c r="R652" s="169"/>
      <c r="S652" s="169"/>
      <c r="T652" s="169"/>
      <c r="U652" s="169"/>
      <c r="V652" s="169"/>
      <c r="W652" s="169"/>
      <c r="X652" s="170"/>
      <c r="AT652" s="165" t="s">
        <v>122</v>
      </c>
      <c r="AU652" s="165" t="s">
        <v>79</v>
      </c>
      <c r="AV652" s="14" t="s">
        <v>79</v>
      </c>
      <c r="AW652" s="14" t="s">
        <v>4</v>
      </c>
      <c r="AX652" s="14" t="s">
        <v>72</v>
      </c>
      <c r="AY652" s="165" t="s">
        <v>111</v>
      </c>
    </row>
    <row r="653" spans="2:51" s="14" customFormat="1">
      <c r="B653" s="164"/>
      <c r="D653" s="154" t="s">
        <v>122</v>
      </c>
      <c r="E653" s="165" t="s">
        <v>1</v>
      </c>
      <c r="F653" s="166" t="s">
        <v>160</v>
      </c>
      <c r="H653" s="167">
        <v>-0.66</v>
      </c>
      <c r="M653" s="164"/>
      <c r="N653" s="168"/>
      <c r="O653" s="169"/>
      <c r="P653" s="169"/>
      <c r="Q653" s="169"/>
      <c r="R653" s="169"/>
      <c r="S653" s="169"/>
      <c r="T653" s="169"/>
      <c r="U653" s="169"/>
      <c r="V653" s="169"/>
      <c r="W653" s="169"/>
      <c r="X653" s="170"/>
      <c r="AT653" s="165" t="s">
        <v>122</v>
      </c>
      <c r="AU653" s="165" t="s">
        <v>79</v>
      </c>
      <c r="AV653" s="14" t="s">
        <v>79</v>
      </c>
      <c r="AW653" s="14" t="s">
        <v>4</v>
      </c>
      <c r="AX653" s="14" t="s">
        <v>72</v>
      </c>
      <c r="AY653" s="165" t="s">
        <v>111</v>
      </c>
    </row>
    <row r="654" spans="2:51" s="14" customFormat="1">
      <c r="B654" s="164"/>
      <c r="D654" s="154" t="s">
        <v>122</v>
      </c>
      <c r="E654" s="165" t="s">
        <v>1</v>
      </c>
      <c r="F654" s="166" t="s">
        <v>167</v>
      </c>
      <c r="H654" s="167">
        <v>-2.64</v>
      </c>
      <c r="M654" s="164"/>
      <c r="N654" s="168"/>
      <c r="O654" s="169"/>
      <c r="P654" s="169"/>
      <c r="Q654" s="169"/>
      <c r="R654" s="169"/>
      <c r="S654" s="169"/>
      <c r="T654" s="169"/>
      <c r="U654" s="169"/>
      <c r="V654" s="169"/>
      <c r="W654" s="169"/>
      <c r="X654" s="170"/>
      <c r="AT654" s="165" t="s">
        <v>122</v>
      </c>
      <c r="AU654" s="165" t="s">
        <v>79</v>
      </c>
      <c r="AV654" s="14" t="s">
        <v>79</v>
      </c>
      <c r="AW654" s="14" t="s">
        <v>4</v>
      </c>
      <c r="AX654" s="14" t="s">
        <v>72</v>
      </c>
      <c r="AY654" s="165" t="s">
        <v>111</v>
      </c>
    </row>
    <row r="655" spans="2:51" s="13" customFormat="1">
      <c r="B655" s="158"/>
      <c r="D655" s="154" t="s">
        <v>122</v>
      </c>
      <c r="E655" s="159" t="s">
        <v>1</v>
      </c>
      <c r="F655" s="160" t="s">
        <v>168</v>
      </c>
      <c r="H655" s="159" t="s">
        <v>1</v>
      </c>
      <c r="M655" s="158"/>
      <c r="N655" s="161"/>
      <c r="O655" s="162"/>
      <c r="P655" s="162"/>
      <c r="Q655" s="162"/>
      <c r="R655" s="162"/>
      <c r="S655" s="162"/>
      <c r="T655" s="162"/>
      <c r="U655" s="162"/>
      <c r="V655" s="162"/>
      <c r="W655" s="162"/>
      <c r="X655" s="163"/>
      <c r="AT655" s="159" t="s">
        <v>122</v>
      </c>
      <c r="AU655" s="159" t="s">
        <v>79</v>
      </c>
      <c r="AV655" s="13" t="s">
        <v>77</v>
      </c>
      <c r="AW655" s="13" t="s">
        <v>4</v>
      </c>
      <c r="AX655" s="13" t="s">
        <v>72</v>
      </c>
      <c r="AY655" s="159" t="s">
        <v>111</v>
      </c>
    </row>
    <row r="656" spans="2:51" s="14" customFormat="1">
      <c r="B656" s="164"/>
      <c r="D656" s="154" t="s">
        <v>122</v>
      </c>
      <c r="E656" s="165" t="s">
        <v>1</v>
      </c>
      <c r="F656" s="166" t="s">
        <v>169</v>
      </c>
      <c r="H656" s="167">
        <v>-17.64</v>
      </c>
      <c r="M656" s="164"/>
      <c r="N656" s="168"/>
      <c r="O656" s="169"/>
      <c r="P656" s="169"/>
      <c r="Q656" s="169"/>
      <c r="R656" s="169"/>
      <c r="S656" s="169"/>
      <c r="T656" s="169"/>
      <c r="U656" s="169"/>
      <c r="V656" s="169"/>
      <c r="W656" s="169"/>
      <c r="X656" s="170"/>
      <c r="AT656" s="165" t="s">
        <v>122</v>
      </c>
      <c r="AU656" s="165" t="s">
        <v>79</v>
      </c>
      <c r="AV656" s="14" t="s">
        <v>79</v>
      </c>
      <c r="AW656" s="14" t="s">
        <v>4</v>
      </c>
      <c r="AX656" s="14" t="s">
        <v>72</v>
      </c>
      <c r="AY656" s="165" t="s">
        <v>111</v>
      </c>
    </row>
    <row r="657" spans="2:51" s="14" customFormat="1">
      <c r="B657" s="164"/>
      <c r="D657" s="154" t="s">
        <v>122</v>
      </c>
      <c r="E657" s="165" t="s">
        <v>1</v>
      </c>
      <c r="F657" s="166" t="s">
        <v>170</v>
      </c>
      <c r="H657" s="167">
        <v>-2.94</v>
      </c>
      <c r="M657" s="164"/>
      <c r="N657" s="168"/>
      <c r="O657" s="169"/>
      <c r="P657" s="169"/>
      <c r="Q657" s="169"/>
      <c r="R657" s="169"/>
      <c r="S657" s="169"/>
      <c r="T657" s="169"/>
      <c r="U657" s="169"/>
      <c r="V657" s="169"/>
      <c r="W657" s="169"/>
      <c r="X657" s="170"/>
      <c r="AT657" s="165" t="s">
        <v>122</v>
      </c>
      <c r="AU657" s="165" t="s">
        <v>79</v>
      </c>
      <c r="AV657" s="14" t="s">
        <v>79</v>
      </c>
      <c r="AW657" s="14" t="s">
        <v>4</v>
      </c>
      <c r="AX657" s="14" t="s">
        <v>72</v>
      </c>
      <c r="AY657" s="165" t="s">
        <v>111</v>
      </c>
    </row>
    <row r="658" spans="2:51" s="14" customFormat="1">
      <c r="B658" s="164"/>
      <c r="D658" s="154" t="s">
        <v>122</v>
      </c>
      <c r="E658" s="165" t="s">
        <v>1</v>
      </c>
      <c r="F658" s="166" t="s">
        <v>171</v>
      </c>
      <c r="H658" s="167">
        <v>-16.38</v>
      </c>
      <c r="M658" s="164"/>
      <c r="N658" s="168"/>
      <c r="O658" s="169"/>
      <c r="P658" s="169"/>
      <c r="Q658" s="169"/>
      <c r="R658" s="169"/>
      <c r="S658" s="169"/>
      <c r="T658" s="169"/>
      <c r="U658" s="169"/>
      <c r="V658" s="169"/>
      <c r="W658" s="169"/>
      <c r="X658" s="170"/>
      <c r="AT658" s="165" t="s">
        <v>122</v>
      </c>
      <c r="AU658" s="165" t="s">
        <v>79</v>
      </c>
      <c r="AV658" s="14" t="s">
        <v>79</v>
      </c>
      <c r="AW658" s="14" t="s">
        <v>4</v>
      </c>
      <c r="AX658" s="14" t="s">
        <v>72</v>
      </c>
      <c r="AY658" s="165" t="s">
        <v>111</v>
      </c>
    </row>
    <row r="659" spans="2:51" s="14" customFormat="1">
      <c r="B659" s="164"/>
      <c r="D659" s="154" t="s">
        <v>122</v>
      </c>
      <c r="E659" s="165" t="s">
        <v>1</v>
      </c>
      <c r="F659" s="166" t="s">
        <v>172</v>
      </c>
      <c r="H659" s="167">
        <v>-6.48</v>
      </c>
      <c r="M659" s="164"/>
      <c r="N659" s="168"/>
      <c r="O659" s="169"/>
      <c r="P659" s="169"/>
      <c r="Q659" s="169"/>
      <c r="R659" s="169"/>
      <c r="S659" s="169"/>
      <c r="T659" s="169"/>
      <c r="U659" s="169"/>
      <c r="V659" s="169"/>
      <c r="W659" s="169"/>
      <c r="X659" s="170"/>
      <c r="AT659" s="165" t="s">
        <v>122</v>
      </c>
      <c r="AU659" s="165" t="s">
        <v>79</v>
      </c>
      <c r="AV659" s="14" t="s">
        <v>79</v>
      </c>
      <c r="AW659" s="14" t="s">
        <v>4</v>
      </c>
      <c r="AX659" s="14" t="s">
        <v>72</v>
      </c>
      <c r="AY659" s="165" t="s">
        <v>111</v>
      </c>
    </row>
    <row r="660" spans="2:51" s="14" customFormat="1">
      <c r="B660" s="164"/>
      <c r="D660" s="154" t="s">
        <v>122</v>
      </c>
      <c r="E660" s="165" t="s">
        <v>1</v>
      </c>
      <c r="F660" s="166" t="s">
        <v>173</v>
      </c>
      <c r="H660" s="167">
        <v>-2.52</v>
      </c>
      <c r="M660" s="164"/>
      <c r="N660" s="168"/>
      <c r="O660" s="169"/>
      <c r="P660" s="169"/>
      <c r="Q660" s="169"/>
      <c r="R660" s="169"/>
      <c r="S660" s="169"/>
      <c r="T660" s="169"/>
      <c r="U660" s="169"/>
      <c r="V660" s="169"/>
      <c r="W660" s="169"/>
      <c r="X660" s="170"/>
      <c r="AT660" s="165" t="s">
        <v>122</v>
      </c>
      <c r="AU660" s="165" t="s">
        <v>79</v>
      </c>
      <c r="AV660" s="14" t="s">
        <v>79</v>
      </c>
      <c r="AW660" s="14" t="s">
        <v>4</v>
      </c>
      <c r="AX660" s="14" t="s">
        <v>72</v>
      </c>
      <c r="AY660" s="165" t="s">
        <v>111</v>
      </c>
    </row>
    <row r="661" spans="2:51" s="14" customFormat="1">
      <c r="B661" s="164"/>
      <c r="D661" s="154" t="s">
        <v>122</v>
      </c>
      <c r="E661" s="165" t="s">
        <v>1</v>
      </c>
      <c r="F661" s="166" t="s">
        <v>159</v>
      </c>
      <c r="H661" s="167">
        <v>-1.54</v>
      </c>
      <c r="M661" s="164"/>
      <c r="N661" s="168"/>
      <c r="O661" s="169"/>
      <c r="P661" s="169"/>
      <c r="Q661" s="169"/>
      <c r="R661" s="169"/>
      <c r="S661" s="169"/>
      <c r="T661" s="169"/>
      <c r="U661" s="169"/>
      <c r="V661" s="169"/>
      <c r="W661" s="169"/>
      <c r="X661" s="170"/>
      <c r="AT661" s="165" t="s">
        <v>122</v>
      </c>
      <c r="AU661" s="165" t="s">
        <v>79</v>
      </c>
      <c r="AV661" s="14" t="s">
        <v>79</v>
      </c>
      <c r="AW661" s="14" t="s">
        <v>4</v>
      </c>
      <c r="AX661" s="14" t="s">
        <v>72</v>
      </c>
      <c r="AY661" s="165" t="s">
        <v>111</v>
      </c>
    </row>
    <row r="662" spans="2:51" s="14" customFormat="1">
      <c r="B662" s="164"/>
      <c r="D662" s="154" t="s">
        <v>122</v>
      </c>
      <c r="E662" s="165" t="s">
        <v>1</v>
      </c>
      <c r="F662" s="166" t="s">
        <v>160</v>
      </c>
      <c r="H662" s="167">
        <v>-0.66</v>
      </c>
      <c r="M662" s="164"/>
      <c r="N662" s="168"/>
      <c r="O662" s="169"/>
      <c r="P662" s="169"/>
      <c r="Q662" s="169"/>
      <c r="R662" s="169"/>
      <c r="S662" s="169"/>
      <c r="T662" s="169"/>
      <c r="U662" s="169"/>
      <c r="V662" s="169"/>
      <c r="W662" s="169"/>
      <c r="X662" s="170"/>
      <c r="AT662" s="165" t="s">
        <v>122</v>
      </c>
      <c r="AU662" s="165" t="s">
        <v>79</v>
      </c>
      <c r="AV662" s="14" t="s">
        <v>79</v>
      </c>
      <c r="AW662" s="14" t="s">
        <v>4</v>
      </c>
      <c r="AX662" s="14" t="s">
        <v>72</v>
      </c>
      <c r="AY662" s="165" t="s">
        <v>111</v>
      </c>
    </row>
    <row r="663" spans="2:51" s="14" customFormat="1">
      <c r="B663" s="164"/>
      <c r="D663" s="154" t="s">
        <v>122</v>
      </c>
      <c r="E663" s="165" t="s">
        <v>1</v>
      </c>
      <c r="F663" s="166" t="s">
        <v>173</v>
      </c>
      <c r="H663" s="167">
        <v>-2.52</v>
      </c>
      <c r="M663" s="164"/>
      <c r="N663" s="168"/>
      <c r="O663" s="169"/>
      <c r="P663" s="169"/>
      <c r="Q663" s="169"/>
      <c r="R663" s="169"/>
      <c r="S663" s="169"/>
      <c r="T663" s="169"/>
      <c r="U663" s="169"/>
      <c r="V663" s="169"/>
      <c r="W663" s="169"/>
      <c r="X663" s="170"/>
      <c r="AT663" s="165" t="s">
        <v>122</v>
      </c>
      <c r="AU663" s="165" t="s">
        <v>79</v>
      </c>
      <c r="AV663" s="14" t="s">
        <v>79</v>
      </c>
      <c r="AW663" s="14" t="s">
        <v>4</v>
      </c>
      <c r="AX663" s="14" t="s">
        <v>72</v>
      </c>
      <c r="AY663" s="165" t="s">
        <v>111</v>
      </c>
    </row>
    <row r="664" spans="2:51" s="13" customFormat="1">
      <c r="B664" s="158"/>
      <c r="D664" s="154" t="s">
        <v>122</v>
      </c>
      <c r="E664" s="159" t="s">
        <v>1</v>
      </c>
      <c r="F664" s="160" t="s">
        <v>174</v>
      </c>
      <c r="H664" s="159" t="s">
        <v>1</v>
      </c>
      <c r="M664" s="158"/>
      <c r="N664" s="161"/>
      <c r="O664" s="162"/>
      <c r="P664" s="162"/>
      <c r="Q664" s="162"/>
      <c r="R664" s="162"/>
      <c r="S664" s="162"/>
      <c r="T664" s="162"/>
      <c r="U664" s="162"/>
      <c r="V664" s="162"/>
      <c r="W664" s="162"/>
      <c r="X664" s="163"/>
      <c r="AT664" s="159" t="s">
        <v>122</v>
      </c>
      <c r="AU664" s="159" t="s">
        <v>79</v>
      </c>
      <c r="AV664" s="13" t="s">
        <v>77</v>
      </c>
      <c r="AW664" s="13" t="s">
        <v>4</v>
      </c>
      <c r="AX664" s="13" t="s">
        <v>72</v>
      </c>
      <c r="AY664" s="159" t="s">
        <v>111</v>
      </c>
    </row>
    <row r="665" spans="2:51" s="14" customFormat="1">
      <c r="B665" s="164"/>
      <c r="D665" s="154" t="s">
        <v>122</v>
      </c>
      <c r="E665" s="165" t="s">
        <v>1</v>
      </c>
      <c r="F665" s="166" t="s">
        <v>175</v>
      </c>
      <c r="H665" s="167">
        <v>-3.0939999999999999</v>
      </c>
      <c r="M665" s="164"/>
      <c r="N665" s="168"/>
      <c r="O665" s="169"/>
      <c r="P665" s="169"/>
      <c r="Q665" s="169"/>
      <c r="R665" s="169"/>
      <c r="S665" s="169"/>
      <c r="T665" s="169"/>
      <c r="U665" s="169"/>
      <c r="V665" s="169"/>
      <c r="W665" s="169"/>
      <c r="X665" s="170"/>
      <c r="AT665" s="165" t="s">
        <v>122</v>
      </c>
      <c r="AU665" s="165" t="s">
        <v>79</v>
      </c>
      <c r="AV665" s="14" t="s">
        <v>79</v>
      </c>
      <c r="AW665" s="14" t="s">
        <v>4</v>
      </c>
      <c r="AX665" s="14" t="s">
        <v>72</v>
      </c>
      <c r="AY665" s="165" t="s">
        <v>111</v>
      </c>
    </row>
    <row r="666" spans="2:51" s="14" customFormat="1">
      <c r="B666" s="164"/>
      <c r="D666" s="154" t="s">
        <v>122</v>
      </c>
      <c r="E666" s="165" t="s">
        <v>1</v>
      </c>
      <c r="F666" s="166" t="s">
        <v>176</v>
      </c>
      <c r="H666" s="167">
        <v>-7.9560000000000004</v>
      </c>
      <c r="M666" s="164"/>
      <c r="N666" s="168"/>
      <c r="O666" s="169"/>
      <c r="P666" s="169"/>
      <c r="Q666" s="169"/>
      <c r="R666" s="169"/>
      <c r="S666" s="169"/>
      <c r="T666" s="169"/>
      <c r="U666" s="169"/>
      <c r="V666" s="169"/>
      <c r="W666" s="169"/>
      <c r="X666" s="170"/>
      <c r="AT666" s="165" t="s">
        <v>122</v>
      </c>
      <c r="AU666" s="165" t="s">
        <v>79</v>
      </c>
      <c r="AV666" s="14" t="s">
        <v>79</v>
      </c>
      <c r="AW666" s="14" t="s">
        <v>4</v>
      </c>
      <c r="AX666" s="14" t="s">
        <v>72</v>
      </c>
      <c r="AY666" s="165" t="s">
        <v>111</v>
      </c>
    </row>
    <row r="667" spans="2:51" s="14" customFormat="1">
      <c r="B667" s="164"/>
      <c r="D667" s="154" t="s">
        <v>122</v>
      </c>
      <c r="E667" s="165" t="s">
        <v>1</v>
      </c>
      <c r="F667" s="166" t="s">
        <v>177</v>
      </c>
      <c r="H667" s="167">
        <v>-5.3040000000000003</v>
      </c>
      <c r="M667" s="164"/>
      <c r="N667" s="168"/>
      <c r="O667" s="169"/>
      <c r="P667" s="169"/>
      <c r="Q667" s="169"/>
      <c r="R667" s="169"/>
      <c r="S667" s="169"/>
      <c r="T667" s="169"/>
      <c r="U667" s="169"/>
      <c r="V667" s="169"/>
      <c r="W667" s="169"/>
      <c r="X667" s="170"/>
      <c r="AT667" s="165" t="s">
        <v>122</v>
      </c>
      <c r="AU667" s="165" t="s">
        <v>79</v>
      </c>
      <c r="AV667" s="14" t="s">
        <v>79</v>
      </c>
      <c r="AW667" s="14" t="s">
        <v>4</v>
      </c>
      <c r="AX667" s="14" t="s">
        <v>72</v>
      </c>
      <c r="AY667" s="165" t="s">
        <v>111</v>
      </c>
    </row>
    <row r="668" spans="2:51" s="14" customFormat="1">
      <c r="B668" s="164"/>
      <c r="D668" s="154" t="s">
        <v>122</v>
      </c>
      <c r="E668" s="165" t="s">
        <v>1</v>
      </c>
      <c r="F668" s="166" t="s">
        <v>178</v>
      </c>
      <c r="H668" s="167">
        <v>-3.536</v>
      </c>
      <c r="M668" s="164"/>
      <c r="N668" s="168"/>
      <c r="O668" s="169"/>
      <c r="P668" s="169"/>
      <c r="Q668" s="169"/>
      <c r="R668" s="169"/>
      <c r="S668" s="169"/>
      <c r="T668" s="169"/>
      <c r="U668" s="169"/>
      <c r="V668" s="169"/>
      <c r="W668" s="169"/>
      <c r="X668" s="170"/>
      <c r="AT668" s="165" t="s">
        <v>122</v>
      </c>
      <c r="AU668" s="165" t="s">
        <v>79</v>
      </c>
      <c r="AV668" s="14" t="s">
        <v>79</v>
      </c>
      <c r="AW668" s="14" t="s">
        <v>4</v>
      </c>
      <c r="AX668" s="14" t="s">
        <v>72</v>
      </c>
      <c r="AY668" s="165" t="s">
        <v>111</v>
      </c>
    </row>
    <row r="669" spans="2:51" s="14" customFormat="1">
      <c r="B669" s="164"/>
      <c r="D669" s="154" t="s">
        <v>122</v>
      </c>
      <c r="E669" s="165" t="s">
        <v>1</v>
      </c>
      <c r="F669" s="166" t="s">
        <v>179</v>
      </c>
      <c r="H669" s="167">
        <v>-10.608000000000001</v>
      </c>
      <c r="M669" s="164"/>
      <c r="N669" s="168"/>
      <c r="O669" s="169"/>
      <c r="P669" s="169"/>
      <c r="Q669" s="169"/>
      <c r="R669" s="169"/>
      <c r="S669" s="169"/>
      <c r="T669" s="169"/>
      <c r="U669" s="169"/>
      <c r="V669" s="169"/>
      <c r="W669" s="169"/>
      <c r="X669" s="170"/>
      <c r="AT669" s="165" t="s">
        <v>122</v>
      </c>
      <c r="AU669" s="165" t="s">
        <v>79</v>
      </c>
      <c r="AV669" s="14" t="s">
        <v>79</v>
      </c>
      <c r="AW669" s="14" t="s">
        <v>4</v>
      </c>
      <c r="AX669" s="14" t="s">
        <v>72</v>
      </c>
      <c r="AY669" s="165" t="s">
        <v>111</v>
      </c>
    </row>
    <row r="670" spans="2:51" s="14" customFormat="1">
      <c r="B670" s="164"/>
      <c r="D670" s="154" t="s">
        <v>122</v>
      </c>
      <c r="E670" s="165" t="s">
        <v>1</v>
      </c>
      <c r="F670" s="166" t="s">
        <v>180</v>
      </c>
      <c r="H670" s="167">
        <v>-18.564</v>
      </c>
      <c r="M670" s="164"/>
      <c r="N670" s="168"/>
      <c r="O670" s="169"/>
      <c r="P670" s="169"/>
      <c r="Q670" s="169"/>
      <c r="R670" s="169"/>
      <c r="S670" s="169"/>
      <c r="T670" s="169"/>
      <c r="U670" s="169"/>
      <c r="V670" s="169"/>
      <c r="W670" s="169"/>
      <c r="X670" s="170"/>
      <c r="AT670" s="165" t="s">
        <v>122</v>
      </c>
      <c r="AU670" s="165" t="s">
        <v>79</v>
      </c>
      <c r="AV670" s="14" t="s">
        <v>79</v>
      </c>
      <c r="AW670" s="14" t="s">
        <v>4</v>
      </c>
      <c r="AX670" s="14" t="s">
        <v>72</v>
      </c>
      <c r="AY670" s="165" t="s">
        <v>111</v>
      </c>
    </row>
    <row r="671" spans="2:51" s="14" customFormat="1">
      <c r="B671" s="164"/>
      <c r="D671" s="154" t="s">
        <v>122</v>
      </c>
      <c r="E671" s="165" t="s">
        <v>1</v>
      </c>
      <c r="F671" s="166" t="s">
        <v>181</v>
      </c>
      <c r="H671" s="167">
        <v>-6.63</v>
      </c>
      <c r="M671" s="164"/>
      <c r="N671" s="168"/>
      <c r="O671" s="169"/>
      <c r="P671" s="169"/>
      <c r="Q671" s="169"/>
      <c r="R671" s="169"/>
      <c r="S671" s="169"/>
      <c r="T671" s="169"/>
      <c r="U671" s="169"/>
      <c r="V671" s="169"/>
      <c r="W671" s="169"/>
      <c r="X671" s="170"/>
      <c r="AT671" s="165" t="s">
        <v>122</v>
      </c>
      <c r="AU671" s="165" t="s">
        <v>79</v>
      </c>
      <c r="AV671" s="14" t="s">
        <v>79</v>
      </c>
      <c r="AW671" s="14" t="s">
        <v>4</v>
      </c>
      <c r="AX671" s="14" t="s">
        <v>72</v>
      </c>
      <c r="AY671" s="165" t="s">
        <v>111</v>
      </c>
    </row>
    <row r="672" spans="2:51" s="14" customFormat="1">
      <c r="B672" s="164"/>
      <c r="D672" s="154" t="s">
        <v>122</v>
      </c>
      <c r="E672" s="165" t="s">
        <v>1</v>
      </c>
      <c r="F672" s="166" t="s">
        <v>182</v>
      </c>
      <c r="H672" s="167">
        <v>-1.56</v>
      </c>
      <c r="M672" s="164"/>
      <c r="N672" s="168"/>
      <c r="O672" s="169"/>
      <c r="P672" s="169"/>
      <c r="Q672" s="169"/>
      <c r="R672" s="169"/>
      <c r="S672" s="169"/>
      <c r="T672" s="169"/>
      <c r="U672" s="169"/>
      <c r="V672" s="169"/>
      <c r="W672" s="169"/>
      <c r="X672" s="170"/>
      <c r="AT672" s="165" t="s">
        <v>122</v>
      </c>
      <c r="AU672" s="165" t="s">
        <v>79</v>
      </c>
      <c r="AV672" s="14" t="s">
        <v>79</v>
      </c>
      <c r="AW672" s="14" t="s">
        <v>4</v>
      </c>
      <c r="AX672" s="14" t="s">
        <v>72</v>
      </c>
      <c r="AY672" s="165" t="s">
        <v>111</v>
      </c>
    </row>
    <row r="673" spans="1:65" s="14" customFormat="1">
      <c r="B673" s="164"/>
      <c r="D673" s="154" t="s">
        <v>122</v>
      </c>
      <c r="E673" s="165" t="s">
        <v>1</v>
      </c>
      <c r="F673" s="166" t="s">
        <v>182</v>
      </c>
      <c r="H673" s="167">
        <v>-1.56</v>
      </c>
      <c r="M673" s="164"/>
      <c r="N673" s="168"/>
      <c r="O673" s="169"/>
      <c r="P673" s="169"/>
      <c r="Q673" s="169"/>
      <c r="R673" s="169"/>
      <c r="S673" s="169"/>
      <c r="T673" s="169"/>
      <c r="U673" s="169"/>
      <c r="V673" s="169"/>
      <c r="W673" s="169"/>
      <c r="X673" s="170"/>
      <c r="AT673" s="165" t="s">
        <v>122</v>
      </c>
      <c r="AU673" s="165" t="s">
        <v>79</v>
      </c>
      <c r="AV673" s="14" t="s">
        <v>79</v>
      </c>
      <c r="AW673" s="14" t="s">
        <v>4</v>
      </c>
      <c r="AX673" s="14" t="s">
        <v>72</v>
      </c>
      <c r="AY673" s="165" t="s">
        <v>111</v>
      </c>
    </row>
    <row r="674" spans="1:65" s="15" customFormat="1">
      <c r="B674" s="171"/>
      <c r="D674" s="154" t="s">
        <v>122</v>
      </c>
      <c r="E674" s="172" t="s">
        <v>1</v>
      </c>
      <c r="F674" s="173" t="s">
        <v>127</v>
      </c>
      <c r="H674" s="174">
        <v>833.64500000000021</v>
      </c>
      <c r="M674" s="171"/>
      <c r="N674" s="175"/>
      <c r="O674" s="176"/>
      <c r="P674" s="176"/>
      <c r="Q674" s="176"/>
      <c r="R674" s="176"/>
      <c r="S674" s="176"/>
      <c r="T674" s="176"/>
      <c r="U674" s="176"/>
      <c r="V674" s="176"/>
      <c r="W674" s="176"/>
      <c r="X674" s="177"/>
      <c r="AT674" s="172" t="s">
        <v>122</v>
      </c>
      <c r="AU674" s="172" t="s">
        <v>79</v>
      </c>
      <c r="AV674" s="15" t="s">
        <v>118</v>
      </c>
      <c r="AW674" s="15" t="s">
        <v>4</v>
      </c>
      <c r="AX674" s="15" t="s">
        <v>77</v>
      </c>
      <c r="AY674" s="172" t="s">
        <v>111</v>
      </c>
    </row>
    <row r="675" spans="1:65" s="2" customFormat="1" ht="33" customHeight="1">
      <c r="A675" s="29"/>
      <c r="B675" s="139"/>
      <c r="C675" s="140" t="s">
        <v>8</v>
      </c>
      <c r="D675" s="140" t="s">
        <v>114</v>
      </c>
      <c r="E675" s="141" t="s">
        <v>374</v>
      </c>
      <c r="F675" s="142" t="s">
        <v>375</v>
      </c>
      <c r="G675" s="143" t="s">
        <v>117</v>
      </c>
      <c r="H675" s="144">
        <v>74.748999999999995</v>
      </c>
      <c r="I675" s="145"/>
      <c r="J675" s="145"/>
      <c r="K675" s="145">
        <f>ROUND(P675*H675,2)</f>
        <v>0</v>
      </c>
      <c r="L675" s="146"/>
      <c r="M675" s="30"/>
      <c r="N675" s="147" t="s">
        <v>1</v>
      </c>
      <c r="O675" s="148" t="s">
        <v>35</v>
      </c>
      <c r="P675" s="149">
        <f>I675+J675</f>
        <v>0</v>
      </c>
      <c r="Q675" s="149">
        <f>ROUND(I675*H675,2)</f>
        <v>0</v>
      </c>
      <c r="R675" s="149">
        <f>ROUND(J675*H675,2)</f>
        <v>0</v>
      </c>
      <c r="S675" s="150">
        <v>0.44</v>
      </c>
      <c r="T675" s="150">
        <f>S675*H675</f>
        <v>32.889559999999996</v>
      </c>
      <c r="U675" s="150">
        <v>4.4099999999999999E-3</v>
      </c>
      <c r="V675" s="150">
        <f>U675*H675</f>
        <v>0.32964308999999997</v>
      </c>
      <c r="W675" s="150">
        <v>0</v>
      </c>
      <c r="X675" s="151">
        <f>W675*H675</f>
        <v>0</v>
      </c>
      <c r="Y675" s="29"/>
      <c r="Z675" s="29"/>
      <c r="AA675" s="29"/>
      <c r="AB675" s="29"/>
      <c r="AC675" s="29"/>
      <c r="AD675" s="29"/>
      <c r="AE675" s="29"/>
      <c r="AR675" s="152" t="s">
        <v>118</v>
      </c>
      <c r="AT675" s="152" t="s">
        <v>114</v>
      </c>
      <c r="AU675" s="152" t="s">
        <v>79</v>
      </c>
      <c r="AY675" s="17" t="s">
        <v>111</v>
      </c>
      <c r="BE675" s="153">
        <f>IF(O675="základní",K675,0)</f>
        <v>0</v>
      </c>
      <c r="BF675" s="153">
        <f>IF(O675="snížená",K675,0)</f>
        <v>0</v>
      </c>
      <c r="BG675" s="153">
        <f>IF(O675="zákl. přenesená",K675,0)</f>
        <v>0</v>
      </c>
      <c r="BH675" s="153">
        <f>IF(O675="sníž. přenesená",K675,0)</f>
        <v>0</v>
      </c>
      <c r="BI675" s="153">
        <f>IF(O675="nulová",K675,0)</f>
        <v>0</v>
      </c>
      <c r="BJ675" s="17" t="s">
        <v>77</v>
      </c>
      <c r="BK675" s="153">
        <f>ROUND(P675*H675,2)</f>
        <v>0</v>
      </c>
      <c r="BL675" s="17" t="s">
        <v>118</v>
      </c>
      <c r="BM675" s="152" t="s">
        <v>376</v>
      </c>
    </row>
    <row r="676" spans="1:65" s="2" customFormat="1" ht="28.8">
      <c r="A676" s="29"/>
      <c r="B676" s="30"/>
      <c r="C676" s="29"/>
      <c r="D676" s="154" t="s">
        <v>120</v>
      </c>
      <c r="E676" s="29"/>
      <c r="F676" s="155" t="s">
        <v>377</v>
      </c>
      <c r="G676" s="29"/>
      <c r="H676" s="29"/>
      <c r="I676" s="29"/>
      <c r="J676" s="29"/>
      <c r="K676" s="29"/>
      <c r="L676" s="29"/>
      <c r="M676" s="30"/>
      <c r="N676" s="156"/>
      <c r="O676" s="157"/>
      <c r="P676" s="55"/>
      <c r="Q676" s="55"/>
      <c r="R676" s="55"/>
      <c r="S676" s="55"/>
      <c r="T676" s="55"/>
      <c r="U676" s="55"/>
      <c r="V676" s="55"/>
      <c r="W676" s="55"/>
      <c r="X676" s="56"/>
      <c r="Y676" s="29"/>
      <c r="Z676" s="29"/>
      <c r="AA676" s="29"/>
      <c r="AB676" s="29"/>
      <c r="AC676" s="29"/>
      <c r="AD676" s="29"/>
      <c r="AE676" s="29"/>
      <c r="AT676" s="17" t="s">
        <v>120</v>
      </c>
      <c r="AU676" s="17" t="s">
        <v>79</v>
      </c>
    </row>
    <row r="677" spans="1:65" s="13" customFormat="1">
      <c r="B677" s="158"/>
      <c r="D677" s="154" t="s">
        <v>122</v>
      </c>
      <c r="E677" s="159" t="s">
        <v>1</v>
      </c>
      <c r="F677" s="160" t="s">
        <v>214</v>
      </c>
      <c r="H677" s="159" t="s">
        <v>1</v>
      </c>
      <c r="M677" s="158"/>
      <c r="N677" s="161"/>
      <c r="O677" s="162"/>
      <c r="P677" s="162"/>
      <c r="Q677" s="162"/>
      <c r="R677" s="162"/>
      <c r="S677" s="162"/>
      <c r="T677" s="162"/>
      <c r="U677" s="162"/>
      <c r="V677" s="162"/>
      <c r="W677" s="162"/>
      <c r="X677" s="163"/>
      <c r="AT677" s="159" t="s">
        <v>122</v>
      </c>
      <c r="AU677" s="159" t="s">
        <v>79</v>
      </c>
      <c r="AV677" s="13" t="s">
        <v>77</v>
      </c>
      <c r="AW677" s="13" t="s">
        <v>4</v>
      </c>
      <c r="AX677" s="13" t="s">
        <v>72</v>
      </c>
      <c r="AY677" s="159" t="s">
        <v>111</v>
      </c>
    </row>
    <row r="678" spans="1:65" s="13" customFormat="1">
      <c r="B678" s="158"/>
      <c r="D678" s="154" t="s">
        <v>122</v>
      </c>
      <c r="E678" s="159" t="s">
        <v>1</v>
      </c>
      <c r="F678" s="160" t="s">
        <v>215</v>
      </c>
      <c r="H678" s="159" t="s">
        <v>1</v>
      </c>
      <c r="M678" s="158"/>
      <c r="N678" s="161"/>
      <c r="O678" s="162"/>
      <c r="P678" s="162"/>
      <c r="Q678" s="162"/>
      <c r="R678" s="162"/>
      <c r="S678" s="162"/>
      <c r="T678" s="162"/>
      <c r="U678" s="162"/>
      <c r="V678" s="162"/>
      <c r="W678" s="162"/>
      <c r="X678" s="163"/>
      <c r="AT678" s="159" t="s">
        <v>122</v>
      </c>
      <c r="AU678" s="159" t="s">
        <v>79</v>
      </c>
      <c r="AV678" s="13" t="s">
        <v>77</v>
      </c>
      <c r="AW678" s="13" t="s">
        <v>4</v>
      </c>
      <c r="AX678" s="13" t="s">
        <v>72</v>
      </c>
      <c r="AY678" s="159" t="s">
        <v>111</v>
      </c>
    </row>
    <row r="679" spans="1:65" s="14" customFormat="1">
      <c r="B679" s="164"/>
      <c r="D679" s="154" t="s">
        <v>122</v>
      </c>
      <c r="E679" s="165" t="s">
        <v>1</v>
      </c>
      <c r="F679" s="166" t="s">
        <v>378</v>
      </c>
      <c r="H679" s="167">
        <v>1.1200000000000001</v>
      </c>
      <c r="M679" s="164"/>
      <c r="N679" s="168"/>
      <c r="O679" s="169"/>
      <c r="P679" s="169"/>
      <c r="Q679" s="169"/>
      <c r="R679" s="169"/>
      <c r="S679" s="169"/>
      <c r="T679" s="169"/>
      <c r="U679" s="169"/>
      <c r="V679" s="169"/>
      <c r="W679" s="169"/>
      <c r="X679" s="170"/>
      <c r="AT679" s="165" t="s">
        <v>122</v>
      </c>
      <c r="AU679" s="165" t="s">
        <v>79</v>
      </c>
      <c r="AV679" s="14" t="s">
        <v>79</v>
      </c>
      <c r="AW679" s="14" t="s">
        <v>4</v>
      </c>
      <c r="AX679" s="14" t="s">
        <v>72</v>
      </c>
      <c r="AY679" s="165" t="s">
        <v>111</v>
      </c>
    </row>
    <row r="680" spans="1:65" s="14" customFormat="1">
      <c r="B680" s="164"/>
      <c r="D680" s="154" t="s">
        <v>122</v>
      </c>
      <c r="E680" s="165" t="s">
        <v>1</v>
      </c>
      <c r="F680" s="166" t="s">
        <v>379</v>
      </c>
      <c r="H680" s="167">
        <v>9.84</v>
      </c>
      <c r="M680" s="164"/>
      <c r="N680" s="168"/>
      <c r="O680" s="169"/>
      <c r="P680" s="169"/>
      <c r="Q680" s="169"/>
      <c r="R680" s="169"/>
      <c r="S680" s="169"/>
      <c r="T680" s="169"/>
      <c r="U680" s="169"/>
      <c r="V680" s="169"/>
      <c r="W680" s="169"/>
      <c r="X680" s="170"/>
      <c r="AT680" s="165" t="s">
        <v>122</v>
      </c>
      <c r="AU680" s="165" t="s">
        <v>79</v>
      </c>
      <c r="AV680" s="14" t="s">
        <v>79</v>
      </c>
      <c r="AW680" s="14" t="s">
        <v>4</v>
      </c>
      <c r="AX680" s="14" t="s">
        <v>72</v>
      </c>
      <c r="AY680" s="165" t="s">
        <v>111</v>
      </c>
    </row>
    <row r="681" spans="1:65" s="14" customFormat="1">
      <c r="B681" s="164"/>
      <c r="D681" s="154" t="s">
        <v>122</v>
      </c>
      <c r="E681" s="165" t="s">
        <v>1</v>
      </c>
      <c r="F681" s="166" t="s">
        <v>380</v>
      </c>
      <c r="H681" s="167">
        <v>1.34</v>
      </c>
      <c r="M681" s="164"/>
      <c r="N681" s="168"/>
      <c r="O681" s="169"/>
      <c r="P681" s="169"/>
      <c r="Q681" s="169"/>
      <c r="R681" s="169"/>
      <c r="S681" s="169"/>
      <c r="T681" s="169"/>
      <c r="U681" s="169"/>
      <c r="V681" s="169"/>
      <c r="W681" s="169"/>
      <c r="X681" s="170"/>
      <c r="AT681" s="165" t="s">
        <v>122</v>
      </c>
      <c r="AU681" s="165" t="s">
        <v>79</v>
      </c>
      <c r="AV681" s="14" t="s">
        <v>79</v>
      </c>
      <c r="AW681" s="14" t="s">
        <v>4</v>
      </c>
      <c r="AX681" s="14" t="s">
        <v>72</v>
      </c>
      <c r="AY681" s="165" t="s">
        <v>111</v>
      </c>
    </row>
    <row r="682" spans="1:65" s="14" customFormat="1">
      <c r="B682" s="164"/>
      <c r="D682" s="154" t="s">
        <v>122</v>
      </c>
      <c r="E682" s="165" t="s">
        <v>1</v>
      </c>
      <c r="F682" s="166" t="s">
        <v>381</v>
      </c>
      <c r="H682" s="167">
        <v>0.72</v>
      </c>
      <c r="M682" s="164"/>
      <c r="N682" s="168"/>
      <c r="O682" s="169"/>
      <c r="P682" s="169"/>
      <c r="Q682" s="169"/>
      <c r="R682" s="169"/>
      <c r="S682" s="169"/>
      <c r="T682" s="169"/>
      <c r="U682" s="169"/>
      <c r="V682" s="169"/>
      <c r="W682" s="169"/>
      <c r="X682" s="170"/>
      <c r="AT682" s="165" t="s">
        <v>122</v>
      </c>
      <c r="AU682" s="165" t="s">
        <v>79</v>
      </c>
      <c r="AV682" s="14" t="s">
        <v>79</v>
      </c>
      <c r="AW682" s="14" t="s">
        <v>4</v>
      </c>
      <c r="AX682" s="14" t="s">
        <v>72</v>
      </c>
      <c r="AY682" s="165" t="s">
        <v>111</v>
      </c>
    </row>
    <row r="683" spans="1:65" s="14" customFormat="1">
      <c r="B683" s="164"/>
      <c r="D683" s="154" t="s">
        <v>122</v>
      </c>
      <c r="E683" s="165" t="s">
        <v>1</v>
      </c>
      <c r="F683" s="166" t="s">
        <v>382</v>
      </c>
      <c r="H683" s="167">
        <v>0.56000000000000005</v>
      </c>
      <c r="M683" s="164"/>
      <c r="N683" s="168"/>
      <c r="O683" s="169"/>
      <c r="P683" s="169"/>
      <c r="Q683" s="169"/>
      <c r="R683" s="169"/>
      <c r="S683" s="169"/>
      <c r="T683" s="169"/>
      <c r="U683" s="169"/>
      <c r="V683" s="169"/>
      <c r="W683" s="169"/>
      <c r="X683" s="170"/>
      <c r="AT683" s="165" t="s">
        <v>122</v>
      </c>
      <c r="AU683" s="165" t="s">
        <v>79</v>
      </c>
      <c r="AV683" s="14" t="s">
        <v>79</v>
      </c>
      <c r="AW683" s="14" t="s">
        <v>4</v>
      </c>
      <c r="AX683" s="14" t="s">
        <v>72</v>
      </c>
      <c r="AY683" s="165" t="s">
        <v>111</v>
      </c>
    </row>
    <row r="684" spans="1:65" s="14" customFormat="1">
      <c r="B684" s="164"/>
      <c r="D684" s="154" t="s">
        <v>122</v>
      </c>
      <c r="E684" s="165" t="s">
        <v>1</v>
      </c>
      <c r="F684" s="166" t="s">
        <v>378</v>
      </c>
      <c r="H684" s="167">
        <v>1.1200000000000001</v>
      </c>
      <c r="M684" s="164"/>
      <c r="N684" s="168"/>
      <c r="O684" s="169"/>
      <c r="P684" s="169"/>
      <c r="Q684" s="169"/>
      <c r="R684" s="169"/>
      <c r="S684" s="169"/>
      <c r="T684" s="169"/>
      <c r="U684" s="169"/>
      <c r="V684" s="169"/>
      <c r="W684" s="169"/>
      <c r="X684" s="170"/>
      <c r="AT684" s="165" t="s">
        <v>122</v>
      </c>
      <c r="AU684" s="165" t="s">
        <v>79</v>
      </c>
      <c r="AV684" s="14" t="s">
        <v>79</v>
      </c>
      <c r="AW684" s="14" t="s">
        <v>4</v>
      </c>
      <c r="AX684" s="14" t="s">
        <v>72</v>
      </c>
      <c r="AY684" s="165" t="s">
        <v>111</v>
      </c>
    </row>
    <row r="685" spans="1:65" s="14" customFormat="1">
      <c r="B685" s="164"/>
      <c r="D685" s="154" t="s">
        <v>122</v>
      </c>
      <c r="E685" s="165" t="s">
        <v>1</v>
      </c>
      <c r="F685" s="166" t="s">
        <v>378</v>
      </c>
      <c r="H685" s="167">
        <v>1.1200000000000001</v>
      </c>
      <c r="M685" s="164"/>
      <c r="N685" s="168"/>
      <c r="O685" s="169"/>
      <c r="P685" s="169"/>
      <c r="Q685" s="169"/>
      <c r="R685" s="169"/>
      <c r="S685" s="169"/>
      <c r="T685" s="169"/>
      <c r="U685" s="169"/>
      <c r="V685" s="169"/>
      <c r="W685" s="169"/>
      <c r="X685" s="170"/>
      <c r="AT685" s="165" t="s">
        <v>122</v>
      </c>
      <c r="AU685" s="165" t="s">
        <v>79</v>
      </c>
      <c r="AV685" s="14" t="s">
        <v>79</v>
      </c>
      <c r="AW685" s="14" t="s">
        <v>4</v>
      </c>
      <c r="AX685" s="14" t="s">
        <v>72</v>
      </c>
      <c r="AY685" s="165" t="s">
        <v>111</v>
      </c>
    </row>
    <row r="686" spans="1:65" s="14" customFormat="1">
      <c r="B686" s="164"/>
      <c r="D686" s="154" t="s">
        <v>122</v>
      </c>
      <c r="E686" s="165" t="s">
        <v>1</v>
      </c>
      <c r="F686" s="166" t="s">
        <v>383</v>
      </c>
      <c r="H686" s="167">
        <v>1.5369999999999999</v>
      </c>
      <c r="M686" s="164"/>
      <c r="N686" s="168"/>
      <c r="O686" s="169"/>
      <c r="P686" s="169"/>
      <c r="Q686" s="169"/>
      <c r="R686" s="169"/>
      <c r="S686" s="169"/>
      <c r="T686" s="169"/>
      <c r="U686" s="169"/>
      <c r="V686" s="169"/>
      <c r="W686" s="169"/>
      <c r="X686" s="170"/>
      <c r="AT686" s="165" t="s">
        <v>122</v>
      </c>
      <c r="AU686" s="165" t="s">
        <v>79</v>
      </c>
      <c r="AV686" s="14" t="s">
        <v>79</v>
      </c>
      <c r="AW686" s="14" t="s">
        <v>4</v>
      </c>
      <c r="AX686" s="14" t="s">
        <v>72</v>
      </c>
      <c r="AY686" s="165" t="s">
        <v>111</v>
      </c>
    </row>
    <row r="687" spans="1:65" s="13" customFormat="1">
      <c r="B687" s="158"/>
      <c r="D687" s="154" t="s">
        <v>122</v>
      </c>
      <c r="E687" s="159" t="s">
        <v>1</v>
      </c>
      <c r="F687" s="160" t="s">
        <v>162</v>
      </c>
      <c r="H687" s="159" t="s">
        <v>1</v>
      </c>
      <c r="M687" s="158"/>
      <c r="N687" s="161"/>
      <c r="O687" s="162"/>
      <c r="P687" s="162"/>
      <c r="Q687" s="162"/>
      <c r="R687" s="162"/>
      <c r="S687" s="162"/>
      <c r="T687" s="162"/>
      <c r="U687" s="162"/>
      <c r="V687" s="162"/>
      <c r="W687" s="162"/>
      <c r="X687" s="163"/>
      <c r="AT687" s="159" t="s">
        <v>122</v>
      </c>
      <c r="AU687" s="159" t="s">
        <v>79</v>
      </c>
      <c r="AV687" s="13" t="s">
        <v>77</v>
      </c>
      <c r="AW687" s="13" t="s">
        <v>4</v>
      </c>
      <c r="AX687" s="13" t="s">
        <v>72</v>
      </c>
      <c r="AY687" s="159" t="s">
        <v>111</v>
      </c>
    </row>
    <row r="688" spans="1:65" s="14" customFormat="1">
      <c r="B688" s="164"/>
      <c r="D688" s="154" t="s">
        <v>122</v>
      </c>
      <c r="E688" s="165" t="s">
        <v>1</v>
      </c>
      <c r="F688" s="166" t="s">
        <v>384</v>
      </c>
      <c r="H688" s="167">
        <v>1.1599999999999999</v>
      </c>
      <c r="M688" s="164"/>
      <c r="N688" s="168"/>
      <c r="O688" s="169"/>
      <c r="P688" s="169"/>
      <c r="Q688" s="169"/>
      <c r="R688" s="169"/>
      <c r="S688" s="169"/>
      <c r="T688" s="169"/>
      <c r="U688" s="169"/>
      <c r="V688" s="169"/>
      <c r="W688" s="169"/>
      <c r="X688" s="170"/>
      <c r="AT688" s="165" t="s">
        <v>122</v>
      </c>
      <c r="AU688" s="165" t="s">
        <v>79</v>
      </c>
      <c r="AV688" s="14" t="s">
        <v>79</v>
      </c>
      <c r="AW688" s="14" t="s">
        <v>4</v>
      </c>
      <c r="AX688" s="14" t="s">
        <v>72</v>
      </c>
      <c r="AY688" s="165" t="s">
        <v>111</v>
      </c>
    </row>
    <row r="689" spans="2:51" s="14" customFormat="1">
      <c r="B689" s="164"/>
      <c r="D689" s="154" t="s">
        <v>122</v>
      </c>
      <c r="E689" s="165" t="s">
        <v>1</v>
      </c>
      <c r="F689" s="166" t="s">
        <v>385</v>
      </c>
      <c r="H689" s="167">
        <v>14.56</v>
      </c>
      <c r="M689" s="164"/>
      <c r="N689" s="168"/>
      <c r="O689" s="169"/>
      <c r="P689" s="169"/>
      <c r="Q689" s="169"/>
      <c r="R689" s="169"/>
      <c r="S689" s="169"/>
      <c r="T689" s="169"/>
      <c r="U689" s="169"/>
      <c r="V689" s="169"/>
      <c r="W689" s="169"/>
      <c r="X689" s="170"/>
      <c r="AT689" s="165" t="s">
        <v>122</v>
      </c>
      <c r="AU689" s="165" t="s">
        <v>79</v>
      </c>
      <c r="AV689" s="14" t="s">
        <v>79</v>
      </c>
      <c r="AW689" s="14" t="s">
        <v>4</v>
      </c>
      <c r="AX689" s="14" t="s">
        <v>72</v>
      </c>
      <c r="AY689" s="165" t="s">
        <v>111</v>
      </c>
    </row>
    <row r="690" spans="2:51" s="14" customFormat="1">
      <c r="B690" s="164"/>
      <c r="D690" s="154" t="s">
        <v>122</v>
      </c>
      <c r="E690" s="165" t="s">
        <v>1</v>
      </c>
      <c r="F690" s="166" t="s">
        <v>386</v>
      </c>
      <c r="H690" s="167">
        <v>2.04</v>
      </c>
      <c r="M690" s="164"/>
      <c r="N690" s="168"/>
      <c r="O690" s="169"/>
      <c r="P690" s="169"/>
      <c r="Q690" s="169"/>
      <c r="R690" s="169"/>
      <c r="S690" s="169"/>
      <c r="T690" s="169"/>
      <c r="U690" s="169"/>
      <c r="V690" s="169"/>
      <c r="W690" s="169"/>
      <c r="X690" s="170"/>
      <c r="AT690" s="165" t="s">
        <v>122</v>
      </c>
      <c r="AU690" s="165" t="s">
        <v>79</v>
      </c>
      <c r="AV690" s="14" t="s">
        <v>79</v>
      </c>
      <c r="AW690" s="14" t="s">
        <v>4</v>
      </c>
      <c r="AX690" s="14" t="s">
        <v>72</v>
      </c>
      <c r="AY690" s="165" t="s">
        <v>111</v>
      </c>
    </row>
    <row r="691" spans="2:51" s="14" customFormat="1">
      <c r="B691" s="164"/>
      <c r="D691" s="154" t="s">
        <v>122</v>
      </c>
      <c r="E691" s="165" t="s">
        <v>1</v>
      </c>
      <c r="F691" s="166" t="s">
        <v>387</v>
      </c>
      <c r="H691" s="167">
        <v>1.42</v>
      </c>
      <c r="M691" s="164"/>
      <c r="N691" s="168"/>
      <c r="O691" s="169"/>
      <c r="P691" s="169"/>
      <c r="Q691" s="169"/>
      <c r="R691" s="169"/>
      <c r="S691" s="169"/>
      <c r="T691" s="169"/>
      <c r="U691" s="169"/>
      <c r="V691" s="169"/>
      <c r="W691" s="169"/>
      <c r="X691" s="170"/>
      <c r="AT691" s="165" t="s">
        <v>122</v>
      </c>
      <c r="AU691" s="165" t="s">
        <v>79</v>
      </c>
      <c r="AV691" s="14" t="s">
        <v>79</v>
      </c>
      <c r="AW691" s="14" t="s">
        <v>4</v>
      </c>
      <c r="AX691" s="14" t="s">
        <v>72</v>
      </c>
      <c r="AY691" s="165" t="s">
        <v>111</v>
      </c>
    </row>
    <row r="692" spans="2:51" s="14" customFormat="1">
      <c r="B692" s="164"/>
      <c r="D692" s="154" t="s">
        <v>122</v>
      </c>
      <c r="E692" s="165" t="s">
        <v>1</v>
      </c>
      <c r="F692" s="166" t="s">
        <v>381</v>
      </c>
      <c r="H692" s="167">
        <v>0.72</v>
      </c>
      <c r="M692" s="164"/>
      <c r="N692" s="168"/>
      <c r="O692" s="169"/>
      <c r="P692" s="169"/>
      <c r="Q692" s="169"/>
      <c r="R692" s="169"/>
      <c r="S692" s="169"/>
      <c r="T692" s="169"/>
      <c r="U692" s="169"/>
      <c r="V692" s="169"/>
      <c r="W692" s="169"/>
      <c r="X692" s="170"/>
      <c r="AT692" s="165" t="s">
        <v>122</v>
      </c>
      <c r="AU692" s="165" t="s">
        <v>79</v>
      </c>
      <c r="AV692" s="14" t="s">
        <v>79</v>
      </c>
      <c r="AW692" s="14" t="s">
        <v>4</v>
      </c>
      <c r="AX692" s="14" t="s">
        <v>72</v>
      </c>
      <c r="AY692" s="165" t="s">
        <v>111</v>
      </c>
    </row>
    <row r="693" spans="2:51" s="14" customFormat="1">
      <c r="B693" s="164"/>
      <c r="D693" s="154" t="s">
        <v>122</v>
      </c>
      <c r="E693" s="165" t="s">
        <v>1</v>
      </c>
      <c r="F693" s="166" t="s">
        <v>382</v>
      </c>
      <c r="H693" s="167">
        <v>0.56000000000000005</v>
      </c>
      <c r="M693" s="164"/>
      <c r="N693" s="168"/>
      <c r="O693" s="169"/>
      <c r="P693" s="169"/>
      <c r="Q693" s="169"/>
      <c r="R693" s="169"/>
      <c r="S693" s="169"/>
      <c r="T693" s="169"/>
      <c r="U693" s="169"/>
      <c r="V693" s="169"/>
      <c r="W693" s="169"/>
      <c r="X693" s="170"/>
      <c r="AT693" s="165" t="s">
        <v>122</v>
      </c>
      <c r="AU693" s="165" t="s">
        <v>79</v>
      </c>
      <c r="AV693" s="14" t="s">
        <v>79</v>
      </c>
      <c r="AW693" s="14" t="s">
        <v>4</v>
      </c>
      <c r="AX693" s="14" t="s">
        <v>72</v>
      </c>
      <c r="AY693" s="165" t="s">
        <v>111</v>
      </c>
    </row>
    <row r="694" spans="2:51" s="14" customFormat="1">
      <c r="B694" s="164"/>
      <c r="D694" s="154" t="s">
        <v>122</v>
      </c>
      <c r="E694" s="165" t="s">
        <v>1</v>
      </c>
      <c r="F694" s="166" t="s">
        <v>388</v>
      </c>
      <c r="H694" s="167">
        <v>1.1200000000000001</v>
      </c>
      <c r="M694" s="164"/>
      <c r="N694" s="168"/>
      <c r="O694" s="169"/>
      <c r="P694" s="169"/>
      <c r="Q694" s="169"/>
      <c r="R694" s="169"/>
      <c r="S694" s="169"/>
      <c r="T694" s="169"/>
      <c r="U694" s="169"/>
      <c r="V694" s="169"/>
      <c r="W694" s="169"/>
      <c r="X694" s="170"/>
      <c r="AT694" s="165" t="s">
        <v>122</v>
      </c>
      <c r="AU694" s="165" t="s">
        <v>79</v>
      </c>
      <c r="AV694" s="14" t="s">
        <v>79</v>
      </c>
      <c r="AW694" s="14" t="s">
        <v>4</v>
      </c>
      <c r="AX694" s="14" t="s">
        <v>72</v>
      </c>
      <c r="AY694" s="165" t="s">
        <v>111</v>
      </c>
    </row>
    <row r="695" spans="2:51" s="13" customFormat="1">
      <c r="B695" s="158"/>
      <c r="D695" s="154" t="s">
        <v>122</v>
      </c>
      <c r="E695" s="159" t="s">
        <v>1</v>
      </c>
      <c r="F695" s="160" t="s">
        <v>168</v>
      </c>
      <c r="H695" s="159" t="s">
        <v>1</v>
      </c>
      <c r="M695" s="158"/>
      <c r="N695" s="161"/>
      <c r="O695" s="162"/>
      <c r="P695" s="162"/>
      <c r="Q695" s="162"/>
      <c r="R695" s="162"/>
      <c r="S695" s="162"/>
      <c r="T695" s="162"/>
      <c r="U695" s="162"/>
      <c r="V695" s="162"/>
      <c r="W695" s="162"/>
      <c r="X695" s="163"/>
      <c r="AT695" s="159" t="s">
        <v>122</v>
      </c>
      <c r="AU695" s="159" t="s">
        <v>79</v>
      </c>
      <c r="AV695" s="13" t="s">
        <v>77</v>
      </c>
      <c r="AW695" s="13" t="s">
        <v>4</v>
      </c>
      <c r="AX695" s="13" t="s">
        <v>72</v>
      </c>
      <c r="AY695" s="159" t="s">
        <v>111</v>
      </c>
    </row>
    <row r="696" spans="2:51" s="14" customFormat="1">
      <c r="B696" s="164"/>
      <c r="D696" s="154" t="s">
        <v>122</v>
      </c>
      <c r="E696" s="165" t="s">
        <v>1</v>
      </c>
      <c r="F696" s="166" t="s">
        <v>389</v>
      </c>
      <c r="H696" s="167">
        <v>6.72</v>
      </c>
      <c r="M696" s="164"/>
      <c r="N696" s="168"/>
      <c r="O696" s="169"/>
      <c r="P696" s="169"/>
      <c r="Q696" s="169"/>
      <c r="R696" s="169"/>
      <c r="S696" s="169"/>
      <c r="T696" s="169"/>
      <c r="U696" s="169"/>
      <c r="V696" s="169"/>
      <c r="W696" s="169"/>
      <c r="X696" s="170"/>
      <c r="AT696" s="165" t="s">
        <v>122</v>
      </c>
      <c r="AU696" s="165" t="s">
        <v>79</v>
      </c>
      <c r="AV696" s="14" t="s">
        <v>79</v>
      </c>
      <c r="AW696" s="14" t="s">
        <v>4</v>
      </c>
      <c r="AX696" s="14" t="s">
        <v>72</v>
      </c>
      <c r="AY696" s="165" t="s">
        <v>111</v>
      </c>
    </row>
    <row r="697" spans="2:51" s="14" customFormat="1">
      <c r="B697" s="164"/>
      <c r="D697" s="154" t="s">
        <v>122</v>
      </c>
      <c r="E697" s="165" t="s">
        <v>1</v>
      </c>
      <c r="F697" s="166" t="s">
        <v>390</v>
      </c>
      <c r="H697" s="167">
        <v>1.96</v>
      </c>
      <c r="M697" s="164"/>
      <c r="N697" s="168"/>
      <c r="O697" s="169"/>
      <c r="P697" s="169"/>
      <c r="Q697" s="169"/>
      <c r="R697" s="169"/>
      <c r="S697" s="169"/>
      <c r="T697" s="169"/>
      <c r="U697" s="169"/>
      <c r="V697" s="169"/>
      <c r="W697" s="169"/>
      <c r="X697" s="170"/>
      <c r="AT697" s="165" t="s">
        <v>122</v>
      </c>
      <c r="AU697" s="165" t="s">
        <v>79</v>
      </c>
      <c r="AV697" s="14" t="s">
        <v>79</v>
      </c>
      <c r="AW697" s="14" t="s">
        <v>4</v>
      </c>
      <c r="AX697" s="14" t="s">
        <v>72</v>
      </c>
      <c r="AY697" s="165" t="s">
        <v>111</v>
      </c>
    </row>
    <row r="698" spans="2:51" s="14" customFormat="1">
      <c r="B698" s="164"/>
      <c r="D698" s="154" t="s">
        <v>122</v>
      </c>
      <c r="E698" s="165" t="s">
        <v>1</v>
      </c>
      <c r="F698" s="166" t="s">
        <v>391</v>
      </c>
      <c r="H698" s="167">
        <v>4.08</v>
      </c>
      <c r="M698" s="164"/>
      <c r="N698" s="168"/>
      <c r="O698" s="169"/>
      <c r="P698" s="169"/>
      <c r="Q698" s="169"/>
      <c r="R698" s="169"/>
      <c r="S698" s="169"/>
      <c r="T698" s="169"/>
      <c r="U698" s="169"/>
      <c r="V698" s="169"/>
      <c r="W698" s="169"/>
      <c r="X698" s="170"/>
      <c r="AT698" s="165" t="s">
        <v>122</v>
      </c>
      <c r="AU698" s="165" t="s">
        <v>79</v>
      </c>
      <c r="AV698" s="14" t="s">
        <v>79</v>
      </c>
      <c r="AW698" s="14" t="s">
        <v>4</v>
      </c>
      <c r="AX698" s="14" t="s">
        <v>72</v>
      </c>
      <c r="AY698" s="165" t="s">
        <v>111</v>
      </c>
    </row>
    <row r="699" spans="2:51" s="14" customFormat="1">
      <c r="B699" s="164"/>
      <c r="D699" s="154" t="s">
        <v>122</v>
      </c>
      <c r="E699" s="165" t="s">
        <v>1</v>
      </c>
      <c r="F699" s="166" t="s">
        <v>392</v>
      </c>
      <c r="H699" s="167">
        <v>1.56</v>
      </c>
      <c r="M699" s="164"/>
      <c r="N699" s="168"/>
      <c r="O699" s="169"/>
      <c r="P699" s="169"/>
      <c r="Q699" s="169"/>
      <c r="R699" s="169"/>
      <c r="S699" s="169"/>
      <c r="T699" s="169"/>
      <c r="U699" s="169"/>
      <c r="V699" s="169"/>
      <c r="W699" s="169"/>
      <c r="X699" s="170"/>
      <c r="AT699" s="165" t="s">
        <v>122</v>
      </c>
      <c r="AU699" s="165" t="s">
        <v>79</v>
      </c>
      <c r="AV699" s="14" t="s">
        <v>79</v>
      </c>
      <c r="AW699" s="14" t="s">
        <v>4</v>
      </c>
      <c r="AX699" s="14" t="s">
        <v>72</v>
      </c>
      <c r="AY699" s="165" t="s">
        <v>111</v>
      </c>
    </row>
    <row r="700" spans="2:51" s="14" customFormat="1">
      <c r="B700" s="164"/>
      <c r="D700" s="154" t="s">
        <v>122</v>
      </c>
      <c r="E700" s="165" t="s">
        <v>1</v>
      </c>
      <c r="F700" s="166" t="s">
        <v>393</v>
      </c>
      <c r="H700" s="167">
        <v>1.08</v>
      </c>
      <c r="M700" s="164"/>
      <c r="N700" s="168"/>
      <c r="O700" s="169"/>
      <c r="P700" s="169"/>
      <c r="Q700" s="169"/>
      <c r="R700" s="169"/>
      <c r="S700" s="169"/>
      <c r="T700" s="169"/>
      <c r="U700" s="169"/>
      <c r="V700" s="169"/>
      <c r="W700" s="169"/>
      <c r="X700" s="170"/>
      <c r="AT700" s="165" t="s">
        <v>122</v>
      </c>
      <c r="AU700" s="165" t="s">
        <v>79</v>
      </c>
      <c r="AV700" s="14" t="s">
        <v>79</v>
      </c>
      <c r="AW700" s="14" t="s">
        <v>4</v>
      </c>
      <c r="AX700" s="14" t="s">
        <v>72</v>
      </c>
      <c r="AY700" s="165" t="s">
        <v>111</v>
      </c>
    </row>
    <row r="701" spans="2:51" s="14" customFormat="1">
      <c r="B701" s="164"/>
      <c r="D701" s="154" t="s">
        <v>122</v>
      </c>
      <c r="E701" s="165" t="s">
        <v>1</v>
      </c>
      <c r="F701" s="166" t="s">
        <v>381</v>
      </c>
      <c r="H701" s="167">
        <v>0.72</v>
      </c>
      <c r="M701" s="164"/>
      <c r="N701" s="168"/>
      <c r="O701" s="169"/>
      <c r="P701" s="169"/>
      <c r="Q701" s="169"/>
      <c r="R701" s="169"/>
      <c r="S701" s="169"/>
      <c r="T701" s="169"/>
      <c r="U701" s="169"/>
      <c r="V701" s="169"/>
      <c r="W701" s="169"/>
      <c r="X701" s="170"/>
      <c r="AT701" s="165" t="s">
        <v>122</v>
      </c>
      <c r="AU701" s="165" t="s">
        <v>79</v>
      </c>
      <c r="AV701" s="14" t="s">
        <v>79</v>
      </c>
      <c r="AW701" s="14" t="s">
        <v>4</v>
      </c>
      <c r="AX701" s="14" t="s">
        <v>72</v>
      </c>
      <c r="AY701" s="165" t="s">
        <v>111</v>
      </c>
    </row>
    <row r="702" spans="2:51" s="14" customFormat="1">
      <c r="B702" s="164"/>
      <c r="D702" s="154" t="s">
        <v>122</v>
      </c>
      <c r="E702" s="165" t="s">
        <v>1</v>
      </c>
      <c r="F702" s="166" t="s">
        <v>382</v>
      </c>
      <c r="H702" s="167">
        <v>0.56000000000000005</v>
      </c>
      <c r="M702" s="164"/>
      <c r="N702" s="168"/>
      <c r="O702" s="169"/>
      <c r="P702" s="169"/>
      <c r="Q702" s="169"/>
      <c r="R702" s="169"/>
      <c r="S702" s="169"/>
      <c r="T702" s="169"/>
      <c r="U702" s="169"/>
      <c r="V702" s="169"/>
      <c r="W702" s="169"/>
      <c r="X702" s="170"/>
      <c r="AT702" s="165" t="s">
        <v>122</v>
      </c>
      <c r="AU702" s="165" t="s">
        <v>79</v>
      </c>
      <c r="AV702" s="14" t="s">
        <v>79</v>
      </c>
      <c r="AW702" s="14" t="s">
        <v>4</v>
      </c>
      <c r="AX702" s="14" t="s">
        <v>72</v>
      </c>
      <c r="AY702" s="165" t="s">
        <v>111</v>
      </c>
    </row>
    <row r="703" spans="2:51" s="14" customFormat="1">
      <c r="B703" s="164"/>
      <c r="D703" s="154" t="s">
        <v>122</v>
      </c>
      <c r="E703" s="165" t="s">
        <v>1</v>
      </c>
      <c r="F703" s="166" t="s">
        <v>393</v>
      </c>
      <c r="H703" s="167">
        <v>1.08</v>
      </c>
      <c r="M703" s="164"/>
      <c r="N703" s="168"/>
      <c r="O703" s="169"/>
      <c r="P703" s="169"/>
      <c r="Q703" s="169"/>
      <c r="R703" s="169"/>
      <c r="S703" s="169"/>
      <c r="T703" s="169"/>
      <c r="U703" s="169"/>
      <c r="V703" s="169"/>
      <c r="W703" s="169"/>
      <c r="X703" s="170"/>
      <c r="AT703" s="165" t="s">
        <v>122</v>
      </c>
      <c r="AU703" s="165" t="s">
        <v>79</v>
      </c>
      <c r="AV703" s="14" t="s">
        <v>79</v>
      </c>
      <c r="AW703" s="14" t="s">
        <v>4</v>
      </c>
      <c r="AX703" s="14" t="s">
        <v>72</v>
      </c>
      <c r="AY703" s="165" t="s">
        <v>111</v>
      </c>
    </row>
    <row r="704" spans="2:51" s="13" customFormat="1">
      <c r="B704" s="158"/>
      <c r="D704" s="154" t="s">
        <v>122</v>
      </c>
      <c r="E704" s="159" t="s">
        <v>1</v>
      </c>
      <c r="F704" s="160" t="s">
        <v>174</v>
      </c>
      <c r="H704" s="159" t="s">
        <v>1</v>
      </c>
      <c r="M704" s="158"/>
      <c r="N704" s="161"/>
      <c r="O704" s="162"/>
      <c r="P704" s="162"/>
      <c r="Q704" s="162"/>
      <c r="R704" s="162"/>
      <c r="S704" s="162"/>
      <c r="T704" s="162"/>
      <c r="U704" s="162"/>
      <c r="V704" s="162"/>
      <c r="W704" s="162"/>
      <c r="X704" s="163"/>
      <c r="AT704" s="159" t="s">
        <v>122</v>
      </c>
      <c r="AU704" s="159" t="s">
        <v>79</v>
      </c>
      <c r="AV704" s="13" t="s">
        <v>77</v>
      </c>
      <c r="AW704" s="13" t="s">
        <v>4</v>
      </c>
      <c r="AX704" s="13" t="s">
        <v>72</v>
      </c>
      <c r="AY704" s="159" t="s">
        <v>111</v>
      </c>
    </row>
    <row r="705" spans="1:65" s="14" customFormat="1">
      <c r="B705" s="164"/>
      <c r="D705" s="154" t="s">
        <v>122</v>
      </c>
      <c r="E705" s="165" t="s">
        <v>1</v>
      </c>
      <c r="F705" s="166" t="s">
        <v>394</v>
      </c>
      <c r="H705" s="167">
        <v>1.1639999999999999</v>
      </c>
      <c r="M705" s="164"/>
      <c r="N705" s="168"/>
      <c r="O705" s="169"/>
      <c r="P705" s="169"/>
      <c r="Q705" s="169"/>
      <c r="R705" s="169"/>
      <c r="S705" s="169"/>
      <c r="T705" s="169"/>
      <c r="U705" s="169"/>
      <c r="V705" s="169"/>
      <c r="W705" s="169"/>
      <c r="X705" s="170"/>
      <c r="AT705" s="165" t="s">
        <v>122</v>
      </c>
      <c r="AU705" s="165" t="s">
        <v>79</v>
      </c>
      <c r="AV705" s="14" t="s">
        <v>79</v>
      </c>
      <c r="AW705" s="14" t="s">
        <v>4</v>
      </c>
      <c r="AX705" s="14" t="s">
        <v>72</v>
      </c>
      <c r="AY705" s="165" t="s">
        <v>111</v>
      </c>
    </row>
    <row r="706" spans="1:65" s="14" customFormat="1">
      <c r="B706" s="164"/>
      <c r="D706" s="154" t="s">
        <v>122</v>
      </c>
      <c r="E706" s="165" t="s">
        <v>1</v>
      </c>
      <c r="F706" s="166" t="s">
        <v>395</v>
      </c>
      <c r="H706" s="167">
        <v>2.488</v>
      </c>
      <c r="M706" s="164"/>
      <c r="N706" s="168"/>
      <c r="O706" s="169"/>
      <c r="P706" s="169"/>
      <c r="Q706" s="169"/>
      <c r="R706" s="169"/>
      <c r="S706" s="169"/>
      <c r="T706" s="169"/>
      <c r="U706" s="169"/>
      <c r="V706" s="169"/>
      <c r="W706" s="169"/>
      <c r="X706" s="170"/>
      <c r="AT706" s="165" t="s">
        <v>122</v>
      </c>
      <c r="AU706" s="165" t="s">
        <v>79</v>
      </c>
      <c r="AV706" s="14" t="s">
        <v>79</v>
      </c>
      <c r="AW706" s="14" t="s">
        <v>4</v>
      </c>
      <c r="AX706" s="14" t="s">
        <v>72</v>
      </c>
      <c r="AY706" s="165" t="s">
        <v>111</v>
      </c>
    </row>
    <row r="707" spans="1:65" s="14" customFormat="1">
      <c r="B707" s="164"/>
      <c r="D707" s="154" t="s">
        <v>122</v>
      </c>
      <c r="E707" s="165" t="s">
        <v>1</v>
      </c>
      <c r="F707" s="166" t="s">
        <v>396</v>
      </c>
      <c r="H707" s="167">
        <v>2.2480000000000002</v>
      </c>
      <c r="M707" s="164"/>
      <c r="N707" s="168"/>
      <c r="O707" s="169"/>
      <c r="P707" s="169"/>
      <c r="Q707" s="169"/>
      <c r="R707" s="169"/>
      <c r="S707" s="169"/>
      <c r="T707" s="169"/>
      <c r="U707" s="169"/>
      <c r="V707" s="169"/>
      <c r="W707" s="169"/>
      <c r="X707" s="170"/>
      <c r="AT707" s="165" t="s">
        <v>122</v>
      </c>
      <c r="AU707" s="165" t="s">
        <v>79</v>
      </c>
      <c r="AV707" s="14" t="s">
        <v>79</v>
      </c>
      <c r="AW707" s="14" t="s">
        <v>4</v>
      </c>
      <c r="AX707" s="14" t="s">
        <v>72</v>
      </c>
      <c r="AY707" s="165" t="s">
        <v>111</v>
      </c>
    </row>
    <row r="708" spans="1:65" s="14" customFormat="1">
      <c r="B708" s="164"/>
      <c r="D708" s="154" t="s">
        <v>122</v>
      </c>
      <c r="E708" s="165" t="s">
        <v>1</v>
      </c>
      <c r="F708" s="166" t="s">
        <v>397</v>
      </c>
      <c r="H708" s="167">
        <v>2.0880000000000001</v>
      </c>
      <c r="M708" s="164"/>
      <c r="N708" s="168"/>
      <c r="O708" s="169"/>
      <c r="P708" s="169"/>
      <c r="Q708" s="169"/>
      <c r="R708" s="169"/>
      <c r="S708" s="169"/>
      <c r="T708" s="169"/>
      <c r="U708" s="169"/>
      <c r="V708" s="169"/>
      <c r="W708" s="169"/>
      <c r="X708" s="170"/>
      <c r="AT708" s="165" t="s">
        <v>122</v>
      </c>
      <c r="AU708" s="165" t="s">
        <v>79</v>
      </c>
      <c r="AV708" s="14" t="s">
        <v>79</v>
      </c>
      <c r="AW708" s="14" t="s">
        <v>4</v>
      </c>
      <c r="AX708" s="14" t="s">
        <v>72</v>
      </c>
      <c r="AY708" s="165" t="s">
        <v>111</v>
      </c>
    </row>
    <row r="709" spans="1:65" s="14" customFormat="1">
      <c r="B709" s="164"/>
      <c r="D709" s="154" t="s">
        <v>122</v>
      </c>
      <c r="E709" s="165" t="s">
        <v>1</v>
      </c>
      <c r="F709" s="166" t="s">
        <v>398</v>
      </c>
      <c r="H709" s="167">
        <v>2.7280000000000002</v>
      </c>
      <c r="M709" s="164"/>
      <c r="N709" s="168"/>
      <c r="O709" s="169"/>
      <c r="P709" s="169"/>
      <c r="Q709" s="169"/>
      <c r="R709" s="169"/>
      <c r="S709" s="169"/>
      <c r="T709" s="169"/>
      <c r="U709" s="169"/>
      <c r="V709" s="169"/>
      <c r="W709" s="169"/>
      <c r="X709" s="170"/>
      <c r="AT709" s="165" t="s">
        <v>122</v>
      </c>
      <c r="AU709" s="165" t="s">
        <v>79</v>
      </c>
      <c r="AV709" s="14" t="s">
        <v>79</v>
      </c>
      <c r="AW709" s="14" t="s">
        <v>4</v>
      </c>
      <c r="AX709" s="14" t="s">
        <v>72</v>
      </c>
      <c r="AY709" s="165" t="s">
        <v>111</v>
      </c>
    </row>
    <row r="710" spans="1:65" s="14" customFormat="1">
      <c r="B710" s="164"/>
      <c r="D710" s="154" t="s">
        <v>122</v>
      </c>
      <c r="E710" s="165" t="s">
        <v>1</v>
      </c>
      <c r="F710" s="166" t="s">
        <v>399</v>
      </c>
      <c r="H710" s="167">
        <v>4.3319999999999999</v>
      </c>
      <c r="M710" s="164"/>
      <c r="N710" s="168"/>
      <c r="O710" s="169"/>
      <c r="P710" s="169"/>
      <c r="Q710" s="169"/>
      <c r="R710" s="169"/>
      <c r="S710" s="169"/>
      <c r="T710" s="169"/>
      <c r="U710" s="169"/>
      <c r="V710" s="169"/>
      <c r="W710" s="169"/>
      <c r="X710" s="170"/>
      <c r="AT710" s="165" t="s">
        <v>122</v>
      </c>
      <c r="AU710" s="165" t="s">
        <v>79</v>
      </c>
      <c r="AV710" s="14" t="s">
        <v>79</v>
      </c>
      <c r="AW710" s="14" t="s">
        <v>4</v>
      </c>
      <c r="AX710" s="14" t="s">
        <v>72</v>
      </c>
      <c r="AY710" s="165" t="s">
        <v>111</v>
      </c>
    </row>
    <row r="711" spans="1:65" s="14" customFormat="1">
      <c r="B711" s="164"/>
      <c r="D711" s="154" t="s">
        <v>122</v>
      </c>
      <c r="E711" s="165" t="s">
        <v>1</v>
      </c>
      <c r="F711" s="166" t="s">
        <v>400</v>
      </c>
      <c r="H711" s="167">
        <v>1.484</v>
      </c>
      <c r="M711" s="164"/>
      <c r="N711" s="168"/>
      <c r="O711" s="169"/>
      <c r="P711" s="169"/>
      <c r="Q711" s="169"/>
      <c r="R711" s="169"/>
      <c r="S711" s="169"/>
      <c r="T711" s="169"/>
      <c r="U711" s="169"/>
      <c r="V711" s="169"/>
      <c r="W711" s="169"/>
      <c r="X711" s="170"/>
      <c r="AT711" s="165" t="s">
        <v>122</v>
      </c>
      <c r="AU711" s="165" t="s">
        <v>79</v>
      </c>
      <c r="AV711" s="14" t="s">
        <v>79</v>
      </c>
      <c r="AW711" s="14" t="s">
        <v>4</v>
      </c>
      <c r="AX711" s="14" t="s">
        <v>72</v>
      </c>
      <c r="AY711" s="165" t="s">
        <v>111</v>
      </c>
    </row>
    <row r="712" spans="1:65" s="14" customFormat="1">
      <c r="B712" s="164"/>
      <c r="D712" s="154" t="s">
        <v>122</v>
      </c>
      <c r="E712" s="165" t="s">
        <v>1</v>
      </c>
      <c r="F712" s="166" t="s">
        <v>401</v>
      </c>
      <c r="H712" s="167">
        <v>0.76</v>
      </c>
      <c r="M712" s="164"/>
      <c r="N712" s="168"/>
      <c r="O712" s="169"/>
      <c r="P712" s="169"/>
      <c r="Q712" s="169"/>
      <c r="R712" s="169"/>
      <c r="S712" s="169"/>
      <c r="T712" s="169"/>
      <c r="U712" s="169"/>
      <c r="V712" s="169"/>
      <c r="W712" s="169"/>
      <c r="X712" s="170"/>
      <c r="AT712" s="165" t="s">
        <v>122</v>
      </c>
      <c r="AU712" s="165" t="s">
        <v>79</v>
      </c>
      <c r="AV712" s="14" t="s">
        <v>79</v>
      </c>
      <c r="AW712" s="14" t="s">
        <v>4</v>
      </c>
      <c r="AX712" s="14" t="s">
        <v>72</v>
      </c>
      <c r="AY712" s="165" t="s">
        <v>111</v>
      </c>
    </row>
    <row r="713" spans="1:65" s="14" customFormat="1">
      <c r="B713" s="164"/>
      <c r="D713" s="154" t="s">
        <v>122</v>
      </c>
      <c r="E713" s="165" t="s">
        <v>1</v>
      </c>
      <c r="F713" s="166" t="s">
        <v>401</v>
      </c>
      <c r="H713" s="167">
        <v>0.76</v>
      </c>
      <c r="M713" s="164"/>
      <c r="N713" s="168"/>
      <c r="O713" s="169"/>
      <c r="P713" s="169"/>
      <c r="Q713" s="169"/>
      <c r="R713" s="169"/>
      <c r="S713" s="169"/>
      <c r="T713" s="169"/>
      <c r="U713" s="169"/>
      <c r="V713" s="169"/>
      <c r="W713" s="169"/>
      <c r="X713" s="170"/>
      <c r="AT713" s="165" t="s">
        <v>122</v>
      </c>
      <c r="AU713" s="165" t="s">
        <v>79</v>
      </c>
      <c r="AV713" s="14" t="s">
        <v>79</v>
      </c>
      <c r="AW713" s="14" t="s">
        <v>4</v>
      </c>
      <c r="AX713" s="14" t="s">
        <v>72</v>
      </c>
      <c r="AY713" s="165" t="s">
        <v>111</v>
      </c>
    </row>
    <row r="714" spans="1:65" s="15" customFormat="1">
      <c r="B714" s="171"/>
      <c r="D714" s="154" t="s">
        <v>122</v>
      </c>
      <c r="E714" s="172" t="s">
        <v>1</v>
      </c>
      <c r="F714" s="173" t="s">
        <v>127</v>
      </c>
      <c r="H714" s="174">
        <v>74.748999999999995</v>
      </c>
      <c r="M714" s="171"/>
      <c r="N714" s="175"/>
      <c r="O714" s="176"/>
      <c r="P714" s="176"/>
      <c r="Q714" s="176"/>
      <c r="R714" s="176"/>
      <c r="S714" s="176"/>
      <c r="T714" s="176"/>
      <c r="U714" s="176"/>
      <c r="V714" s="176"/>
      <c r="W714" s="176"/>
      <c r="X714" s="177"/>
      <c r="AT714" s="172" t="s">
        <v>122</v>
      </c>
      <c r="AU714" s="172" t="s">
        <v>79</v>
      </c>
      <c r="AV714" s="15" t="s">
        <v>118</v>
      </c>
      <c r="AW714" s="15" t="s">
        <v>4</v>
      </c>
      <c r="AX714" s="15" t="s">
        <v>77</v>
      </c>
      <c r="AY714" s="172" t="s">
        <v>111</v>
      </c>
    </row>
    <row r="715" spans="1:65" s="2" customFormat="1" ht="24.15" customHeight="1">
      <c r="A715" s="29"/>
      <c r="B715" s="139"/>
      <c r="C715" s="140" t="s">
        <v>402</v>
      </c>
      <c r="D715" s="140" t="s">
        <v>114</v>
      </c>
      <c r="E715" s="141" t="s">
        <v>403</v>
      </c>
      <c r="F715" s="142" t="s">
        <v>404</v>
      </c>
      <c r="G715" s="143" t="s">
        <v>117</v>
      </c>
      <c r="H715" s="144">
        <v>74.748999999999995</v>
      </c>
      <c r="I715" s="145"/>
      <c r="J715" s="145"/>
      <c r="K715" s="145">
        <f>ROUND(P715*H715,2)</f>
        <v>0</v>
      </c>
      <c r="L715" s="146"/>
      <c r="M715" s="30"/>
      <c r="N715" s="147" t="s">
        <v>1</v>
      </c>
      <c r="O715" s="148" t="s">
        <v>35</v>
      </c>
      <c r="P715" s="149">
        <f>I715+J715</f>
        <v>0</v>
      </c>
      <c r="Q715" s="149">
        <f>ROUND(I715*H715,2)</f>
        <v>0</v>
      </c>
      <c r="R715" s="149">
        <f>ROUND(J715*H715,2)</f>
        <v>0</v>
      </c>
      <c r="S715" s="150">
        <v>8.1000000000000003E-2</v>
      </c>
      <c r="T715" s="150">
        <f>S715*H715</f>
        <v>6.0546689999999996</v>
      </c>
      <c r="U715" s="150">
        <v>2.5000000000000001E-4</v>
      </c>
      <c r="V715" s="150">
        <f>U715*H715</f>
        <v>1.8687249999999999E-2</v>
      </c>
      <c r="W715" s="150">
        <v>0</v>
      </c>
      <c r="X715" s="151">
        <f>W715*H715</f>
        <v>0</v>
      </c>
      <c r="Y715" s="29"/>
      <c r="Z715" s="29"/>
      <c r="AA715" s="29"/>
      <c r="AB715" s="29"/>
      <c r="AC715" s="29"/>
      <c r="AD715" s="29"/>
      <c r="AE715" s="29"/>
      <c r="AR715" s="152" t="s">
        <v>118</v>
      </c>
      <c r="AT715" s="152" t="s">
        <v>114</v>
      </c>
      <c r="AU715" s="152" t="s">
        <v>79</v>
      </c>
      <c r="AY715" s="17" t="s">
        <v>111</v>
      </c>
      <c r="BE715" s="153">
        <f>IF(O715="základní",K715,0)</f>
        <v>0</v>
      </c>
      <c r="BF715" s="153">
        <f>IF(O715="snížená",K715,0)</f>
        <v>0</v>
      </c>
      <c r="BG715" s="153">
        <f>IF(O715="zákl. přenesená",K715,0)</f>
        <v>0</v>
      </c>
      <c r="BH715" s="153">
        <f>IF(O715="sníž. přenesená",K715,0)</f>
        <v>0</v>
      </c>
      <c r="BI715" s="153">
        <f>IF(O715="nulová",K715,0)</f>
        <v>0</v>
      </c>
      <c r="BJ715" s="17" t="s">
        <v>77</v>
      </c>
      <c r="BK715" s="153">
        <f>ROUND(P715*H715,2)</f>
        <v>0</v>
      </c>
      <c r="BL715" s="17" t="s">
        <v>118</v>
      </c>
      <c r="BM715" s="152" t="s">
        <v>405</v>
      </c>
    </row>
    <row r="716" spans="1:65" s="2" customFormat="1" ht="19.2">
      <c r="A716" s="29"/>
      <c r="B716" s="30"/>
      <c r="C716" s="29"/>
      <c r="D716" s="154" t="s">
        <v>120</v>
      </c>
      <c r="E716" s="29"/>
      <c r="F716" s="155" t="s">
        <v>406</v>
      </c>
      <c r="G716" s="29"/>
      <c r="H716" s="29"/>
      <c r="I716" s="29"/>
      <c r="J716" s="29"/>
      <c r="K716" s="29"/>
      <c r="L716" s="29"/>
      <c r="M716" s="30"/>
      <c r="N716" s="156"/>
      <c r="O716" s="157"/>
      <c r="P716" s="55"/>
      <c r="Q716" s="55"/>
      <c r="R716" s="55"/>
      <c r="S716" s="55"/>
      <c r="T716" s="55"/>
      <c r="U716" s="55"/>
      <c r="V716" s="55"/>
      <c r="W716" s="55"/>
      <c r="X716" s="56"/>
      <c r="Y716" s="29"/>
      <c r="Z716" s="29"/>
      <c r="AA716" s="29"/>
      <c r="AB716" s="29"/>
      <c r="AC716" s="29"/>
      <c r="AD716" s="29"/>
      <c r="AE716" s="29"/>
      <c r="AT716" s="17" t="s">
        <v>120</v>
      </c>
      <c r="AU716" s="17" t="s">
        <v>79</v>
      </c>
    </row>
    <row r="717" spans="1:65" s="13" customFormat="1">
      <c r="B717" s="158"/>
      <c r="D717" s="154" t="s">
        <v>122</v>
      </c>
      <c r="E717" s="159" t="s">
        <v>1</v>
      </c>
      <c r="F717" s="160" t="s">
        <v>214</v>
      </c>
      <c r="H717" s="159" t="s">
        <v>1</v>
      </c>
      <c r="M717" s="158"/>
      <c r="N717" s="161"/>
      <c r="O717" s="162"/>
      <c r="P717" s="162"/>
      <c r="Q717" s="162"/>
      <c r="R717" s="162"/>
      <c r="S717" s="162"/>
      <c r="T717" s="162"/>
      <c r="U717" s="162"/>
      <c r="V717" s="162"/>
      <c r="W717" s="162"/>
      <c r="X717" s="163"/>
      <c r="AT717" s="159" t="s">
        <v>122</v>
      </c>
      <c r="AU717" s="159" t="s">
        <v>79</v>
      </c>
      <c r="AV717" s="13" t="s">
        <v>77</v>
      </c>
      <c r="AW717" s="13" t="s">
        <v>4</v>
      </c>
      <c r="AX717" s="13" t="s">
        <v>72</v>
      </c>
      <c r="AY717" s="159" t="s">
        <v>111</v>
      </c>
    </row>
    <row r="718" spans="1:65" s="13" customFormat="1">
      <c r="B718" s="158"/>
      <c r="D718" s="154" t="s">
        <v>122</v>
      </c>
      <c r="E718" s="159" t="s">
        <v>1</v>
      </c>
      <c r="F718" s="160" t="s">
        <v>215</v>
      </c>
      <c r="H718" s="159" t="s">
        <v>1</v>
      </c>
      <c r="M718" s="158"/>
      <c r="N718" s="161"/>
      <c r="O718" s="162"/>
      <c r="P718" s="162"/>
      <c r="Q718" s="162"/>
      <c r="R718" s="162"/>
      <c r="S718" s="162"/>
      <c r="T718" s="162"/>
      <c r="U718" s="162"/>
      <c r="V718" s="162"/>
      <c r="W718" s="162"/>
      <c r="X718" s="163"/>
      <c r="AT718" s="159" t="s">
        <v>122</v>
      </c>
      <c r="AU718" s="159" t="s">
        <v>79</v>
      </c>
      <c r="AV718" s="13" t="s">
        <v>77</v>
      </c>
      <c r="AW718" s="13" t="s">
        <v>4</v>
      </c>
      <c r="AX718" s="13" t="s">
        <v>72</v>
      </c>
      <c r="AY718" s="159" t="s">
        <v>111</v>
      </c>
    </row>
    <row r="719" spans="1:65" s="14" customFormat="1">
      <c r="B719" s="164"/>
      <c r="D719" s="154" t="s">
        <v>122</v>
      </c>
      <c r="E719" s="165" t="s">
        <v>1</v>
      </c>
      <c r="F719" s="166" t="s">
        <v>378</v>
      </c>
      <c r="H719" s="167">
        <v>1.1200000000000001</v>
      </c>
      <c r="M719" s="164"/>
      <c r="N719" s="168"/>
      <c r="O719" s="169"/>
      <c r="P719" s="169"/>
      <c r="Q719" s="169"/>
      <c r="R719" s="169"/>
      <c r="S719" s="169"/>
      <c r="T719" s="169"/>
      <c r="U719" s="169"/>
      <c r="V719" s="169"/>
      <c r="W719" s="169"/>
      <c r="X719" s="170"/>
      <c r="AT719" s="165" t="s">
        <v>122</v>
      </c>
      <c r="AU719" s="165" t="s">
        <v>79</v>
      </c>
      <c r="AV719" s="14" t="s">
        <v>79</v>
      </c>
      <c r="AW719" s="14" t="s">
        <v>4</v>
      </c>
      <c r="AX719" s="14" t="s">
        <v>72</v>
      </c>
      <c r="AY719" s="165" t="s">
        <v>111</v>
      </c>
    </row>
    <row r="720" spans="1:65" s="14" customFormat="1">
      <c r="B720" s="164"/>
      <c r="D720" s="154" t="s">
        <v>122</v>
      </c>
      <c r="E720" s="165" t="s">
        <v>1</v>
      </c>
      <c r="F720" s="166" t="s">
        <v>379</v>
      </c>
      <c r="H720" s="167">
        <v>9.84</v>
      </c>
      <c r="M720" s="164"/>
      <c r="N720" s="168"/>
      <c r="O720" s="169"/>
      <c r="P720" s="169"/>
      <c r="Q720" s="169"/>
      <c r="R720" s="169"/>
      <c r="S720" s="169"/>
      <c r="T720" s="169"/>
      <c r="U720" s="169"/>
      <c r="V720" s="169"/>
      <c r="W720" s="169"/>
      <c r="X720" s="170"/>
      <c r="AT720" s="165" t="s">
        <v>122</v>
      </c>
      <c r="AU720" s="165" t="s">
        <v>79</v>
      </c>
      <c r="AV720" s="14" t="s">
        <v>79</v>
      </c>
      <c r="AW720" s="14" t="s">
        <v>4</v>
      </c>
      <c r="AX720" s="14" t="s">
        <v>72</v>
      </c>
      <c r="AY720" s="165" t="s">
        <v>111</v>
      </c>
    </row>
    <row r="721" spans="2:51" s="14" customFormat="1">
      <c r="B721" s="164"/>
      <c r="D721" s="154" t="s">
        <v>122</v>
      </c>
      <c r="E721" s="165" t="s">
        <v>1</v>
      </c>
      <c r="F721" s="166" t="s">
        <v>380</v>
      </c>
      <c r="H721" s="167">
        <v>1.34</v>
      </c>
      <c r="M721" s="164"/>
      <c r="N721" s="168"/>
      <c r="O721" s="169"/>
      <c r="P721" s="169"/>
      <c r="Q721" s="169"/>
      <c r="R721" s="169"/>
      <c r="S721" s="169"/>
      <c r="T721" s="169"/>
      <c r="U721" s="169"/>
      <c r="V721" s="169"/>
      <c r="W721" s="169"/>
      <c r="X721" s="170"/>
      <c r="AT721" s="165" t="s">
        <v>122</v>
      </c>
      <c r="AU721" s="165" t="s">
        <v>79</v>
      </c>
      <c r="AV721" s="14" t="s">
        <v>79</v>
      </c>
      <c r="AW721" s="14" t="s">
        <v>4</v>
      </c>
      <c r="AX721" s="14" t="s">
        <v>72</v>
      </c>
      <c r="AY721" s="165" t="s">
        <v>111</v>
      </c>
    </row>
    <row r="722" spans="2:51" s="14" customFormat="1">
      <c r="B722" s="164"/>
      <c r="D722" s="154" t="s">
        <v>122</v>
      </c>
      <c r="E722" s="165" t="s">
        <v>1</v>
      </c>
      <c r="F722" s="166" t="s">
        <v>381</v>
      </c>
      <c r="H722" s="167">
        <v>0.72</v>
      </c>
      <c r="M722" s="164"/>
      <c r="N722" s="168"/>
      <c r="O722" s="169"/>
      <c r="P722" s="169"/>
      <c r="Q722" s="169"/>
      <c r="R722" s="169"/>
      <c r="S722" s="169"/>
      <c r="T722" s="169"/>
      <c r="U722" s="169"/>
      <c r="V722" s="169"/>
      <c r="W722" s="169"/>
      <c r="X722" s="170"/>
      <c r="AT722" s="165" t="s">
        <v>122</v>
      </c>
      <c r="AU722" s="165" t="s">
        <v>79</v>
      </c>
      <c r="AV722" s="14" t="s">
        <v>79</v>
      </c>
      <c r="AW722" s="14" t="s">
        <v>4</v>
      </c>
      <c r="AX722" s="14" t="s">
        <v>72</v>
      </c>
      <c r="AY722" s="165" t="s">
        <v>111</v>
      </c>
    </row>
    <row r="723" spans="2:51" s="14" customFormat="1">
      <c r="B723" s="164"/>
      <c r="D723" s="154" t="s">
        <v>122</v>
      </c>
      <c r="E723" s="165" t="s">
        <v>1</v>
      </c>
      <c r="F723" s="166" t="s">
        <v>382</v>
      </c>
      <c r="H723" s="167">
        <v>0.56000000000000005</v>
      </c>
      <c r="M723" s="164"/>
      <c r="N723" s="168"/>
      <c r="O723" s="169"/>
      <c r="P723" s="169"/>
      <c r="Q723" s="169"/>
      <c r="R723" s="169"/>
      <c r="S723" s="169"/>
      <c r="T723" s="169"/>
      <c r="U723" s="169"/>
      <c r="V723" s="169"/>
      <c r="W723" s="169"/>
      <c r="X723" s="170"/>
      <c r="AT723" s="165" t="s">
        <v>122</v>
      </c>
      <c r="AU723" s="165" t="s">
        <v>79</v>
      </c>
      <c r="AV723" s="14" t="s">
        <v>79</v>
      </c>
      <c r="AW723" s="14" t="s">
        <v>4</v>
      </c>
      <c r="AX723" s="14" t="s">
        <v>72</v>
      </c>
      <c r="AY723" s="165" t="s">
        <v>111</v>
      </c>
    </row>
    <row r="724" spans="2:51" s="14" customFormat="1">
      <c r="B724" s="164"/>
      <c r="D724" s="154" t="s">
        <v>122</v>
      </c>
      <c r="E724" s="165" t="s">
        <v>1</v>
      </c>
      <c r="F724" s="166" t="s">
        <v>378</v>
      </c>
      <c r="H724" s="167">
        <v>1.1200000000000001</v>
      </c>
      <c r="M724" s="164"/>
      <c r="N724" s="168"/>
      <c r="O724" s="169"/>
      <c r="P724" s="169"/>
      <c r="Q724" s="169"/>
      <c r="R724" s="169"/>
      <c r="S724" s="169"/>
      <c r="T724" s="169"/>
      <c r="U724" s="169"/>
      <c r="V724" s="169"/>
      <c r="W724" s="169"/>
      <c r="X724" s="170"/>
      <c r="AT724" s="165" t="s">
        <v>122</v>
      </c>
      <c r="AU724" s="165" t="s">
        <v>79</v>
      </c>
      <c r="AV724" s="14" t="s">
        <v>79</v>
      </c>
      <c r="AW724" s="14" t="s">
        <v>4</v>
      </c>
      <c r="AX724" s="14" t="s">
        <v>72</v>
      </c>
      <c r="AY724" s="165" t="s">
        <v>111</v>
      </c>
    </row>
    <row r="725" spans="2:51" s="14" customFormat="1">
      <c r="B725" s="164"/>
      <c r="D725" s="154" t="s">
        <v>122</v>
      </c>
      <c r="E725" s="165" t="s">
        <v>1</v>
      </c>
      <c r="F725" s="166" t="s">
        <v>378</v>
      </c>
      <c r="H725" s="167">
        <v>1.1200000000000001</v>
      </c>
      <c r="M725" s="164"/>
      <c r="N725" s="168"/>
      <c r="O725" s="169"/>
      <c r="P725" s="169"/>
      <c r="Q725" s="169"/>
      <c r="R725" s="169"/>
      <c r="S725" s="169"/>
      <c r="T725" s="169"/>
      <c r="U725" s="169"/>
      <c r="V725" s="169"/>
      <c r="W725" s="169"/>
      <c r="X725" s="170"/>
      <c r="AT725" s="165" t="s">
        <v>122</v>
      </c>
      <c r="AU725" s="165" t="s">
        <v>79</v>
      </c>
      <c r="AV725" s="14" t="s">
        <v>79</v>
      </c>
      <c r="AW725" s="14" t="s">
        <v>4</v>
      </c>
      <c r="AX725" s="14" t="s">
        <v>72</v>
      </c>
      <c r="AY725" s="165" t="s">
        <v>111</v>
      </c>
    </row>
    <row r="726" spans="2:51" s="14" customFormat="1">
      <c r="B726" s="164"/>
      <c r="D726" s="154" t="s">
        <v>122</v>
      </c>
      <c r="E726" s="165" t="s">
        <v>1</v>
      </c>
      <c r="F726" s="166" t="s">
        <v>383</v>
      </c>
      <c r="H726" s="167">
        <v>1.5369999999999999</v>
      </c>
      <c r="M726" s="164"/>
      <c r="N726" s="168"/>
      <c r="O726" s="169"/>
      <c r="P726" s="169"/>
      <c r="Q726" s="169"/>
      <c r="R726" s="169"/>
      <c r="S726" s="169"/>
      <c r="T726" s="169"/>
      <c r="U726" s="169"/>
      <c r="V726" s="169"/>
      <c r="W726" s="169"/>
      <c r="X726" s="170"/>
      <c r="AT726" s="165" t="s">
        <v>122</v>
      </c>
      <c r="AU726" s="165" t="s">
        <v>79</v>
      </c>
      <c r="AV726" s="14" t="s">
        <v>79</v>
      </c>
      <c r="AW726" s="14" t="s">
        <v>4</v>
      </c>
      <c r="AX726" s="14" t="s">
        <v>72</v>
      </c>
      <c r="AY726" s="165" t="s">
        <v>111</v>
      </c>
    </row>
    <row r="727" spans="2:51" s="13" customFormat="1">
      <c r="B727" s="158"/>
      <c r="D727" s="154" t="s">
        <v>122</v>
      </c>
      <c r="E727" s="159" t="s">
        <v>1</v>
      </c>
      <c r="F727" s="160" t="s">
        <v>162</v>
      </c>
      <c r="H727" s="159" t="s">
        <v>1</v>
      </c>
      <c r="M727" s="158"/>
      <c r="N727" s="161"/>
      <c r="O727" s="162"/>
      <c r="P727" s="162"/>
      <c r="Q727" s="162"/>
      <c r="R727" s="162"/>
      <c r="S727" s="162"/>
      <c r="T727" s="162"/>
      <c r="U727" s="162"/>
      <c r="V727" s="162"/>
      <c r="W727" s="162"/>
      <c r="X727" s="163"/>
      <c r="AT727" s="159" t="s">
        <v>122</v>
      </c>
      <c r="AU727" s="159" t="s">
        <v>79</v>
      </c>
      <c r="AV727" s="13" t="s">
        <v>77</v>
      </c>
      <c r="AW727" s="13" t="s">
        <v>4</v>
      </c>
      <c r="AX727" s="13" t="s">
        <v>72</v>
      </c>
      <c r="AY727" s="159" t="s">
        <v>111</v>
      </c>
    </row>
    <row r="728" spans="2:51" s="14" customFormat="1">
      <c r="B728" s="164"/>
      <c r="D728" s="154" t="s">
        <v>122</v>
      </c>
      <c r="E728" s="165" t="s">
        <v>1</v>
      </c>
      <c r="F728" s="166" t="s">
        <v>384</v>
      </c>
      <c r="H728" s="167">
        <v>1.1599999999999999</v>
      </c>
      <c r="M728" s="164"/>
      <c r="N728" s="168"/>
      <c r="O728" s="169"/>
      <c r="P728" s="169"/>
      <c r="Q728" s="169"/>
      <c r="R728" s="169"/>
      <c r="S728" s="169"/>
      <c r="T728" s="169"/>
      <c r="U728" s="169"/>
      <c r="V728" s="169"/>
      <c r="W728" s="169"/>
      <c r="X728" s="170"/>
      <c r="AT728" s="165" t="s">
        <v>122</v>
      </c>
      <c r="AU728" s="165" t="s">
        <v>79</v>
      </c>
      <c r="AV728" s="14" t="s">
        <v>79</v>
      </c>
      <c r="AW728" s="14" t="s">
        <v>4</v>
      </c>
      <c r="AX728" s="14" t="s">
        <v>72</v>
      </c>
      <c r="AY728" s="165" t="s">
        <v>111</v>
      </c>
    </row>
    <row r="729" spans="2:51" s="14" customFormat="1">
      <c r="B729" s="164"/>
      <c r="D729" s="154" t="s">
        <v>122</v>
      </c>
      <c r="E729" s="165" t="s">
        <v>1</v>
      </c>
      <c r="F729" s="166" t="s">
        <v>385</v>
      </c>
      <c r="H729" s="167">
        <v>14.56</v>
      </c>
      <c r="M729" s="164"/>
      <c r="N729" s="168"/>
      <c r="O729" s="169"/>
      <c r="P729" s="169"/>
      <c r="Q729" s="169"/>
      <c r="R729" s="169"/>
      <c r="S729" s="169"/>
      <c r="T729" s="169"/>
      <c r="U729" s="169"/>
      <c r="V729" s="169"/>
      <c r="W729" s="169"/>
      <c r="X729" s="170"/>
      <c r="AT729" s="165" t="s">
        <v>122</v>
      </c>
      <c r="AU729" s="165" t="s">
        <v>79</v>
      </c>
      <c r="AV729" s="14" t="s">
        <v>79</v>
      </c>
      <c r="AW729" s="14" t="s">
        <v>4</v>
      </c>
      <c r="AX729" s="14" t="s">
        <v>72</v>
      </c>
      <c r="AY729" s="165" t="s">
        <v>111</v>
      </c>
    </row>
    <row r="730" spans="2:51" s="14" customFormat="1">
      <c r="B730" s="164"/>
      <c r="D730" s="154" t="s">
        <v>122</v>
      </c>
      <c r="E730" s="165" t="s">
        <v>1</v>
      </c>
      <c r="F730" s="166" t="s">
        <v>386</v>
      </c>
      <c r="H730" s="167">
        <v>2.04</v>
      </c>
      <c r="M730" s="164"/>
      <c r="N730" s="168"/>
      <c r="O730" s="169"/>
      <c r="P730" s="169"/>
      <c r="Q730" s="169"/>
      <c r="R730" s="169"/>
      <c r="S730" s="169"/>
      <c r="T730" s="169"/>
      <c r="U730" s="169"/>
      <c r="V730" s="169"/>
      <c r="W730" s="169"/>
      <c r="X730" s="170"/>
      <c r="AT730" s="165" t="s">
        <v>122</v>
      </c>
      <c r="AU730" s="165" t="s">
        <v>79</v>
      </c>
      <c r="AV730" s="14" t="s">
        <v>79</v>
      </c>
      <c r="AW730" s="14" t="s">
        <v>4</v>
      </c>
      <c r="AX730" s="14" t="s">
        <v>72</v>
      </c>
      <c r="AY730" s="165" t="s">
        <v>111</v>
      </c>
    </row>
    <row r="731" spans="2:51" s="14" customFormat="1">
      <c r="B731" s="164"/>
      <c r="D731" s="154" t="s">
        <v>122</v>
      </c>
      <c r="E731" s="165" t="s">
        <v>1</v>
      </c>
      <c r="F731" s="166" t="s">
        <v>387</v>
      </c>
      <c r="H731" s="167">
        <v>1.42</v>
      </c>
      <c r="M731" s="164"/>
      <c r="N731" s="168"/>
      <c r="O731" s="169"/>
      <c r="P731" s="169"/>
      <c r="Q731" s="169"/>
      <c r="R731" s="169"/>
      <c r="S731" s="169"/>
      <c r="T731" s="169"/>
      <c r="U731" s="169"/>
      <c r="V731" s="169"/>
      <c r="W731" s="169"/>
      <c r="X731" s="170"/>
      <c r="AT731" s="165" t="s">
        <v>122</v>
      </c>
      <c r="AU731" s="165" t="s">
        <v>79</v>
      </c>
      <c r="AV731" s="14" t="s">
        <v>79</v>
      </c>
      <c r="AW731" s="14" t="s">
        <v>4</v>
      </c>
      <c r="AX731" s="14" t="s">
        <v>72</v>
      </c>
      <c r="AY731" s="165" t="s">
        <v>111</v>
      </c>
    </row>
    <row r="732" spans="2:51" s="14" customFormat="1">
      <c r="B732" s="164"/>
      <c r="D732" s="154" t="s">
        <v>122</v>
      </c>
      <c r="E732" s="165" t="s">
        <v>1</v>
      </c>
      <c r="F732" s="166" t="s">
        <v>381</v>
      </c>
      <c r="H732" s="167">
        <v>0.72</v>
      </c>
      <c r="M732" s="164"/>
      <c r="N732" s="168"/>
      <c r="O732" s="169"/>
      <c r="P732" s="169"/>
      <c r="Q732" s="169"/>
      <c r="R732" s="169"/>
      <c r="S732" s="169"/>
      <c r="T732" s="169"/>
      <c r="U732" s="169"/>
      <c r="V732" s="169"/>
      <c r="W732" s="169"/>
      <c r="X732" s="170"/>
      <c r="AT732" s="165" t="s">
        <v>122</v>
      </c>
      <c r="AU732" s="165" t="s">
        <v>79</v>
      </c>
      <c r="AV732" s="14" t="s">
        <v>79</v>
      </c>
      <c r="AW732" s="14" t="s">
        <v>4</v>
      </c>
      <c r="AX732" s="14" t="s">
        <v>72</v>
      </c>
      <c r="AY732" s="165" t="s">
        <v>111</v>
      </c>
    </row>
    <row r="733" spans="2:51" s="14" customFormat="1">
      <c r="B733" s="164"/>
      <c r="D733" s="154" t="s">
        <v>122</v>
      </c>
      <c r="E733" s="165" t="s">
        <v>1</v>
      </c>
      <c r="F733" s="166" t="s">
        <v>382</v>
      </c>
      <c r="H733" s="167">
        <v>0.56000000000000005</v>
      </c>
      <c r="M733" s="164"/>
      <c r="N733" s="168"/>
      <c r="O733" s="169"/>
      <c r="P733" s="169"/>
      <c r="Q733" s="169"/>
      <c r="R733" s="169"/>
      <c r="S733" s="169"/>
      <c r="T733" s="169"/>
      <c r="U733" s="169"/>
      <c r="V733" s="169"/>
      <c r="W733" s="169"/>
      <c r="X733" s="170"/>
      <c r="AT733" s="165" t="s">
        <v>122</v>
      </c>
      <c r="AU733" s="165" t="s">
        <v>79</v>
      </c>
      <c r="AV733" s="14" t="s">
        <v>79</v>
      </c>
      <c r="AW733" s="14" t="s">
        <v>4</v>
      </c>
      <c r="AX733" s="14" t="s">
        <v>72</v>
      </c>
      <c r="AY733" s="165" t="s">
        <v>111</v>
      </c>
    </row>
    <row r="734" spans="2:51" s="14" customFormat="1">
      <c r="B734" s="164"/>
      <c r="D734" s="154" t="s">
        <v>122</v>
      </c>
      <c r="E734" s="165" t="s">
        <v>1</v>
      </c>
      <c r="F734" s="166" t="s">
        <v>388</v>
      </c>
      <c r="H734" s="167">
        <v>1.1200000000000001</v>
      </c>
      <c r="M734" s="164"/>
      <c r="N734" s="168"/>
      <c r="O734" s="169"/>
      <c r="P734" s="169"/>
      <c r="Q734" s="169"/>
      <c r="R734" s="169"/>
      <c r="S734" s="169"/>
      <c r="T734" s="169"/>
      <c r="U734" s="169"/>
      <c r="V734" s="169"/>
      <c r="W734" s="169"/>
      <c r="X734" s="170"/>
      <c r="AT734" s="165" t="s">
        <v>122</v>
      </c>
      <c r="AU734" s="165" t="s">
        <v>79</v>
      </c>
      <c r="AV734" s="14" t="s">
        <v>79</v>
      </c>
      <c r="AW734" s="14" t="s">
        <v>4</v>
      </c>
      <c r="AX734" s="14" t="s">
        <v>72</v>
      </c>
      <c r="AY734" s="165" t="s">
        <v>111</v>
      </c>
    </row>
    <row r="735" spans="2:51" s="13" customFormat="1">
      <c r="B735" s="158"/>
      <c r="D735" s="154" t="s">
        <v>122</v>
      </c>
      <c r="E735" s="159" t="s">
        <v>1</v>
      </c>
      <c r="F735" s="160" t="s">
        <v>168</v>
      </c>
      <c r="H735" s="159" t="s">
        <v>1</v>
      </c>
      <c r="M735" s="158"/>
      <c r="N735" s="161"/>
      <c r="O735" s="162"/>
      <c r="P735" s="162"/>
      <c r="Q735" s="162"/>
      <c r="R735" s="162"/>
      <c r="S735" s="162"/>
      <c r="T735" s="162"/>
      <c r="U735" s="162"/>
      <c r="V735" s="162"/>
      <c r="W735" s="162"/>
      <c r="X735" s="163"/>
      <c r="AT735" s="159" t="s">
        <v>122</v>
      </c>
      <c r="AU735" s="159" t="s">
        <v>79</v>
      </c>
      <c r="AV735" s="13" t="s">
        <v>77</v>
      </c>
      <c r="AW735" s="13" t="s">
        <v>4</v>
      </c>
      <c r="AX735" s="13" t="s">
        <v>72</v>
      </c>
      <c r="AY735" s="159" t="s">
        <v>111</v>
      </c>
    </row>
    <row r="736" spans="2:51" s="14" customFormat="1">
      <c r="B736" s="164"/>
      <c r="D736" s="154" t="s">
        <v>122</v>
      </c>
      <c r="E736" s="165" t="s">
        <v>1</v>
      </c>
      <c r="F736" s="166" t="s">
        <v>389</v>
      </c>
      <c r="H736" s="167">
        <v>6.72</v>
      </c>
      <c r="M736" s="164"/>
      <c r="N736" s="168"/>
      <c r="O736" s="169"/>
      <c r="P736" s="169"/>
      <c r="Q736" s="169"/>
      <c r="R736" s="169"/>
      <c r="S736" s="169"/>
      <c r="T736" s="169"/>
      <c r="U736" s="169"/>
      <c r="V736" s="169"/>
      <c r="W736" s="169"/>
      <c r="X736" s="170"/>
      <c r="AT736" s="165" t="s">
        <v>122</v>
      </c>
      <c r="AU736" s="165" t="s">
        <v>79</v>
      </c>
      <c r="AV736" s="14" t="s">
        <v>79</v>
      </c>
      <c r="AW736" s="14" t="s">
        <v>4</v>
      </c>
      <c r="AX736" s="14" t="s">
        <v>72</v>
      </c>
      <c r="AY736" s="165" t="s">
        <v>111</v>
      </c>
    </row>
    <row r="737" spans="2:51" s="14" customFormat="1">
      <c r="B737" s="164"/>
      <c r="D737" s="154" t="s">
        <v>122</v>
      </c>
      <c r="E737" s="165" t="s">
        <v>1</v>
      </c>
      <c r="F737" s="166" t="s">
        <v>390</v>
      </c>
      <c r="H737" s="167">
        <v>1.96</v>
      </c>
      <c r="M737" s="164"/>
      <c r="N737" s="168"/>
      <c r="O737" s="169"/>
      <c r="P737" s="169"/>
      <c r="Q737" s="169"/>
      <c r="R737" s="169"/>
      <c r="S737" s="169"/>
      <c r="T737" s="169"/>
      <c r="U737" s="169"/>
      <c r="V737" s="169"/>
      <c r="W737" s="169"/>
      <c r="X737" s="170"/>
      <c r="AT737" s="165" t="s">
        <v>122</v>
      </c>
      <c r="AU737" s="165" t="s">
        <v>79</v>
      </c>
      <c r="AV737" s="14" t="s">
        <v>79</v>
      </c>
      <c r="AW737" s="14" t="s">
        <v>4</v>
      </c>
      <c r="AX737" s="14" t="s">
        <v>72</v>
      </c>
      <c r="AY737" s="165" t="s">
        <v>111</v>
      </c>
    </row>
    <row r="738" spans="2:51" s="14" customFormat="1">
      <c r="B738" s="164"/>
      <c r="D738" s="154" t="s">
        <v>122</v>
      </c>
      <c r="E738" s="165" t="s">
        <v>1</v>
      </c>
      <c r="F738" s="166" t="s">
        <v>391</v>
      </c>
      <c r="H738" s="167">
        <v>4.08</v>
      </c>
      <c r="M738" s="164"/>
      <c r="N738" s="168"/>
      <c r="O738" s="169"/>
      <c r="P738" s="169"/>
      <c r="Q738" s="169"/>
      <c r="R738" s="169"/>
      <c r="S738" s="169"/>
      <c r="T738" s="169"/>
      <c r="U738" s="169"/>
      <c r="V738" s="169"/>
      <c r="W738" s="169"/>
      <c r="X738" s="170"/>
      <c r="AT738" s="165" t="s">
        <v>122</v>
      </c>
      <c r="AU738" s="165" t="s">
        <v>79</v>
      </c>
      <c r="AV738" s="14" t="s">
        <v>79</v>
      </c>
      <c r="AW738" s="14" t="s">
        <v>4</v>
      </c>
      <c r="AX738" s="14" t="s">
        <v>72</v>
      </c>
      <c r="AY738" s="165" t="s">
        <v>111</v>
      </c>
    </row>
    <row r="739" spans="2:51" s="14" customFormat="1">
      <c r="B739" s="164"/>
      <c r="D739" s="154" t="s">
        <v>122</v>
      </c>
      <c r="E739" s="165" t="s">
        <v>1</v>
      </c>
      <c r="F739" s="166" t="s">
        <v>392</v>
      </c>
      <c r="H739" s="167">
        <v>1.56</v>
      </c>
      <c r="M739" s="164"/>
      <c r="N739" s="168"/>
      <c r="O739" s="169"/>
      <c r="P739" s="169"/>
      <c r="Q739" s="169"/>
      <c r="R739" s="169"/>
      <c r="S739" s="169"/>
      <c r="T739" s="169"/>
      <c r="U739" s="169"/>
      <c r="V739" s="169"/>
      <c r="W739" s="169"/>
      <c r="X739" s="170"/>
      <c r="AT739" s="165" t="s">
        <v>122</v>
      </c>
      <c r="AU739" s="165" t="s">
        <v>79</v>
      </c>
      <c r="AV739" s="14" t="s">
        <v>79</v>
      </c>
      <c r="AW739" s="14" t="s">
        <v>4</v>
      </c>
      <c r="AX739" s="14" t="s">
        <v>72</v>
      </c>
      <c r="AY739" s="165" t="s">
        <v>111</v>
      </c>
    </row>
    <row r="740" spans="2:51" s="14" customFormat="1">
      <c r="B740" s="164"/>
      <c r="D740" s="154" t="s">
        <v>122</v>
      </c>
      <c r="E740" s="165" t="s">
        <v>1</v>
      </c>
      <c r="F740" s="166" t="s">
        <v>393</v>
      </c>
      <c r="H740" s="167">
        <v>1.08</v>
      </c>
      <c r="M740" s="164"/>
      <c r="N740" s="168"/>
      <c r="O740" s="169"/>
      <c r="P740" s="169"/>
      <c r="Q740" s="169"/>
      <c r="R740" s="169"/>
      <c r="S740" s="169"/>
      <c r="T740" s="169"/>
      <c r="U740" s="169"/>
      <c r="V740" s="169"/>
      <c r="W740" s="169"/>
      <c r="X740" s="170"/>
      <c r="AT740" s="165" t="s">
        <v>122</v>
      </c>
      <c r="AU740" s="165" t="s">
        <v>79</v>
      </c>
      <c r="AV740" s="14" t="s">
        <v>79</v>
      </c>
      <c r="AW740" s="14" t="s">
        <v>4</v>
      </c>
      <c r="AX740" s="14" t="s">
        <v>72</v>
      </c>
      <c r="AY740" s="165" t="s">
        <v>111</v>
      </c>
    </row>
    <row r="741" spans="2:51" s="14" customFormat="1">
      <c r="B741" s="164"/>
      <c r="D741" s="154" t="s">
        <v>122</v>
      </c>
      <c r="E741" s="165" t="s">
        <v>1</v>
      </c>
      <c r="F741" s="166" t="s">
        <v>381</v>
      </c>
      <c r="H741" s="167">
        <v>0.72</v>
      </c>
      <c r="M741" s="164"/>
      <c r="N741" s="168"/>
      <c r="O741" s="169"/>
      <c r="P741" s="169"/>
      <c r="Q741" s="169"/>
      <c r="R741" s="169"/>
      <c r="S741" s="169"/>
      <c r="T741" s="169"/>
      <c r="U741" s="169"/>
      <c r="V741" s="169"/>
      <c r="W741" s="169"/>
      <c r="X741" s="170"/>
      <c r="AT741" s="165" t="s">
        <v>122</v>
      </c>
      <c r="AU741" s="165" t="s">
        <v>79</v>
      </c>
      <c r="AV741" s="14" t="s">
        <v>79</v>
      </c>
      <c r="AW741" s="14" t="s">
        <v>4</v>
      </c>
      <c r="AX741" s="14" t="s">
        <v>72</v>
      </c>
      <c r="AY741" s="165" t="s">
        <v>111</v>
      </c>
    </row>
    <row r="742" spans="2:51" s="14" customFormat="1">
      <c r="B742" s="164"/>
      <c r="D742" s="154" t="s">
        <v>122</v>
      </c>
      <c r="E742" s="165" t="s">
        <v>1</v>
      </c>
      <c r="F742" s="166" t="s">
        <v>382</v>
      </c>
      <c r="H742" s="167">
        <v>0.56000000000000005</v>
      </c>
      <c r="M742" s="164"/>
      <c r="N742" s="168"/>
      <c r="O742" s="169"/>
      <c r="P742" s="169"/>
      <c r="Q742" s="169"/>
      <c r="R742" s="169"/>
      <c r="S742" s="169"/>
      <c r="T742" s="169"/>
      <c r="U742" s="169"/>
      <c r="V742" s="169"/>
      <c r="W742" s="169"/>
      <c r="X742" s="170"/>
      <c r="AT742" s="165" t="s">
        <v>122</v>
      </c>
      <c r="AU742" s="165" t="s">
        <v>79</v>
      </c>
      <c r="AV742" s="14" t="s">
        <v>79</v>
      </c>
      <c r="AW742" s="14" t="s">
        <v>4</v>
      </c>
      <c r="AX742" s="14" t="s">
        <v>72</v>
      </c>
      <c r="AY742" s="165" t="s">
        <v>111</v>
      </c>
    </row>
    <row r="743" spans="2:51" s="14" customFormat="1">
      <c r="B743" s="164"/>
      <c r="D743" s="154" t="s">
        <v>122</v>
      </c>
      <c r="E743" s="165" t="s">
        <v>1</v>
      </c>
      <c r="F743" s="166" t="s">
        <v>393</v>
      </c>
      <c r="H743" s="167">
        <v>1.08</v>
      </c>
      <c r="M743" s="164"/>
      <c r="N743" s="168"/>
      <c r="O743" s="169"/>
      <c r="P743" s="169"/>
      <c r="Q743" s="169"/>
      <c r="R743" s="169"/>
      <c r="S743" s="169"/>
      <c r="T743" s="169"/>
      <c r="U743" s="169"/>
      <c r="V743" s="169"/>
      <c r="W743" s="169"/>
      <c r="X743" s="170"/>
      <c r="AT743" s="165" t="s">
        <v>122</v>
      </c>
      <c r="AU743" s="165" t="s">
        <v>79</v>
      </c>
      <c r="AV743" s="14" t="s">
        <v>79</v>
      </c>
      <c r="AW743" s="14" t="s">
        <v>4</v>
      </c>
      <c r="AX743" s="14" t="s">
        <v>72</v>
      </c>
      <c r="AY743" s="165" t="s">
        <v>111</v>
      </c>
    </row>
    <row r="744" spans="2:51" s="13" customFormat="1">
      <c r="B744" s="158"/>
      <c r="D744" s="154" t="s">
        <v>122</v>
      </c>
      <c r="E744" s="159" t="s">
        <v>1</v>
      </c>
      <c r="F744" s="160" t="s">
        <v>174</v>
      </c>
      <c r="H744" s="159" t="s">
        <v>1</v>
      </c>
      <c r="M744" s="158"/>
      <c r="N744" s="161"/>
      <c r="O744" s="162"/>
      <c r="P744" s="162"/>
      <c r="Q744" s="162"/>
      <c r="R744" s="162"/>
      <c r="S744" s="162"/>
      <c r="T744" s="162"/>
      <c r="U744" s="162"/>
      <c r="V744" s="162"/>
      <c r="W744" s="162"/>
      <c r="X744" s="163"/>
      <c r="AT744" s="159" t="s">
        <v>122</v>
      </c>
      <c r="AU744" s="159" t="s">
        <v>79</v>
      </c>
      <c r="AV744" s="13" t="s">
        <v>77</v>
      </c>
      <c r="AW744" s="13" t="s">
        <v>4</v>
      </c>
      <c r="AX744" s="13" t="s">
        <v>72</v>
      </c>
      <c r="AY744" s="159" t="s">
        <v>111</v>
      </c>
    </row>
    <row r="745" spans="2:51" s="14" customFormat="1">
      <c r="B745" s="164"/>
      <c r="D745" s="154" t="s">
        <v>122</v>
      </c>
      <c r="E745" s="165" t="s">
        <v>1</v>
      </c>
      <c r="F745" s="166" t="s">
        <v>394</v>
      </c>
      <c r="H745" s="167">
        <v>1.1639999999999999</v>
      </c>
      <c r="M745" s="164"/>
      <c r="N745" s="168"/>
      <c r="O745" s="169"/>
      <c r="P745" s="169"/>
      <c r="Q745" s="169"/>
      <c r="R745" s="169"/>
      <c r="S745" s="169"/>
      <c r="T745" s="169"/>
      <c r="U745" s="169"/>
      <c r="V745" s="169"/>
      <c r="W745" s="169"/>
      <c r="X745" s="170"/>
      <c r="AT745" s="165" t="s">
        <v>122</v>
      </c>
      <c r="AU745" s="165" t="s">
        <v>79</v>
      </c>
      <c r="AV745" s="14" t="s">
        <v>79</v>
      </c>
      <c r="AW745" s="14" t="s">
        <v>4</v>
      </c>
      <c r="AX745" s="14" t="s">
        <v>72</v>
      </c>
      <c r="AY745" s="165" t="s">
        <v>111</v>
      </c>
    </row>
    <row r="746" spans="2:51" s="14" customFormat="1">
      <c r="B746" s="164"/>
      <c r="D746" s="154" t="s">
        <v>122</v>
      </c>
      <c r="E746" s="165" t="s">
        <v>1</v>
      </c>
      <c r="F746" s="166" t="s">
        <v>395</v>
      </c>
      <c r="H746" s="167">
        <v>2.488</v>
      </c>
      <c r="M746" s="164"/>
      <c r="N746" s="168"/>
      <c r="O746" s="169"/>
      <c r="P746" s="169"/>
      <c r="Q746" s="169"/>
      <c r="R746" s="169"/>
      <c r="S746" s="169"/>
      <c r="T746" s="169"/>
      <c r="U746" s="169"/>
      <c r="V746" s="169"/>
      <c r="W746" s="169"/>
      <c r="X746" s="170"/>
      <c r="AT746" s="165" t="s">
        <v>122</v>
      </c>
      <c r="AU746" s="165" t="s">
        <v>79</v>
      </c>
      <c r="AV746" s="14" t="s">
        <v>79</v>
      </c>
      <c r="AW746" s="14" t="s">
        <v>4</v>
      </c>
      <c r="AX746" s="14" t="s">
        <v>72</v>
      </c>
      <c r="AY746" s="165" t="s">
        <v>111</v>
      </c>
    </row>
    <row r="747" spans="2:51" s="14" customFormat="1">
      <c r="B747" s="164"/>
      <c r="D747" s="154" t="s">
        <v>122</v>
      </c>
      <c r="E747" s="165" t="s">
        <v>1</v>
      </c>
      <c r="F747" s="166" t="s">
        <v>396</v>
      </c>
      <c r="H747" s="167">
        <v>2.2480000000000002</v>
      </c>
      <c r="M747" s="164"/>
      <c r="N747" s="168"/>
      <c r="O747" s="169"/>
      <c r="P747" s="169"/>
      <c r="Q747" s="169"/>
      <c r="R747" s="169"/>
      <c r="S747" s="169"/>
      <c r="T747" s="169"/>
      <c r="U747" s="169"/>
      <c r="V747" s="169"/>
      <c r="W747" s="169"/>
      <c r="X747" s="170"/>
      <c r="AT747" s="165" t="s">
        <v>122</v>
      </c>
      <c r="AU747" s="165" t="s">
        <v>79</v>
      </c>
      <c r="AV747" s="14" t="s">
        <v>79</v>
      </c>
      <c r="AW747" s="14" t="s">
        <v>4</v>
      </c>
      <c r="AX747" s="14" t="s">
        <v>72</v>
      </c>
      <c r="AY747" s="165" t="s">
        <v>111</v>
      </c>
    </row>
    <row r="748" spans="2:51" s="14" customFormat="1">
      <c r="B748" s="164"/>
      <c r="D748" s="154" t="s">
        <v>122</v>
      </c>
      <c r="E748" s="165" t="s">
        <v>1</v>
      </c>
      <c r="F748" s="166" t="s">
        <v>397</v>
      </c>
      <c r="H748" s="167">
        <v>2.0880000000000001</v>
      </c>
      <c r="M748" s="164"/>
      <c r="N748" s="168"/>
      <c r="O748" s="169"/>
      <c r="P748" s="169"/>
      <c r="Q748" s="169"/>
      <c r="R748" s="169"/>
      <c r="S748" s="169"/>
      <c r="T748" s="169"/>
      <c r="U748" s="169"/>
      <c r="V748" s="169"/>
      <c r="W748" s="169"/>
      <c r="X748" s="170"/>
      <c r="AT748" s="165" t="s">
        <v>122</v>
      </c>
      <c r="AU748" s="165" t="s">
        <v>79</v>
      </c>
      <c r="AV748" s="14" t="s">
        <v>79</v>
      </c>
      <c r="AW748" s="14" t="s">
        <v>4</v>
      </c>
      <c r="AX748" s="14" t="s">
        <v>72</v>
      </c>
      <c r="AY748" s="165" t="s">
        <v>111</v>
      </c>
    </row>
    <row r="749" spans="2:51" s="14" customFormat="1">
      <c r="B749" s="164"/>
      <c r="D749" s="154" t="s">
        <v>122</v>
      </c>
      <c r="E749" s="165" t="s">
        <v>1</v>
      </c>
      <c r="F749" s="166" t="s">
        <v>398</v>
      </c>
      <c r="H749" s="167">
        <v>2.7280000000000002</v>
      </c>
      <c r="M749" s="164"/>
      <c r="N749" s="168"/>
      <c r="O749" s="169"/>
      <c r="P749" s="169"/>
      <c r="Q749" s="169"/>
      <c r="R749" s="169"/>
      <c r="S749" s="169"/>
      <c r="T749" s="169"/>
      <c r="U749" s="169"/>
      <c r="V749" s="169"/>
      <c r="W749" s="169"/>
      <c r="X749" s="170"/>
      <c r="AT749" s="165" t="s">
        <v>122</v>
      </c>
      <c r="AU749" s="165" t="s">
        <v>79</v>
      </c>
      <c r="AV749" s="14" t="s">
        <v>79</v>
      </c>
      <c r="AW749" s="14" t="s">
        <v>4</v>
      </c>
      <c r="AX749" s="14" t="s">
        <v>72</v>
      </c>
      <c r="AY749" s="165" t="s">
        <v>111</v>
      </c>
    </row>
    <row r="750" spans="2:51" s="14" customFormat="1">
      <c r="B750" s="164"/>
      <c r="D750" s="154" t="s">
        <v>122</v>
      </c>
      <c r="E750" s="165" t="s">
        <v>1</v>
      </c>
      <c r="F750" s="166" t="s">
        <v>399</v>
      </c>
      <c r="H750" s="167">
        <v>4.3319999999999999</v>
      </c>
      <c r="M750" s="164"/>
      <c r="N750" s="168"/>
      <c r="O750" s="169"/>
      <c r="P750" s="169"/>
      <c r="Q750" s="169"/>
      <c r="R750" s="169"/>
      <c r="S750" s="169"/>
      <c r="T750" s="169"/>
      <c r="U750" s="169"/>
      <c r="V750" s="169"/>
      <c r="W750" s="169"/>
      <c r="X750" s="170"/>
      <c r="AT750" s="165" t="s">
        <v>122</v>
      </c>
      <c r="AU750" s="165" t="s">
        <v>79</v>
      </c>
      <c r="AV750" s="14" t="s">
        <v>79</v>
      </c>
      <c r="AW750" s="14" t="s">
        <v>4</v>
      </c>
      <c r="AX750" s="14" t="s">
        <v>72</v>
      </c>
      <c r="AY750" s="165" t="s">
        <v>111</v>
      </c>
    </row>
    <row r="751" spans="2:51" s="14" customFormat="1">
      <c r="B751" s="164"/>
      <c r="D751" s="154" t="s">
        <v>122</v>
      </c>
      <c r="E751" s="165" t="s">
        <v>1</v>
      </c>
      <c r="F751" s="166" t="s">
        <v>400</v>
      </c>
      <c r="H751" s="167">
        <v>1.484</v>
      </c>
      <c r="M751" s="164"/>
      <c r="N751" s="168"/>
      <c r="O751" s="169"/>
      <c r="P751" s="169"/>
      <c r="Q751" s="169"/>
      <c r="R751" s="169"/>
      <c r="S751" s="169"/>
      <c r="T751" s="169"/>
      <c r="U751" s="169"/>
      <c r="V751" s="169"/>
      <c r="W751" s="169"/>
      <c r="X751" s="170"/>
      <c r="AT751" s="165" t="s">
        <v>122</v>
      </c>
      <c r="AU751" s="165" t="s">
        <v>79</v>
      </c>
      <c r="AV751" s="14" t="s">
        <v>79</v>
      </c>
      <c r="AW751" s="14" t="s">
        <v>4</v>
      </c>
      <c r="AX751" s="14" t="s">
        <v>72</v>
      </c>
      <c r="AY751" s="165" t="s">
        <v>111</v>
      </c>
    </row>
    <row r="752" spans="2:51" s="14" customFormat="1">
      <c r="B752" s="164"/>
      <c r="D752" s="154" t="s">
        <v>122</v>
      </c>
      <c r="E752" s="165" t="s">
        <v>1</v>
      </c>
      <c r="F752" s="166" t="s">
        <v>401</v>
      </c>
      <c r="H752" s="167">
        <v>0.76</v>
      </c>
      <c r="M752" s="164"/>
      <c r="N752" s="168"/>
      <c r="O752" s="169"/>
      <c r="P752" s="169"/>
      <c r="Q752" s="169"/>
      <c r="R752" s="169"/>
      <c r="S752" s="169"/>
      <c r="T752" s="169"/>
      <c r="U752" s="169"/>
      <c r="V752" s="169"/>
      <c r="W752" s="169"/>
      <c r="X752" s="170"/>
      <c r="AT752" s="165" t="s">
        <v>122</v>
      </c>
      <c r="AU752" s="165" t="s">
        <v>79</v>
      </c>
      <c r="AV752" s="14" t="s">
        <v>79</v>
      </c>
      <c r="AW752" s="14" t="s">
        <v>4</v>
      </c>
      <c r="AX752" s="14" t="s">
        <v>72</v>
      </c>
      <c r="AY752" s="165" t="s">
        <v>111</v>
      </c>
    </row>
    <row r="753" spans="1:65" s="14" customFormat="1">
      <c r="B753" s="164"/>
      <c r="D753" s="154" t="s">
        <v>122</v>
      </c>
      <c r="E753" s="165" t="s">
        <v>1</v>
      </c>
      <c r="F753" s="166" t="s">
        <v>401</v>
      </c>
      <c r="H753" s="167">
        <v>0.76</v>
      </c>
      <c r="M753" s="164"/>
      <c r="N753" s="168"/>
      <c r="O753" s="169"/>
      <c r="P753" s="169"/>
      <c r="Q753" s="169"/>
      <c r="R753" s="169"/>
      <c r="S753" s="169"/>
      <c r="T753" s="169"/>
      <c r="U753" s="169"/>
      <c r="V753" s="169"/>
      <c r="W753" s="169"/>
      <c r="X753" s="170"/>
      <c r="AT753" s="165" t="s">
        <v>122</v>
      </c>
      <c r="AU753" s="165" t="s">
        <v>79</v>
      </c>
      <c r="AV753" s="14" t="s">
        <v>79</v>
      </c>
      <c r="AW753" s="14" t="s">
        <v>4</v>
      </c>
      <c r="AX753" s="14" t="s">
        <v>72</v>
      </c>
      <c r="AY753" s="165" t="s">
        <v>111</v>
      </c>
    </row>
    <row r="754" spans="1:65" s="15" customFormat="1">
      <c r="B754" s="171"/>
      <c r="D754" s="154" t="s">
        <v>122</v>
      </c>
      <c r="E754" s="172" t="s">
        <v>1</v>
      </c>
      <c r="F754" s="173" t="s">
        <v>127</v>
      </c>
      <c r="H754" s="174">
        <v>74.748999999999995</v>
      </c>
      <c r="M754" s="171"/>
      <c r="N754" s="175"/>
      <c r="O754" s="176"/>
      <c r="P754" s="176"/>
      <c r="Q754" s="176"/>
      <c r="R754" s="176"/>
      <c r="S754" s="176"/>
      <c r="T754" s="176"/>
      <c r="U754" s="176"/>
      <c r="V754" s="176"/>
      <c r="W754" s="176"/>
      <c r="X754" s="177"/>
      <c r="AT754" s="172" t="s">
        <v>122</v>
      </c>
      <c r="AU754" s="172" t="s">
        <v>79</v>
      </c>
      <c r="AV754" s="15" t="s">
        <v>118</v>
      </c>
      <c r="AW754" s="15" t="s">
        <v>4</v>
      </c>
      <c r="AX754" s="15" t="s">
        <v>77</v>
      </c>
      <c r="AY754" s="172" t="s">
        <v>111</v>
      </c>
    </row>
    <row r="755" spans="1:65" s="2" customFormat="1" ht="24.15" customHeight="1">
      <c r="A755" s="29"/>
      <c r="B755" s="139"/>
      <c r="C755" s="140" t="s">
        <v>407</v>
      </c>
      <c r="D755" s="140" t="s">
        <v>114</v>
      </c>
      <c r="E755" s="141" t="s">
        <v>408</v>
      </c>
      <c r="F755" s="142" t="s">
        <v>409</v>
      </c>
      <c r="G755" s="143" t="s">
        <v>117</v>
      </c>
      <c r="H755" s="144">
        <v>4.88</v>
      </c>
      <c r="I755" s="145"/>
      <c r="J755" s="145"/>
      <c r="K755" s="145">
        <f>ROUND(P755*H755,2)</f>
        <v>0</v>
      </c>
      <c r="L755" s="146"/>
      <c r="M755" s="30"/>
      <c r="N755" s="147" t="s">
        <v>1</v>
      </c>
      <c r="O755" s="148" t="s">
        <v>35</v>
      </c>
      <c r="P755" s="149">
        <f>I755+J755</f>
        <v>0</v>
      </c>
      <c r="Q755" s="149">
        <f>ROUND(I755*H755,2)</f>
        <v>0</v>
      </c>
      <c r="R755" s="149">
        <f>ROUND(J755*H755,2)</f>
        <v>0</v>
      </c>
      <c r="S755" s="150">
        <v>8.1000000000000003E-2</v>
      </c>
      <c r="T755" s="150">
        <f>S755*H755</f>
        <v>0.39528000000000002</v>
      </c>
      <c r="U755" s="150">
        <v>2.0000000000000001E-4</v>
      </c>
      <c r="V755" s="150">
        <f>U755*H755</f>
        <v>9.7599999999999998E-4</v>
      </c>
      <c r="W755" s="150">
        <v>0</v>
      </c>
      <c r="X755" s="151">
        <f>W755*H755</f>
        <v>0</v>
      </c>
      <c r="Y755" s="29"/>
      <c r="Z755" s="29"/>
      <c r="AA755" s="29"/>
      <c r="AB755" s="29"/>
      <c r="AC755" s="29"/>
      <c r="AD755" s="29"/>
      <c r="AE755" s="29"/>
      <c r="AR755" s="152" t="s">
        <v>118</v>
      </c>
      <c r="AT755" s="152" t="s">
        <v>114</v>
      </c>
      <c r="AU755" s="152" t="s">
        <v>79</v>
      </c>
      <c r="AY755" s="17" t="s">
        <v>111</v>
      </c>
      <c r="BE755" s="153">
        <f>IF(O755="základní",K755,0)</f>
        <v>0</v>
      </c>
      <c r="BF755" s="153">
        <f>IF(O755="snížená",K755,0)</f>
        <v>0</v>
      </c>
      <c r="BG755" s="153">
        <f>IF(O755="zákl. přenesená",K755,0)</f>
        <v>0</v>
      </c>
      <c r="BH755" s="153">
        <f>IF(O755="sníž. přenesená",K755,0)</f>
        <v>0</v>
      </c>
      <c r="BI755" s="153">
        <f>IF(O755="nulová",K755,0)</f>
        <v>0</v>
      </c>
      <c r="BJ755" s="17" t="s">
        <v>77</v>
      </c>
      <c r="BK755" s="153">
        <f>ROUND(P755*H755,2)</f>
        <v>0</v>
      </c>
      <c r="BL755" s="17" t="s">
        <v>118</v>
      </c>
      <c r="BM755" s="152" t="s">
        <v>410</v>
      </c>
    </row>
    <row r="756" spans="1:65" s="2" customFormat="1" ht="19.2">
      <c r="A756" s="29"/>
      <c r="B756" s="30"/>
      <c r="C756" s="29"/>
      <c r="D756" s="154" t="s">
        <v>120</v>
      </c>
      <c r="E756" s="29"/>
      <c r="F756" s="155" t="s">
        <v>411</v>
      </c>
      <c r="G756" s="29"/>
      <c r="H756" s="29"/>
      <c r="I756" s="29"/>
      <c r="J756" s="29"/>
      <c r="K756" s="29"/>
      <c r="L756" s="29"/>
      <c r="M756" s="30"/>
      <c r="N756" s="156"/>
      <c r="O756" s="157"/>
      <c r="P756" s="55"/>
      <c r="Q756" s="55"/>
      <c r="R756" s="55"/>
      <c r="S756" s="55"/>
      <c r="T756" s="55"/>
      <c r="U756" s="55"/>
      <c r="V756" s="55"/>
      <c r="W756" s="55"/>
      <c r="X756" s="56"/>
      <c r="Y756" s="29"/>
      <c r="Z756" s="29"/>
      <c r="AA756" s="29"/>
      <c r="AB756" s="29"/>
      <c r="AC756" s="29"/>
      <c r="AD756" s="29"/>
      <c r="AE756" s="29"/>
      <c r="AT756" s="17" t="s">
        <v>120</v>
      </c>
      <c r="AU756" s="17" t="s">
        <v>79</v>
      </c>
    </row>
    <row r="757" spans="1:65" s="13" customFormat="1">
      <c r="B757" s="158"/>
      <c r="D757" s="154" t="s">
        <v>122</v>
      </c>
      <c r="E757" s="159" t="s">
        <v>1</v>
      </c>
      <c r="F757" s="160" t="s">
        <v>286</v>
      </c>
      <c r="H757" s="159" t="s">
        <v>1</v>
      </c>
      <c r="M757" s="158"/>
      <c r="N757" s="161"/>
      <c r="O757" s="162"/>
      <c r="P757" s="162"/>
      <c r="Q757" s="162"/>
      <c r="R757" s="162"/>
      <c r="S757" s="162"/>
      <c r="T757" s="162"/>
      <c r="U757" s="162"/>
      <c r="V757" s="162"/>
      <c r="W757" s="162"/>
      <c r="X757" s="163"/>
      <c r="AT757" s="159" t="s">
        <v>122</v>
      </c>
      <c r="AU757" s="159" t="s">
        <v>79</v>
      </c>
      <c r="AV757" s="13" t="s">
        <v>77</v>
      </c>
      <c r="AW757" s="13" t="s">
        <v>4</v>
      </c>
      <c r="AX757" s="13" t="s">
        <v>72</v>
      </c>
      <c r="AY757" s="159" t="s">
        <v>111</v>
      </c>
    </row>
    <row r="758" spans="1:65" s="14" customFormat="1">
      <c r="B758" s="164"/>
      <c r="D758" s="154" t="s">
        <v>122</v>
      </c>
      <c r="E758" s="165" t="s">
        <v>1</v>
      </c>
      <c r="F758" s="166" t="s">
        <v>412</v>
      </c>
      <c r="H758" s="167">
        <v>1.44</v>
      </c>
      <c r="M758" s="164"/>
      <c r="N758" s="168"/>
      <c r="O758" s="169"/>
      <c r="P758" s="169"/>
      <c r="Q758" s="169"/>
      <c r="R758" s="169"/>
      <c r="S758" s="169"/>
      <c r="T758" s="169"/>
      <c r="U758" s="169"/>
      <c r="V758" s="169"/>
      <c r="W758" s="169"/>
      <c r="X758" s="170"/>
      <c r="AT758" s="165" t="s">
        <v>122</v>
      </c>
      <c r="AU758" s="165" t="s">
        <v>79</v>
      </c>
      <c r="AV758" s="14" t="s">
        <v>79</v>
      </c>
      <c r="AW758" s="14" t="s">
        <v>4</v>
      </c>
      <c r="AX758" s="14" t="s">
        <v>72</v>
      </c>
      <c r="AY758" s="165" t="s">
        <v>111</v>
      </c>
    </row>
    <row r="759" spans="1:65" s="14" customFormat="1">
      <c r="B759" s="164"/>
      <c r="D759" s="154" t="s">
        <v>122</v>
      </c>
      <c r="E759" s="165" t="s">
        <v>1</v>
      </c>
      <c r="F759" s="166" t="s">
        <v>413</v>
      </c>
      <c r="H759" s="167">
        <v>0.72</v>
      </c>
      <c r="M759" s="164"/>
      <c r="N759" s="168"/>
      <c r="O759" s="169"/>
      <c r="P759" s="169"/>
      <c r="Q759" s="169"/>
      <c r="R759" s="169"/>
      <c r="S759" s="169"/>
      <c r="T759" s="169"/>
      <c r="U759" s="169"/>
      <c r="V759" s="169"/>
      <c r="W759" s="169"/>
      <c r="X759" s="170"/>
      <c r="AT759" s="165" t="s">
        <v>122</v>
      </c>
      <c r="AU759" s="165" t="s">
        <v>79</v>
      </c>
      <c r="AV759" s="14" t="s">
        <v>79</v>
      </c>
      <c r="AW759" s="14" t="s">
        <v>4</v>
      </c>
      <c r="AX759" s="14" t="s">
        <v>72</v>
      </c>
      <c r="AY759" s="165" t="s">
        <v>111</v>
      </c>
    </row>
    <row r="760" spans="1:65" s="14" customFormat="1">
      <c r="B760" s="164"/>
      <c r="D760" s="154" t="s">
        <v>122</v>
      </c>
      <c r="E760" s="165" t="s">
        <v>1</v>
      </c>
      <c r="F760" s="166" t="s">
        <v>414</v>
      </c>
      <c r="H760" s="167">
        <v>1.2</v>
      </c>
      <c r="M760" s="164"/>
      <c r="N760" s="168"/>
      <c r="O760" s="169"/>
      <c r="P760" s="169"/>
      <c r="Q760" s="169"/>
      <c r="R760" s="169"/>
      <c r="S760" s="169"/>
      <c r="T760" s="169"/>
      <c r="U760" s="169"/>
      <c r="V760" s="169"/>
      <c r="W760" s="169"/>
      <c r="X760" s="170"/>
      <c r="AT760" s="165" t="s">
        <v>122</v>
      </c>
      <c r="AU760" s="165" t="s">
        <v>79</v>
      </c>
      <c r="AV760" s="14" t="s">
        <v>79</v>
      </c>
      <c r="AW760" s="14" t="s">
        <v>4</v>
      </c>
      <c r="AX760" s="14" t="s">
        <v>72</v>
      </c>
      <c r="AY760" s="165" t="s">
        <v>111</v>
      </c>
    </row>
    <row r="761" spans="1:65" s="14" customFormat="1">
      <c r="B761" s="164"/>
      <c r="D761" s="154" t="s">
        <v>122</v>
      </c>
      <c r="E761" s="165" t="s">
        <v>1</v>
      </c>
      <c r="F761" s="166" t="s">
        <v>415</v>
      </c>
      <c r="H761" s="167">
        <v>0.44</v>
      </c>
      <c r="M761" s="164"/>
      <c r="N761" s="168"/>
      <c r="O761" s="169"/>
      <c r="P761" s="169"/>
      <c r="Q761" s="169"/>
      <c r="R761" s="169"/>
      <c r="S761" s="169"/>
      <c r="T761" s="169"/>
      <c r="U761" s="169"/>
      <c r="V761" s="169"/>
      <c r="W761" s="169"/>
      <c r="X761" s="170"/>
      <c r="AT761" s="165" t="s">
        <v>122</v>
      </c>
      <c r="AU761" s="165" t="s">
        <v>79</v>
      </c>
      <c r="AV761" s="14" t="s">
        <v>79</v>
      </c>
      <c r="AW761" s="14" t="s">
        <v>4</v>
      </c>
      <c r="AX761" s="14" t="s">
        <v>72</v>
      </c>
      <c r="AY761" s="165" t="s">
        <v>111</v>
      </c>
    </row>
    <row r="762" spans="1:65" s="14" customFormat="1">
      <c r="B762" s="164"/>
      <c r="D762" s="154" t="s">
        <v>122</v>
      </c>
      <c r="E762" s="165" t="s">
        <v>1</v>
      </c>
      <c r="F762" s="166" t="s">
        <v>416</v>
      </c>
      <c r="H762" s="167">
        <v>1.08</v>
      </c>
      <c r="M762" s="164"/>
      <c r="N762" s="168"/>
      <c r="O762" s="169"/>
      <c r="P762" s="169"/>
      <c r="Q762" s="169"/>
      <c r="R762" s="169"/>
      <c r="S762" s="169"/>
      <c r="T762" s="169"/>
      <c r="U762" s="169"/>
      <c r="V762" s="169"/>
      <c r="W762" s="169"/>
      <c r="X762" s="170"/>
      <c r="AT762" s="165" t="s">
        <v>122</v>
      </c>
      <c r="AU762" s="165" t="s">
        <v>79</v>
      </c>
      <c r="AV762" s="14" t="s">
        <v>79</v>
      </c>
      <c r="AW762" s="14" t="s">
        <v>4</v>
      </c>
      <c r="AX762" s="14" t="s">
        <v>72</v>
      </c>
      <c r="AY762" s="165" t="s">
        <v>111</v>
      </c>
    </row>
    <row r="763" spans="1:65" s="15" customFormat="1">
      <c r="B763" s="171"/>
      <c r="D763" s="154" t="s">
        <v>122</v>
      </c>
      <c r="E763" s="172" t="s">
        <v>1</v>
      </c>
      <c r="F763" s="173" t="s">
        <v>127</v>
      </c>
      <c r="H763" s="174">
        <v>4.8800000000000008</v>
      </c>
      <c r="M763" s="171"/>
      <c r="N763" s="175"/>
      <c r="O763" s="176"/>
      <c r="P763" s="176"/>
      <c r="Q763" s="176"/>
      <c r="R763" s="176"/>
      <c r="S763" s="176"/>
      <c r="T763" s="176"/>
      <c r="U763" s="176"/>
      <c r="V763" s="176"/>
      <c r="W763" s="176"/>
      <c r="X763" s="177"/>
      <c r="AT763" s="172" t="s">
        <v>122</v>
      </c>
      <c r="AU763" s="172" t="s">
        <v>79</v>
      </c>
      <c r="AV763" s="15" t="s">
        <v>118</v>
      </c>
      <c r="AW763" s="15" t="s">
        <v>4</v>
      </c>
      <c r="AX763" s="15" t="s">
        <v>77</v>
      </c>
      <c r="AY763" s="172" t="s">
        <v>111</v>
      </c>
    </row>
    <row r="764" spans="1:65" s="2" customFormat="1" ht="24.15" customHeight="1">
      <c r="A764" s="29"/>
      <c r="B764" s="139"/>
      <c r="C764" s="140" t="s">
        <v>417</v>
      </c>
      <c r="D764" s="140" t="s">
        <v>114</v>
      </c>
      <c r="E764" s="141" t="s">
        <v>418</v>
      </c>
      <c r="F764" s="142" t="s">
        <v>419</v>
      </c>
      <c r="G764" s="143" t="s">
        <v>117</v>
      </c>
      <c r="H764" s="144">
        <v>4.88</v>
      </c>
      <c r="I764" s="145"/>
      <c r="J764" s="145"/>
      <c r="K764" s="145">
        <f>ROUND(P764*H764,2)</f>
        <v>0</v>
      </c>
      <c r="L764" s="146"/>
      <c r="M764" s="30"/>
      <c r="N764" s="147" t="s">
        <v>1</v>
      </c>
      <c r="O764" s="148" t="s">
        <v>35</v>
      </c>
      <c r="P764" s="149">
        <f>I764+J764</f>
        <v>0</v>
      </c>
      <c r="Q764" s="149">
        <f>ROUND(I764*H764,2)</f>
        <v>0</v>
      </c>
      <c r="R764" s="149">
        <f>ROUND(J764*H764,2)</f>
        <v>0</v>
      </c>
      <c r="S764" s="150">
        <v>0.38500000000000001</v>
      </c>
      <c r="T764" s="150">
        <f>S764*H764</f>
        <v>1.8788</v>
      </c>
      <c r="U764" s="150">
        <v>5.7000000000000002E-3</v>
      </c>
      <c r="V764" s="150">
        <f>U764*H764</f>
        <v>2.7816E-2</v>
      </c>
      <c r="W764" s="150">
        <v>0</v>
      </c>
      <c r="X764" s="151">
        <f>W764*H764</f>
        <v>0</v>
      </c>
      <c r="Y764" s="29"/>
      <c r="Z764" s="29"/>
      <c r="AA764" s="29"/>
      <c r="AB764" s="29"/>
      <c r="AC764" s="29"/>
      <c r="AD764" s="29"/>
      <c r="AE764" s="29"/>
      <c r="AR764" s="152" t="s">
        <v>118</v>
      </c>
      <c r="AT764" s="152" t="s">
        <v>114</v>
      </c>
      <c r="AU764" s="152" t="s">
        <v>79</v>
      </c>
      <c r="AY764" s="17" t="s">
        <v>111</v>
      </c>
      <c r="BE764" s="153">
        <f>IF(O764="základní",K764,0)</f>
        <v>0</v>
      </c>
      <c r="BF764" s="153">
        <f>IF(O764="snížená",K764,0)</f>
        <v>0</v>
      </c>
      <c r="BG764" s="153">
        <f>IF(O764="zákl. přenesená",K764,0)</f>
        <v>0</v>
      </c>
      <c r="BH764" s="153">
        <f>IF(O764="sníž. přenesená",K764,0)</f>
        <v>0</v>
      </c>
      <c r="BI764" s="153">
        <f>IF(O764="nulová",K764,0)</f>
        <v>0</v>
      </c>
      <c r="BJ764" s="17" t="s">
        <v>77</v>
      </c>
      <c r="BK764" s="153">
        <f>ROUND(P764*H764,2)</f>
        <v>0</v>
      </c>
      <c r="BL764" s="17" t="s">
        <v>118</v>
      </c>
      <c r="BM764" s="152" t="s">
        <v>420</v>
      </c>
    </row>
    <row r="765" spans="1:65" s="2" customFormat="1" ht="19.2">
      <c r="A765" s="29"/>
      <c r="B765" s="30"/>
      <c r="C765" s="29"/>
      <c r="D765" s="154" t="s">
        <v>120</v>
      </c>
      <c r="E765" s="29"/>
      <c r="F765" s="155" t="s">
        <v>421</v>
      </c>
      <c r="G765" s="29"/>
      <c r="H765" s="29"/>
      <c r="I765" s="29"/>
      <c r="J765" s="29"/>
      <c r="K765" s="29"/>
      <c r="L765" s="29"/>
      <c r="M765" s="30"/>
      <c r="N765" s="156"/>
      <c r="O765" s="157"/>
      <c r="P765" s="55"/>
      <c r="Q765" s="55"/>
      <c r="R765" s="55"/>
      <c r="S765" s="55"/>
      <c r="T765" s="55"/>
      <c r="U765" s="55"/>
      <c r="V765" s="55"/>
      <c r="W765" s="55"/>
      <c r="X765" s="56"/>
      <c r="Y765" s="29"/>
      <c r="Z765" s="29"/>
      <c r="AA765" s="29"/>
      <c r="AB765" s="29"/>
      <c r="AC765" s="29"/>
      <c r="AD765" s="29"/>
      <c r="AE765" s="29"/>
      <c r="AT765" s="17" t="s">
        <v>120</v>
      </c>
      <c r="AU765" s="17" t="s">
        <v>79</v>
      </c>
    </row>
    <row r="766" spans="1:65" s="13" customFormat="1">
      <c r="B766" s="158"/>
      <c r="D766" s="154" t="s">
        <v>122</v>
      </c>
      <c r="E766" s="159" t="s">
        <v>1</v>
      </c>
      <c r="F766" s="160" t="s">
        <v>286</v>
      </c>
      <c r="H766" s="159" t="s">
        <v>1</v>
      </c>
      <c r="M766" s="158"/>
      <c r="N766" s="161"/>
      <c r="O766" s="162"/>
      <c r="P766" s="162"/>
      <c r="Q766" s="162"/>
      <c r="R766" s="162"/>
      <c r="S766" s="162"/>
      <c r="T766" s="162"/>
      <c r="U766" s="162"/>
      <c r="V766" s="162"/>
      <c r="W766" s="162"/>
      <c r="X766" s="163"/>
      <c r="AT766" s="159" t="s">
        <v>122</v>
      </c>
      <c r="AU766" s="159" t="s">
        <v>79</v>
      </c>
      <c r="AV766" s="13" t="s">
        <v>77</v>
      </c>
      <c r="AW766" s="13" t="s">
        <v>4</v>
      </c>
      <c r="AX766" s="13" t="s">
        <v>72</v>
      </c>
      <c r="AY766" s="159" t="s">
        <v>111</v>
      </c>
    </row>
    <row r="767" spans="1:65" s="14" customFormat="1">
      <c r="B767" s="164"/>
      <c r="D767" s="154" t="s">
        <v>122</v>
      </c>
      <c r="E767" s="165" t="s">
        <v>1</v>
      </c>
      <c r="F767" s="166" t="s">
        <v>412</v>
      </c>
      <c r="H767" s="167">
        <v>1.44</v>
      </c>
      <c r="M767" s="164"/>
      <c r="N767" s="168"/>
      <c r="O767" s="169"/>
      <c r="P767" s="169"/>
      <c r="Q767" s="169"/>
      <c r="R767" s="169"/>
      <c r="S767" s="169"/>
      <c r="T767" s="169"/>
      <c r="U767" s="169"/>
      <c r="V767" s="169"/>
      <c r="W767" s="169"/>
      <c r="X767" s="170"/>
      <c r="AT767" s="165" t="s">
        <v>122</v>
      </c>
      <c r="AU767" s="165" t="s">
        <v>79</v>
      </c>
      <c r="AV767" s="14" t="s">
        <v>79</v>
      </c>
      <c r="AW767" s="14" t="s">
        <v>4</v>
      </c>
      <c r="AX767" s="14" t="s">
        <v>72</v>
      </c>
      <c r="AY767" s="165" t="s">
        <v>111</v>
      </c>
    </row>
    <row r="768" spans="1:65" s="14" customFormat="1">
      <c r="B768" s="164"/>
      <c r="D768" s="154" t="s">
        <v>122</v>
      </c>
      <c r="E768" s="165" t="s">
        <v>1</v>
      </c>
      <c r="F768" s="166" t="s">
        <v>413</v>
      </c>
      <c r="H768" s="167">
        <v>0.72</v>
      </c>
      <c r="M768" s="164"/>
      <c r="N768" s="168"/>
      <c r="O768" s="169"/>
      <c r="P768" s="169"/>
      <c r="Q768" s="169"/>
      <c r="R768" s="169"/>
      <c r="S768" s="169"/>
      <c r="T768" s="169"/>
      <c r="U768" s="169"/>
      <c r="V768" s="169"/>
      <c r="W768" s="169"/>
      <c r="X768" s="170"/>
      <c r="AT768" s="165" t="s">
        <v>122</v>
      </c>
      <c r="AU768" s="165" t="s">
        <v>79</v>
      </c>
      <c r="AV768" s="14" t="s">
        <v>79</v>
      </c>
      <c r="AW768" s="14" t="s">
        <v>4</v>
      </c>
      <c r="AX768" s="14" t="s">
        <v>72</v>
      </c>
      <c r="AY768" s="165" t="s">
        <v>111</v>
      </c>
    </row>
    <row r="769" spans="1:65" s="14" customFormat="1">
      <c r="B769" s="164"/>
      <c r="D769" s="154" t="s">
        <v>122</v>
      </c>
      <c r="E769" s="165" t="s">
        <v>1</v>
      </c>
      <c r="F769" s="166" t="s">
        <v>414</v>
      </c>
      <c r="H769" s="167">
        <v>1.2</v>
      </c>
      <c r="M769" s="164"/>
      <c r="N769" s="168"/>
      <c r="O769" s="169"/>
      <c r="P769" s="169"/>
      <c r="Q769" s="169"/>
      <c r="R769" s="169"/>
      <c r="S769" s="169"/>
      <c r="T769" s="169"/>
      <c r="U769" s="169"/>
      <c r="V769" s="169"/>
      <c r="W769" s="169"/>
      <c r="X769" s="170"/>
      <c r="AT769" s="165" t="s">
        <v>122</v>
      </c>
      <c r="AU769" s="165" t="s">
        <v>79</v>
      </c>
      <c r="AV769" s="14" t="s">
        <v>79</v>
      </c>
      <c r="AW769" s="14" t="s">
        <v>4</v>
      </c>
      <c r="AX769" s="14" t="s">
        <v>72</v>
      </c>
      <c r="AY769" s="165" t="s">
        <v>111</v>
      </c>
    </row>
    <row r="770" spans="1:65" s="14" customFormat="1">
      <c r="B770" s="164"/>
      <c r="D770" s="154" t="s">
        <v>122</v>
      </c>
      <c r="E770" s="165" t="s">
        <v>1</v>
      </c>
      <c r="F770" s="166" t="s">
        <v>415</v>
      </c>
      <c r="H770" s="167">
        <v>0.44</v>
      </c>
      <c r="M770" s="164"/>
      <c r="N770" s="168"/>
      <c r="O770" s="169"/>
      <c r="P770" s="169"/>
      <c r="Q770" s="169"/>
      <c r="R770" s="169"/>
      <c r="S770" s="169"/>
      <c r="T770" s="169"/>
      <c r="U770" s="169"/>
      <c r="V770" s="169"/>
      <c r="W770" s="169"/>
      <c r="X770" s="170"/>
      <c r="AT770" s="165" t="s">
        <v>122</v>
      </c>
      <c r="AU770" s="165" t="s">
        <v>79</v>
      </c>
      <c r="AV770" s="14" t="s">
        <v>79</v>
      </c>
      <c r="AW770" s="14" t="s">
        <v>4</v>
      </c>
      <c r="AX770" s="14" t="s">
        <v>72</v>
      </c>
      <c r="AY770" s="165" t="s">
        <v>111</v>
      </c>
    </row>
    <row r="771" spans="1:65" s="14" customFormat="1">
      <c r="B771" s="164"/>
      <c r="D771" s="154" t="s">
        <v>122</v>
      </c>
      <c r="E771" s="165" t="s">
        <v>1</v>
      </c>
      <c r="F771" s="166" t="s">
        <v>416</v>
      </c>
      <c r="H771" s="167">
        <v>1.08</v>
      </c>
      <c r="M771" s="164"/>
      <c r="N771" s="168"/>
      <c r="O771" s="169"/>
      <c r="P771" s="169"/>
      <c r="Q771" s="169"/>
      <c r="R771" s="169"/>
      <c r="S771" s="169"/>
      <c r="T771" s="169"/>
      <c r="U771" s="169"/>
      <c r="V771" s="169"/>
      <c r="W771" s="169"/>
      <c r="X771" s="170"/>
      <c r="AT771" s="165" t="s">
        <v>122</v>
      </c>
      <c r="AU771" s="165" t="s">
        <v>79</v>
      </c>
      <c r="AV771" s="14" t="s">
        <v>79</v>
      </c>
      <c r="AW771" s="14" t="s">
        <v>4</v>
      </c>
      <c r="AX771" s="14" t="s">
        <v>72</v>
      </c>
      <c r="AY771" s="165" t="s">
        <v>111</v>
      </c>
    </row>
    <row r="772" spans="1:65" s="15" customFormat="1">
      <c r="B772" s="171"/>
      <c r="D772" s="154" t="s">
        <v>122</v>
      </c>
      <c r="E772" s="172" t="s">
        <v>1</v>
      </c>
      <c r="F772" s="173" t="s">
        <v>127</v>
      </c>
      <c r="H772" s="174">
        <v>4.8800000000000008</v>
      </c>
      <c r="M772" s="171"/>
      <c r="N772" s="175"/>
      <c r="O772" s="176"/>
      <c r="P772" s="176"/>
      <c r="Q772" s="176"/>
      <c r="R772" s="176"/>
      <c r="S772" s="176"/>
      <c r="T772" s="176"/>
      <c r="U772" s="176"/>
      <c r="V772" s="176"/>
      <c r="W772" s="176"/>
      <c r="X772" s="177"/>
      <c r="AT772" s="172" t="s">
        <v>122</v>
      </c>
      <c r="AU772" s="172" t="s">
        <v>79</v>
      </c>
      <c r="AV772" s="15" t="s">
        <v>118</v>
      </c>
      <c r="AW772" s="15" t="s">
        <v>4</v>
      </c>
      <c r="AX772" s="15" t="s">
        <v>77</v>
      </c>
      <c r="AY772" s="172" t="s">
        <v>111</v>
      </c>
    </row>
    <row r="773" spans="1:65" s="2" customFormat="1" ht="24.15" customHeight="1">
      <c r="A773" s="29"/>
      <c r="B773" s="139"/>
      <c r="C773" s="140" t="s">
        <v>422</v>
      </c>
      <c r="D773" s="140" t="s">
        <v>114</v>
      </c>
      <c r="E773" s="141" t="s">
        <v>423</v>
      </c>
      <c r="F773" s="142" t="s">
        <v>424</v>
      </c>
      <c r="G773" s="143" t="s">
        <v>117</v>
      </c>
      <c r="H773" s="144">
        <v>74.748999999999995</v>
      </c>
      <c r="I773" s="145"/>
      <c r="J773" s="145"/>
      <c r="K773" s="145">
        <f>ROUND(P773*H773,2)</f>
        <v>0</v>
      </c>
      <c r="L773" s="146"/>
      <c r="M773" s="30"/>
      <c r="N773" s="147" t="s">
        <v>1</v>
      </c>
      <c r="O773" s="148" t="s">
        <v>35</v>
      </c>
      <c r="P773" s="149">
        <f>I773+J773</f>
        <v>0</v>
      </c>
      <c r="Q773" s="149">
        <f>ROUND(I773*H773,2)</f>
        <v>0</v>
      </c>
      <c r="R773" s="149">
        <f>ROUND(J773*H773,2)</f>
        <v>0</v>
      </c>
      <c r="S773" s="150">
        <v>0.38500000000000001</v>
      </c>
      <c r="T773" s="150">
        <f>S773*H773</f>
        <v>28.778364999999997</v>
      </c>
      <c r="U773" s="150">
        <v>3.3800000000000002E-3</v>
      </c>
      <c r="V773" s="150">
        <f>U773*H773</f>
        <v>0.25265162000000002</v>
      </c>
      <c r="W773" s="150">
        <v>0</v>
      </c>
      <c r="X773" s="151">
        <f>W773*H773</f>
        <v>0</v>
      </c>
      <c r="Y773" s="29"/>
      <c r="Z773" s="29"/>
      <c r="AA773" s="29"/>
      <c r="AB773" s="29"/>
      <c r="AC773" s="29"/>
      <c r="AD773" s="29"/>
      <c r="AE773" s="29"/>
      <c r="AR773" s="152" t="s">
        <v>118</v>
      </c>
      <c r="AT773" s="152" t="s">
        <v>114</v>
      </c>
      <c r="AU773" s="152" t="s">
        <v>79</v>
      </c>
      <c r="AY773" s="17" t="s">
        <v>111</v>
      </c>
      <c r="BE773" s="153">
        <f>IF(O773="základní",K773,0)</f>
        <v>0</v>
      </c>
      <c r="BF773" s="153">
        <f>IF(O773="snížená",K773,0)</f>
        <v>0</v>
      </c>
      <c r="BG773" s="153">
        <f>IF(O773="zákl. přenesená",K773,0)</f>
        <v>0</v>
      </c>
      <c r="BH773" s="153">
        <f>IF(O773="sníž. přenesená",K773,0)</f>
        <v>0</v>
      </c>
      <c r="BI773" s="153">
        <f>IF(O773="nulová",K773,0)</f>
        <v>0</v>
      </c>
      <c r="BJ773" s="17" t="s">
        <v>77</v>
      </c>
      <c r="BK773" s="153">
        <f>ROUND(P773*H773,2)</f>
        <v>0</v>
      </c>
      <c r="BL773" s="17" t="s">
        <v>118</v>
      </c>
      <c r="BM773" s="152" t="s">
        <v>425</v>
      </c>
    </row>
    <row r="774" spans="1:65" s="2" customFormat="1" ht="28.8">
      <c r="A774" s="29"/>
      <c r="B774" s="30"/>
      <c r="C774" s="29"/>
      <c r="D774" s="154" t="s">
        <v>120</v>
      </c>
      <c r="E774" s="29"/>
      <c r="F774" s="155" t="s">
        <v>426</v>
      </c>
      <c r="G774" s="29"/>
      <c r="H774" s="29"/>
      <c r="I774" s="29"/>
      <c r="J774" s="29"/>
      <c r="K774" s="29"/>
      <c r="L774" s="29"/>
      <c r="M774" s="30"/>
      <c r="N774" s="156"/>
      <c r="O774" s="157"/>
      <c r="P774" s="55"/>
      <c r="Q774" s="55"/>
      <c r="R774" s="55"/>
      <c r="S774" s="55"/>
      <c r="T774" s="55"/>
      <c r="U774" s="55"/>
      <c r="V774" s="55"/>
      <c r="W774" s="55"/>
      <c r="X774" s="56"/>
      <c r="Y774" s="29"/>
      <c r="Z774" s="29"/>
      <c r="AA774" s="29"/>
      <c r="AB774" s="29"/>
      <c r="AC774" s="29"/>
      <c r="AD774" s="29"/>
      <c r="AE774" s="29"/>
      <c r="AT774" s="17" t="s">
        <v>120</v>
      </c>
      <c r="AU774" s="17" t="s">
        <v>79</v>
      </c>
    </row>
    <row r="775" spans="1:65" s="13" customFormat="1">
      <c r="B775" s="158"/>
      <c r="D775" s="154" t="s">
        <v>122</v>
      </c>
      <c r="E775" s="159" t="s">
        <v>1</v>
      </c>
      <c r="F775" s="160" t="s">
        <v>214</v>
      </c>
      <c r="H775" s="159" t="s">
        <v>1</v>
      </c>
      <c r="M775" s="158"/>
      <c r="N775" s="161"/>
      <c r="O775" s="162"/>
      <c r="P775" s="162"/>
      <c r="Q775" s="162"/>
      <c r="R775" s="162"/>
      <c r="S775" s="162"/>
      <c r="T775" s="162"/>
      <c r="U775" s="162"/>
      <c r="V775" s="162"/>
      <c r="W775" s="162"/>
      <c r="X775" s="163"/>
      <c r="AT775" s="159" t="s">
        <v>122</v>
      </c>
      <c r="AU775" s="159" t="s">
        <v>79</v>
      </c>
      <c r="AV775" s="13" t="s">
        <v>77</v>
      </c>
      <c r="AW775" s="13" t="s">
        <v>4</v>
      </c>
      <c r="AX775" s="13" t="s">
        <v>72</v>
      </c>
      <c r="AY775" s="159" t="s">
        <v>111</v>
      </c>
    </row>
    <row r="776" spans="1:65" s="13" customFormat="1">
      <c r="B776" s="158"/>
      <c r="D776" s="154" t="s">
        <v>122</v>
      </c>
      <c r="E776" s="159" t="s">
        <v>1</v>
      </c>
      <c r="F776" s="160" t="s">
        <v>215</v>
      </c>
      <c r="H776" s="159" t="s">
        <v>1</v>
      </c>
      <c r="M776" s="158"/>
      <c r="N776" s="161"/>
      <c r="O776" s="162"/>
      <c r="P776" s="162"/>
      <c r="Q776" s="162"/>
      <c r="R776" s="162"/>
      <c r="S776" s="162"/>
      <c r="T776" s="162"/>
      <c r="U776" s="162"/>
      <c r="V776" s="162"/>
      <c r="W776" s="162"/>
      <c r="X776" s="163"/>
      <c r="AT776" s="159" t="s">
        <v>122</v>
      </c>
      <c r="AU776" s="159" t="s">
        <v>79</v>
      </c>
      <c r="AV776" s="13" t="s">
        <v>77</v>
      </c>
      <c r="AW776" s="13" t="s">
        <v>4</v>
      </c>
      <c r="AX776" s="13" t="s">
        <v>72</v>
      </c>
      <c r="AY776" s="159" t="s">
        <v>111</v>
      </c>
    </row>
    <row r="777" spans="1:65" s="14" customFormat="1">
      <c r="B777" s="164"/>
      <c r="D777" s="154" t="s">
        <v>122</v>
      </c>
      <c r="E777" s="165" t="s">
        <v>1</v>
      </c>
      <c r="F777" s="166" t="s">
        <v>378</v>
      </c>
      <c r="H777" s="167">
        <v>1.1200000000000001</v>
      </c>
      <c r="M777" s="164"/>
      <c r="N777" s="168"/>
      <c r="O777" s="169"/>
      <c r="P777" s="169"/>
      <c r="Q777" s="169"/>
      <c r="R777" s="169"/>
      <c r="S777" s="169"/>
      <c r="T777" s="169"/>
      <c r="U777" s="169"/>
      <c r="V777" s="169"/>
      <c r="W777" s="169"/>
      <c r="X777" s="170"/>
      <c r="AT777" s="165" t="s">
        <v>122</v>
      </c>
      <c r="AU777" s="165" t="s">
        <v>79</v>
      </c>
      <c r="AV777" s="14" t="s">
        <v>79</v>
      </c>
      <c r="AW777" s="14" t="s">
        <v>4</v>
      </c>
      <c r="AX777" s="14" t="s">
        <v>72</v>
      </c>
      <c r="AY777" s="165" t="s">
        <v>111</v>
      </c>
    </row>
    <row r="778" spans="1:65" s="14" customFormat="1">
      <c r="B778" s="164"/>
      <c r="D778" s="154" t="s">
        <v>122</v>
      </c>
      <c r="E778" s="165" t="s">
        <v>1</v>
      </c>
      <c r="F778" s="166" t="s">
        <v>379</v>
      </c>
      <c r="H778" s="167">
        <v>9.84</v>
      </c>
      <c r="M778" s="164"/>
      <c r="N778" s="168"/>
      <c r="O778" s="169"/>
      <c r="P778" s="169"/>
      <c r="Q778" s="169"/>
      <c r="R778" s="169"/>
      <c r="S778" s="169"/>
      <c r="T778" s="169"/>
      <c r="U778" s="169"/>
      <c r="V778" s="169"/>
      <c r="W778" s="169"/>
      <c r="X778" s="170"/>
      <c r="AT778" s="165" t="s">
        <v>122</v>
      </c>
      <c r="AU778" s="165" t="s">
        <v>79</v>
      </c>
      <c r="AV778" s="14" t="s">
        <v>79</v>
      </c>
      <c r="AW778" s="14" t="s">
        <v>4</v>
      </c>
      <c r="AX778" s="14" t="s">
        <v>72</v>
      </c>
      <c r="AY778" s="165" t="s">
        <v>111</v>
      </c>
    </row>
    <row r="779" spans="1:65" s="14" customFormat="1">
      <c r="B779" s="164"/>
      <c r="D779" s="154" t="s">
        <v>122</v>
      </c>
      <c r="E779" s="165" t="s">
        <v>1</v>
      </c>
      <c r="F779" s="166" t="s">
        <v>380</v>
      </c>
      <c r="H779" s="167">
        <v>1.34</v>
      </c>
      <c r="M779" s="164"/>
      <c r="N779" s="168"/>
      <c r="O779" s="169"/>
      <c r="P779" s="169"/>
      <c r="Q779" s="169"/>
      <c r="R779" s="169"/>
      <c r="S779" s="169"/>
      <c r="T779" s="169"/>
      <c r="U779" s="169"/>
      <c r="V779" s="169"/>
      <c r="W779" s="169"/>
      <c r="X779" s="170"/>
      <c r="AT779" s="165" t="s">
        <v>122</v>
      </c>
      <c r="AU779" s="165" t="s">
        <v>79</v>
      </c>
      <c r="AV779" s="14" t="s">
        <v>79</v>
      </c>
      <c r="AW779" s="14" t="s">
        <v>4</v>
      </c>
      <c r="AX779" s="14" t="s">
        <v>72</v>
      </c>
      <c r="AY779" s="165" t="s">
        <v>111</v>
      </c>
    </row>
    <row r="780" spans="1:65" s="14" customFormat="1">
      <c r="B780" s="164"/>
      <c r="D780" s="154" t="s">
        <v>122</v>
      </c>
      <c r="E780" s="165" t="s">
        <v>1</v>
      </c>
      <c r="F780" s="166" t="s">
        <v>381</v>
      </c>
      <c r="H780" s="167">
        <v>0.72</v>
      </c>
      <c r="M780" s="164"/>
      <c r="N780" s="168"/>
      <c r="O780" s="169"/>
      <c r="P780" s="169"/>
      <c r="Q780" s="169"/>
      <c r="R780" s="169"/>
      <c r="S780" s="169"/>
      <c r="T780" s="169"/>
      <c r="U780" s="169"/>
      <c r="V780" s="169"/>
      <c r="W780" s="169"/>
      <c r="X780" s="170"/>
      <c r="AT780" s="165" t="s">
        <v>122</v>
      </c>
      <c r="AU780" s="165" t="s">
        <v>79</v>
      </c>
      <c r="AV780" s="14" t="s">
        <v>79</v>
      </c>
      <c r="AW780" s="14" t="s">
        <v>4</v>
      </c>
      <c r="AX780" s="14" t="s">
        <v>72</v>
      </c>
      <c r="AY780" s="165" t="s">
        <v>111</v>
      </c>
    </row>
    <row r="781" spans="1:65" s="14" customFormat="1">
      <c r="B781" s="164"/>
      <c r="D781" s="154" t="s">
        <v>122</v>
      </c>
      <c r="E781" s="165" t="s">
        <v>1</v>
      </c>
      <c r="F781" s="166" t="s">
        <v>382</v>
      </c>
      <c r="H781" s="167">
        <v>0.56000000000000005</v>
      </c>
      <c r="M781" s="164"/>
      <c r="N781" s="168"/>
      <c r="O781" s="169"/>
      <c r="P781" s="169"/>
      <c r="Q781" s="169"/>
      <c r="R781" s="169"/>
      <c r="S781" s="169"/>
      <c r="T781" s="169"/>
      <c r="U781" s="169"/>
      <c r="V781" s="169"/>
      <c r="W781" s="169"/>
      <c r="X781" s="170"/>
      <c r="AT781" s="165" t="s">
        <v>122</v>
      </c>
      <c r="AU781" s="165" t="s">
        <v>79</v>
      </c>
      <c r="AV781" s="14" t="s">
        <v>79</v>
      </c>
      <c r="AW781" s="14" t="s">
        <v>4</v>
      </c>
      <c r="AX781" s="14" t="s">
        <v>72</v>
      </c>
      <c r="AY781" s="165" t="s">
        <v>111</v>
      </c>
    </row>
    <row r="782" spans="1:65" s="14" customFormat="1">
      <c r="B782" s="164"/>
      <c r="D782" s="154" t="s">
        <v>122</v>
      </c>
      <c r="E782" s="165" t="s">
        <v>1</v>
      </c>
      <c r="F782" s="166" t="s">
        <v>378</v>
      </c>
      <c r="H782" s="167">
        <v>1.1200000000000001</v>
      </c>
      <c r="M782" s="164"/>
      <c r="N782" s="168"/>
      <c r="O782" s="169"/>
      <c r="P782" s="169"/>
      <c r="Q782" s="169"/>
      <c r="R782" s="169"/>
      <c r="S782" s="169"/>
      <c r="T782" s="169"/>
      <c r="U782" s="169"/>
      <c r="V782" s="169"/>
      <c r="W782" s="169"/>
      <c r="X782" s="170"/>
      <c r="AT782" s="165" t="s">
        <v>122</v>
      </c>
      <c r="AU782" s="165" t="s">
        <v>79</v>
      </c>
      <c r="AV782" s="14" t="s">
        <v>79</v>
      </c>
      <c r="AW782" s="14" t="s">
        <v>4</v>
      </c>
      <c r="AX782" s="14" t="s">
        <v>72</v>
      </c>
      <c r="AY782" s="165" t="s">
        <v>111</v>
      </c>
    </row>
    <row r="783" spans="1:65" s="14" customFormat="1">
      <c r="B783" s="164"/>
      <c r="D783" s="154" t="s">
        <v>122</v>
      </c>
      <c r="E783" s="165" t="s">
        <v>1</v>
      </c>
      <c r="F783" s="166" t="s">
        <v>378</v>
      </c>
      <c r="H783" s="167">
        <v>1.1200000000000001</v>
      </c>
      <c r="M783" s="164"/>
      <c r="N783" s="168"/>
      <c r="O783" s="169"/>
      <c r="P783" s="169"/>
      <c r="Q783" s="169"/>
      <c r="R783" s="169"/>
      <c r="S783" s="169"/>
      <c r="T783" s="169"/>
      <c r="U783" s="169"/>
      <c r="V783" s="169"/>
      <c r="W783" s="169"/>
      <c r="X783" s="170"/>
      <c r="AT783" s="165" t="s">
        <v>122</v>
      </c>
      <c r="AU783" s="165" t="s">
        <v>79</v>
      </c>
      <c r="AV783" s="14" t="s">
        <v>79</v>
      </c>
      <c r="AW783" s="14" t="s">
        <v>4</v>
      </c>
      <c r="AX783" s="14" t="s">
        <v>72</v>
      </c>
      <c r="AY783" s="165" t="s">
        <v>111</v>
      </c>
    </row>
    <row r="784" spans="1:65" s="14" customFormat="1">
      <c r="B784" s="164"/>
      <c r="D784" s="154" t="s">
        <v>122</v>
      </c>
      <c r="E784" s="165" t="s">
        <v>1</v>
      </c>
      <c r="F784" s="166" t="s">
        <v>383</v>
      </c>
      <c r="H784" s="167">
        <v>1.5369999999999999</v>
      </c>
      <c r="M784" s="164"/>
      <c r="N784" s="168"/>
      <c r="O784" s="169"/>
      <c r="P784" s="169"/>
      <c r="Q784" s="169"/>
      <c r="R784" s="169"/>
      <c r="S784" s="169"/>
      <c r="T784" s="169"/>
      <c r="U784" s="169"/>
      <c r="V784" s="169"/>
      <c r="W784" s="169"/>
      <c r="X784" s="170"/>
      <c r="AT784" s="165" t="s">
        <v>122</v>
      </c>
      <c r="AU784" s="165" t="s">
        <v>79</v>
      </c>
      <c r="AV784" s="14" t="s">
        <v>79</v>
      </c>
      <c r="AW784" s="14" t="s">
        <v>4</v>
      </c>
      <c r="AX784" s="14" t="s">
        <v>72</v>
      </c>
      <c r="AY784" s="165" t="s">
        <v>111</v>
      </c>
    </row>
    <row r="785" spans="2:51" s="13" customFormat="1">
      <c r="B785" s="158"/>
      <c r="D785" s="154" t="s">
        <v>122</v>
      </c>
      <c r="E785" s="159" t="s">
        <v>1</v>
      </c>
      <c r="F785" s="160" t="s">
        <v>162</v>
      </c>
      <c r="H785" s="159" t="s">
        <v>1</v>
      </c>
      <c r="M785" s="158"/>
      <c r="N785" s="161"/>
      <c r="O785" s="162"/>
      <c r="P785" s="162"/>
      <c r="Q785" s="162"/>
      <c r="R785" s="162"/>
      <c r="S785" s="162"/>
      <c r="T785" s="162"/>
      <c r="U785" s="162"/>
      <c r="V785" s="162"/>
      <c r="W785" s="162"/>
      <c r="X785" s="163"/>
      <c r="AT785" s="159" t="s">
        <v>122</v>
      </c>
      <c r="AU785" s="159" t="s">
        <v>79</v>
      </c>
      <c r="AV785" s="13" t="s">
        <v>77</v>
      </c>
      <c r="AW785" s="13" t="s">
        <v>4</v>
      </c>
      <c r="AX785" s="13" t="s">
        <v>72</v>
      </c>
      <c r="AY785" s="159" t="s">
        <v>111</v>
      </c>
    </row>
    <row r="786" spans="2:51" s="14" customFormat="1">
      <c r="B786" s="164"/>
      <c r="D786" s="154" t="s">
        <v>122</v>
      </c>
      <c r="E786" s="165" t="s">
        <v>1</v>
      </c>
      <c r="F786" s="166" t="s">
        <v>384</v>
      </c>
      <c r="H786" s="167">
        <v>1.1599999999999999</v>
      </c>
      <c r="M786" s="164"/>
      <c r="N786" s="168"/>
      <c r="O786" s="169"/>
      <c r="P786" s="169"/>
      <c r="Q786" s="169"/>
      <c r="R786" s="169"/>
      <c r="S786" s="169"/>
      <c r="T786" s="169"/>
      <c r="U786" s="169"/>
      <c r="V786" s="169"/>
      <c r="W786" s="169"/>
      <c r="X786" s="170"/>
      <c r="AT786" s="165" t="s">
        <v>122</v>
      </c>
      <c r="AU786" s="165" t="s">
        <v>79</v>
      </c>
      <c r="AV786" s="14" t="s">
        <v>79</v>
      </c>
      <c r="AW786" s="14" t="s">
        <v>4</v>
      </c>
      <c r="AX786" s="14" t="s">
        <v>72</v>
      </c>
      <c r="AY786" s="165" t="s">
        <v>111</v>
      </c>
    </row>
    <row r="787" spans="2:51" s="14" customFormat="1">
      <c r="B787" s="164"/>
      <c r="D787" s="154" t="s">
        <v>122</v>
      </c>
      <c r="E787" s="165" t="s">
        <v>1</v>
      </c>
      <c r="F787" s="166" t="s">
        <v>385</v>
      </c>
      <c r="H787" s="167">
        <v>14.56</v>
      </c>
      <c r="M787" s="164"/>
      <c r="N787" s="168"/>
      <c r="O787" s="169"/>
      <c r="P787" s="169"/>
      <c r="Q787" s="169"/>
      <c r="R787" s="169"/>
      <c r="S787" s="169"/>
      <c r="T787" s="169"/>
      <c r="U787" s="169"/>
      <c r="V787" s="169"/>
      <c r="W787" s="169"/>
      <c r="X787" s="170"/>
      <c r="AT787" s="165" t="s">
        <v>122</v>
      </c>
      <c r="AU787" s="165" t="s">
        <v>79</v>
      </c>
      <c r="AV787" s="14" t="s">
        <v>79</v>
      </c>
      <c r="AW787" s="14" t="s">
        <v>4</v>
      </c>
      <c r="AX787" s="14" t="s">
        <v>72</v>
      </c>
      <c r="AY787" s="165" t="s">
        <v>111</v>
      </c>
    </row>
    <row r="788" spans="2:51" s="14" customFormat="1">
      <c r="B788" s="164"/>
      <c r="D788" s="154" t="s">
        <v>122</v>
      </c>
      <c r="E788" s="165" t="s">
        <v>1</v>
      </c>
      <c r="F788" s="166" t="s">
        <v>386</v>
      </c>
      <c r="H788" s="167">
        <v>2.04</v>
      </c>
      <c r="M788" s="164"/>
      <c r="N788" s="168"/>
      <c r="O788" s="169"/>
      <c r="P788" s="169"/>
      <c r="Q788" s="169"/>
      <c r="R788" s="169"/>
      <c r="S788" s="169"/>
      <c r="T788" s="169"/>
      <c r="U788" s="169"/>
      <c r="V788" s="169"/>
      <c r="W788" s="169"/>
      <c r="X788" s="170"/>
      <c r="AT788" s="165" t="s">
        <v>122</v>
      </c>
      <c r="AU788" s="165" t="s">
        <v>79</v>
      </c>
      <c r="AV788" s="14" t="s">
        <v>79</v>
      </c>
      <c r="AW788" s="14" t="s">
        <v>4</v>
      </c>
      <c r="AX788" s="14" t="s">
        <v>72</v>
      </c>
      <c r="AY788" s="165" t="s">
        <v>111</v>
      </c>
    </row>
    <row r="789" spans="2:51" s="14" customFormat="1">
      <c r="B789" s="164"/>
      <c r="D789" s="154" t="s">
        <v>122</v>
      </c>
      <c r="E789" s="165" t="s">
        <v>1</v>
      </c>
      <c r="F789" s="166" t="s">
        <v>387</v>
      </c>
      <c r="H789" s="167">
        <v>1.42</v>
      </c>
      <c r="M789" s="164"/>
      <c r="N789" s="168"/>
      <c r="O789" s="169"/>
      <c r="P789" s="169"/>
      <c r="Q789" s="169"/>
      <c r="R789" s="169"/>
      <c r="S789" s="169"/>
      <c r="T789" s="169"/>
      <c r="U789" s="169"/>
      <c r="V789" s="169"/>
      <c r="W789" s="169"/>
      <c r="X789" s="170"/>
      <c r="AT789" s="165" t="s">
        <v>122</v>
      </c>
      <c r="AU789" s="165" t="s">
        <v>79</v>
      </c>
      <c r="AV789" s="14" t="s">
        <v>79</v>
      </c>
      <c r="AW789" s="14" t="s">
        <v>4</v>
      </c>
      <c r="AX789" s="14" t="s">
        <v>72</v>
      </c>
      <c r="AY789" s="165" t="s">
        <v>111</v>
      </c>
    </row>
    <row r="790" spans="2:51" s="14" customFormat="1">
      <c r="B790" s="164"/>
      <c r="D790" s="154" t="s">
        <v>122</v>
      </c>
      <c r="E790" s="165" t="s">
        <v>1</v>
      </c>
      <c r="F790" s="166" t="s">
        <v>381</v>
      </c>
      <c r="H790" s="167">
        <v>0.72</v>
      </c>
      <c r="M790" s="164"/>
      <c r="N790" s="168"/>
      <c r="O790" s="169"/>
      <c r="P790" s="169"/>
      <c r="Q790" s="169"/>
      <c r="R790" s="169"/>
      <c r="S790" s="169"/>
      <c r="T790" s="169"/>
      <c r="U790" s="169"/>
      <c r="V790" s="169"/>
      <c r="W790" s="169"/>
      <c r="X790" s="170"/>
      <c r="AT790" s="165" t="s">
        <v>122</v>
      </c>
      <c r="AU790" s="165" t="s">
        <v>79</v>
      </c>
      <c r="AV790" s="14" t="s">
        <v>79</v>
      </c>
      <c r="AW790" s="14" t="s">
        <v>4</v>
      </c>
      <c r="AX790" s="14" t="s">
        <v>72</v>
      </c>
      <c r="AY790" s="165" t="s">
        <v>111</v>
      </c>
    </row>
    <row r="791" spans="2:51" s="14" customFormat="1">
      <c r="B791" s="164"/>
      <c r="D791" s="154" t="s">
        <v>122</v>
      </c>
      <c r="E791" s="165" t="s">
        <v>1</v>
      </c>
      <c r="F791" s="166" t="s">
        <v>382</v>
      </c>
      <c r="H791" s="167">
        <v>0.56000000000000005</v>
      </c>
      <c r="M791" s="164"/>
      <c r="N791" s="168"/>
      <c r="O791" s="169"/>
      <c r="P791" s="169"/>
      <c r="Q791" s="169"/>
      <c r="R791" s="169"/>
      <c r="S791" s="169"/>
      <c r="T791" s="169"/>
      <c r="U791" s="169"/>
      <c r="V791" s="169"/>
      <c r="W791" s="169"/>
      <c r="X791" s="170"/>
      <c r="AT791" s="165" t="s">
        <v>122</v>
      </c>
      <c r="AU791" s="165" t="s">
        <v>79</v>
      </c>
      <c r="AV791" s="14" t="s">
        <v>79</v>
      </c>
      <c r="AW791" s="14" t="s">
        <v>4</v>
      </c>
      <c r="AX791" s="14" t="s">
        <v>72</v>
      </c>
      <c r="AY791" s="165" t="s">
        <v>111</v>
      </c>
    </row>
    <row r="792" spans="2:51" s="14" customFormat="1">
      <c r="B792" s="164"/>
      <c r="D792" s="154" t="s">
        <v>122</v>
      </c>
      <c r="E792" s="165" t="s">
        <v>1</v>
      </c>
      <c r="F792" s="166" t="s">
        <v>388</v>
      </c>
      <c r="H792" s="167">
        <v>1.1200000000000001</v>
      </c>
      <c r="M792" s="164"/>
      <c r="N792" s="168"/>
      <c r="O792" s="169"/>
      <c r="P792" s="169"/>
      <c r="Q792" s="169"/>
      <c r="R792" s="169"/>
      <c r="S792" s="169"/>
      <c r="T792" s="169"/>
      <c r="U792" s="169"/>
      <c r="V792" s="169"/>
      <c r="W792" s="169"/>
      <c r="X792" s="170"/>
      <c r="AT792" s="165" t="s">
        <v>122</v>
      </c>
      <c r="AU792" s="165" t="s">
        <v>79</v>
      </c>
      <c r="AV792" s="14" t="s">
        <v>79</v>
      </c>
      <c r="AW792" s="14" t="s">
        <v>4</v>
      </c>
      <c r="AX792" s="14" t="s">
        <v>72</v>
      </c>
      <c r="AY792" s="165" t="s">
        <v>111</v>
      </c>
    </row>
    <row r="793" spans="2:51" s="13" customFormat="1">
      <c r="B793" s="158"/>
      <c r="D793" s="154" t="s">
        <v>122</v>
      </c>
      <c r="E793" s="159" t="s">
        <v>1</v>
      </c>
      <c r="F793" s="160" t="s">
        <v>168</v>
      </c>
      <c r="H793" s="159" t="s">
        <v>1</v>
      </c>
      <c r="M793" s="158"/>
      <c r="N793" s="161"/>
      <c r="O793" s="162"/>
      <c r="P793" s="162"/>
      <c r="Q793" s="162"/>
      <c r="R793" s="162"/>
      <c r="S793" s="162"/>
      <c r="T793" s="162"/>
      <c r="U793" s="162"/>
      <c r="V793" s="162"/>
      <c r="W793" s="162"/>
      <c r="X793" s="163"/>
      <c r="AT793" s="159" t="s">
        <v>122</v>
      </c>
      <c r="AU793" s="159" t="s">
        <v>79</v>
      </c>
      <c r="AV793" s="13" t="s">
        <v>77</v>
      </c>
      <c r="AW793" s="13" t="s">
        <v>4</v>
      </c>
      <c r="AX793" s="13" t="s">
        <v>72</v>
      </c>
      <c r="AY793" s="159" t="s">
        <v>111</v>
      </c>
    </row>
    <row r="794" spans="2:51" s="14" customFormat="1">
      <c r="B794" s="164"/>
      <c r="D794" s="154" t="s">
        <v>122</v>
      </c>
      <c r="E794" s="165" t="s">
        <v>1</v>
      </c>
      <c r="F794" s="166" t="s">
        <v>389</v>
      </c>
      <c r="H794" s="167">
        <v>6.72</v>
      </c>
      <c r="M794" s="164"/>
      <c r="N794" s="168"/>
      <c r="O794" s="169"/>
      <c r="P794" s="169"/>
      <c r="Q794" s="169"/>
      <c r="R794" s="169"/>
      <c r="S794" s="169"/>
      <c r="T794" s="169"/>
      <c r="U794" s="169"/>
      <c r="V794" s="169"/>
      <c r="W794" s="169"/>
      <c r="X794" s="170"/>
      <c r="AT794" s="165" t="s">
        <v>122</v>
      </c>
      <c r="AU794" s="165" t="s">
        <v>79</v>
      </c>
      <c r="AV794" s="14" t="s">
        <v>79</v>
      </c>
      <c r="AW794" s="14" t="s">
        <v>4</v>
      </c>
      <c r="AX794" s="14" t="s">
        <v>72</v>
      </c>
      <c r="AY794" s="165" t="s">
        <v>111</v>
      </c>
    </row>
    <row r="795" spans="2:51" s="14" customFormat="1">
      <c r="B795" s="164"/>
      <c r="D795" s="154" t="s">
        <v>122</v>
      </c>
      <c r="E795" s="165" t="s">
        <v>1</v>
      </c>
      <c r="F795" s="166" t="s">
        <v>390</v>
      </c>
      <c r="H795" s="167">
        <v>1.96</v>
      </c>
      <c r="M795" s="164"/>
      <c r="N795" s="168"/>
      <c r="O795" s="169"/>
      <c r="P795" s="169"/>
      <c r="Q795" s="169"/>
      <c r="R795" s="169"/>
      <c r="S795" s="169"/>
      <c r="T795" s="169"/>
      <c r="U795" s="169"/>
      <c r="V795" s="169"/>
      <c r="W795" s="169"/>
      <c r="X795" s="170"/>
      <c r="AT795" s="165" t="s">
        <v>122</v>
      </c>
      <c r="AU795" s="165" t="s">
        <v>79</v>
      </c>
      <c r="AV795" s="14" t="s">
        <v>79</v>
      </c>
      <c r="AW795" s="14" t="s">
        <v>4</v>
      </c>
      <c r="AX795" s="14" t="s">
        <v>72</v>
      </c>
      <c r="AY795" s="165" t="s">
        <v>111</v>
      </c>
    </row>
    <row r="796" spans="2:51" s="14" customFormat="1">
      <c r="B796" s="164"/>
      <c r="D796" s="154" t="s">
        <v>122</v>
      </c>
      <c r="E796" s="165" t="s">
        <v>1</v>
      </c>
      <c r="F796" s="166" t="s">
        <v>391</v>
      </c>
      <c r="H796" s="167">
        <v>4.08</v>
      </c>
      <c r="M796" s="164"/>
      <c r="N796" s="168"/>
      <c r="O796" s="169"/>
      <c r="P796" s="169"/>
      <c r="Q796" s="169"/>
      <c r="R796" s="169"/>
      <c r="S796" s="169"/>
      <c r="T796" s="169"/>
      <c r="U796" s="169"/>
      <c r="V796" s="169"/>
      <c r="W796" s="169"/>
      <c r="X796" s="170"/>
      <c r="AT796" s="165" t="s">
        <v>122</v>
      </c>
      <c r="AU796" s="165" t="s">
        <v>79</v>
      </c>
      <c r="AV796" s="14" t="s">
        <v>79</v>
      </c>
      <c r="AW796" s="14" t="s">
        <v>4</v>
      </c>
      <c r="AX796" s="14" t="s">
        <v>72</v>
      </c>
      <c r="AY796" s="165" t="s">
        <v>111</v>
      </c>
    </row>
    <row r="797" spans="2:51" s="14" customFormat="1">
      <c r="B797" s="164"/>
      <c r="D797" s="154" t="s">
        <v>122</v>
      </c>
      <c r="E797" s="165" t="s">
        <v>1</v>
      </c>
      <c r="F797" s="166" t="s">
        <v>392</v>
      </c>
      <c r="H797" s="167">
        <v>1.56</v>
      </c>
      <c r="M797" s="164"/>
      <c r="N797" s="168"/>
      <c r="O797" s="169"/>
      <c r="P797" s="169"/>
      <c r="Q797" s="169"/>
      <c r="R797" s="169"/>
      <c r="S797" s="169"/>
      <c r="T797" s="169"/>
      <c r="U797" s="169"/>
      <c r="V797" s="169"/>
      <c r="W797" s="169"/>
      <c r="X797" s="170"/>
      <c r="AT797" s="165" t="s">
        <v>122</v>
      </c>
      <c r="AU797" s="165" t="s">
        <v>79</v>
      </c>
      <c r="AV797" s="14" t="s">
        <v>79</v>
      </c>
      <c r="AW797" s="14" t="s">
        <v>4</v>
      </c>
      <c r="AX797" s="14" t="s">
        <v>72</v>
      </c>
      <c r="AY797" s="165" t="s">
        <v>111</v>
      </c>
    </row>
    <row r="798" spans="2:51" s="14" customFormat="1">
      <c r="B798" s="164"/>
      <c r="D798" s="154" t="s">
        <v>122</v>
      </c>
      <c r="E798" s="165" t="s">
        <v>1</v>
      </c>
      <c r="F798" s="166" t="s">
        <v>393</v>
      </c>
      <c r="H798" s="167">
        <v>1.08</v>
      </c>
      <c r="M798" s="164"/>
      <c r="N798" s="168"/>
      <c r="O798" s="169"/>
      <c r="P798" s="169"/>
      <c r="Q798" s="169"/>
      <c r="R798" s="169"/>
      <c r="S798" s="169"/>
      <c r="T798" s="169"/>
      <c r="U798" s="169"/>
      <c r="V798" s="169"/>
      <c r="W798" s="169"/>
      <c r="X798" s="170"/>
      <c r="AT798" s="165" t="s">
        <v>122</v>
      </c>
      <c r="AU798" s="165" t="s">
        <v>79</v>
      </c>
      <c r="AV798" s="14" t="s">
        <v>79</v>
      </c>
      <c r="AW798" s="14" t="s">
        <v>4</v>
      </c>
      <c r="AX798" s="14" t="s">
        <v>72</v>
      </c>
      <c r="AY798" s="165" t="s">
        <v>111</v>
      </c>
    </row>
    <row r="799" spans="2:51" s="14" customFormat="1">
      <c r="B799" s="164"/>
      <c r="D799" s="154" t="s">
        <v>122</v>
      </c>
      <c r="E799" s="165" t="s">
        <v>1</v>
      </c>
      <c r="F799" s="166" t="s">
        <v>381</v>
      </c>
      <c r="H799" s="167">
        <v>0.72</v>
      </c>
      <c r="M799" s="164"/>
      <c r="N799" s="168"/>
      <c r="O799" s="169"/>
      <c r="P799" s="169"/>
      <c r="Q799" s="169"/>
      <c r="R799" s="169"/>
      <c r="S799" s="169"/>
      <c r="T799" s="169"/>
      <c r="U799" s="169"/>
      <c r="V799" s="169"/>
      <c r="W799" s="169"/>
      <c r="X799" s="170"/>
      <c r="AT799" s="165" t="s">
        <v>122</v>
      </c>
      <c r="AU799" s="165" t="s">
        <v>79</v>
      </c>
      <c r="AV799" s="14" t="s">
        <v>79</v>
      </c>
      <c r="AW799" s="14" t="s">
        <v>4</v>
      </c>
      <c r="AX799" s="14" t="s">
        <v>72</v>
      </c>
      <c r="AY799" s="165" t="s">
        <v>111</v>
      </c>
    </row>
    <row r="800" spans="2:51" s="14" customFormat="1">
      <c r="B800" s="164"/>
      <c r="D800" s="154" t="s">
        <v>122</v>
      </c>
      <c r="E800" s="165" t="s">
        <v>1</v>
      </c>
      <c r="F800" s="166" t="s">
        <v>382</v>
      </c>
      <c r="H800" s="167">
        <v>0.56000000000000005</v>
      </c>
      <c r="M800" s="164"/>
      <c r="N800" s="168"/>
      <c r="O800" s="169"/>
      <c r="P800" s="169"/>
      <c r="Q800" s="169"/>
      <c r="R800" s="169"/>
      <c r="S800" s="169"/>
      <c r="T800" s="169"/>
      <c r="U800" s="169"/>
      <c r="V800" s="169"/>
      <c r="W800" s="169"/>
      <c r="X800" s="170"/>
      <c r="AT800" s="165" t="s">
        <v>122</v>
      </c>
      <c r="AU800" s="165" t="s">
        <v>79</v>
      </c>
      <c r="AV800" s="14" t="s">
        <v>79</v>
      </c>
      <c r="AW800" s="14" t="s">
        <v>4</v>
      </c>
      <c r="AX800" s="14" t="s">
        <v>72</v>
      </c>
      <c r="AY800" s="165" t="s">
        <v>111</v>
      </c>
    </row>
    <row r="801" spans="1:51" s="14" customFormat="1">
      <c r="B801" s="164"/>
      <c r="D801" s="154" t="s">
        <v>122</v>
      </c>
      <c r="E801" s="165" t="s">
        <v>1</v>
      </c>
      <c r="F801" s="166" t="s">
        <v>393</v>
      </c>
      <c r="H801" s="167">
        <v>1.08</v>
      </c>
      <c r="M801" s="164"/>
      <c r="N801" s="168"/>
      <c r="O801" s="169"/>
      <c r="P801" s="169"/>
      <c r="Q801" s="169"/>
      <c r="R801" s="169"/>
      <c r="S801" s="169"/>
      <c r="T801" s="169"/>
      <c r="U801" s="169"/>
      <c r="V801" s="169"/>
      <c r="W801" s="169"/>
      <c r="X801" s="170"/>
      <c r="AT801" s="165" t="s">
        <v>122</v>
      </c>
      <c r="AU801" s="165" t="s">
        <v>79</v>
      </c>
      <c r="AV801" s="14" t="s">
        <v>79</v>
      </c>
      <c r="AW801" s="14" t="s">
        <v>4</v>
      </c>
      <c r="AX801" s="14" t="s">
        <v>72</v>
      </c>
      <c r="AY801" s="165" t="s">
        <v>111</v>
      </c>
    </row>
    <row r="802" spans="1:51" s="13" customFormat="1">
      <c r="B802" s="158"/>
      <c r="D802" s="154" t="s">
        <v>122</v>
      </c>
      <c r="E802" s="159" t="s">
        <v>1</v>
      </c>
      <c r="F802" s="160" t="s">
        <v>174</v>
      </c>
      <c r="H802" s="159" t="s">
        <v>1</v>
      </c>
      <c r="M802" s="158"/>
      <c r="N802" s="161"/>
      <c r="O802" s="162"/>
      <c r="P802" s="162"/>
      <c r="Q802" s="162"/>
      <c r="R802" s="162"/>
      <c r="S802" s="162"/>
      <c r="T802" s="162"/>
      <c r="U802" s="162"/>
      <c r="V802" s="162"/>
      <c r="W802" s="162"/>
      <c r="X802" s="163"/>
      <c r="AT802" s="159" t="s">
        <v>122</v>
      </c>
      <c r="AU802" s="159" t="s">
        <v>79</v>
      </c>
      <c r="AV802" s="13" t="s">
        <v>77</v>
      </c>
      <c r="AW802" s="13" t="s">
        <v>4</v>
      </c>
      <c r="AX802" s="13" t="s">
        <v>72</v>
      </c>
      <c r="AY802" s="159" t="s">
        <v>111</v>
      </c>
    </row>
    <row r="803" spans="1:51" s="14" customFormat="1">
      <c r="B803" s="164"/>
      <c r="D803" s="154" t="s">
        <v>122</v>
      </c>
      <c r="E803" s="165" t="s">
        <v>1</v>
      </c>
      <c r="F803" s="166" t="s">
        <v>394</v>
      </c>
      <c r="H803" s="167">
        <v>1.1639999999999999</v>
      </c>
      <c r="M803" s="164"/>
      <c r="N803" s="168"/>
      <c r="O803" s="169"/>
      <c r="P803" s="169"/>
      <c r="Q803" s="169"/>
      <c r="R803" s="169"/>
      <c r="S803" s="169"/>
      <c r="T803" s="169"/>
      <c r="U803" s="169"/>
      <c r="V803" s="169"/>
      <c r="W803" s="169"/>
      <c r="X803" s="170"/>
      <c r="AT803" s="165" t="s">
        <v>122</v>
      </c>
      <c r="AU803" s="165" t="s">
        <v>79</v>
      </c>
      <c r="AV803" s="14" t="s">
        <v>79</v>
      </c>
      <c r="AW803" s="14" t="s">
        <v>4</v>
      </c>
      <c r="AX803" s="14" t="s">
        <v>72</v>
      </c>
      <c r="AY803" s="165" t="s">
        <v>111</v>
      </c>
    </row>
    <row r="804" spans="1:51" s="14" customFormat="1">
      <c r="B804" s="164"/>
      <c r="D804" s="154" t="s">
        <v>122</v>
      </c>
      <c r="E804" s="165" t="s">
        <v>1</v>
      </c>
      <c r="F804" s="166" t="s">
        <v>395</v>
      </c>
      <c r="H804" s="167">
        <v>2.488</v>
      </c>
      <c r="M804" s="164"/>
      <c r="N804" s="168"/>
      <c r="O804" s="169"/>
      <c r="P804" s="169"/>
      <c r="Q804" s="169"/>
      <c r="R804" s="169"/>
      <c r="S804" s="169"/>
      <c r="T804" s="169"/>
      <c r="U804" s="169"/>
      <c r="V804" s="169"/>
      <c r="W804" s="169"/>
      <c r="X804" s="170"/>
      <c r="AT804" s="165" t="s">
        <v>122</v>
      </c>
      <c r="AU804" s="165" t="s">
        <v>79</v>
      </c>
      <c r="AV804" s="14" t="s">
        <v>79</v>
      </c>
      <c r="AW804" s="14" t="s">
        <v>4</v>
      </c>
      <c r="AX804" s="14" t="s">
        <v>72</v>
      </c>
      <c r="AY804" s="165" t="s">
        <v>111</v>
      </c>
    </row>
    <row r="805" spans="1:51" s="14" customFormat="1">
      <c r="B805" s="164"/>
      <c r="D805" s="154" t="s">
        <v>122</v>
      </c>
      <c r="E805" s="165" t="s">
        <v>1</v>
      </c>
      <c r="F805" s="166" t="s">
        <v>396</v>
      </c>
      <c r="H805" s="167">
        <v>2.2480000000000002</v>
      </c>
      <c r="M805" s="164"/>
      <c r="N805" s="168"/>
      <c r="O805" s="169"/>
      <c r="P805" s="169"/>
      <c r="Q805" s="169"/>
      <c r="R805" s="169"/>
      <c r="S805" s="169"/>
      <c r="T805" s="169"/>
      <c r="U805" s="169"/>
      <c r="V805" s="169"/>
      <c r="W805" s="169"/>
      <c r="X805" s="170"/>
      <c r="AT805" s="165" t="s">
        <v>122</v>
      </c>
      <c r="AU805" s="165" t="s">
        <v>79</v>
      </c>
      <c r="AV805" s="14" t="s">
        <v>79</v>
      </c>
      <c r="AW805" s="14" t="s">
        <v>4</v>
      </c>
      <c r="AX805" s="14" t="s">
        <v>72</v>
      </c>
      <c r="AY805" s="165" t="s">
        <v>111</v>
      </c>
    </row>
    <row r="806" spans="1:51" s="14" customFormat="1">
      <c r="B806" s="164"/>
      <c r="D806" s="154" t="s">
        <v>122</v>
      </c>
      <c r="E806" s="165" t="s">
        <v>1</v>
      </c>
      <c r="F806" s="166" t="s">
        <v>397</v>
      </c>
      <c r="H806" s="167">
        <v>2.0880000000000001</v>
      </c>
      <c r="M806" s="164"/>
      <c r="N806" s="168"/>
      <c r="O806" s="169"/>
      <c r="P806" s="169"/>
      <c r="Q806" s="169"/>
      <c r="R806" s="169"/>
      <c r="S806" s="169"/>
      <c r="T806" s="169"/>
      <c r="U806" s="169"/>
      <c r="V806" s="169"/>
      <c r="W806" s="169"/>
      <c r="X806" s="170"/>
      <c r="AT806" s="165" t="s">
        <v>122</v>
      </c>
      <c r="AU806" s="165" t="s">
        <v>79</v>
      </c>
      <c r="AV806" s="14" t="s">
        <v>79</v>
      </c>
      <c r="AW806" s="14" t="s">
        <v>4</v>
      </c>
      <c r="AX806" s="14" t="s">
        <v>72</v>
      </c>
      <c r="AY806" s="165" t="s">
        <v>111</v>
      </c>
    </row>
    <row r="807" spans="1:51" s="14" customFormat="1">
      <c r="B807" s="164"/>
      <c r="D807" s="154" t="s">
        <v>122</v>
      </c>
      <c r="E807" s="165" t="s">
        <v>1</v>
      </c>
      <c r="F807" s="166" t="s">
        <v>398</v>
      </c>
      <c r="H807" s="167">
        <v>2.7280000000000002</v>
      </c>
      <c r="M807" s="164"/>
      <c r="N807" s="168"/>
      <c r="O807" s="169"/>
      <c r="P807" s="169"/>
      <c r="Q807" s="169"/>
      <c r="R807" s="169"/>
      <c r="S807" s="169"/>
      <c r="T807" s="169"/>
      <c r="U807" s="169"/>
      <c r="V807" s="169"/>
      <c r="W807" s="169"/>
      <c r="X807" s="170"/>
      <c r="AT807" s="165" t="s">
        <v>122</v>
      </c>
      <c r="AU807" s="165" t="s">
        <v>79</v>
      </c>
      <c r="AV807" s="14" t="s">
        <v>79</v>
      </c>
      <c r="AW807" s="14" t="s">
        <v>4</v>
      </c>
      <c r="AX807" s="14" t="s">
        <v>72</v>
      </c>
      <c r="AY807" s="165" t="s">
        <v>111</v>
      </c>
    </row>
    <row r="808" spans="1:51" s="14" customFormat="1">
      <c r="B808" s="164"/>
      <c r="D808" s="154" t="s">
        <v>122</v>
      </c>
      <c r="E808" s="165" t="s">
        <v>1</v>
      </c>
      <c r="F808" s="166" t="s">
        <v>399</v>
      </c>
      <c r="H808" s="167">
        <v>4.3319999999999999</v>
      </c>
      <c r="M808" s="164"/>
      <c r="N808" s="168"/>
      <c r="O808" s="169"/>
      <c r="P808" s="169"/>
      <c r="Q808" s="169"/>
      <c r="R808" s="169"/>
      <c r="S808" s="169"/>
      <c r="T808" s="169"/>
      <c r="U808" s="169"/>
      <c r="V808" s="169"/>
      <c r="W808" s="169"/>
      <c r="X808" s="170"/>
      <c r="AT808" s="165" t="s">
        <v>122</v>
      </c>
      <c r="AU808" s="165" t="s">
        <v>79</v>
      </c>
      <c r="AV808" s="14" t="s">
        <v>79</v>
      </c>
      <c r="AW808" s="14" t="s">
        <v>4</v>
      </c>
      <c r="AX808" s="14" t="s">
        <v>72</v>
      </c>
      <c r="AY808" s="165" t="s">
        <v>111</v>
      </c>
    </row>
    <row r="809" spans="1:51" s="14" customFormat="1">
      <c r="B809" s="164"/>
      <c r="D809" s="154" t="s">
        <v>122</v>
      </c>
      <c r="E809" s="165" t="s">
        <v>1</v>
      </c>
      <c r="F809" s="166" t="s">
        <v>400</v>
      </c>
      <c r="H809" s="167">
        <v>1.484</v>
      </c>
      <c r="M809" s="164"/>
      <c r="N809" s="168"/>
      <c r="O809" s="169"/>
      <c r="P809" s="169"/>
      <c r="Q809" s="169"/>
      <c r="R809" s="169"/>
      <c r="S809" s="169"/>
      <c r="T809" s="169"/>
      <c r="U809" s="169"/>
      <c r="V809" s="169"/>
      <c r="W809" s="169"/>
      <c r="X809" s="170"/>
      <c r="AT809" s="165" t="s">
        <v>122</v>
      </c>
      <c r="AU809" s="165" t="s">
        <v>79</v>
      </c>
      <c r="AV809" s="14" t="s">
        <v>79</v>
      </c>
      <c r="AW809" s="14" t="s">
        <v>4</v>
      </c>
      <c r="AX809" s="14" t="s">
        <v>72</v>
      </c>
      <c r="AY809" s="165" t="s">
        <v>111</v>
      </c>
    </row>
    <row r="810" spans="1:51" s="14" customFormat="1">
      <c r="B810" s="164"/>
      <c r="D810" s="154" t="s">
        <v>122</v>
      </c>
      <c r="E810" s="165" t="s">
        <v>1</v>
      </c>
      <c r="F810" s="166" t="s">
        <v>401</v>
      </c>
      <c r="H810" s="167">
        <v>0.76</v>
      </c>
      <c r="M810" s="164"/>
      <c r="N810" s="168"/>
      <c r="O810" s="169"/>
      <c r="P810" s="169"/>
      <c r="Q810" s="169"/>
      <c r="R810" s="169"/>
      <c r="S810" s="169"/>
      <c r="T810" s="169"/>
      <c r="U810" s="169"/>
      <c r="V810" s="169"/>
      <c r="W810" s="169"/>
      <c r="X810" s="170"/>
      <c r="AT810" s="165" t="s">
        <v>122</v>
      </c>
      <c r="AU810" s="165" t="s">
        <v>79</v>
      </c>
      <c r="AV810" s="14" t="s">
        <v>79</v>
      </c>
      <c r="AW810" s="14" t="s">
        <v>4</v>
      </c>
      <c r="AX810" s="14" t="s">
        <v>72</v>
      </c>
      <c r="AY810" s="165" t="s">
        <v>111</v>
      </c>
    </row>
    <row r="811" spans="1:51" s="14" customFormat="1">
      <c r="B811" s="164"/>
      <c r="D811" s="154" t="s">
        <v>122</v>
      </c>
      <c r="E811" s="165" t="s">
        <v>1</v>
      </c>
      <c r="F811" s="166" t="s">
        <v>401</v>
      </c>
      <c r="H811" s="167">
        <v>0.76</v>
      </c>
      <c r="M811" s="164"/>
      <c r="N811" s="168"/>
      <c r="O811" s="169"/>
      <c r="P811" s="169"/>
      <c r="Q811" s="169"/>
      <c r="R811" s="169"/>
      <c r="S811" s="169"/>
      <c r="T811" s="169"/>
      <c r="U811" s="169"/>
      <c r="V811" s="169"/>
      <c r="W811" s="169"/>
      <c r="X811" s="170"/>
      <c r="AT811" s="165" t="s">
        <v>122</v>
      </c>
      <c r="AU811" s="165" t="s">
        <v>79</v>
      </c>
      <c r="AV811" s="14" t="s">
        <v>79</v>
      </c>
      <c r="AW811" s="14" t="s">
        <v>4</v>
      </c>
      <c r="AX811" s="14" t="s">
        <v>72</v>
      </c>
      <c r="AY811" s="165" t="s">
        <v>111</v>
      </c>
    </row>
    <row r="812" spans="1:51" s="15" customFormat="1">
      <c r="B812" s="171"/>
      <c r="D812" s="154" t="s">
        <v>122</v>
      </c>
      <c r="E812" s="172" t="s">
        <v>1</v>
      </c>
      <c r="F812" s="173" t="s">
        <v>127</v>
      </c>
      <c r="H812" s="174">
        <v>74.748999999999995</v>
      </c>
      <c r="M812" s="171"/>
      <c r="N812" s="187"/>
      <c r="O812" s="188"/>
      <c r="P812" s="188"/>
      <c r="Q812" s="188"/>
      <c r="R812" s="188"/>
      <c r="S812" s="188"/>
      <c r="T812" s="188"/>
      <c r="U812" s="188"/>
      <c r="V812" s="188"/>
      <c r="W812" s="188"/>
      <c r="X812" s="189"/>
      <c r="AT812" s="172" t="s">
        <v>122</v>
      </c>
      <c r="AU812" s="172" t="s">
        <v>79</v>
      </c>
      <c r="AV812" s="15" t="s">
        <v>118</v>
      </c>
      <c r="AW812" s="15" t="s">
        <v>4</v>
      </c>
      <c r="AX812" s="15" t="s">
        <v>77</v>
      </c>
      <c r="AY812" s="172" t="s">
        <v>111</v>
      </c>
    </row>
    <row r="813" spans="1:51" s="2" customFormat="1" ht="6.9" customHeight="1">
      <c r="A813" s="29"/>
      <c r="B813" s="44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30"/>
      <c r="N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</row>
  </sheetData>
  <autoFilter ref="C113:L812" xr:uid="{00000000-0009-0000-0000-000001000000}"/>
  <mergeCells count="6">
    <mergeCell ref="E106:H106"/>
    <mergeCell ref="M2:Z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0325 - Zateplení Kutná hora</vt:lpstr>
      <vt:lpstr>'0325 - Zateplení Kutná hora'!Názvy_tisku</vt:lpstr>
      <vt:lpstr>'Rekapitulace stavby'!Názvy_tisku</vt:lpstr>
      <vt:lpstr>'0325 - Zateplení Kutná hora'!Oblast_tisku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Klus</dc:creator>
  <cp:lastModifiedBy>Daniel Vlas</cp:lastModifiedBy>
  <dcterms:created xsi:type="dcterms:W3CDTF">2021-12-20T14:00:05Z</dcterms:created>
  <dcterms:modified xsi:type="dcterms:W3CDTF">2022-02-02T13:32:25Z</dcterms:modified>
</cp:coreProperties>
</file>