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ROK 2020\05 Lípová 8\03 Poptávky SUB\02 Soubory pro poptávky\"/>
    </mc:Choice>
  </mc:AlternateContent>
  <xr:revisionPtr revIDLastSave="0" documentId="13_ncr:1_{5577614D-A909-4413-B00A-07B644F67BE2}" xr6:coauthVersionLast="45" xr6:coauthVersionMax="45" xr10:uidLastSave="{00000000-0000-0000-0000-000000000000}"/>
  <bookViews>
    <workbookView xWindow="-120" yWindow="-120" windowWidth="29040" windowHeight="15840" xr2:uid="{EEABC6F7-7ECC-4EBE-9A55-7399727C01C4}"/>
  </bookViews>
  <sheets>
    <sheet name="Položkový rozpočet" sheetId="6" r:id="rId1"/>
  </sheets>
  <definedNames>
    <definedName name="_xlnm.Print_Area" localSheetId="0">'Položkový rozpočet'!$A$1:$H$49</definedName>
    <definedName name="prirazka">'Položkový rozpočet'!#REF!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6" l="1"/>
  <c r="E29" i="6" l="1"/>
  <c r="E28" i="6"/>
  <c r="E26" i="6"/>
  <c r="E23" i="6"/>
  <c r="E22" i="6"/>
  <c r="E21" i="6"/>
  <c r="E18" i="6"/>
  <c r="E19" i="6"/>
  <c r="E24" i="6" l="1"/>
  <c r="G35" i="6"/>
  <c r="G31" i="6"/>
  <c r="G18" i="6"/>
  <c r="G21" i="6"/>
  <c r="G23" i="6"/>
  <c r="G22" i="6"/>
  <c r="G26" i="6"/>
  <c r="G24" i="6" l="1"/>
  <c r="E17" i="6" l="1"/>
  <c r="E10" i="6" s="1"/>
  <c r="E15" i="6"/>
  <c r="G29" i="6" l="1"/>
  <c r="G27" i="6"/>
  <c r="G28" i="6"/>
  <c r="G10" i="6"/>
  <c r="G19" i="6"/>
  <c r="E11" i="6" l="1"/>
  <c r="C36" i="6" l="1"/>
  <c r="G15" i="6" l="1"/>
  <c r="G16" i="6"/>
  <c r="G11" i="6"/>
  <c r="G12" i="6"/>
  <c r="G14" i="6"/>
  <c r="G17" i="6"/>
  <c r="G13" i="6"/>
  <c r="B11" i="6" l="1"/>
  <c r="G34" i="6" l="1"/>
  <c r="G33" i="6"/>
  <c r="B12" i="6"/>
  <c r="G36" i="6" l="1"/>
  <c r="B13" i="6"/>
  <c r="B14" i="6" l="1"/>
  <c r="B15" i="6" l="1"/>
  <c r="B16" i="6" l="1"/>
  <c r="B17" i="6" l="1"/>
  <c r="B18" i="6" s="1"/>
  <c r="B19" i="6" l="1"/>
  <c r="B21" i="6" l="1"/>
  <c r="B22" i="6" l="1"/>
  <c r="B23" i="6" l="1"/>
  <c r="B24" i="6" l="1"/>
  <c r="B26" i="6" l="1"/>
  <c r="B27" i="6" s="1"/>
  <c r="B28" i="6" l="1"/>
  <c r="B29" i="6" l="1"/>
  <c r="B31" i="6" l="1"/>
  <c r="B33" i="6" s="1"/>
  <c r="B34" i="6" l="1"/>
  <c r="B35" i="6" s="1"/>
  <c r="G38" i="6" l="1"/>
  <c r="G5" i="6" s="1"/>
</calcChain>
</file>

<file path=xl/sharedStrings.xml><?xml version="1.0" encoding="utf-8"?>
<sst xmlns="http://schemas.openxmlformats.org/spreadsheetml/2006/main" count="64" uniqueCount="47">
  <si>
    <t>POLOŽKOVÝ ROZPOČET</t>
  </si>
  <si>
    <t>Název zakázky:</t>
  </si>
  <si>
    <t>Datum:</t>
  </si>
  <si>
    <t>Díl/ č. položky</t>
  </si>
  <si>
    <t>Název položky</t>
  </si>
  <si>
    <t>MJ</t>
  </si>
  <si>
    <t>Množství</t>
  </si>
  <si>
    <t>Celkem bez DPH</t>
  </si>
  <si>
    <t>CENA CELKEM BEZ DPH</t>
  </si>
  <si>
    <t>Cena celkem bez DPH</t>
  </si>
  <si>
    <t>Cena
/MJ</t>
  </si>
  <si>
    <t>Rekonstrukce dvorních křídel LÍPOVÁ 8</t>
  </si>
  <si>
    <t xml:space="preserve">Lípová 1650/8, 120 00 Praha 2 - Nové Město </t>
  </si>
  <si>
    <t>kpl</t>
  </si>
  <si>
    <t>Bourání kostrukcí a demontáže</t>
  </si>
  <si>
    <t>Otluk stávajícíh omítek</t>
  </si>
  <si>
    <t>m3</t>
  </si>
  <si>
    <t>Bourání stávajícího zdiva nenosného, vniřního</t>
  </si>
  <si>
    <t>Bourání stávajícího zdiva nosného, vnitřního/obvodového</t>
  </si>
  <si>
    <t>ks</t>
  </si>
  <si>
    <t>Demontáž výplní otvorů - dveře</t>
  </si>
  <si>
    <t>Demontáž výplní otvorů - okna</t>
  </si>
  <si>
    <t>m2</t>
  </si>
  <si>
    <t>Bourání rákosového stropu vč omítek</t>
  </si>
  <si>
    <t>Vybourání podlahy násyp (předpoklad 30 cm)</t>
  </si>
  <si>
    <t>Bourání stávajících komínů vč. zaslepení</t>
  </si>
  <si>
    <t>Demontáž podlahové krytiny, podkladu pod krytinou a stávajícího záklopu</t>
  </si>
  <si>
    <t>Demontáž střešní konstrukce</t>
  </si>
  <si>
    <t xml:space="preserve">Demontáž střešní krytiny </t>
  </si>
  <si>
    <t>Demontáž falcované střešní krytiny</t>
  </si>
  <si>
    <t>Demontáz stávajícího krovu</t>
  </si>
  <si>
    <t>Demontáž stávajících latí a kontralatí</t>
  </si>
  <si>
    <t>Demontáž nástřešních žlabu</t>
  </si>
  <si>
    <t>mb</t>
  </si>
  <si>
    <t>Demontáž oplechování komína</t>
  </si>
  <si>
    <t>Demontáž svodu (pouze do 2.NP)</t>
  </si>
  <si>
    <t>Demontáž štítového lemování</t>
  </si>
  <si>
    <t>Demontáž TZB</t>
  </si>
  <si>
    <t>Odvoz a likvidace odpadu, přesuny hmot</t>
  </si>
  <si>
    <t>Svislá doprava suti</t>
  </si>
  <si>
    <t>Odvoz a likvidace suti a vybouraných hmot vč.poplatku za skládku</t>
  </si>
  <si>
    <t>Vnitrostaveništní doprava vybouraných a demontovaných hmot</t>
  </si>
  <si>
    <t>D02</t>
  </si>
  <si>
    <t>Demontáž svislých a vodorovných konstrukcí</t>
  </si>
  <si>
    <t>Demontáž klempířských prvků</t>
  </si>
  <si>
    <t>Demontáž elektro rozvodů</t>
  </si>
  <si>
    <t xml:space="preserve">Vyklízení bytů a půdy, vč. Likvidace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</si>
</sst>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\ &quot;Kč&quot;"/>
    <numFmt numFmtId="165" formatCode="#,##0.0\ &quot;Kč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</borders>
  <cellStyleXfs count="10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</cellStyleXfs>
  <cellXfs count="56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14" fontId="6" fillId="0" borderId="7" xfId="0" applyNumberFormat="1" applyFont="1" applyBorder="1" applyAlignment="1">
      <alignment horizontal="left" vertical="center"/>
    </xf>
    <xf numFmtId="0" fontId="0" fillId="0" borderId="11" xfId="0" applyFont="1" applyBorder="1"/>
    <xf numFmtId="0" fontId="5" fillId="0" borderId="11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0" xfId="0" applyFont="1"/>
    <xf numFmtId="0" fontId="0" fillId="0" borderId="16" xfId="0" applyFont="1" applyBorder="1"/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0" fillId="0" borderId="12" xfId="0" applyFont="1" applyBorder="1"/>
    <xf numFmtId="0" fontId="1" fillId="0" borderId="7" xfId="0" applyFont="1" applyBorder="1" applyAlignment="1">
      <alignment horizontal="left" vertical="center" indent="1"/>
    </xf>
    <xf numFmtId="165" fontId="1" fillId="0" borderId="8" xfId="0" applyNumberFormat="1" applyFont="1" applyBorder="1" applyAlignment="1">
      <alignment horizontal="right" indent="1"/>
    </xf>
    <xf numFmtId="0" fontId="1" fillId="0" borderId="0" xfId="0" applyFont="1"/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/>
    <xf numFmtId="0" fontId="0" fillId="0" borderId="9" xfId="0" applyFont="1" applyBorder="1"/>
    <xf numFmtId="0" fontId="0" fillId="0" borderId="0" xfId="0" applyFont="1" applyAlignment="1">
      <alignment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left" vertical="center"/>
    </xf>
    <xf numFmtId="49" fontId="1" fillId="2" borderId="10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2" fontId="0" fillId="2" borderId="5" xfId="2" applyNumberFormat="1" applyFont="1" applyFill="1" applyBorder="1" applyAlignment="1">
      <alignment horizontal="center" vertical="center"/>
    </xf>
    <xf numFmtId="0" fontId="0" fillId="2" borderId="5" xfId="0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2" fontId="0" fillId="0" borderId="10" xfId="2" applyNumberFormat="1" applyFont="1" applyBorder="1" applyAlignment="1">
      <alignment horizontal="center"/>
    </xf>
    <xf numFmtId="164" fontId="0" fillId="0" borderId="10" xfId="1" applyNumberFormat="1" applyFont="1" applyBorder="1" applyAlignment="1">
      <alignment vertical="center"/>
    </xf>
    <xf numFmtId="49" fontId="0" fillId="4" borderId="10" xfId="0" applyNumberFormat="1" applyFont="1" applyFill="1" applyBorder="1" applyAlignment="1">
      <alignment horizontal="center" vertical="center"/>
    </xf>
    <xf numFmtId="0" fontId="1" fillId="4" borderId="4" xfId="0" applyFont="1" applyFill="1" applyBorder="1" applyAlignment="1">
      <alignment vertical="center"/>
    </xf>
    <xf numFmtId="0" fontId="0" fillId="4" borderId="5" xfId="0" applyFont="1" applyFill="1" applyBorder="1" applyAlignment="1">
      <alignment vertical="center"/>
    </xf>
    <xf numFmtId="164" fontId="1" fillId="4" borderId="6" xfId="0" applyNumberFormat="1" applyFont="1" applyFill="1" applyBorder="1" applyAlignment="1">
      <alignment vertical="center"/>
    </xf>
    <xf numFmtId="0" fontId="1" fillId="0" borderId="10" xfId="0" applyFont="1" applyBorder="1"/>
    <xf numFmtId="2" fontId="0" fillId="0" borderId="4" xfId="2" applyNumberFormat="1" applyFont="1" applyBorder="1" applyAlignment="1">
      <alignment horizontal="center"/>
    </xf>
    <xf numFmtId="2" fontId="0" fillId="0" borderId="5" xfId="2" applyNumberFormat="1" applyFont="1" applyBorder="1" applyAlignment="1">
      <alignment horizontal="center"/>
    </xf>
    <xf numFmtId="164" fontId="0" fillId="0" borderId="5" xfId="1" applyNumberFormat="1" applyFont="1" applyBorder="1" applyAlignment="1">
      <alignment vertical="center"/>
    </xf>
    <xf numFmtId="164" fontId="0" fillId="0" borderId="6" xfId="1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5" fillId="0" borderId="10" xfId="0" applyFont="1" applyBorder="1"/>
    <xf numFmtId="0" fontId="0" fillId="0" borderId="10" xfId="0" applyFont="1" applyFill="1" applyBorder="1"/>
    <xf numFmtId="2" fontId="0" fillId="0" borderId="10" xfId="2" applyNumberFormat="1" applyFont="1" applyFill="1" applyBorder="1" applyAlignment="1">
      <alignment horizontal="center"/>
    </xf>
    <xf numFmtId="49" fontId="0" fillId="4" borderId="4" xfId="0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vertical="center"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10" xfId="0" applyFont="1" applyBorder="1" applyAlignment="1"/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</cellXfs>
  <cellStyles count="10">
    <cellStyle name="Čárka" xfId="2" builtinId="3"/>
    <cellStyle name="Čárka 2" xfId="3" xr:uid="{63F990A4-8484-48FC-B6E3-DC8FDDD375CC}"/>
    <cellStyle name="Čárka 2 2" xfId="7" xr:uid="{7A40BB66-C7FE-4625-B498-5CF4F380D804}"/>
    <cellStyle name="Čárka 3" xfId="5" xr:uid="{C8C27D39-62BB-4E44-BE21-4AE2CD53A8D6}"/>
    <cellStyle name="Měna" xfId="1" builtinId="4"/>
    <cellStyle name="Měna 2" xfId="6" xr:uid="{DDA40A4F-3626-4269-8904-5C5995CF3B9C}"/>
    <cellStyle name="Měna 3" xfId="4" xr:uid="{9100E9D1-9637-402F-85EF-7DEC2429E688}"/>
    <cellStyle name="Normální" xfId="0" builtinId="0"/>
    <cellStyle name="Normální 2" xfId="8" xr:uid="{9AD11BC4-C4E2-4595-80DD-2BC1A2BBD283}"/>
    <cellStyle name="Normální 3" xfId="9" xr:uid="{40B9F2EB-8CED-4321-BC43-8875CF8EAE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7F824-7381-40D8-8017-9E9451904C51}">
  <sheetPr>
    <tabColor theme="7" tint="0.59999389629810485"/>
    <outlinePr summaryBelow="0" summaryRight="0"/>
  </sheetPr>
  <dimension ref="B1:H47"/>
  <sheetViews>
    <sheetView showGridLines="0" tabSelected="1" topLeftCell="A4" zoomScaleNormal="100" workbookViewId="0">
      <selection activeCell="C13" sqref="C13"/>
    </sheetView>
  </sheetViews>
  <sheetFormatPr defaultColWidth="5" defaultRowHeight="15" outlineLevelRow="1" x14ac:dyDescent="0.25"/>
  <cols>
    <col min="1" max="1" width="1.28515625" customWidth="1"/>
    <col min="2" max="2" width="13.42578125" customWidth="1"/>
    <col min="3" max="3" width="61.140625" customWidth="1"/>
    <col min="4" max="4" width="7.28515625" customWidth="1"/>
    <col min="5" max="5" width="10" customWidth="1"/>
    <col min="6" max="6" width="14.140625" customWidth="1"/>
    <col min="7" max="7" width="15.5703125" customWidth="1"/>
    <col min="8" max="8" width="1.28515625" customWidth="1"/>
  </cols>
  <sheetData>
    <row r="1" spans="2:8" ht="4.5" customHeight="1" x14ac:dyDescent="0.25">
      <c r="B1" s="2"/>
      <c r="C1" s="2"/>
      <c r="D1" s="2"/>
      <c r="E1" s="2"/>
      <c r="F1" s="2"/>
    </row>
    <row r="2" spans="2:8" s="1" customFormat="1" ht="18.95" customHeight="1" x14ac:dyDescent="0.25">
      <c r="B2" s="53" t="s">
        <v>0</v>
      </c>
      <c r="C2" s="54"/>
      <c r="D2" s="54"/>
      <c r="E2" s="54"/>
      <c r="F2" s="54"/>
      <c r="G2" s="55"/>
    </row>
    <row r="3" spans="2:8" s="10" customFormat="1" ht="18" customHeight="1" x14ac:dyDescent="0.25">
      <c r="B3" s="51" t="s">
        <v>1</v>
      </c>
      <c r="C3" s="3" t="s">
        <v>11</v>
      </c>
      <c r="D3" s="7"/>
      <c r="E3" s="7"/>
      <c r="F3" s="8"/>
      <c r="G3" s="9"/>
    </row>
    <row r="4" spans="2:8" s="10" customFormat="1" ht="18" customHeight="1" x14ac:dyDescent="0.25">
      <c r="B4" s="52"/>
      <c r="C4" s="4" t="s">
        <v>12</v>
      </c>
      <c r="D4" s="11"/>
      <c r="E4" s="11"/>
      <c r="F4" s="12"/>
      <c r="G4" s="13"/>
    </row>
    <row r="5" spans="2:8" s="10" customFormat="1" ht="18" customHeight="1" x14ac:dyDescent="0.25">
      <c r="B5" s="5" t="s">
        <v>2</v>
      </c>
      <c r="C5" s="6">
        <v>44101</v>
      </c>
      <c r="D5" s="15" t="s">
        <v>9</v>
      </c>
      <c r="E5" s="20"/>
      <c r="F5" s="14"/>
      <c r="G5" s="16">
        <f>G38</f>
        <v>0</v>
      </c>
    </row>
    <row r="6" spans="2:8" s="10" customFormat="1" ht="4.5" customHeight="1" x14ac:dyDescent="0.25"/>
    <row r="7" spans="2:8" s="10" customFormat="1" ht="25.5" customHeight="1" x14ac:dyDescent="0.25">
      <c r="B7" s="22" t="s">
        <v>3</v>
      </c>
      <c r="C7" s="23" t="s">
        <v>4</v>
      </c>
      <c r="D7" s="22" t="s">
        <v>5</v>
      </c>
      <c r="E7" s="22" t="s">
        <v>6</v>
      </c>
      <c r="F7" s="22" t="s">
        <v>10</v>
      </c>
      <c r="G7" s="22" t="s">
        <v>7</v>
      </c>
    </row>
    <row r="8" spans="2:8" s="21" customFormat="1" ht="18" customHeight="1" x14ac:dyDescent="0.25">
      <c r="B8" s="24" t="s">
        <v>42</v>
      </c>
      <c r="C8" s="25" t="s">
        <v>14</v>
      </c>
      <c r="D8" s="26"/>
      <c r="E8" s="26"/>
      <c r="F8" s="27"/>
      <c r="G8" s="28"/>
    </row>
    <row r="9" spans="2:8" s="10" customFormat="1" ht="15" customHeight="1" outlineLevel="1" x14ac:dyDescent="0.25">
      <c r="B9" s="29"/>
      <c r="C9" s="36" t="s">
        <v>43</v>
      </c>
      <c r="D9" s="37"/>
      <c r="E9" s="38"/>
      <c r="F9" s="39"/>
      <c r="G9" s="40"/>
      <c r="H9" s="21"/>
    </row>
    <row r="10" spans="2:8" s="10" customFormat="1" ht="15" customHeight="1" outlineLevel="1" x14ac:dyDescent="0.25">
      <c r="B10" s="41">
        <v>1</v>
      </c>
      <c r="C10" s="19" t="s">
        <v>46</v>
      </c>
      <c r="D10" s="30" t="s">
        <v>22</v>
      </c>
      <c r="E10" s="30">
        <f>E17</f>
        <v>435.6</v>
      </c>
      <c r="F10" s="31"/>
      <c r="G10" s="31">
        <f t="shared" ref="G10" si="0">E10*F10</f>
        <v>0</v>
      </c>
      <c r="H10" s="21"/>
    </row>
    <row r="11" spans="2:8" s="10" customFormat="1" ht="15" customHeight="1" outlineLevel="1" x14ac:dyDescent="0.25">
      <c r="B11" s="18">
        <f>MAX(B8:B10)+1</f>
        <v>2</v>
      </c>
      <c r="C11" s="42" t="s">
        <v>18</v>
      </c>
      <c r="D11" s="30" t="s">
        <v>16</v>
      </c>
      <c r="E11" s="30">
        <f>((5.95*3*0.6)+(44*0.4))* 110%</f>
        <v>31.141000000000005</v>
      </c>
      <c r="F11" s="31"/>
      <c r="G11" s="31">
        <f t="shared" ref="G11:G17" si="1">E11*F11</f>
        <v>0</v>
      </c>
      <c r="H11" s="21"/>
    </row>
    <row r="12" spans="2:8" s="10" customFormat="1" ht="15" customHeight="1" outlineLevel="1" x14ac:dyDescent="0.25">
      <c r="B12" s="29">
        <f>MAX(B8:B11)+1</f>
        <v>3</v>
      </c>
      <c r="C12" s="19" t="s">
        <v>17</v>
      </c>
      <c r="D12" s="30" t="s">
        <v>16</v>
      </c>
      <c r="E12" s="30">
        <f>((5.25*2+3.1+4.7*4+5+3+1.5+1.7+2)*2)* 112%</f>
        <v>102.14400000000002</v>
      </c>
      <c r="F12" s="31"/>
      <c r="G12" s="31">
        <f t="shared" si="1"/>
        <v>0</v>
      </c>
      <c r="H12" s="21"/>
    </row>
    <row r="13" spans="2:8" s="10" customFormat="1" ht="15" customHeight="1" outlineLevel="1" x14ac:dyDescent="0.25">
      <c r="B13" s="29">
        <f>MAX(B9:B12)+1</f>
        <v>4</v>
      </c>
      <c r="C13" s="19" t="s">
        <v>20</v>
      </c>
      <c r="D13" s="30" t="s">
        <v>19</v>
      </c>
      <c r="E13" s="30">
        <v>26</v>
      </c>
      <c r="F13" s="31"/>
      <c r="G13" s="31">
        <f t="shared" si="1"/>
        <v>0</v>
      </c>
      <c r="H13" s="21"/>
    </row>
    <row r="14" spans="2:8" s="10" customFormat="1" ht="15" customHeight="1" outlineLevel="1" x14ac:dyDescent="0.25">
      <c r="B14" s="29">
        <f>MAX(B11:B13)+1</f>
        <v>5</v>
      </c>
      <c r="C14" s="19" t="s">
        <v>21</v>
      </c>
      <c r="D14" s="30" t="s">
        <v>19</v>
      </c>
      <c r="E14" s="30">
        <v>22</v>
      </c>
      <c r="F14" s="31"/>
      <c r="G14" s="31">
        <f t="shared" si="1"/>
        <v>0</v>
      </c>
      <c r="H14" s="21"/>
    </row>
    <row r="15" spans="2:8" s="10" customFormat="1" ht="15" customHeight="1" outlineLevel="1" x14ac:dyDescent="0.25">
      <c r="B15" s="29">
        <f>MAX(B12:B14)+1</f>
        <v>6</v>
      </c>
      <c r="C15" s="19" t="s">
        <v>15</v>
      </c>
      <c r="D15" s="30" t="s">
        <v>22</v>
      </c>
      <c r="E15" s="30">
        <f>(((44+33+10.5)*3.2*2)-((1*1.5*18)*2))* 110%</f>
        <v>556.6</v>
      </c>
      <c r="F15" s="31"/>
      <c r="G15" s="31">
        <f t="shared" si="1"/>
        <v>0</v>
      </c>
      <c r="H15" s="21"/>
    </row>
    <row r="16" spans="2:8" s="10" customFormat="1" ht="15" customHeight="1" outlineLevel="1" x14ac:dyDescent="0.25">
      <c r="B16" s="29">
        <f>MAX(B13:B15)+1</f>
        <v>7</v>
      </c>
      <c r="C16" s="19" t="s">
        <v>25</v>
      </c>
      <c r="D16" s="30" t="s">
        <v>16</v>
      </c>
      <c r="E16" s="30">
        <v>10</v>
      </c>
      <c r="F16" s="31"/>
      <c r="G16" s="31">
        <f t="shared" si="1"/>
        <v>0</v>
      </c>
      <c r="H16" s="21"/>
    </row>
    <row r="17" spans="2:8" s="10" customFormat="1" ht="15" customHeight="1" outlineLevel="1" x14ac:dyDescent="0.25">
      <c r="B17" s="29">
        <f>MAX(B14:B16)+1</f>
        <v>8</v>
      </c>
      <c r="C17" s="19" t="s">
        <v>23</v>
      </c>
      <c r="D17" s="30" t="s">
        <v>22</v>
      </c>
      <c r="E17" s="30">
        <f>198*2*110%</f>
        <v>435.6</v>
      </c>
      <c r="F17" s="31"/>
      <c r="G17" s="31">
        <f t="shared" si="1"/>
        <v>0</v>
      </c>
      <c r="H17" s="21"/>
    </row>
    <row r="18" spans="2:8" s="10" customFormat="1" outlineLevel="1" x14ac:dyDescent="0.25">
      <c r="B18" s="29">
        <f>MAX(B16:B17)+1</f>
        <v>9</v>
      </c>
      <c r="C18" s="50" t="s">
        <v>26</v>
      </c>
      <c r="D18" s="30" t="s">
        <v>22</v>
      </c>
      <c r="E18" s="30">
        <f>198*2*110%</f>
        <v>435.6</v>
      </c>
      <c r="F18" s="31"/>
      <c r="G18" s="31">
        <f t="shared" ref="G18" si="2">E18*F18</f>
        <v>0</v>
      </c>
      <c r="H18" s="21"/>
    </row>
    <row r="19" spans="2:8" s="10" customFormat="1" ht="15" customHeight="1" outlineLevel="1" x14ac:dyDescent="0.25">
      <c r="B19" s="29">
        <f>MAX(B16:B18)+1</f>
        <v>10</v>
      </c>
      <c r="C19" s="19" t="s">
        <v>24</v>
      </c>
      <c r="D19" s="30" t="s">
        <v>22</v>
      </c>
      <c r="E19" s="30">
        <f>198*3*110%</f>
        <v>653.40000000000009</v>
      </c>
      <c r="F19" s="31"/>
      <c r="G19" s="31">
        <f t="shared" ref="G19:G29" si="3">E19*F19</f>
        <v>0</v>
      </c>
      <c r="H19" s="21"/>
    </row>
    <row r="20" spans="2:8" s="10" customFormat="1" ht="15" customHeight="1" outlineLevel="1" x14ac:dyDescent="0.25">
      <c r="B20" s="29"/>
      <c r="C20" s="36" t="s">
        <v>27</v>
      </c>
      <c r="D20" s="37"/>
      <c r="E20" s="38"/>
      <c r="F20" s="39"/>
      <c r="G20" s="40"/>
      <c r="H20" s="21"/>
    </row>
    <row r="21" spans="2:8" s="10" customFormat="1" ht="15" customHeight="1" outlineLevel="1" x14ac:dyDescent="0.25">
      <c r="B21" s="29">
        <f>MAX(B19:B20)+1</f>
        <v>11</v>
      </c>
      <c r="C21" s="19" t="s">
        <v>28</v>
      </c>
      <c r="D21" s="30" t="s">
        <v>22</v>
      </c>
      <c r="E21" s="30">
        <f>(7.6*20+11.63*8.6)* 110%</f>
        <v>277.21980000000002</v>
      </c>
      <c r="F21" s="31"/>
      <c r="G21" s="31">
        <f t="shared" ref="G21:G26" si="4">E21*F21</f>
        <v>0</v>
      </c>
      <c r="H21" s="21"/>
    </row>
    <row r="22" spans="2:8" s="10" customFormat="1" ht="15" customHeight="1" outlineLevel="1" x14ac:dyDescent="0.25">
      <c r="B22" s="29">
        <f>MAX(B20:B21)+1</f>
        <v>12</v>
      </c>
      <c r="C22" s="19" t="s">
        <v>29</v>
      </c>
      <c r="D22" s="30" t="s">
        <v>22</v>
      </c>
      <c r="E22" s="30">
        <f>(8*6)* 110%</f>
        <v>52.800000000000004</v>
      </c>
      <c r="F22" s="31"/>
      <c r="G22" s="31">
        <f t="shared" si="4"/>
        <v>0</v>
      </c>
      <c r="H22" s="21"/>
    </row>
    <row r="23" spans="2:8" s="10" customFormat="1" ht="15" customHeight="1" outlineLevel="1" x14ac:dyDescent="0.25">
      <c r="B23" s="29">
        <f>MAX(B20:B22)+1</f>
        <v>13</v>
      </c>
      <c r="C23" s="19" t="s">
        <v>30</v>
      </c>
      <c r="D23" s="30" t="s">
        <v>16</v>
      </c>
      <c r="E23" s="30">
        <f>((0.15*0.18*(32*2+3.65*8+12))+(0.25*0.25*(5.5*3+5*6.5))+(0.15*0.17*(3.5*8))+(0.15*0.15*(1.5*32+3.2*8+8.5*12+7.6*18+7*7)))* 110%</f>
        <v>16.223240000000001</v>
      </c>
      <c r="F23" s="31"/>
      <c r="G23" s="31">
        <f t="shared" si="4"/>
        <v>0</v>
      </c>
      <c r="H23" s="21"/>
    </row>
    <row r="24" spans="2:8" s="10" customFormat="1" ht="15" customHeight="1" outlineLevel="1" x14ac:dyDescent="0.25">
      <c r="B24" s="29">
        <f>MAX(B20:B23)+1</f>
        <v>14</v>
      </c>
      <c r="C24" s="19" t="s">
        <v>31</v>
      </c>
      <c r="D24" s="30" t="s">
        <v>22</v>
      </c>
      <c r="E24" s="30">
        <f>E21+E22</f>
        <v>330.01980000000003</v>
      </c>
      <c r="F24" s="31"/>
      <c r="G24" s="31">
        <f t="shared" si="4"/>
        <v>0</v>
      </c>
      <c r="H24" s="21"/>
    </row>
    <row r="25" spans="2:8" s="10" customFormat="1" ht="15" customHeight="1" outlineLevel="1" x14ac:dyDescent="0.25">
      <c r="B25" s="29"/>
      <c r="C25" s="36" t="s">
        <v>44</v>
      </c>
      <c r="D25" s="37"/>
      <c r="E25" s="38"/>
      <c r="F25" s="39"/>
      <c r="G25" s="40"/>
      <c r="H25" s="21"/>
    </row>
    <row r="26" spans="2:8" s="10" customFormat="1" ht="15" customHeight="1" outlineLevel="1" x14ac:dyDescent="0.25">
      <c r="B26" s="29">
        <f>MAX(B22:B25)+1</f>
        <v>15</v>
      </c>
      <c r="C26" s="19" t="s">
        <v>32</v>
      </c>
      <c r="D26" s="30" t="s">
        <v>33</v>
      </c>
      <c r="E26" s="30">
        <f>32.6* 110%</f>
        <v>35.860000000000007</v>
      </c>
      <c r="F26" s="31"/>
      <c r="G26" s="31">
        <f t="shared" si="4"/>
        <v>0</v>
      </c>
      <c r="H26" s="21"/>
    </row>
    <row r="27" spans="2:8" s="10" customFormat="1" ht="15" customHeight="1" outlineLevel="1" x14ac:dyDescent="0.25">
      <c r="B27" s="29">
        <f>MAX(B23:B26)+1</f>
        <v>16</v>
      </c>
      <c r="C27" s="19" t="s">
        <v>34</v>
      </c>
      <c r="D27" s="30" t="s">
        <v>33</v>
      </c>
      <c r="E27" s="30">
        <v>16.239999999999998</v>
      </c>
      <c r="F27" s="31"/>
      <c r="G27" s="31">
        <f t="shared" si="3"/>
        <v>0</v>
      </c>
      <c r="H27" s="21"/>
    </row>
    <row r="28" spans="2:8" s="10" customFormat="1" ht="15" customHeight="1" outlineLevel="1" x14ac:dyDescent="0.25">
      <c r="B28" s="29">
        <f t="shared" ref="B28:B29" si="5">MAX(B24:B27)+1</f>
        <v>17</v>
      </c>
      <c r="C28" s="19" t="s">
        <v>35</v>
      </c>
      <c r="D28" s="30" t="s">
        <v>33</v>
      </c>
      <c r="E28" s="30">
        <f>4*7.6*110%</f>
        <v>33.44</v>
      </c>
      <c r="F28" s="31"/>
      <c r="G28" s="31">
        <f t="shared" si="3"/>
        <v>0</v>
      </c>
      <c r="H28" s="21"/>
    </row>
    <row r="29" spans="2:8" s="10" customFormat="1" ht="15" customHeight="1" outlineLevel="1" x14ac:dyDescent="0.25">
      <c r="B29" s="29">
        <f t="shared" si="5"/>
        <v>18</v>
      </c>
      <c r="C29" s="19" t="s">
        <v>36</v>
      </c>
      <c r="D29" s="30" t="s">
        <v>33</v>
      </c>
      <c r="E29" s="30">
        <f>43.9*110%</f>
        <v>48.29</v>
      </c>
      <c r="F29" s="31"/>
      <c r="G29" s="31">
        <f t="shared" si="3"/>
        <v>0</v>
      </c>
      <c r="H29" s="21"/>
    </row>
    <row r="30" spans="2:8" s="10" customFormat="1" ht="15" customHeight="1" outlineLevel="1" x14ac:dyDescent="0.25">
      <c r="B30" s="18"/>
      <c r="C30" s="43" t="s">
        <v>37</v>
      </c>
      <c r="D30" s="38"/>
      <c r="E30" s="38"/>
      <c r="F30" s="39"/>
      <c r="G30" s="40"/>
      <c r="H30" s="21"/>
    </row>
    <row r="31" spans="2:8" s="10" customFormat="1" ht="15" customHeight="1" outlineLevel="1" x14ac:dyDescent="0.25">
      <c r="B31" s="29">
        <f>MAX(B27:B30)+1</f>
        <v>19</v>
      </c>
      <c r="C31" s="44" t="s">
        <v>45</v>
      </c>
      <c r="D31" s="45" t="s">
        <v>13</v>
      </c>
      <c r="E31" s="30">
        <v>1</v>
      </c>
      <c r="F31" s="31"/>
      <c r="G31" s="31">
        <f t="shared" ref="G31:G35" si="6">E31*F31</f>
        <v>0</v>
      </c>
      <c r="H31" s="21"/>
    </row>
    <row r="32" spans="2:8" s="10" customFormat="1" ht="15" customHeight="1" outlineLevel="1" x14ac:dyDescent="0.25">
      <c r="B32" s="18"/>
      <c r="C32" s="43" t="s">
        <v>38</v>
      </c>
      <c r="D32" s="38"/>
      <c r="E32" s="38"/>
      <c r="F32" s="39"/>
      <c r="G32" s="40"/>
      <c r="H32" s="21"/>
    </row>
    <row r="33" spans="2:8" s="10" customFormat="1" ht="15" customHeight="1" outlineLevel="1" x14ac:dyDescent="0.25">
      <c r="B33" s="29">
        <f>MAX(B31:B32)+1</f>
        <v>20</v>
      </c>
      <c r="C33" s="19" t="s">
        <v>41</v>
      </c>
      <c r="D33" s="30" t="s">
        <v>13</v>
      </c>
      <c r="E33" s="30">
        <v>1</v>
      </c>
      <c r="F33" s="31"/>
      <c r="G33" s="31">
        <f t="shared" si="6"/>
        <v>0</v>
      </c>
      <c r="H33" s="21"/>
    </row>
    <row r="34" spans="2:8" s="10" customFormat="1" ht="15" customHeight="1" outlineLevel="1" x14ac:dyDescent="0.25">
      <c r="B34" s="29">
        <f>MAX(B32:B33)+1</f>
        <v>21</v>
      </c>
      <c r="C34" s="19" t="s">
        <v>39</v>
      </c>
      <c r="D34" s="30" t="s">
        <v>13</v>
      </c>
      <c r="E34" s="30">
        <v>1</v>
      </c>
      <c r="F34" s="31"/>
      <c r="G34" s="31">
        <f t="shared" si="6"/>
        <v>0</v>
      </c>
      <c r="H34" s="21"/>
    </row>
    <row r="35" spans="2:8" s="10" customFormat="1" ht="15" customHeight="1" outlineLevel="1" x14ac:dyDescent="0.25">
      <c r="B35" s="29">
        <f>MAX(B32:B34)+1</f>
        <v>22</v>
      </c>
      <c r="C35" s="19" t="s">
        <v>40</v>
      </c>
      <c r="D35" s="30" t="s">
        <v>13</v>
      </c>
      <c r="E35" s="30">
        <v>1</v>
      </c>
      <c r="F35" s="31"/>
      <c r="G35" s="31">
        <f t="shared" si="6"/>
        <v>0</v>
      </c>
      <c r="H35" s="21"/>
    </row>
    <row r="36" spans="2:8" s="21" customFormat="1" ht="18" customHeight="1" x14ac:dyDescent="0.25">
      <c r="B36" s="32"/>
      <c r="C36" s="33" t="str">
        <f>C8&amp;" celkem"</f>
        <v>Bourání kostrukcí a demontáže celkem</v>
      </c>
      <c r="D36" s="34"/>
      <c r="E36" s="34"/>
      <c r="F36" s="34"/>
      <c r="G36" s="35">
        <f>SUBTOTAL(9,G9:G35)</f>
        <v>0</v>
      </c>
    </row>
    <row r="37" spans="2:8" s="10" customFormat="1" x14ac:dyDescent="0.25"/>
    <row r="38" spans="2:8" s="10" customFormat="1" ht="18" customHeight="1" x14ac:dyDescent="0.25">
      <c r="B38" s="46"/>
      <c r="C38" s="47" t="s">
        <v>8</v>
      </c>
      <c r="D38" s="34"/>
      <c r="E38" s="34"/>
      <c r="F38" s="34"/>
      <c r="G38" s="35">
        <f>SUBTOTAL(9,G8:G36)</f>
        <v>0</v>
      </c>
    </row>
    <row r="39" spans="2:8" s="10" customFormat="1" x14ac:dyDescent="0.25"/>
    <row r="40" spans="2:8" s="10" customFormat="1" x14ac:dyDescent="0.25">
      <c r="B40" s="17"/>
      <c r="C40" s="48"/>
    </row>
    <row r="41" spans="2:8" s="10" customFormat="1" x14ac:dyDescent="0.25">
      <c r="C41" s="48"/>
    </row>
    <row r="42" spans="2:8" s="10" customFormat="1" x14ac:dyDescent="0.25">
      <c r="C42" s="48"/>
    </row>
    <row r="43" spans="2:8" s="10" customFormat="1" x14ac:dyDescent="0.25">
      <c r="C43" s="49"/>
    </row>
    <row r="44" spans="2:8" s="10" customFormat="1" x14ac:dyDescent="0.25"/>
    <row r="45" spans="2:8" s="10" customFormat="1" x14ac:dyDescent="0.25">
      <c r="C45" s="49"/>
    </row>
    <row r="46" spans="2:8" s="10" customFormat="1" x14ac:dyDescent="0.25"/>
    <row r="47" spans="2:8" s="10" customFormat="1" x14ac:dyDescent="0.25"/>
  </sheetData>
  <mergeCells count="2">
    <mergeCell ref="B3:B4"/>
    <mergeCell ref="B2:G2"/>
  </mergeCells>
  <printOptions horizontalCentered="1"/>
  <pageMargins left="0.23622047244094491" right="0.23622047244094491" top="0.23622047244094491" bottom="0.23622047244094491" header="0" footer="0"/>
  <pageSetup paperSize="9" scale="80" fitToWidth="0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Položkový rozpočet</vt:lpstr>
      <vt:lpstr>'Položkový rozpočet'!Oblast_tisku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Slávek</dc:creator>
  <cp:lastModifiedBy>PC4</cp:lastModifiedBy>
  <cp:lastPrinted>2020-11-05T09:11:19Z</cp:lastPrinted>
  <dcterms:created xsi:type="dcterms:W3CDTF">2019-11-21T08:49:48Z</dcterms:created>
  <dcterms:modified xsi:type="dcterms:W3CDTF">2020-11-05T14:33:37Z</dcterms:modified>
</cp:coreProperties>
</file>